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a_delovni_zvezek" defaultThemeVersion="124226"/>
  <mc:AlternateContent xmlns:mc="http://schemas.openxmlformats.org/markup-compatibility/2006">
    <mc:Choice Requires="x15">
      <x15ac:absPath xmlns:x15ac="http://schemas.microsoft.com/office/spreadsheetml/2010/11/ac" url="I:\STMPP\Trajnostna mobilnost\razpis JR UTM\2-P+R\za objavo na spletni strani MZI\"/>
    </mc:Choice>
  </mc:AlternateContent>
  <bookViews>
    <workbookView xWindow="12585" yWindow="-15" windowWidth="12630" windowHeight="12345" tabRatio="948" activeTab="5"/>
  </bookViews>
  <sheets>
    <sheet name="Navodila" sheetId="27" r:id="rId1"/>
    <sheet name="Vrste stroškov OU" sheetId="25" r:id="rId2"/>
    <sheet name="P+R (A)" sheetId="11" r:id="rId3"/>
    <sheet name="P+R (B1)" sheetId="12" r:id="rId4"/>
    <sheet name="P+R (C)" sheetId="14" r:id="rId5"/>
    <sheet name="P+R (B2)" sheetId="13" r:id="rId6"/>
  </sheets>
  <definedNames>
    <definedName name="Izbiradane">#REF!</definedName>
    <definedName name="_xlnm.Print_Area" localSheetId="0">Navodila!$A$1:$F$19</definedName>
    <definedName name="_xlnm.Print_Area" localSheetId="2">'P+R (A)'!$C$1:$I$87</definedName>
    <definedName name="_xlnm.Print_Area" localSheetId="3">'P+R (B1)'!$C$1:$I$85</definedName>
    <definedName name="_xlnm.Print_Area" localSheetId="5">'P+R (B2)'!$C$1:$I$83</definedName>
    <definedName name="_xlnm.Print_Area" localSheetId="4">'P+R (C)'!$C$1:$I$89</definedName>
  </definedNames>
  <calcPr calcId="162913"/>
</workbook>
</file>

<file path=xl/calcChain.xml><?xml version="1.0" encoding="utf-8"?>
<calcChain xmlns="http://schemas.openxmlformats.org/spreadsheetml/2006/main">
  <c r="H64" i="12" l="1"/>
  <c r="H68" i="14"/>
  <c r="K62" i="13" l="1"/>
  <c r="F62" i="13" s="1"/>
  <c r="K68" i="14"/>
  <c r="K64" i="12"/>
  <c r="K65" i="11"/>
  <c r="G72" i="11" l="1"/>
  <c r="H72" i="11" s="1"/>
  <c r="I72" i="11" s="1"/>
  <c r="K56" i="14" l="1"/>
  <c r="K50" i="14" l="1"/>
  <c r="F64" i="12" l="1"/>
  <c r="F68" i="14" l="1"/>
  <c r="J68" i="14" s="1"/>
  <c r="G62" i="13"/>
  <c r="G64" i="12"/>
  <c r="G78" i="14"/>
  <c r="H78" i="14" s="1"/>
  <c r="G77" i="14"/>
  <c r="G75" i="14"/>
  <c r="G74" i="14"/>
  <c r="H74" i="14" s="1"/>
  <c r="G73" i="14"/>
  <c r="G72" i="14"/>
  <c r="H72" i="14" s="1"/>
  <c r="I72" i="14" s="1"/>
  <c r="G71" i="14"/>
  <c r="G70" i="14"/>
  <c r="H70" i="14" s="1"/>
  <c r="G69" i="14"/>
  <c r="G72" i="13"/>
  <c r="H72" i="13" s="1"/>
  <c r="G71" i="13"/>
  <c r="G69" i="13"/>
  <c r="G68" i="13"/>
  <c r="H68" i="13" s="1"/>
  <c r="G67" i="13"/>
  <c r="H67" i="13" s="1"/>
  <c r="I67" i="13" s="1"/>
  <c r="G66" i="13"/>
  <c r="H66" i="13" s="1"/>
  <c r="I66" i="13" s="1"/>
  <c r="G65" i="13"/>
  <c r="G64" i="13"/>
  <c r="H64" i="13" s="1"/>
  <c r="G63" i="13"/>
  <c r="H63" i="13" s="1"/>
  <c r="I63" i="13" s="1"/>
  <c r="G74" i="12"/>
  <c r="H74" i="12" s="1"/>
  <c r="G73" i="12"/>
  <c r="G71" i="12"/>
  <c r="H71" i="12" s="1"/>
  <c r="I71" i="12" s="1"/>
  <c r="G70" i="12"/>
  <c r="G69" i="12"/>
  <c r="G68" i="12"/>
  <c r="H68" i="12" s="1"/>
  <c r="I68" i="12" s="1"/>
  <c r="G67" i="12"/>
  <c r="H67" i="12" s="1"/>
  <c r="I67" i="12" s="1"/>
  <c r="G66" i="12"/>
  <c r="H66" i="12" s="1"/>
  <c r="G65" i="12"/>
  <c r="G75" i="12" l="1"/>
  <c r="G73" i="13"/>
  <c r="G61" i="13"/>
  <c r="G63" i="12"/>
  <c r="J62" i="13"/>
  <c r="H62" i="13" s="1"/>
  <c r="G68" i="14"/>
  <c r="H73" i="14"/>
  <c r="I73" i="14" s="1"/>
  <c r="G81" i="14"/>
  <c r="H69" i="14"/>
  <c r="I69" i="14" s="1"/>
  <c r="H77" i="14"/>
  <c r="I77" i="14" s="1"/>
  <c r="G75" i="13"/>
  <c r="H71" i="13"/>
  <c r="I71" i="13" s="1"/>
  <c r="J64" i="12"/>
  <c r="I70" i="14"/>
  <c r="I74" i="14"/>
  <c r="G76" i="14"/>
  <c r="I78" i="14"/>
  <c r="H75" i="14"/>
  <c r="I75" i="14" s="1"/>
  <c r="H71" i="14"/>
  <c r="H70" i="13"/>
  <c r="G74" i="13"/>
  <c r="H65" i="13"/>
  <c r="H69" i="13"/>
  <c r="I69" i="13" s="1"/>
  <c r="I64" i="13"/>
  <c r="I68" i="13"/>
  <c r="G70" i="13"/>
  <c r="I72" i="13"/>
  <c r="G76" i="12"/>
  <c r="H70" i="12"/>
  <c r="I70" i="12" s="1"/>
  <c r="H65" i="12"/>
  <c r="I65" i="12" s="1"/>
  <c r="I66" i="12"/>
  <c r="H69" i="12"/>
  <c r="I69" i="12" s="1"/>
  <c r="G72" i="12"/>
  <c r="H73" i="12"/>
  <c r="I73" i="12" s="1"/>
  <c r="I74" i="12"/>
  <c r="G77" i="12"/>
  <c r="G71" i="11"/>
  <c r="H71" i="11" s="1"/>
  <c r="G70" i="11"/>
  <c r="G69" i="11"/>
  <c r="H69" i="11" s="1"/>
  <c r="I69" i="11" s="1"/>
  <c r="G68" i="11"/>
  <c r="H68" i="11" s="1"/>
  <c r="I68" i="11" s="1"/>
  <c r="G67" i="11"/>
  <c r="H67" i="11" s="1"/>
  <c r="H79" i="14" l="1"/>
  <c r="H75" i="12"/>
  <c r="I78" i="12"/>
  <c r="I82" i="14"/>
  <c r="I76" i="13"/>
  <c r="H73" i="13"/>
  <c r="G67" i="14"/>
  <c r="G79" i="14"/>
  <c r="H76" i="14"/>
  <c r="I62" i="13"/>
  <c r="H61" i="13"/>
  <c r="H81" i="14"/>
  <c r="H67" i="14"/>
  <c r="G80" i="14"/>
  <c r="I68" i="14"/>
  <c r="H63" i="12"/>
  <c r="H74" i="13"/>
  <c r="H80" i="14"/>
  <c r="I81" i="14"/>
  <c r="I70" i="13"/>
  <c r="I75" i="13"/>
  <c r="H75" i="13"/>
  <c r="I71" i="14"/>
  <c r="I76" i="14"/>
  <c r="I65" i="13"/>
  <c r="I77" i="12"/>
  <c r="I72" i="12"/>
  <c r="H77" i="12"/>
  <c r="H72" i="12"/>
  <c r="I67" i="11"/>
  <c r="H70" i="11"/>
  <c r="I70" i="11" s="1"/>
  <c r="I71" i="11"/>
  <c r="G75" i="11"/>
  <c r="G74" i="11"/>
  <c r="I77" i="13" l="1"/>
  <c r="I73" i="13"/>
  <c r="I79" i="14"/>
  <c r="I83" i="14"/>
  <c r="I61" i="13"/>
  <c r="I74" i="13"/>
  <c r="I67" i="14"/>
  <c r="I80" i="14"/>
  <c r="I64" i="12"/>
  <c r="I79" i="12" s="1"/>
  <c r="H76" i="12"/>
  <c r="G73" i="11"/>
  <c r="G78" i="11"/>
  <c r="I75" i="12" l="1"/>
  <c r="I63" i="12"/>
  <c r="I76" i="12"/>
  <c r="H75" i="11" l="1"/>
  <c r="H74" i="11"/>
  <c r="H73" i="11" l="1"/>
  <c r="H78" i="11"/>
  <c r="I75" i="11"/>
  <c r="I74" i="11" l="1"/>
  <c r="I78" i="11" l="1"/>
  <c r="I73" i="11"/>
  <c r="E43" i="14" l="1"/>
  <c r="E44" i="14" s="1"/>
  <c r="E39" i="13"/>
  <c r="E40" i="13" s="1"/>
  <c r="E41" i="12"/>
  <c r="E42" i="12" s="1"/>
  <c r="E41" i="11"/>
  <c r="E42" i="11" s="1"/>
  <c r="J49" i="14" l="1"/>
  <c r="K20" i="14"/>
  <c r="J20" i="14" s="1"/>
  <c r="J45" i="13"/>
  <c r="K19" i="13"/>
  <c r="K15" i="13"/>
  <c r="J15" i="13" s="1"/>
  <c r="J47" i="12"/>
  <c r="K18" i="12"/>
  <c r="J18" i="12" s="1"/>
  <c r="J47" i="11"/>
  <c r="K18" i="11"/>
  <c r="J18" i="11" s="1"/>
  <c r="E91" i="14" l="1"/>
  <c r="E92" i="14"/>
  <c r="E85" i="13"/>
  <c r="E86" i="13"/>
  <c r="E87" i="12"/>
  <c r="E88" i="12"/>
  <c r="E89" i="11"/>
  <c r="E90" i="11"/>
  <c r="E58" i="11" l="1"/>
  <c r="E57" i="12"/>
  <c r="I56" i="12" s="1"/>
  <c r="E61" i="14"/>
  <c r="E55" i="13"/>
  <c r="I54" i="13" s="1"/>
  <c r="E27" i="14" l="1"/>
  <c r="I60" i="14"/>
  <c r="E25" i="12"/>
  <c r="E25" i="11"/>
  <c r="I57" i="11"/>
  <c r="G66" i="11" l="1"/>
  <c r="H66" i="11" s="1"/>
  <c r="F65" i="11"/>
  <c r="J65" i="11" l="1"/>
  <c r="H65" i="11" s="1"/>
  <c r="G65" i="11"/>
  <c r="G76" i="11" s="1"/>
  <c r="I66" i="11"/>
  <c r="H76" i="11" l="1"/>
  <c r="I79" i="11"/>
  <c r="H77" i="11"/>
  <c r="H64" i="11"/>
  <c r="I65" i="11"/>
  <c r="G64" i="11"/>
  <c r="G77" i="11"/>
  <c r="I76" i="11" l="1"/>
  <c r="I80" i="11"/>
  <c r="I64" i="11"/>
  <c r="I77" i="11"/>
</calcChain>
</file>

<file path=xl/comments1.xml><?xml version="1.0" encoding="utf-8"?>
<comments xmlns="http://schemas.openxmlformats.org/spreadsheetml/2006/main">
  <authors>
    <author>Gregor Steklačič</author>
  </authors>
  <commentList>
    <comment ref="F80" authorId="0" shapeId="0">
      <text>
        <r>
          <rPr>
            <b/>
            <sz val="9"/>
            <color indexed="81"/>
            <rFont val="Tahoma"/>
            <family val="2"/>
            <charset val="238"/>
          </rPr>
          <t>Gregor Steklačič:</t>
        </r>
        <r>
          <rPr>
            <sz val="9"/>
            <color indexed="81"/>
            <rFont val="Tahoma"/>
            <family val="2"/>
            <charset val="238"/>
          </rPr>
          <t xml:space="preserve">
To so tisti upravičeni stroški, ki presegajo omejitve. </t>
        </r>
      </text>
    </comment>
  </commentList>
</comments>
</file>

<file path=xl/comments2.xml><?xml version="1.0" encoding="utf-8"?>
<comments xmlns="http://schemas.openxmlformats.org/spreadsheetml/2006/main">
  <authors>
    <author>Gregor Steklačič</author>
  </authors>
  <commentList>
    <comment ref="F79" authorId="0" shapeId="0">
      <text>
        <r>
          <rPr>
            <b/>
            <sz val="9"/>
            <color indexed="81"/>
            <rFont val="Tahoma"/>
            <family val="2"/>
            <charset val="238"/>
          </rPr>
          <t>Gregor Steklačič:</t>
        </r>
        <r>
          <rPr>
            <sz val="9"/>
            <color indexed="81"/>
            <rFont val="Tahoma"/>
            <family val="2"/>
            <charset val="238"/>
          </rPr>
          <t xml:space="preserve">
To so tisti upravičeni stroški, ki presegajo omejitve. </t>
        </r>
      </text>
    </comment>
  </commentList>
</comments>
</file>

<file path=xl/comments3.xml><?xml version="1.0" encoding="utf-8"?>
<comments xmlns="http://schemas.openxmlformats.org/spreadsheetml/2006/main">
  <authors>
    <author>Gregor Steklačič</author>
  </authors>
  <commentList>
    <comment ref="F83" authorId="0" shapeId="0">
      <text>
        <r>
          <rPr>
            <b/>
            <sz val="9"/>
            <color indexed="81"/>
            <rFont val="Tahoma"/>
            <family val="2"/>
            <charset val="238"/>
          </rPr>
          <t>Gregor Steklačič:</t>
        </r>
        <r>
          <rPr>
            <sz val="9"/>
            <color indexed="81"/>
            <rFont val="Tahoma"/>
            <family val="2"/>
            <charset val="238"/>
          </rPr>
          <t xml:space="preserve">
To so tisti upravičeni stroški, ki presegajo omejitve. </t>
        </r>
      </text>
    </comment>
  </commentList>
</comments>
</file>

<file path=xl/comments4.xml><?xml version="1.0" encoding="utf-8"?>
<comments xmlns="http://schemas.openxmlformats.org/spreadsheetml/2006/main">
  <authors>
    <author>Gregor Steklačič</author>
  </authors>
  <commentList>
    <comment ref="F77" authorId="0" shapeId="0">
      <text>
        <r>
          <rPr>
            <b/>
            <sz val="9"/>
            <color indexed="81"/>
            <rFont val="Tahoma"/>
            <family val="2"/>
            <charset val="238"/>
          </rPr>
          <t>Gregor Steklačič:</t>
        </r>
        <r>
          <rPr>
            <sz val="9"/>
            <color indexed="81"/>
            <rFont val="Tahoma"/>
            <family val="2"/>
            <charset val="238"/>
          </rPr>
          <t xml:space="preserve">
To so tisti upravičeni stroški, ki presegajo omejitve. </t>
        </r>
      </text>
    </comment>
  </commentList>
</comments>
</file>

<file path=xl/sharedStrings.xml><?xml version="1.0" encoding="utf-8"?>
<sst xmlns="http://schemas.openxmlformats.org/spreadsheetml/2006/main" count="1021" uniqueCount="387">
  <si>
    <t>Maksimalno št. točk</t>
  </si>
  <si>
    <t>Doseženo št. točk</t>
  </si>
  <si>
    <t>P+R</t>
  </si>
  <si>
    <t>MERILO</t>
  </si>
  <si>
    <t>KONKURENČNOST</t>
  </si>
  <si>
    <t>Izvajanje parkirne politike v mestu (vsaj plačljivo parkiranje na ulicah v središču mesta ali parkirni maksimum v OPN)</t>
  </si>
  <si>
    <t>A: Vozlišče v sistemu mestnega JPP z 10 minutnim ali krajšim intervalom, vsaj dve uri v jutranji prometni konici.</t>
  </si>
  <si>
    <t>B1: Vozlišče s katerega potnik nadaljuje vožnjo proti centru mesta z JPP.</t>
  </si>
  <si>
    <t>B2: Vozlišče s katerega potnik nadaljuje vožnjo proti centru mesta z javnim kolesom v skladu s Smernicami za umeščanje kolesarske infrastrukture v urbanih območjih.</t>
  </si>
  <si>
    <t>C: Vozlišče s katerega potnik nadaljuje vožnjo z JPP v drug kraj (večje mesto).</t>
  </si>
  <si>
    <t>Projekt je pripravljen v skladu s 'Smernicami za vzpostavitev sistema P+R (parkiraj in presedi) in umeščanje vozlišč P+R v urbanih naseljih'</t>
  </si>
  <si>
    <t>Del poti, ki jo uporabnik opravi z osebnim avtomobilom se skrajša.</t>
  </si>
  <si>
    <t>Oddaljenost od cilja potovanja je vsaj 600 m.</t>
  </si>
  <si>
    <t>za tip C</t>
  </si>
  <si>
    <t>za tip A</t>
  </si>
  <si>
    <t>za tipe A, B1 in C</t>
  </si>
  <si>
    <t>za vse tipe P+R</t>
  </si>
  <si>
    <t>za tip B2</t>
  </si>
  <si>
    <t>A</t>
  </si>
  <si>
    <t>C</t>
  </si>
  <si>
    <t>B2</t>
  </si>
  <si>
    <t>B1</t>
  </si>
  <si>
    <t>za tip D</t>
  </si>
  <si>
    <t>Število parkirnih mest za avtomobile na P+R ne sme presegati števila stojal na postaji za izposojo javnih koles.</t>
  </si>
  <si>
    <t>Sistem dostopa na vozlišče P+R in plačila, vezanega na izposojo javnega kolesa preprečuje uporabo P+R za druge namene.</t>
  </si>
  <si>
    <t>za tipa B1 in C</t>
  </si>
  <si>
    <r>
      <t>KONKURENČNOST (K</t>
    </r>
    <r>
      <rPr>
        <vertAlign val="subscript"/>
        <sz val="12"/>
        <color theme="1"/>
        <rFont val="Calibri"/>
        <family val="2"/>
        <charset val="238"/>
        <scheme val="minor"/>
      </rPr>
      <t>P+R</t>
    </r>
    <r>
      <rPr>
        <sz val="12"/>
        <color theme="1"/>
        <rFont val="Calibri"/>
        <family val="2"/>
        <charset val="238"/>
        <scheme val="minor"/>
      </rPr>
      <t>)</t>
    </r>
  </si>
  <si>
    <r>
      <t>t‘</t>
    </r>
    <r>
      <rPr>
        <vertAlign val="subscript"/>
        <sz val="12"/>
        <color theme="1"/>
        <rFont val="Calibri"/>
        <family val="2"/>
        <charset val="238"/>
        <scheme val="minor"/>
      </rPr>
      <t>h</t>
    </r>
    <r>
      <rPr>
        <sz val="12"/>
        <color theme="1"/>
        <rFont val="Calibri"/>
        <family val="2"/>
        <charset val="238"/>
        <scheme val="minor"/>
      </rPr>
      <t xml:space="preserve"> – čas hoje od avta do postajališča (min)</t>
    </r>
  </si>
  <si>
    <r>
      <t>t</t>
    </r>
    <r>
      <rPr>
        <vertAlign val="sub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– čakanje na JPP (polovica intervala v konici, v min)</t>
    </r>
  </si>
  <si>
    <r>
      <t>t‘‘</t>
    </r>
    <r>
      <rPr>
        <vertAlign val="subscript"/>
        <sz val="12"/>
        <color theme="1"/>
        <rFont val="Calibri"/>
        <family val="2"/>
        <charset val="238"/>
        <scheme val="minor"/>
      </rPr>
      <t>h</t>
    </r>
    <r>
      <rPr>
        <sz val="12"/>
        <color theme="1"/>
        <rFont val="Calibri"/>
        <family val="2"/>
        <charset val="238"/>
        <scheme val="minor"/>
      </rPr>
      <t xml:space="preserve"> – čas hoje od JPP do cilja</t>
    </r>
  </si>
  <si>
    <r>
      <t>t</t>
    </r>
    <r>
      <rPr>
        <vertAlign val="subscript"/>
        <sz val="12"/>
        <color theme="1"/>
        <rFont val="Calibri"/>
        <family val="2"/>
        <charset val="238"/>
        <scheme val="minor"/>
      </rPr>
      <t>jpp</t>
    </r>
    <r>
      <rPr>
        <sz val="12"/>
        <color theme="1"/>
        <rFont val="Calibri"/>
        <family val="2"/>
        <charset val="238"/>
        <scheme val="minor"/>
      </rPr>
      <t xml:space="preserve"> – čas vožnje z JPP (min)</t>
    </r>
  </si>
  <si>
    <t>R – cena vožnje z JPP (+parkiranje na P+R, €/dan)</t>
  </si>
  <si>
    <t>KM – občutena vrednost kilometra uporabe OA (€/km)</t>
  </si>
  <si>
    <r>
      <t>t</t>
    </r>
    <r>
      <rPr>
        <vertAlign val="subscript"/>
        <sz val="12"/>
        <color theme="1"/>
        <rFont val="Calibri"/>
        <family val="2"/>
        <charset val="238"/>
        <scheme val="minor"/>
      </rPr>
      <t>v</t>
    </r>
    <r>
      <rPr>
        <sz val="12"/>
        <color theme="1"/>
        <rFont val="Calibri"/>
        <family val="2"/>
        <charset val="238"/>
        <scheme val="minor"/>
      </rPr>
      <t xml:space="preserve"> – čas vožnje z OA (min)
Vpiše se čas vožnje z osebnim avtomobilom od razcepišča do izbranega parkirišča v centru mesta oziroma v bližini cilja potovanja.</t>
    </r>
  </si>
  <si>
    <r>
      <t>L</t>
    </r>
    <r>
      <rPr>
        <vertAlign val="subscript"/>
        <sz val="12"/>
        <color theme="1"/>
        <rFont val="Calibri"/>
        <family val="2"/>
        <charset val="238"/>
        <scheme val="minor"/>
      </rPr>
      <t>v</t>
    </r>
    <r>
      <rPr>
        <sz val="12"/>
        <color theme="1"/>
        <rFont val="Calibri"/>
        <family val="2"/>
        <charset val="238"/>
        <scheme val="minor"/>
      </rPr>
      <t xml:space="preserve"> – razdalja vožnje z OA (km)
Vpiše se razdalja, ki jo uporabnik prevozi od razcepišča do izbranega parkirišča v centru mesta oziroma v bližini cilja potovanja.</t>
    </r>
  </si>
  <si>
    <r>
      <t>t</t>
    </r>
    <r>
      <rPr>
        <vertAlign val="subscript"/>
        <sz val="12"/>
        <color theme="1"/>
        <rFont val="Calibri"/>
        <family val="2"/>
        <charset val="238"/>
        <scheme val="minor"/>
      </rPr>
      <t>h</t>
    </r>
    <r>
      <rPr>
        <sz val="12"/>
        <color theme="1"/>
        <rFont val="Calibri"/>
        <family val="2"/>
        <charset val="238"/>
        <scheme val="minor"/>
      </rPr>
      <t xml:space="preserve"> – čas hoje (min)
Vpiše se čas hoje uporabnika od izbranega parkirišča v centru mesta oziroma v bližini cilja potovanja.</t>
    </r>
  </si>
  <si>
    <t>P – parkirnina (€/dan)
Vpiše se parkirnina na izbranem parkirišču v centru mesta oziroma v bližini cilja potovanja, za čas devet ur.</t>
  </si>
  <si>
    <t>za tipe A, B1, B2, C</t>
  </si>
  <si>
    <t>za tipe A, B1, B2, C*, D</t>
  </si>
  <si>
    <t>za tip B1</t>
  </si>
  <si>
    <t>Sistem dostopa na vozlišče P+R in plačila, vezanega na veljavno vozovnico za JPP preprečuje uporabo P+R za druge namene.</t>
  </si>
  <si>
    <t>COA = tv*VOT + 2*Lv*KM + th*VOT + P</t>
  </si>
  <si>
    <t>CP+R = 2*L'v*KM + (t'v + t'h + tt + tjpp + t''h)*VOT + R</t>
  </si>
  <si>
    <t>t'v – čas vožnje z OA (min), od razcepišča do P+R (0 min, kadar je P+R ob razcepišču)</t>
  </si>
  <si>
    <t>L'v – razdalja vožnje z OA (km), od razcepišča do P+R (0 km, kadar je P+R ob razcepišču)</t>
  </si>
  <si>
    <t>znesek v EUR</t>
  </si>
  <si>
    <t>Povprečna mesečna neto plača za plačano uro</t>
  </si>
  <si>
    <t>KAZALNIK</t>
  </si>
  <si>
    <t>Pri izračunu podatkov o povprečnih mesečnih plačah za leto 2015 so za obdobje od januarja do oktobra 2015 uporabljeni preračunani podatki zaradi spremembe v virih podatkov.</t>
  </si>
  <si>
    <t>Vir: Statistični urad Republike Slovenije.</t>
  </si>
  <si>
    <t xml:space="preserve">Opombe: </t>
  </si>
  <si>
    <t>Obalno-kraška</t>
  </si>
  <si>
    <t>Goriška</t>
  </si>
  <si>
    <t>Gorenjska</t>
  </si>
  <si>
    <t>Osrednjeslovenska</t>
  </si>
  <si>
    <t>Primorsko-notranjska</t>
  </si>
  <si>
    <t>Jugovzhodna Slovenija</t>
  </si>
  <si>
    <t>Posavska</t>
  </si>
  <si>
    <t>Zasavska</t>
  </si>
  <si>
    <t>Savinjska</t>
  </si>
  <si>
    <t>Koroška</t>
  </si>
  <si>
    <t>Podravska</t>
  </si>
  <si>
    <t>Pomurska</t>
  </si>
  <si>
    <t>SLOVENIJA</t>
  </si>
  <si>
    <t>2016</t>
  </si>
  <si>
    <t>Povprečne mesečne plače po: KOHEZIJSKA IN STATISTIČNA REGIJA, KAZALNIK , LETO</t>
  </si>
  <si>
    <t>0,10 €/minuto</t>
  </si>
  <si>
    <t>0,15 €/km</t>
  </si>
  <si>
    <t>EUR/km</t>
  </si>
  <si>
    <t>min</t>
  </si>
  <si>
    <t>km</t>
  </si>
  <si>
    <t>EUR/dan</t>
  </si>
  <si>
    <t>EUR/min</t>
  </si>
  <si>
    <t>VOT – občutena vrednost časa (€/min, 50% povprečne vrednosti delovne ure zaposlenega)</t>
  </si>
  <si>
    <t>Naziv operacije:</t>
  </si>
  <si>
    <t>Naziv vlagatelja:</t>
  </si>
  <si>
    <t>Ime in priimek odgovorne osebe vlagatelja:</t>
  </si>
  <si>
    <t>SPECIFIČNI POGOJI</t>
  </si>
  <si>
    <t>DOKAZILO</t>
  </si>
  <si>
    <t>KOMENTAR</t>
  </si>
  <si>
    <t>C*</t>
  </si>
  <si>
    <t>za tipe A, B1, B2 in C</t>
  </si>
  <si>
    <t>Vozlišče je povsem konkurenčno vožnji v mestno središče, po metodi izračuna iz smernic je občuteni strošek uporabe P+R manjši kot občuteni strošek vožnje v mestno središče.</t>
  </si>
  <si>
    <t>Vozlišče je deloma konkurenčno vožnji v mestno središče, po metodi izračuna iz smernic je občuteni strošek uporabe P+R največ dvakrat višji, kot ob uporabi osebnega avtomobila za vožnjo v mestno središče.</t>
  </si>
  <si>
    <t>3B</t>
  </si>
  <si>
    <t>PARAMETRI IZRAČUNA</t>
  </si>
  <si>
    <t>Ocena[t] = 100 – (50 * KP+R)</t>
  </si>
  <si>
    <t>POGOJI GLEDE LEGE</t>
  </si>
  <si>
    <t>POGOJI GLEDE POVEZANOSTI</t>
  </si>
  <si>
    <t>POGOJI GLEDE ZMOGLJIVOSTI</t>
  </si>
  <si>
    <t>POGOJI GLEDE PARKIRNE POLITIKE</t>
  </si>
  <si>
    <t>POGOJI GLEDE KONKURENČNOSTI</t>
  </si>
  <si>
    <t>Povprečna mesečna neto plača za plačano uro, SURS 2016</t>
  </si>
  <si>
    <t>EUR</t>
  </si>
  <si>
    <t xml:space="preserve">Izjava o resničnosti: </t>
  </si>
  <si>
    <t xml:space="preserve">Spodaj podpisani/a izjavljam, da so navedeni podatki resnični in preverljivi. </t>
  </si>
  <si>
    <t xml:space="preserve">Odgovorna oseba: </t>
  </si>
  <si>
    <t>žig</t>
  </si>
  <si>
    <t>PODATKI O ZMOGLJIVOSTI</t>
  </si>
  <si>
    <t>PODATKI O KONKURENČNOSTI</t>
  </si>
  <si>
    <t>Število parkirnih mest za avtomobile, načrtovanih na vozlišču P+R</t>
  </si>
  <si>
    <t>PODATKI O LEGI</t>
  </si>
  <si>
    <t>m</t>
  </si>
  <si>
    <t>Število stojal na postaji za izposojo mestnih koles ob vozlišču</t>
  </si>
  <si>
    <t>Število parkirnih mest za avtomobile, načrtovanih na vseh vozliščih P+R v operaciji</t>
  </si>
  <si>
    <t>PM(K)</t>
  </si>
  <si>
    <t>PM(A)</t>
  </si>
  <si>
    <t>Vozlišče je načrtovano na/ob železniški postaji ali postajališču, dovolj oddaljenem od cilja potovanja, zato se pogoj ne ugotavlja.</t>
  </si>
  <si>
    <t>Uporabnik z osebnim avtomobilom zaradi uporabe P+R ne vozi stran od siceršnje smeri (se z vožnjo dejansko ne oddaljuje od cilja potovanja).</t>
  </si>
  <si>
    <t>Čas potovanja od razcepišča poti se ne podaljša za več kot 100%.</t>
  </si>
  <si>
    <t>Za vsako parkirno mesto na vozlišču P+R ukinitev parkirnega mesta v centru, ali uvedba plačljivosti oziroma sprememba cene ali uvedba kratkotrajnega parkiranja na ustreznem številu PM, glede na smernice.</t>
  </si>
  <si>
    <t>Povezava z JPP z vsaj 12 odhodi v vsako smer med 6:00 in 18:00, na delovni dan med šolskim letom.</t>
  </si>
  <si>
    <t>Povezava z JPP proti središču mesta vsaj na vsakih 15 minut (Ljubljana) ali 20 minut (Maribor) oziroma 30 minut (manjša mesta) v času jutranje prometne konice, na delovni dan med šolskim letom.</t>
  </si>
  <si>
    <t>Statistična regija, v katerem je lokacija P+R</t>
  </si>
  <si>
    <r>
      <t>Omejitev upravičenosti stroška</t>
    </r>
    <r>
      <rPr>
        <sz val="10"/>
        <color theme="1"/>
        <rFont val="Arial"/>
        <family val="2"/>
        <charset val="238"/>
      </rPr>
      <t xml:space="preserve"> gradbenih del je 3.000 bruto EUR na parkirno mesto. V omejitev se vštevajo vsa gradbena dela na parkirišču, vključno z vsemi prometnimi površinami, namenjenimi motornemu prometu. Gradbena dela na objektih, ki niso neposredno namenjeni osebnemu motornemu prometu in parkiranju, čeprav so del vozlišča P+R (npr. čakalnice za potnike, postajališče JPP, kolesarnice), so izvzeta iz omejitve. Stroški za gradbena dela na parkirišču, ki presegajo omejitev, niso upravičeni do sofinanciranja in jih krije upravičenec iz lastnih sredstev.</t>
    </r>
  </si>
  <si>
    <t>Enota</t>
  </si>
  <si>
    <t>Količina</t>
  </si>
  <si>
    <t>SKUPAJ</t>
  </si>
  <si>
    <t>Datum:  ______________________</t>
  </si>
  <si>
    <t>Kraj:  ________________________</t>
  </si>
  <si>
    <t>Vrste stroškov</t>
  </si>
  <si>
    <t xml:space="preserve">SKUPAJ 1.1. </t>
  </si>
  <si>
    <t xml:space="preserve">SKUPAJ 1.3. </t>
  </si>
  <si>
    <t>1.1. Gradnja javne razsvetljave</t>
  </si>
  <si>
    <t xml:space="preserve">1.1. </t>
  </si>
  <si>
    <t>1.1. Zasaditev dreves in zelene površine</t>
  </si>
  <si>
    <t>1.1. Prometna signalizacija</t>
  </si>
  <si>
    <t>1.3. Oprema in druga opredmetena osnovna sredstva</t>
  </si>
  <si>
    <t>1. 1.Gradnja nepremičnin</t>
  </si>
  <si>
    <t>1. 3. Urbana oprema - vpišite skupen znesek iz popisa del</t>
  </si>
  <si>
    <t>1.1. Gradbena dela na objektih P+R, ki niso neposredno namenjeni osebnemu motornemu prometu in parkiranju, čeprav so del vozlišča P+R (npr. čakalnice za potnike, postajališče JPP, kolesarnice)</t>
  </si>
  <si>
    <t>Povezava z JPP proti središču mesta vsaj na vsakih 15 minut (Ljubljana) ali 20 minut (Maribor) oziroma 30 minut (manjša mesta) med 6:00 in 18:00, na delovni dan med šolskim letom.*</t>
  </si>
  <si>
    <t>skupna cena iz popisa del</t>
  </si>
  <si>
    <t xml:space="preserve">Šifra </t>
  </si>
  <si>
    <t xml:space="preserve">Naziv </t>
  </si>
  <si>
    <t>Investicije</t>
  </si>
  <si>
    <t>Nakup in gradnja nepremičnin</t>
  </si>
  <si>
    <t xml:space="preserve"> 1.1.1</t>
  </si>
  <si>
    <t>Nakup zgradb</t>
  </si>
  <si>
    <t>1.1.1.1</t>
  </si>
  <si>
    <t>Nakup poslovnih stavb</t>
  </si>
  <si>
    <t xml:space="preserve">  1.1.2</t>
  </si>
  <si>
    <t>Gradnja nepremičnin</t>
  </si>
  <si>
    <t>1.1.2.1</t>
  </si>
  <si>
    <t>Investicijsko vzdrževanje in adaptacije</t>
  </si>
  <si>
    <t>1.1.2.2</t>
  </si>
  <si>
    <t>Obnove</t>
  </si>
  <si>
    <t>1.1.2.3</t>
  </si>
  <si>
    <t>Študija o izvedljivosti projekta</t>
  </si>
  <si>
    <t>1.1.2.4</t>
  </si>
  <si>
    <t>Investicijski nadzor</t>
  </si>
  <si>
    <t>1.1.2.5</t>
  </si>
  <si>
    <t>Investicijski inženiring</t>
  </si>
  <si>
    <t>1.1.2.6</t>
  </si>
  <si>
    <t>Načrt in druga projektna dokumentacija</t>
  </si>
  <si>
    <t>1.1.2.7</t>
  </si>
  <si>
    <t>Plačilo nadomestila za spremembo namembnosti zemljišč</t>
  </si>
  <si>
    <t>1.1.2.8</t>
  </si>
  <si>
    <t>Analize, študije in načrti z informacijskega področja</t>
  </si>
  <si>
    <t>1.1.2.9</t>
  </si>
  <si>
    <t>Plačila drugih storitev in dokumentacije</t>
  </si>
  <si>
    <t>1.1.2.10</t>
  </si>
  <si>
    <t>Priprava zemljišča</t>
  </si>
  <si>
    <t>1.1.2.11</t>
  </si>
  <si>
    <t>Novogradnje</t>
  </si>
  <si>
    <t>1.1.2.12</t>
  </si>
  <si>
    <t>Rekonstrukcije in adaptacije</t>
  </si>
  <si>
    <t xml:space="preserve"> 1.2</t>
  </si>
  <si>
    <t>Nakup nezazidanih zemljišč</t>
  </si>
  <si>
    <t xml:space="preserve"> 1.3</t>
  </si>
  <si>
    <t>Oprema in druga opredmetena osnovna sredstva (oprema)</t>
  </si>
  <si>
    <t>Nakup strojne računalniške opreme</t>
  </si>
  <si>
    <t>Nakup drugega pohištva</t>
  </si>
  <si>
    <t>Nakup laboratorijske opreme</t>
  </si>
  <si>
    <t>Nakup strežnikov in diskovnih sistemov</t>
  </si>
  <si>
    <t>Nakup opreme za tiskanje in razmnoževanje</t>
  </si>
  <si>
    <t>Nakup telekomunikacijske opreme</t>
  </si>
  <si>
    <t>Nakup medicinske opreme in napeljav</t>
  </si>
  <si>
    <t>Nakup hidrometeorološke opreme</t>
  </si>
  <si>
    <t>Nakup aktivne mrežne in komunikacijske opreme</t>
  </si>
  <si>
    <t>Nakup druge opreme in napeljav</t>
  </si>
  <si>
    <t xml:space="preserve"> 1.4</t>
  </si>
  <si>
    <t>Investicije v neopredmetena sredstva</t>
  </si>
  <si>
    <t>Nakup licenčne programske opreme</t>
  </si>
  <si>
    <t>Nakup druge (nelicenčne programske opreme)</t>
  </si>
  <si>
    <t>Nakup neopredmetenih dolgoročnih sredstev-finančni najem</t>
  </si>
  <si>
    <t>Stroški uporabe osnovnih sredstev</t>
  </si>
  <si>
    <t>Amortizacija nepremičnin in opreme</t>
  </si>
  <si>
    <t>Stroški plač in povračil v zvezi z delom</t>
  </si>
  <si>
    <t xml:space="preserve">Stroški plač </t>
  </si>
  <si>
    <t>Stroški plač-prispevki</t>
  </si>
  <si>
    <t>Stroški za službena potovanja</t>
  </si>
  <si>
    <t>Hotelske in restavracijske storitve v državi</t>
  </si>
  <si>
    <t>Stroški prevoza v državi</t>
  </si>
  <si>
    <t>Hotelske in restavracijske storitve v tujini</t>
  </si>
  <si>
    <t>Stroški prevoza v tujini</t>
  </si>
  <si>
    <t>Drugi izdatki za službena potovanja</t>
  </si>
  <si>
    <t>Prispevki delodajalcev za socialno varnost</t>
  </si>
  <si>
    <t>Posredni stroški</t>
  </si>
  <si>
    <t>Stroški električne energije</t>
  </si>
  <si>
    <t>Stroški porabe kuriv in stroški ogrevanja</t>
  </si>
  <si>
    <t>Stroški vode in komunalnih storitev</t>
  </si>
  <si>
    <t>Stroški odvoza smeti</t>
  </si>
  <si>
    <t>Stroški telefona, faksa in elektronske pošte</t>
  </si>
  <si>
    <t>Stroški poštnin in kurirskih storitev</t>
  </si>
  <si>
    <t>Amortizacija osnovnih sredstev</t>
  </si>
  <si>
    <t>Stroški potrošnega materiala</t>
  </si>
  <si>
    <t>Stroški režije in administracije</t>
  </si>
  <si>
    <t>Stroški tekočega vzdrževanja</t>
  </si>
  <si>
    <t>Stroški najema nepremičnine in opreme</t>
  </si>
  <si>
    <t>Zavarovalne premije za objekte in opremo</t>
  </si>
  <si>
    <t>Stroški informiranja in komuniciranja</t>
  </si>
  <si>
    <t>Stroški organizacije in izvedbe konferenc, seminarjev in simpozijev</t>
  </si>
  <si>
    <t>Stroški izdelave ali nadgradnje spletnih strani</t>
  </si>
  <si>
    <t>Stroški oglaševalskih storitev in stroški objav</t>
  </si>
  <si>
    <t>Stroški svetovanja na področju informiranja in komuniciranja</t>
  </si>
  <si>
    <t>Stroški oblikovanja, priprave na tisk, tiska in dostave gradiv</t>
  </si>
  <si>
    <t>Stroški nastopov na sejmih in razstavah</t>
  </si>
  <si>
    <t>Stroški založniških storitev</t>
  </si>
  <si>
    <t>Stroški zaračunljive tiskovine</t>
  </si>
  <si>
    <t>Drugi stroški informiranja in komuniciranja</t>
  </si>
  <si>
    <t>Davek na dodano vrednost</t>
  </si>
  <si>
    <t>Stroški storitev zunanjih izvajalcev</t>
  </si>
  <si>
    <t>Delo po pogodbi o opravljanju storitev</t>
  </si>
  <si>
    <t>Delo po podjemni pogodbi</t>
  </si>
  <si>
    <t>Delo preko študentskega servisa</t>
  </si>
  <si>
    <t>Delo po avtorski pogodbi</t>
  </si>
  <si>
    <t>Drugi stroški storitev zunanjih izvajalcev</t>
  </si>
  <si>
    <t>Poenostavljene oblike nepovratnih sredstev in vračljive podpore</t>
  </si>
  <si>
    <t xml:space="preserve">Pavšalno financiranje, določeno z uporabo odstotka za eno ali več določenih kategorij stroškov </t>
  </si>
  <si>
    <t>Pavšalno financiranje, določeno z uporabo odstotka za eno ali več določenih kategorij stroškov - A</t>
  </si>
  <si>
    <t>Pavšalno financiranje, določeno z uporabo odstotka za eno ali več določenih kategorij stroškov - B</t>
  </si>
  <si>
    <t>Pavšalno financiranje, določeno z uporabo odstotka za eno ali več določenih kategorij stroškov - C</t>
  </si>
  <si>
    <t>Pavšalno financiranje, določeno z uporabo odstotka za eno ali več določenih kategorij stroškov - D</t>
  </si>
  <si>
    <t>Standardne lestvice stroškov na enoto</t>
  </si>
  <si>
    <t>Standardne lestvice stroškov na enoto - A</t>
  </si>
  <si>
    <t>Standardne lestvice stroškov na enoto - B</t>
  </si>
  <si>
    <t>Standardne lestvice stroškov na enoto - C</t>
  </si>
  <si>
    <t>Standardne lestvice stroškov na enoto - D</t>
  </si>
  <si>
    <t xml:space="preserve">Pavšalni zneski, ki ne presegajo 100.000, 00 EUR javnega prispevka </t>
  </si>
  <si>
    <t>Druge specifične vrste stroškov</t>
  </si>
  <si>
    <t>Dodatek za  aktivnost</t>
  </si>
  <si>
    <t>Dodatek za prevoz</t>
  </si>
  <si>
    <t>Strošek prostovoljnega dela</t>
  </si>
  <si>
    <t>Šolnine</t>
  </si>
  <si>
    <t>1.1</t>
  </si>
  <si>
    <t>1.2.1</t>
  </si>
  <si>
    <t>1</t>
  </si>
  <si>
    <t>1.3.1</t>
  </si>
  <si>
    <t>1.4.1</t>
  </si>
  <si>
    <t>1.4.2</t>
  </si>
  <si>
    <t>1.4.3</t>
  </si>
  <si>
    <t>2</t>
  </si>
  <si>
    <t>2.1</t>
  </si>
  <si>
    <t>3</t>
  </si>
  <si>
    <t>3.1</t>
  </si>
  <si>
    <t>3.1.1</t>
  </si>
  <si>
    <t>3.2</t>
  </si>
  <si>
    <t>3.2.1</t>
  </si>
  <si>
    <t>3.2.2</t>
  </si>
  <si>
    <t>3.2.3</t>
  </si>
  <si>
    <t>3.2.4</t>
  </si>
  <si>
    <t>3.2.5</t>
  </si>
  <si>
    <t>3.3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</si>
  <si>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</si>
  <si>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</si>
  <si>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</si>
  <si>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</si>
  <si>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</si>
  <si>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</si>
  <si>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</si>
  <si>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</si>
  <si>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</si>
  <si>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</si>
  <si>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</si>
  <si>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</si>
  <si>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</si>
  <si>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</si>
  <si>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</si>
  <si>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</si>
  <si>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</si>
  <si>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</si>
  <si>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</si>
  <si>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</si>
  <si>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</si>
  <si>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</si>
  <si>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</si>
  <si>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6</t>
  </si>
  <si>
    <t>6.1</t>
  </si>
  <si>
    <t>7</t>
  </si>
  <si>
    <t>7.1</t>
  </si>
  <si>
    <t>7.2</t>
  </si>
  <si>
    <t>7.3</t>
  </si>
  <si>
    <t>7.4</t>
  </si>
  <si>
    <t>7.5</t>
  </si>
  <si>
    <t>8</t>
  </si>
  <si>
    <t>8.1</t>
  </si>
  <si>
    <t>8.1.1</t>
  </si>
  <si>
    <t>8.1.2</t>
  </si>
  <si>
    <t>8.1.3</t>
  </si>
  <si>
    <t>8.1.4</t>
  </si>
  <si>
    <t>8.2</t>
  </si>
  <si>
    <t>8.2.1</t>
  </si>
  <si>
    <t>8.2.2</t>
  </si>
  <si>
    <t>8.2.3</t>
  </si>
  <si>
    <t>8.2.4</t>
  </si>
  <si>
    <t>8.3</t>
  </si>
  <si>
    <t>9</t>
  </si>
  <si>
    <t>9.1</t>
  </si>
  <si>
    <t>9.2</t>
  </si>
  <si>
    <t>9.3</t>
  </si>
  <si>
    <t>9.4</t>
  </si>
  <si>
    <t>Skupaj upravičeni stroški do sofinanciranja</t>
  </si>
  <si>
    <t>Neupravičeni stroški, ki presegajo omejitev JR - občina</t>
  </si>
  <si>
    <t xml:space="preserve">1. 3. </t>
  </si>
  <si>
    <t>1.1. Obrtniška in instalacijska dela</t>
  </si>
  <si>
    <t xml:space="preserve">1.1. Vrednost gradbenih del na parkirišču P+R , vključno z vsemi prometnimi površinami, namenjenimi motornemu prometu </t>
  </si>
  <si>
    <t xml:space="preserve">Navodila za izpolnjevanje Obrazca 3b: </t>
  </si>
  <si>
    <t xml:space="preserve">1. V obrazcu 3b: Podatki o ukrepu izpolnjujete le celice obarvane s svetlo zeleno barvo. </t>
  </si>
  <si>
    <t>7. V primeru dodatnih vprašanj se obrnite na kontaktni elektronski naslov za javni razpis:   mzi-mobilen.si@gov.si</t>
  </si>
  <si>
    <t>Načrtovani strošek</t>
  </si>
  <si>
    <t>Načrtovovani strošek na enoto  (neto)</t>
  </si>
  <si>
    <t xml:space="preserve">Neupravičeni strošek </t>
  </si>
  <si>
    <t xml:space="preserve">Upravičen strošek </t>
  </si>
  <si>
    <t>Izračun upravičenih stroškov glede na omejitve javnega razpisa</t>
  </si>
  <si>
    <r>
      <t xml:space="preserve">5. Tabela </t>
    </r>
    <r>
      <rPr>
        <i/>
        <sz val="11"/>
        <rFont val="Calibri"/>
        <family val="2"/>
        <charset val="238"/>
        <scheme val="minor"/>
      </rPr>
      <t xml:space="preserve">Izračun upravičenih stroškov glede na omejitve javnega razpisa </t>
    </r>
    <r>
      <rPr>
        <sz val="11"/>
        <rFont val="Calibri"/>
        <family val="2"/>
        <charset val="238"/>
        <scheme val="minor"/>
      </rPr>
      <t xml:space="preserve">na koncu posameznega zavihka obrazca 3b je podlaga za izračun skupnih upravičenih stroškov operacije (delitev upravičeni/neupravičeni), ki jih morate sešteti v obrazec 3: Opis operacije. </t>
    </r>
  </si>
  <si>
    <t xml:space="preserve">Ostale celice se izračunavajo same. </t>
  </si>
  <si>
    <t xml:space="preserve">2. Za vsak ukrep izpolnite ločen obrazec 3a Opis ukrepa in 3b Podatki o ukrepu. </t>
  </si>
  <si>
    <t xml:space="preserve">4. V obrazec 3b se vpisuje le stroške gradnje po vrstah stroškov, pri katerih obstajajo omejitve najvišjih zneskov upravičenih stroškov do sofinanciranja na enoto. </t>
  </si>
  <si>
    <t xml:space="preserve">6. Stroški 
• 5. Informiranje in komuniciranje, 
• 1.2. Nakup nezazidanih zemljišč in 
• 7. Stroški storitev zunanjih izvajalcev 
se določajo na ravni operacije, zato se vpisujejo v obrazec 3: Opis operacije. Na ravni ukrepa se ti stroški ne vpisujejo. </t>
  </si>
  <si>
    <r>
      <t xml:space="preserve">3. V zavihku </t>
    </r>
    <r>
      <rPr>
        <i/>
        <sz val="11"/>
        <rFont val="Calibri"/>
        <family val="2"/>
        <charset val="238"/>
        <scheme val="minor"/>
      </rPr>
      <t xml:space="preserve">Vrste stroškov OU </t>
    </r>
    <r>
      <rPr>
        <sz val="11"/>
        <rFont val="Calibri"/>
        <family val="2"/>
        <charset val="238"/>
        <scheme val="minor"/>
      </rPr>
      <t>je podrobna razdelitev vrst stroškov, kot jo zahteva nov informacijski sistem eMA OU, in vam je v pomoč za razmejitev upravičenih stroškov ukrepa med posamezne vrste stroškov.</t>
    </r>
  </si>
  <si>
    <t xml:space="preserve">Vozlišče P+R v večetažnem objektu v središču mesta ob vozlišču JPP </t>
  </si>
  <si>
    <t>Oddaljenost vozlišča od cilja potovanja (v metrih)</t>
  </si>
  <si>
    <t>Nakup zazidanih zemljišč</t>
  </si>
  <si>
    <t xml:space="preserve"> 1.5</t>
  </si>
  <si>
    <r>
      <t>t‘</t>
    </r>
    <r>
      <rPr>
        <vertAlign val="subscript"/>
        <sz val="12"/>
        <color theme="1"/>
        <rFont val="Calibri"/>
        <family val="2"/>
        <charset val="238"/>
        <scheme val="minor"/>
      </rPr>
      <t>h</t>
    </r>
    <r>
      <rPr>
        <sz val="12"/>
        <color theme="1"/>
        <rFont val="Calibri"/>
        <family val="2"/>
        <charset val="238"/>
        <scheme val="minor"/>
      </rPr>
      <t xml:space="preserve"> – čas hoje od avta do postaje za izposojo javnega kolesa (min)</t>
    </r>
  </si>
  <si>
    <r>
      <t>t‘‘</t>
    </r>
    <r>
      <rPr>
        <vertAlign val="subscript"/>
        <sz val="12"/>
        <color theme="1"/>
        <rFont val="Calibri"/>
        <family val="2"/>
        <charset val="238"/>
        <scheme val="minor"/>
      </rPr>
      <t>h</t>
    </r>
    <r>
      <rPr>
        <sz val="12"/>
        <color theme="1"/>
        <rFont val="Calibri"/>
        <family val="2"/>
        <charset val="238"/>
        <scheme val="minor"/>
      </rPr>
      <t xml:space="preserve"> – čas hoje od postaje za izposojo javnega kolesa do cilja</t>
    </r>
  </si>
  <si>
    <r>
      <t>t</t>
    </r>
    <r>
      <rPr>
        <vertAlign val="subscript"/>
        <sz val="12"/>
        <color theme="1"/>
        <rFont val="Calibri"/>
        <family val="2"/>
        <charset val="238"/>
        <scheme val="minor"/>
      </rPr>
      <t>jpp</t>
    </r>
    <r>
      <rPr>
        <sz val="12"/>
        <color theme="1"/>
        <rFont val="Calibri"/>
        <family val="2"/>
        <charset val="238"/>
        <scheme val="minor"/>
      </rPr>
      <t xml:space="preserve"> – čas vožnje s kolesom (min)</t>
    </r>
  </si>
  <si>
    <t>R – cena izposoje javnega kolesa v obe smeri (+parkiranje na P+R, €/dan)</t>
  </si>
  <si>
    <t>Vrsta gradnje P+R</t>
  </si>
  <si>
    <t>skrij</t>
  </si>
  <si>
    <t>upravičeni stroški na PM</t>
  </si>
  <si>
    <t>Število parkirnih mest glede na smernice. (Dopustno je odstopanje do 50%.)</t>
  </si>
  <si>
    <t>Od najbolj oddaljenega parkirnega mesta do postajališča JPP je največ 200 m peš, v primeru semaforiziranega prehoda se k dejanski dolžini poti prišteje 1,5 m za vsako sekundo rdečega intervala za pešce.</t>
  </si>
  <si>
    <t>Od najbolj oddaljenega parkirnega mesta do postaje za izposojo javnih koles je največ 100 m peš, v primeru semaforiziranega prehoda se k dejanski dolžini poti prišteje 1,5 m za vsako sekundo rdečega intervala za pešce.</t>
  </si>
  <si>
    <t>KOMENTAR, UTEMELJITEV</t>
  </si>
  <si>
    <t>V primeru P+R tipa C na železniški postaji ali postajališču, dovolj oddaljenem od cilja potovanja, se zgornji pogoj ne ugotavlja.</t>
  </si>
  <si>
    <t>Izjava v obrazcu 3: Opis operacije</t>
  </si>
  <si>
    <t>Izjava v obrazcu 3: Opis operacije, izpolnjevanje se dokaže v opisu.</t>
  </si>
  <si>
    <t>Izjava in podatek o zmogljivosti obstoječe ali projektirane postaje v obrazcu 3: Opis operacije.</t>
  </si>
  <si>
    <t>Prikaz konkretnih PM, ki se bodo ukinila v obrazcu 3: Opis operacije, vključno s podatki o skupnem številu PM pred in po operaciji.</t>
  </si>
  <si>
    <t>Izjava, opis v obrazcu 3: Opis operacije, sistem mora biti vzpostavljen do začetka delovanja vozlišča P+R</t>
  </si>
  <si>
    <t>Nakup zemljišč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</si>
  <si>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</si>
  <si>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</si>
  <si>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</si>
  <si>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</si>
  <si>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</si>
  <si>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</si>
  <si>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</si>
  <si>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</si>
  <si>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</si>
  <si>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tip A</t>
  </si>
  <si>
    <t>tip B1</t>
  </si>
  <si>
    <t>tip C</t>
  </si>
  <si>
    <t>tip B2</t>
  </si>
  <si>
    <t>Izjava v obrazcu 3: Opis operacije, izpolnjevanje se dokaže v opisu, veljavni vozni red ali izjava.</t>
  </si>
  <si>
    <t>Izjava v obrazcu 3: Opis operacije, izpolnjevanje se dokaže v opisu, prikaz v projektni dokumentaciji.</t>
  </si>
  <si>
    <t>Opis parkirne politike v obrazcu 3: Opis operacije in cenik parkiranja na javnih parkirnih mestih (ob ulicah in na parkiriščih) v mestnem središču.</t>
  </si>
  <si>
    <t>Izjava, opis v obrazcu 3: Opis operacije, sistem mora biti vzpostavljen do začetka delovanja vozlišča P+R.</t>
  </si>
  <si>
    <t>Skupna investicijska vrednost opearacije  - neto</t>
  </si>
  <si>
    <t>PODATKI O STROŠKIH OPERACIJE</t>
  </si>
  <si>
    <t>Skupna investicijska vrednost operacije  - neto</t>
  </si>
  <si>
    <r>
      <t xml:space="preserve">Izračun upošteva omejitve iz razpisne dokumentacije za določitev višine upravičenih stroškov operacije. 
</t>
    </r>
    <r>
      <rPr>
        <sz val="11"/>
        <rFont val="Calibri"/>
        <family val="2"/>
        <charset val="238"/>
        <scheme val="minor"/>
      </rPr>
      <t>V kolikor iz projektantskega popisa z oceno stroškov ni razvidna razmejitev del, po spodaj navedenih vrstah stroškov,  se v omejitev upravičenega stroška do sofinanciranja na parkirno mesto šteje vsa dela - skupna investicijska vrednost operacije.</t>
    </r>
  </si>
  <si>
    <t xml:space="preserve">Izjava v obrazcu 3: Opis operacije, izpolnjevanje se dokaže v opisu. </t>
  </si>
  <si>
    <t>1. 1 Gradnja nepremičnin</t>
  </si>
  <si>
    <t xml:space="preserve">1.1 Vrednost gradbenih del na parkirišču P+R , vključno z vsemi prometnimi površinami, namenjenimi motornemu prometu </t>
  </si>
  <si>
    <t>1.1 Gradbena dela na objektih P+R, ki niso neposredno namenjeni osebnemu motornemu prometu in parkiranju, čeprav so del vozlišča P+R (npr. čakalnice za potnike, postajališče JPP, kolesarnice)</t>
  </si>
  <si>
    <t>1.1 Obrtniška in instalacijska dela</t>
  </si>
  <si>
    <t>1.1 Zasaditev dreves in zelene površine</t>
  </si>
  <si>
    <t>1.1 Gradnja javne razsvetljave</t>
  </si>
  <si>
    <t>1.1 Prometna signalizacija</t>
  </si>
  <si>
    <t>1.3 Oprema in druga opredmetena osnovna sredstva</t>
  </si>
  <si>
    <t xml:space="preserve">1.1 </t>
  </si>
  <si>
    <t xml:space="preserve">1.3 </t>
  </si>
  <si>
    <t>1.3 Urbana oprema - vpišite skupen znesek iz popisa del</t>
  </si>
  <si>
    <t>1.1Gradnja nepremičnin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</si>
</sst>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BFBFBF"/>
      </left>
      <right style="medium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rgb="FFBFBFBF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C4D79B"/>
      </left>
      <right/>
      <top/>
      <bottom style="medium">
        <color rgb="FFC4D79B"/>
      </bottom>
      <diagonal/>
    </border>
    <border>
      <left/>
      <right/>
      <top/>
      <bottom style="medium">
        <color rgb="FFC4D79B"/>
      </bottom>
      <diagonal/>
    </border>
    <border>
      <left style="medium">
        <color rgb="FFC4D79B"/>
      </left>
      <right/>
      <top style="double">
        <color rgb="FFC4D79B"/>
      </top>
      <bottom style="medium">
        <color rgb="FFC4D79B"/>
      </bottom>
      <diagonal/>
    </border>
    <border>
      <left style="medium">
        <color rgb="FFC4D79B"/>
      </left>
      <right/>
      <top/>
      <bottom/>
      <diagonal/>
    </border>
    <border>
      <left/>
      <right/>
      <top style="double">
        <color rgb="FFC4D79B"/>
      </top>
      <bottom style="medium">
        <color rgb="FFC4D79B"/>
      </bottom>
      <diagonal/>
    </border>
    <border>
      <left style="medium">
        <color rgb="FFC4D79B"/>
      </left>
      <right/>
      <top style="medium">
        <color rgb="FFC4D79B"/>
      </top>
      <bottom/>
      <diagonal/>
    </border>
    <border>
      <left/>
      <right/>
      <top style="medium">
        <color rgb="FFC4D79B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2" borderId="0" applyNumberFormat="0" applyBorder="0" applyAlignment="0" applyProtection="0"/>
  </cellStyleXfs>
  <cellXfs count="348">
    <xf numFmtId="0" fontId="0" fillId="0" borderId="0" xfId="0"/>
    <xf numFmtId="49" fontId="0" fillId="0" borderId="0" xfId="0" applyNumberFormat="1" applyBorder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Protection="1">
      <protection hidden="1"/>
    </xf>
    <xf numFmtId="0" fontId="3" fillId="0" borderId="0" xfId="0" applyFont="1" applyProtection="1"/>
    <xf numFmtId="0" fontId="0" fillId="0" borderId="0" xfId="0" applyFont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9" fontId="0" fillId="0" borderId="0" xfId="1" applyFont="1" applyBorder="1" applyAlignment="1" applyProtection="1">
      <alignment vertical="center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 vertical="center" indent="1"/>
    </xf>
    <xf numFmtId="0" fontId="4" fillId="3" borderId="22" xfId="0" applyFont="1" applyFill="1" applyBorder="1" applyAlignment="1" applyProtection="1">
      <alignment horizontal="left" vertical="center" indent="1"/>
    </xf>
    <xf numFmtId="0" fontId="0" fillId="3" borderId="23" xfId="0" applyFill="1" applyBorder="1" applyProtection="1"/>
    <xf numFmtId="0" fontId="6" fillId="4" borderId="5" xfId="0" applyFont="1" applyFill="1" applyBorder="1" applyAlignment="1" applyProtection="1">
      <alignment horizontal="left" vertical="center" indent="1"/>
    </xf>
    <xf numFmtId="0" fontId="6" fillId="4" borderId="18" xfId="0" applyFont="1" applyFill="1" applyBorder="1" applyAlignment="1" applyProtection="1">
      <alignment horizontal="left" vertical="center" wrapText="1"/>
    </xf>
    <xf numFmtId="0" fontId="6" fillId="4" borderId="18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0" xfId="0" applyFont="1" applyBorder="1" applyAlignment="1" applyProtection="1">
      <alignment horizontal="left" vertical="top" wrapText="1"/>
    </xf>
    <xf numFmtId="0" fontId="13" fillId="0" borderId="0" xfId="0" applyFont="1" applyAlignment="1" applyProtection="1">
      <alignment horizontal="justify" vertical="center"/>
    </xf>
    <xf numFmtId="2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" xfId="0" applyBorder="1" applyProtection="1">
      <protection hidden="1"/>
    </xf>
    <xf numFmtId="0" fontId="10" fillId="0" borderId="25" xfId="0" applyFont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Protection="1"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9" fontId="0" fillId="0" borderId="0" xfId="1" applyFont="1" applyAlignment="1" applyProtection="1">
      <alignment vertic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26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3" fillId="0" borderId="29" xfId="0" applyFont="1" applyBorder="1" applyAlignment="1" applyProtection="1">
      <alignment vertical="center"/>
      <protection hidden="1"/>
    </xf>
    <xf numFmtId="0" fontId="10" fillId="0" borderId="30" xfId="0" applyFont="1" applyBorder="1" applyAlignment="1" applyProtection="1">
      <alignment horizontal="left" vertical="center" wrapText="1"/>
      <protection hidden="1"/>
    </xf>
    <xf numFmtId="9" fontId="0" fillId="0" borderId="28" xfId="1" applyFont="1" applyBorder="1" applyAlignment="1" applyProtection="1">
      <alignment vertical="center"/>
    </xf>
    <xf numFmtId="9" fontId="0" fillId="5" borderId="28" xfId="1" applyFont="1" applyFill="1" applyBorder="1" applyAlignment="1" applyProtection="1">
      <alignment vertical="center"/>
    </xf>
    <xf numFmtId="0" fontId="0" fillId="0" borderId="28" xfId="0" applyFont="1" applyFill="1" applyBorder="1" applyAlignment="1" applyProtection="1">
      <alignment horizontal="right" vertical="center" wrapText="1"/>
    </xf>
    <xf numFmtId="0" fontId="8" fillId="0" borderId="28" xfId="2" applyFont="1" applyFill="1" applyBorder="1" applyAlignment="1" applyProtection="1">
      <alignment horizontal="right" vertical="center" wrapText="1"/>
    </xf>
    <xf numFmtId="1" fontId="0" fillId="5" borderId="28" xfId="1" applyNumberFormat="1" applyFont="1" applyFill="1" applyBorder="1" applyAlignment="1" applyProtection="1">
      <alignment vertical="center"/>
      <protection locked="0"/>
    </xf>
    <xf numFmtId="2" fontId="0" fillId="5" borderId="28" xfId="1" applyNumberFormat="1" applyFont="1" applyFill="1" applyBorder="1" applyAlignment="1" applyProtection="1">
      <alignment vertical="center"/>
      <protection locked="0"/>
    </xf>
    <xf numFmtId="9" fontId="0" fillId="0" borderId="37" xfId="1" applyFont="1" applyBorder="1" applyAlignment="1" applyProtection="1">
      <alignment vertical="center"/>
    </xf>
    <xf numFmtId="0" fontId="6" fillId="4" borderId="0" xfId="0" applyFont="1" applyFill="1" applyBorder="1" applyAlignment="1" applyProtection="1">
      <alignment horizontal="left" vertical="center" indent="1"/>
    </xf>
    <xf numFmtId="0" fontId="3" fillId="0" borderId="20" xfId="0" applyFont="1" applyBorder="1" applyAlignment="1" applyProtection="1">
      <alignment horizontal="left" vertical="center" indent="1"/>
    </xf>
    <xf numFmtId="0" fontId="3" fillId="0" borderId="27" xfId="0" applyFont="1" applyBorder="1" applyAlignment="1" applyProtection="1">
      <alignment horizontal="left" vertical="center" indent="1"/>
    </xf>
    <xf numFmtId="2" fontId="3" fillId="4" borderId="32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5" xfId="0" applyBorder="1" applyProtection="1"/>
    <xf numFmtId="165" fontId="0" fillId="5" borderId="28" xfId="1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 hidden="1"/>
    </xf>
    <xf numFmtId="0" fontId="7" fillId="3" borderId="22" xfId="0" applyFont="1" applyFill="1" applyBorder="1" applyAlignment="1" applyProtection="1">
      <alignment horizontal="left" vertical="center" indent="1"/>
    </xf>
    <xf numFmtId="0" fontId="7" fillId="3" borderId="23" xfId="0" applyFont="1" applyFill="1" applyBorder="1" applyAlignment="1" applyProtection="1">
      <alignment horizontal="left" vertical="center" indent="1"/>
    </xf>
    <xf numFmtId="0" fontId="2" fillId="3" borderId="23" xfId="0" applyFont="1" applyFill="1" applyBorder="1" applyAlignment="1" applyProtection="1">
      <alignment vertical="center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/>
    </xf>
    <xf numFmtId="0" fontId="4" fillId="4" borderId="31" xfId="0" applyFont="1" applyFill="1" applyBorder="1" applyAlignment="1" applyProtection="1">
      <alignment horizontal="left" vertical="center" indent="1"/>
    </xf>
    <xf numFmtId="0" fontId="4" fillId="4" borderId="18" xfId="0" applyFont="1" applyFill="1" applyBorder="1" applyAlignment="1" applyProtection="1">
      <alignment horizontal="left" vertical="center" indent="1"/>
    </xf>
    <xf numFmtId="0" fontId="4" fillId="4" borderId="18" xfId="0" applyFont="1" applyFill="1" applyBorder="1" applyAlignment="1" applyProtection="1">
      <alignment vertical="center"/>
    </xf>
    <xf numFmtId="0" fontId="4" fillId="4" borderId="33" xfId="0" applyFont="1" applyFill="1" applyBorder="1" applyAlignment="1" applyProtection="1">
      <alignment horizontal="left" vertical="center" indent="1"/>
    </xf>
    <xf numFmtId="0" fontId="4" fillId="4" borderId="28" xfId="0" applyFont="1" applyFill="1" applyBorder="1" applyAlignment="1" applyProtection="1">
      <alignment horizontal="left" vertical="center" indent="1"/>
    </xf>
    <xf numFmtId="0" fontId="6" fillId="4" borderId="28" xfId="0" applyFont="1" applyFill="1" applyBorder="1" applyAlignment="1" applyProtection="1">
      <alignment vertical="center"/>
    </xf>
    <xf numFmtId="0" fontId="4" fillId="4" borderId="28" xfId="0" applyFont="1" applyFill="1" applyBorder="1" applyAlignment="1" applyProtection="1">
      <alignment vertical="center"/>
    </xf>
    <xf numFmtId="2" fontId="8" fillId="7" borderId="28" xfId="1" applyNumberFormat="1" applyFont="1" applyFill="1" applyBorder="1" applyAlignment="1" applyProtection="1">
      <alignment vertical="center"/>
    </xf>
    <xf numFmtId="164" fontId="8" fillId="7" borderId="28" xfId="1" applyNumberFormat="1" applyFont="1" applyFill="1" applyBorder="1" applyAlignment="1" applyProtection="1">
      <alignment vertical="center"/>
    </xf>
    <xf numFmtId="0" fontId="6" fillId="4" borderId="38" xfId="0" applyFont="1" applyFill="1" applyBorder="1" applyAlignment="1" applyProtection="1">
      <alignment vertical="center"/>
    </xf>
    <xf numFmtId="0" fontId="10" fillId="0" borderId="0" xfId="0" applyFont="1"/>
    <xf numFmtId="2" fontId="3" fillId="7" borderId="24" xfId="0" applyNumberFormat="1" applyFont="1" applyFill="1" applyBorder="1" applyAlignment="1" applyProtection="1">
      <alignment horizontal="right" vertical="center"/>
    </xf>
    <xf numFmtId="2" fontId="12" fillId="7" borderId="6" xfId="0" applyNumberFormat="1" applyFont="1" applyFill="1" applyBorder="1" applyAlignment="1" applyProtection="1">
      <alignment horizontal="right"/>
    </xf>
    <xf numFmtId="49" fontId="0" fillId="7" borderId="32" xfId="0" applyNumberForma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1" applyFon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0" fontId="0" fillId="0" borderId="41" xfId="0" applyBorder="1" applyAlignment="1">
      <alignment vertical="center" wrapText="1"/>
    </xf>
    <xf numFmtId="0" fontId="0" fillId="0" borderId="41" xfId="0" applyFill="1" applyBorder="1" applyAlignment="1">
      <alignment vertical="center"/>
    </xf>
    <xf numFmtId="0" fontId="6" fillId="8" borderId="59" xfId="0" applyFont="1" applyFill="1" applyBorder="1" applyAlignment="1">
      <alignment vertical="center"/>
    </xf>
    <xf numFmtId="0" fontId="6" fillId="8" borderId="58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1" applyNumberFormat="1" applyFon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6" fillId="8" borderId="58" xfId="0" applyNumberFormat="1" applyFont="1" applyFill="1" applyBorder="1" applyAlignment="1">
      <alignment vertical="center"/>
    </xf>
    <xf numFmtId="4" fontId="4" fillId="3" borderId="43" xfId="0" applyNumberFormat="1" applyFont="1" applyFill="1" applyBorder="1" applyAlignment="1">
      <alignment vertical="center"/>
    </xf>
    <xf numFmtId="0" fontId="0" fillId="0" borderId="0" xfId="0" applyProtection="1">
      <protection locked="0"/>
    </xf>
    <xf numFmtId="4" fontId="0" fillId="5" borderId="1" xfId="0" applyNumberFormat="1" applyFill="1" applyBorder="1" applyAlignment="1" applyProtection="1">
      <alignment vertical="center"/>
      <protection locked="0"/>
    </xf>
    <xf numFmtId="0" fontId="2" fillId="5" borderId="28" xfId="0" applyFont="1" applyFill="1" applyBorder="1" applyAlignment="1" applyProtection="1">
      <alignment horizontal="left" vertical="center" wrapText="1" indent="4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9" fontId="0" fillId="5" borderId="28" xfId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 hidden="1"/>
    </xf>
    <xf numFmtId="0" fontId="6" fillId="4" borderId="39" xfId="0" applyFont="1" applyFill="1" applyBorder="1" applyAlignment="1">
      <alignment vertical="center" wrapText="1"/>
    </xf>
    <xf numFmtId="4" fontId="6" fillId="4" borderId="52" xfId="0" applyNumberFormat="1" applyFont="1" applyFill="1" applyBorder="1" applyAlignment="1">
      <alignment horizontal="right" vertical="center" wrapText="1"/>
    </xf>
    <xf numFmtId="0" fontId="0" fillId="0" borderId="56" xfId="0" applyBorder="1" applyAlignment="1">
      <alignment vertical="center"/>
    </xf>
    <xf numFmtId="0" fontId="6" fillId="4" borderId="4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right" vertical="center" wrapText="1"/>
    </xf>
    <xf numFmtId="4" fontId="6" fillId="4" borderId="46" xfId="0" applyNumberFormat="1" applyFont="1" applyFill="1" applyBorder="1" applyAlignment="1">
      <alignment horizontal="right" vertical="center" wrapText="1"/>
    </xf>
    <xf numFmtId="4" fontId="0" fillId="0" borderId="45" xfId="0" applyNumberFormat="1" applyBorder="1" applyAlignment="1">
      <alignment horizontal="right" vertical="center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" fontId="0" fillId="5" borderId="60" xfId="0" applyNumberFormat="1" applyFill="1" applyBorder="1" applyAlignment="1" applyProtection="1">
      <alignment vertical="center"/>
      <protection locked="0"/>
    </xf>
    <xf numFmtId="4" fontId="0" fillId="0" borderId="60" xfId="0" applyNumberFormat="1" applyBorder="1" applyAlignment="1">
      <alignment vertical="center"/>
    </xf>
    <xf numFmtId="4" fontId="0" fillId="0" borderId="60" xfId="1" applyNumberFormat="1" applyFont="1" applyBorder="1" applyAlignment="1">
      <alignment vertical="center"/>
    </xf>
    <xf numFmtId="4" fontId="0" fillId="0" borderId="62" xfId="0" applyNumberFormat="1" applyBorder="1" applyAlignment="1">
      <alignment vertical="center"/>
    </xf>
    <xf numFmtId="4" fontId="6" fillId="4" borderId="4" xfId="0" applyNumberFormat="1" applyFont="1" applyFill="1" applyBorder="1" applyAlignment="1">
      <alignment horizontal="left" vertical="center" wrapText="1"/>
    </xf>
    <xf numFmtId="4" fontId="6" fillId="4" borderId="52" xfId="0" applyNumberFormat="1" applyFont="1" applyFill="1" applyBorder="1" applyAlignment="1">
      <alignment horizontal="left" vertical="center" wrapText="1"/>
    </xf>
    <xf numFmtId="4" fontId="0" fillId="5" borderId="64" xfId="0" applyNumberFormat="1" applyFill="1" applyBorder="1" applyAlignment="1" applyProtection="1">
      <alignment vertical="center"/>
      <protection locked="0"/>
    </xf>
    <xf numFmtId="4" fontId="0" fillId="0" borderId="64" xfId="0" applyNumberFormat="1" applyBorder="1" applyAlignment="1">
      <alignment vertical="center"/>
    </xf>
    <xf numFmtId="4" fontId="0" fillId="0" borderId="64" xfId="1" applyNumberFormat="1" applyFont="1" applyBorder="1" applyAlignment="1">
      <alignment vertical="center"/>
    </xf>
    <xf numFmtId="4" fontId="0" fillId="0" borderId="65" xfId="0" applyNumberFormat="1" applyBorder="1" applyAlignment="1">
      <alignment vertical="center"/>
    </xf>
    <xf numFmtId="0" fontId="6" fillId="6" borderId="69" xfId="0" applyFont="1" applyFill="1" applyBorder="1" applyAlignment="1">
      <alignment vertical="center" wrapText="1"/>
    </xf>
    <xf numFmtId="0" fontId="6" fillId="6" borderId="70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4" fontId="6" fillId="4" borderId="40" xfId="0" applyNumberFormat="1" applyFont="1" applyFill="1" applyBorder="1" applyAlignment="1">
      <alignment vertical="center"/>
    </xf>
    <xf numFmtId="0" fontId="22" fillId="10" borderId="73" xfId="0" applyFont="1" applyFill="1" applyBorder="1" applyAlignment="1">
      <alignment vertical="center"/>
    </xf>
    <xf numFmtId="49" fontId="0" fillId="0" borderId="0" xfId="0" applyNumberFormat="1"/>
    <xf numFmtId="49" fontId="22" fillId="10" borderId="72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22" fillId="12" borderId="72" xfId="0" applyNumberFormat="1" applyFont="1" applyFill="1" applyBorder="1" applyAlignment="1">
      <alignment vertical="center"/>
    </xf>
    <xf numFmtId="0" fontId="22" fillId="12" borderId="73" xfId="0" applyFont="1" applyFill="1" applyBorder="1" applyAlignment="1">
      <alignment vertical="center"/>
    </xf>
    <xf numFmtId="49" fontId="22" fillId="10" borderId="75" xfId="0" applyNumberFormat="1" applyFont="1" applyFill="1" applyBorder="1" applyAlignment="1">
      <alignment vertical="center"/>
    </xf>
    <xf numFmtId="0" fontId="22" fillId="10" borderId="0" xfId="0" applyFont="1" applyFill="1" applyBorder="1" applyAlignment="1">
      <alignment vertical="center"/>
    </xf>
    <xf numFmtId="49" fontId="21" fillId="9" borderId="77" xfId="0" applyNumberFormat="1" applyFont="1" applyFill="1" applyBorder="1" applyAlignment="1">
      <alignment vertical="center"/>
    </xf>
    <xf numFmtId="0" fontId="21" fillId="9" borderId="78" xfId="0" applyFont="1" applyFill="1" applyBorder="1" applyAlignment="1">
      <alignment vertical="center"/>
    </xf>
    <xf numFmtId="0" fontId="4" fillId="4" borderId="28" xfId="0" applyFont="1" applyFill="1" applyBorder="1" applyAlignment="1" applyProtection="1">
      <alignment vertical="center"/>
    </xf>
    <xf numFmtId="4" fontId="3" fillId="0" borderId="81" xfId="0" applyNumberFormat="1" applyFont="1" applyBorder="1"/>
    <xf numFmtId="49" fontId="24" fillId="0" borderId="74" xfId="0" applyNumberFormat="1" applyFont="1" applyBorder="1" applyAlignment="1">
      <alignment vertical="center"/>
    </xf>
    <xf numFmtId="0" fontId="24" fillId="0" borderId="76" xfId="0" applyFont="1" applyBorder="1" applyAlignment="1">
      <alignment vertical="center"/>
    </xf>
    <xf numFmtId="49" fontId="25" fillId="0" borderId="0" xfId="0" applyNumberFormat="1" applyFont="1"/>
    <xf numFmtId="49" fontId="24" fillId="0" borderId="72" xfId="0" applyNumberFormat="1" applyFont="1" applyBorder="1" applyAlignment="1">
      <alignment vertical="center"/>
    </xf>
    <xf numFmtId="0" fontId="24" fillId="0" borderId="73" xfId="0" applyFont="1" applyBorder="1" applyAlignment="1">
      <alignment vertical="center"/>
    </xf>
    <xf numFmtId="49" fontId="24" fillId="11" borderId="74" xfId="0" applyNumberFormat="1" applyFont="1" applyFill="1" applyBorder="1" applyAlignment="1">
      <alignment vertical="center"/>
    </xf>
    <xf numFmtId="0" fontId="24" fillId="11" borderId="76" xfId="0" applyFont="1" applyFill="1" applyBorder="1" applyAlignment="1">
      <alignment vertical="center"/>
    </xf>
    <xf numFmtId="0" fontId="4" fillId="4" borderId="28" xfId="0" applyFont="1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4" fontId="2" fillId="0" borderId="44" xfId="0" applyNumberFormat="1" applyFont="1" applyFill="1" applyBorder="1" applyAlignment="1" applyProtection="1">
      <alignment horizontal="right" vertical="center"/>
      <protection locked="0"/>
    </xf>
    <xf numFmtId="4" fontId="2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/>
    <xf numFmtId="4" fontId="4" fillId="5" borderId="37" xfId="1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/>
    <xf numFmtId="49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49" fontId="27" fillId="0" borderId="0" xfId="0" applyNumberFormat="1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49" fontId="22" fillId="4" borderId="72" xfId="0" applyNumberFormat="1" applyFont="1" applyFill="1" applyBorder="1" applyAlignment="1">
      <alignment vertical="center"/>
    </xf>
    <xf numFmtId="0" fontId="22" fillId="4" borderId="73" xfId="0" applyFont="1" applyFill="1" applyBorder="1" applyAlignment="1">
      <alignment vertical="center"/>
    </xf>
    <xf numFmtId="49" fontId="22" fillId="4" borderId="75" xfId="0" applyNumberFormat="1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4" fillId="4" borderId="28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/>
    <xf numFmtId="49" fontId="8" fillId="0" borderId="0" xfId="0" applyNumberFormat="1" applyFont="1" applyFill="1" applyBorder="1" applyAlignment="1">
      <alignment vertical="center"/>
    </xf>
    <xf numFmtId="0" fontId="0" fillId="5" borderId="56" xfId="0" applyFill="1" applyBorder="1" applyAlignment="1" applyProtection="1">
      <alignment vertical="center"/>
      <protection locked="0"/>
    </xf>
    <xf numFmtId="0" fontId="0" fillId="5" borderId="63" xfId="0" applyFill="1" applyBorder="1" applyAlignment="1" applyProtection="1">
      <alignment vertical="center" wrapText="1"/>
      <protection locked="0"/>
    </xf>
    <xf numFmtId="0" fontId="0" fillId="0" borderId="13" xfId="0" applyBorder="1" applyProtection="1">
      <protection locked="0" hidden="1"/>
    </xf>
    <xf numFmtId="0" fontId="0" fillId="0" borderId="21" xfId="0" applyNumberFormat="1" applyBorder="1" applyAlignment="1" applyProtection="1">
      <alignment vertical="center"/>
      <protection locked="0" hidden="1"/>
    </xf>
    <xf numFmtId="0" fontId="4" fillId="3" borderId="82" xfId="0" applyFont="1" applyFill="1" applyBorder="1" applyAlignment="1" applyProtection="1">
      <alignment horizontal="left" vertical="center" indent="1"/>
    </xf>
    <xf numFmtId="0" fontId="0" fillId="3" borderId="47" xfId="0" applyFill="1" applyBorder="1" applyProtection="1"/>
    <xf numFmtId="0" fontId="6" fillId="4" borderId="33" xfId="0" applyFont="1" applyFill="1" applyBorder="1" applyAlignment="1" applyProtection="1">
      <alignment horizontal="left" vertical="center" indent="1"/>
    </xf>
    <xf numFmtId="0" fontId="6" fillId="4" borderId="28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 indent="1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Border="1"/>
    <xf numFmtId="0" fontId="7" fillId="3" borderId="82" xfId="0" applyFont="1" applyFill="1" applyBorder="1" applyAlignment="1" applyProtection="1">
      <alignment horizontal="left" vertical="center" indent="1"/>
    </xf>
    <xf numFmtId="0" fontId="7" fillId="3" borderId="47" xfId="0" applyFont="1" applyFill="1" applyBorder="1" applyAlignment="1" applyProtection="1">
      <alignment horizontal="left" vertical="center" indent="1"/>
    </xf>
    <xf numFmtId="0" fontId="2" fillId="3" borderId="47" xfId="0" applyFont="1" applyFill="1" applyBorder="1" applyAlignment="1" applyProtection="1">
      <alignment vertical="center"/>
    </xf>
    <xf numFmtId="0" fontId="2" fillId="3" borderId="47" xfId="0" applyFont="1" applyFill="1" applyBorder="1" applyAlignment="1" applyProtection="1">
      <alignment vertical="center" wrapText="1"/>
    </xf>
    <xf numFmtId="4" fontId="0" fillId="0" borderId="1" xfId="1" applyNumberFormat="1" applyFont="1" applyBorder="1" applyAlignment="1">
      <alignment horizontal="right" vertical="center" wrapText="1"/>
    </xf>
    <xf numFmtId="49" fontId="8" fillId="0" borderId="83" xfId="0" applyNumberFormat="1" applyFont="1" applyFill="1" applyBorder="1"/>
    <xf numFmtId="49" fontId="18" fillId="0" borderId="83" xfId="0" applyNumberFormat="1" applyFont="1" applyFill="1" applyBorder="1" applyAlignment="1">
      <alignment vertical="center"/>
    </xf>
    <xf numFmtId="0" fontId="26" fillId="0" borderId="83" xfId="0" applyFont="1" applyFill="1" applyBorder="1" applyAlignment="1">
      <alignment vertical="center"/>
    </xf>
    <xf numFmtId="49" fontId="27" fillId="0" borderId="83" xfId="0" applyNumberFormat="1" applyFont="1" applyFill="1" applyBorder="1"/>
    <xf numFmtId="49" fontId="8" fillId="0" borderId="83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vertical="center"/>
    </xf>
    <xf numFmtId="49" fontId="8" fillId="5" borderId="83" xfId="0" applyNumberFormat="1" applyFont="1" applyFill="1" applyBorder="1" applyAlignment="1">
      <alignment vertical="center"/>
    </xf>
    <xf numFmtId="49" fontId="8" fillId="0" borderId="83" xfId="0" applyNumberFormat="1" applyFont="1" applyFill="1" applyBorder="1" applyAlignment="1"/>
    <xf numFmtId="4" fontId="0" fillId="0" borderId="1" xfId="0" applyNumberFormat="1" applyFill="1" applyBorder="1" applyAlignment="1" applyProtection="1">
      <alignment vertical="center" wrapText="1"/>
    </xf>
    <xf numFmtId="4" fontId="0" fillId="0" borderId="1" xfId="0" applyNumberFormat="1" applyBorder="1" applyAlignment="1">
      <alignment vertical="center" wrapText="1"/>
    </xf>
    <xf numFmtId="0" fontId="20" fillId="0" borderId="0" xfId="0" applyFont="1" applyProtection="1">
      <protection locked="0" hidden="1"/>
    </xf>
    <xf numFmtId="9" fontId="0" fillId="5" borderId="28" xfId="1" applyFont="1" applyFill="1" applyBorder="1" applyAlignment="1" applyProtection="1">
      <alignment horizontal="left" vertical="top" wrapText="1"/>
      <protection locked="0"/>
    </xf>
    <xf numFmtId="9" fontId="0" fillId="5" borderId="34" xfId="1" applyFont="1" applyFill="1" applyBorder="1" applyAlignment="1" applyProtection="1">
      <alignment horizontal="left" vertical="top" wrapText="1"/>
      <protection locked="0"/>
    </xf>
    <xf numFmtId="0" fontId="10" fillId="0" borderId="6" xfId="0" applyFont="1" applyBorder="1" applyAlignment="1" applyProtection="1">
      <alignment horizontal="left" vertical="center" wrapText="1"/>
      <protection hidden="1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vertical="center"/>
      <protection locked="0" hidden="1"/>
    </xf>
    <xf numFmtId="49" fontId="2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0" fillId="0" borderId="13" xfId="0" applyNumberFormat="1" applyBorder="1" applyAlignment="1" applyProtection="1">
      <alignment wrapText="1"/>
      <protection locked="0" hidden="1"/>
    </xf>
    <xf numFmtId="0" fontId="0" fillId="0" borderId="0" xfId="0" applyBorder="1" applyProtection="1">
      <protection locked="0" hidden="1"/>
    </xf>
    <xf numFmtId="0" fontId="0" fillId="4" borderId="0" xfId="0" applyFill="1" applyProtection="1">
      <protection locked="0" hidden="1"/>
    </xf>
    <xf numFmtId="0" fontId="0" fillId="0" borderId="0" xfId="0" applyFont="1" applyBorder="1" applyAlignment="1" applyProtection="1">
      <alignment horizontal="left" vertical="top" wrapText="1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4" borderId="0" xfId="0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Protection="1">
      <protection locked="0" hidden="1"/>
    </xf>
    <xf numFmtId="0" fontId="17" fillId="4" borderId="0" xfId="0" applyFont="1" applyFill="1" applyProtection="1">
      <protection locked="0" hidden="1"/>
    </xf>
    <xf numFmtId="4" fontId="0" fillId="0" borderId="0" xfId="0" applyNumberFormat="1" applyProtection="1">
      <protection locked="0" hidden="1"/>
    </xf>
    <xf numFmtId="0" fontId="20" fillId="14" borderId="0" xfId="0" applyFont="1" applyFill="1" applyProtection="1">
      <protection locked="0" hidden="1"/>
    </xf>
    <xf numFmtId="0" fontId="0" fillId="4" borderId="0" xfId="0" applyFill="1" applyAlignment="1" applyProtection="1">
      <alignment vertical="center"/>
      <protection locked="0" hidden="1"/>
    </xf>
    <xf numFmtId="0" fontId="0" fillId="0" borderId="0" xfId="0" applyFont="1" applyBorder="1" applyAlignment="1" applyProtection="1">
      <alignment horizontal="left" vertical="center" wrapText="1"/>
      <protection locked="0" hidden="1"/>
    </xf>
    <xf numFmtId="0" fontId="0" fillId="0" borderId="86" xfId="0" applyBorder="1" applyProtection="1">
      <protection locked="0" hidden="1"/>
    </xf>
    <xf numFmtId="0" fontId="0" fillId="0" borderId="84" xfId="0" applyBorder="1" applyProtection="1">
      <protection locked="0" hidden="1"/>
    </xf>
    <xf numFmtId="0" fontId="0" fillId="0" borderId="87" xfId="0" applyBorder="1" applyProtection="1">
      <protection locked="0" hidden="1"/>
    </xf>
    <xf numFmtId="0" fontId="0" fillId="0" borderId="88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89" xfId="0" applyBorder="1" applyProtection="1">
      <protection locked="0" hidden="1"/>
    </xf>
    <xf numFmtId="49" fontId="0" fillId="5" borderId="63" xfId="0" applyNumberFormat="1" applyFill="1" applyBorder="1" applyAlignment="1" applyProtection="1">
      <alignment vertical="center" wrapText="1"/>
      <protection locked="0"/>
    </xf>
    <xf numFmtId="4" fontId="0" fillId="0" borderId="1" xfId="0" applyNumberFormat="1" applyFill="1" applyBorder="1" applyAlignment="1" applyProtection="1">
      <alignment vertical="center"/>
    </xf>
    <xf numFmtId="4" fontId="2" fillId="0" borderId="44" xfId="0" applyNumberFormat="1" applyFont="1" applyFill="1" applyBorder="1" applyAlignment="1" applyProtection="1">
      <alignment horizontal="right" vertical="center"/>
    </xf>
    <xf numFmtId="4" fontId="2" fillId="0" borderId="41" xfId="0" applyNumberFormat="1" applyFont="1" applyFill="1" applyBorder="1" applyAlignment="1" applyProtection="1">
      <alignment horizontal="right" vertical="center"/>
    </xf>
    <xf numFmtId="2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horizontal="center" vertical="center"/>
    </xf>
    <xf numFmtId="4" fontId="0" fillId="0" borderId="45" xfId="0" applyNumberFormat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right" vertical="center"/>
    </xf>
    <xf numFmtId="4" fontId="0" fillId="0" borderId="42" xfId="0" applyNumberFormat="1" applyBorder="1" applyAlignment="1" applyProtection="1">
      <alignment horizontal="right" vertical="center"/>
    </xf>
    <xf numFmtId="49" fontId="8" fillId="0" borderId="83" xfId="0" applyNumberFormat="1" applyFont="1" applyFill="1" applyBorder="1" applyAlignment="1">
      <alignment vertical="center" wrapText="1"/>
    </xf>
    <xf numFmtId="49" fontId="8" fillId="0" borderId="83" xfId="0" applyNumberFormat="1" applyFont="1" applyFill="1" applyBorder="1" applyAlignment="1">
      <alignment horizontal="left" vertical="center"/>
    </xf>
    <xf numFmtId="0" fontId="6" fillId="4" borderId="28" xfId="0" applyFont="1" applyFill="1" applyBorder="1" applyAlignment="1" applyProtection="1">
      <alignment horizontal="left" vertical="center"/>
    </xf>
    <xf numFmtId="0" fontId="6" fillId="4" borderId="34" xfId="0" applyFont="1" applyFill="1" applyBorder="1" applyAlignment="1" applyProtection="1">
      <alignment horizontal="left" vertical="center"/>
    </xf>
    <xf numFmtId="9" fontId="0" fillId="5" borderId="28" xfId="1" applyFont="1" applyFill="1" applyBorder="1" applyAlignment="1" applyProtection="1">
      <alignment horizontal="left" vertical="center" wrapText="1"/>
      <protection locked="0"/>
    </xf>
    <xf numFmtId="9" fontId="0" fillId="5" borderId="34" xfId="1" applyFont="1" applyFill="1" applyBorder="1" applyAlignment="1" applyProtection="1">
      <alignment horizontal="left" vertical="center" wrapText="1"/>
      <protection locked="0"/>
    </xf>
    <xf numFmtId="9" fontId="0" fillId="5" borderId="28" xfId="1" applyFont="1" applyFill="1" applyBorder="1" applyAlignment="1" applyProtection="1">
      <alignment horizontal="left" vertical="top" wrapText="1"/>
      <protection locked="0"/>
    </xf>
    <xf numFmtId="9" fontId="0" fillId="5" borderId="34" xfId="1" applyFont="1" applyFill="1" applyBorder="1" applyAlignment="1" applyProtection="1">
      <alignment horizontal="left" vertical="top" wrapText="1"/>
      <protection locked="0"/>
    </xf>
    <xf numFmtId="0" fontId="6" fillId="4" borderId="28" xfId="0" applyFont="1" applyFill="1" applyBorder="1" applyAlignment="1" applyProtection="1">
      <alignment horizontal="left" vertical="center"/>
      <protection locked="0"/>
    </xf>
    <xf numFmtId="0" fontId="6" fillId="4" borderId="34" xfId="0" applyFont="1" applyFill="1" applyBorder="1" applyAlignment="1" applyProtection="1">
      <alignment horizontal="left" vertical="center"/>
      <protection locked="0"/>
    </xf>
    <xf numFmtId="0" fontId="2" fillId="5" borderId="33" xfId="0" applyFont="1" applyFill="1" applyBorder="1" applyAlignment="1" applyProtection="1">
      <alignment horizontal="left" vertical="center" wrapText="1" indent="4"/>
    </xf>
    <xf numFmtId="0" fontId="2" fillId="5" borderId="28" xfId="0" applyFont="1" applyFill="1" applyBorder="1" applyAlignment="1" applyProtection="1">
      <alignment horizontal="left" vertical="center" wrapText="1" indent="4"/>
    </xf>
    <xf numFmtId="0" fontId="0" fillId="0" borderId="28" xfId="0" applyFont="1" applyBorder="1" applyAlignment="1" applyProtection="1">
      <alignment horizontal="left" vertical="top" wrapText="1"/>
    </xf>
    <xf numFmtId="0" fontId="0" fillId="5" borderId="18" xfId="0" applyFill="1" applyBorder="1" applyAlignment="1" applyProtection="1">
      <alignment horizontal="left" vertical="center"/>
      <protection locked="0"/>
    </xf>
    <xf numFmtId="0" fontId="0" fillId="5" borderId="28" xfId="0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 applyProtection="1">
      <alignment horizontal="left" vertical="center"/>
    </xf>
    <xf numFmtId="0" fontId="6" fillId="4" borderId="38" xfId="0" applyFont="1" applyFill="1" applyBorder="1" applyAlignment="1" applyProtection="1">
      <alignment horizontal="left" vertical="center"/>
    </xf>
    <xf numFmtId="0" fontId="0" fillId="3" borderId="23" xfId="0" applyFill="1" applyBorder="1" applyAlignment="1" applyProtection="1">
      <alignment horizontal="left"/>
    </xf>
    <xf numFmtId="0" fontId="0" fillId="3" borderId="24" xfId="0" applyFill="1" applyBorder="1" applyAlignment="1" applyProtection="1">
      <alignment horizontal="left"/>
    </xf>
    <xf numFmtId="0" fontId="6" fillId="0" borderId="33" xfId="0" applyFont="1" applyBorder="1" applyAlignment="1" applyProtection="1">
      <alignment horizontal="left" vertical="center" wrapText="1" indent="1"/>
    </xf>
    <xf numFmtId="0" fontId="6" fillId="0" borderId="28" xfId="0" applyFont="1" applyBorder="1" applyAlignment="1" applyProtection="1">
      <alignment horizontal="left" vertical="center" wrapText="1" indent="1"/>
    </xf>
    <xf numFmtId="0" fontId="2" fillId="0" borderId="36" xfId="0" applyFont="1" applyBorder="1" applyAlignment="1" applyProtection="1">
      <alignment horizontal="left" vertical="center" wrapText="1" indent="1"/>
    </xf>
    <xf numFmtId="0" fontId="2" fillId="0" borderId="37" xfId="0" applyFont="1" applyBorder="1" applyAlignment="1" applyProtection="1">
      <alignment horizontal="left" vertical="center" wrapText="1" indent="1"/>
    </xf>
    <xf numFmtId="0" fontId="3" fillId="7" borderId="37" xfId="0" applyFont="1" applyFill="1" applyBorder="1" applyAlignment="1" applyProtection="1">
      <alignment horizontal="center" vertical="center" wrapText="1"/>
    </xf>
    <xf numFmtId="0" fontId="3" fillId="0" borderId="33" xfId="0" applyFont="1" applyBorder="1" applyAlignment="1" applyProtection="1">
      <alignment horizontal="left" vertical="center" wrapText="1" indent="1"/>
    </xf>
    <xf numFmtId="0" fontId="3" fillId="0" borderId="28" xfId="0" applyFont="1" applyBorder="1" applyAlignment="1" applyProtection="1">
      <alignment horizontal="left" vertical="center" wrapText="1" indent="1"/>
    </xf>
    <xf numFmtId="0" fontId="0" fillId="0" borderId="28" xfId="0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5" borderId="34" xfId="0" applyFill="1" applyBorder="1" applyAlignment="1" applyProtection="1">
      <alignment horizontal="left" vertical="center"/>
      <protection locked="0"/>
    </xf>
    <xf numFmtId="0" fontId="4" fillId="4" borderId="18" xfId="0" applyFont="1" applyFill="1" applyBorder="1" applyAlignment="1" applyProtection="1">
      <alignment horizontal="left" vertical="center"/>
    </xf>
    <xf numFmtId="0" fontId="4" fillId="4" borderId="38" xfId="0" applyFont="1" applyFill="1" applyBorder="1" applyAlignment="1" applyProtection="1">
      <alignment horizontal="left" vertical="center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4" xfId="0" applyFont="1" applyFill="1" applyBorder="1" applyAlignment="1" applyProtection="1">
      <alignment horizontal="left" vertical="center" wrapText="1"/>
    </xf>
    <xf numFmtId="0" fontId="0" fillId="5" borderId="37" xfId="0" applyFill="1" applyBorder="1" applyAlignment="1" applyProtection="1">
      <alignment horizontal="left" vertical="center"/>
      <protection locked="0"/>
    </xf>
    <xf numFmtId="0" fontId="0" fillId="5" borderId="35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</xf>
    <xf numFmtId="0" fontId="0" fillId="0" borderId="34" xfId="0" applyFill="1" applyBorder="1" applyAlignment="1" applyProtection="1">
      <alignment horizontal="left" vertical="center"/>
    </xf>
    <xf numFmtId="0" fontId="4" fillId="4" borderId="28" xfId="0" applyFont="1" applyFill="1" applyBorder="1" applyAlignment="1" applyProtection="1">
      <alignment horizontal="left" vertical="center"/>
    </xf>
    <xf numFmtId="0" fontId="4" fillId="4" borderId="34" xfId="0" applyFont="1" applyFill="1" applyBorder="1" applyAlignment="1" applyProtection="1">
      <alignment horizontal="left" vertical="center"/>
    </xf>
    <xf numFmtId="0" fontId="3" fillId="0" borderId="36" xfId="0" applyFont="1" applyBorder="1" applyAlignment="1" applyProtection="1">
      <alignment horizontal="left" vertical="center" wrapText="1" indent="1"/>
    </xf>
    <xf numFmtId="0" fontId="3" fillId="0" borderId="37" xfId="0" applyFont="1" applyBorder="1" applyAlignment="1" applyProtection="1">
      <alignment horizontal="left" vertical="center" wrapText="1" indent="1"/>
    </xf>
    <xf numFmtId="0" fontId="3" fillId="0" borderId="27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 wrapText="1"/>
    </xf>
    <xf numFmtId="0" fontId="0" fillId="0" borderId="10" xfId="0" applyBorder="1" applyAlignment="1" applyProtection="1">
      <alignment wrapText="1"/>
      <protection locked="0" hidden="1"/>
    </xf>
    <xf numFmtId="0" fontId="0" fillId="0" borderId="9" xfId="0" applyBorder="1" applyAlignment="1" applyProtection="1">
      <alignment wrapText="1"/>
      <protection locked="0" hidden="1"/>
    </xf>
    <xf numFmtId="0" fontId="0" fillId="0" borderId="8" xfId="0" applyBorder="1" applyAlignment="1" applyProtection="1">
      <alignment wrapText="1"/>
      <protection locked="0" hidden="1"/>
    </xf>
    <xf numFmtId="0" fontId="0" fillId="0" borderId="7" xfId="0" applyBorder="1" applyAlignment="1" applyProtection="1">
      <alignment wrapText="1"/>
      <protection locked="0" hidden="1"/>
    </xf>
    <xf numFmtId="0" fontId="2" fillId="0" borderId="12" xfId="0" applyFont="1" applyBorder="1" applyAlignment="1" applyProtection="1">
      <alignment wrapText="1"/>
      <protection locked="0" hidden="1"/>
    </xf>
    <xf numFmtId="0" fontId="2" fillId="0" borderId="11" xfId="0" applyFont="1" applyBorder="1" applyAlignment="1" applyProtection="1">
      <alignment wrapText="1"/>
      <protection locked="0" hidden="1"/>
    </xf>
    <xf numFmtId="0" fontId="6" fillId="4" borderId="3" xfId="0" applyFont="1" applyFill="1" applyBorder="1" applyAlignment="1">
      <alignment horizontal="left" vertical="center" wrapText="1"/>
    </xf>
    <xf numFmtId="0" fontId="6" fillId="4" borderId="6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55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right" vertical="center"/>
    </xf>
    <xf numFmtId="0" fontId="3" fillId="0" borderId="80" xfId="0" applyFont="1" applyFill="1" applyBorder="1" applyAlignment="1">
      <alignment horizontal="right" vertical="center"/>
    </xf>
    <xf numFmtId="0" fontId="0" fillId="4" borderId="22" xfId="0" applyFont="1" applyFill="1" applyBorder="1" applyAlignment="1" applyProtection="1">
      <alignment horizontal="center" vertical="center" wrapText="1"/>
    </xf>
    <xf numFmtId="0" fontId="0" fillId="4" borderId="23" xfId="0" applyFont="1" applyFill="1" applyBorder="1" applyAlignment="1" applyProtection="1">
      <alignment horizontal="center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5" borderId="37" xfId="0" applyFill="1" applyBorder="1" applyAlignment="1" applyProtection="1">
      <alignment horizontal="left" vertical="center" wrapText="1"/>
      <protection locked="0"/>
    </xf>
    <xf numFmtId="0" fontId="0" fillId="5" borderId="35" xfId="0" applyFill="1" applyBorder="1" applyAlignment="1" applyProtection="1">
      <alignment horizontal="left" vertical="center" wrapText="1"/>
      <protection locked="0"/>
    </xf>
    <xf numFmtId="0" fontId="2" fillId="5" borderId="31" xfId="0" applyFont="1" applyFill="1" applyBorder="1" applyAlignment="1" applyProtection="1">
      <alignment horizontal="left" vertical="center" wrapText="1" indent="4"/>
    </xf>
    <xf numFmtId="0" fontId="2" fillId="5" borderId="18" xfId="0" applyFont="1" applyFill="1" applyBorder="1" applyAlignment="1" applyProtection="1">
      <alignment horizontal="left" vertical="center" wrapText="1" indent="4"/>
    </xf>
    <xf numFmtId="0" fontId="8" fillId="4" borderId="5" xfId="2" applyFont="1" applyFill="1" applyBorder="1" applyAlignment="1" applyProtection="1">
      <alignment horizontal="center" vertical="center" wrapText="1"/>
    </xf>
    <xf numFmtId="0" fontId="8" fillId="4" borderId="0" xfId="2" applyFont="1" applyFill="1" applyBorder="1" applyAlignment="1" applyProtection="1">
      <alignment horizontal="center" vertical="center" wrapText="1"/>
    </xf>
    <xf numFmtId="0" fontId="8" fillId="4" borderId="20" xfId="2" applyFont="1" applyFill="1" applyBorder="1" applyAlignment="1" applyProtection="1">
      <alignment horizontal="center" vertical="center" wrapText="1"/>
    </xf>
    <xf numFmtId="0" fontId="8" fillId="4" borderId="27" xfId="2" applyFont="1" applyFill="1" applyBorder="1" applyAlignment="1" applyProtection="1">
      <alignment horizontal="center" vertical="center" wrapText="1"/>
    </xf>
    <xf numFmtId="2" fontId="12" fillId="7" borderId="6" xfId="0" applyNumberFormat="1" applyFont="1" applyFill="1" applyBorder="1" applyAlignment="1" applyProtection="1">
      <alignment horizontal="right" vertical="center"/>
    </xf>
    <xf numFmtId="2" fontId="12" fillId="7" borderId="32" xfId="0" applyNumberFormat="1" applyFont="1" applyFill="1" applyBorder="1" applyAlignment="1" applyProtection="1">
      <alignment horizontal="right" vertical="center"/>
    </xf>
    <xf numFmtId="49" fontId="2" fillId="0" borderId="15" xfId="0" applyNumberFormat="1" applyFont="1" applyBorder="1" applyAlignment="1" applyProtection="1">
      <alignment horizontal="center" vertical="center" wrapText="1"/>
      <protection locked="0" hidden="1"/>
    </xf>
    <xf numFmtId="49" fontId="2" fillId="0" borderId="14" xfId="0" applyNumberFormat="1" applyFont="1" applyBorder="1" applyAlignment="1" applyProtection="1">
      <alignment horizontal="center" vertical="center" wrapText="1"/>
      <protection locked="0" hidden="1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left" vertical="center" wrapText="1"/>
      <protection locked="0" hidden="1"/>
    </xf>
    <xf numFmtId="0" fontId="2" fillId="0" borderId="16" xfId="0" applyFont="1" applyBorder="1" applyAlignment="1" applyProtection="1">
      <alignment horizontal="left" vertical="center" wrapText="1"/>
      <protection locked="0" hidden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20" fillId="0" borderId="0" xfId="0" applyFont="1" applyAlignment="1">
      <alignment horizontal="left" wrapText="1"/>
    </xf>
    <xf numFmtId="0" fontId="6" fillId="3" borderId="23" xfId="0" applyFont="1" applyFill="1" applyBorder="1" applyAlignment="1" applyProtection="1">
      <alignment horizontal="left" vertical="center" wrapText="1"/>
    </xf>
    <xf numFmtId="0" fontId="6" fillId="3" borderId="24" xfId="0" applyFont="1" applyFill="1" applyBorder="1" applyAlignment="1" applyProtection="1">
      <alignment horizontal="left" vertical="center" wrapText="1"/>
    </xf>
    <xf numFmtId="0" fontId="0" fillId="3" borderId="47" xfId="0" applyFill="1" applyBorder="1" applyAlignment="1" applyProtection="1">
      <alignment horizontal="center"/>
    </xf>
    <xf numFmtId="0" fontId="0" fillId="3" borderId="48" xfId="0" applyFill="1" applyBorder="1" applyAlignment="1" applyProtection="1">
      <alignment horizontal="center"/>
    </xf>
    <xf numFmtId="0" fontId="0" fillId="4" borderId="22" xfId="0" applyFont="1" applyFill="1" applyBorder="1" applyAlignment="1" applyProtection="1">
      <alignment horizontal="right" vertical="center" wrapText="1"/>
    </xf>
    <xf numFmtId="0" fontId="0" fillId="4" borderId="23" xfId="0" applyFont="1" applyFill="1" applyBorder="1" applyAlignment="1" applyProtection="1">
      <alignment horizontal="right" vertical="center" wrapText="1"/>
    </xf>
    <xf numFmtId="0" fontId="8" fillId="4" borderId="5" xfId="2" applyFont="1" applyFill="1" applyBorder="1" applyAlignment="1" applyProtection="1">
      <alignment horizontal="right" vertical="center" wrapText="1"/>
    </xf>
    <xf numFmtId="0" fontId="8" fillId="4" borderId="0" xfId="2" applyFont="1" applyFill="1" applyBorder="1" applyAlignment="1" applyProtection="1">
      <alignment horizontal="right" vertical="center" wrapText="1"/>
    </xf>
    <xf numFmtId="0" fontId="8" fillId="4" borderId="20" xfId="2" applyFont="1" applyFill="1" applyBorder="1" applyAlignment="1" applyProtection="1">
      <alignment horizontal="right" vertical="center" wrapText="1"/>
    </xf>
    <xf numFmtId="0" fontId="8" fillId="4" borderId="27" xfId="2" applyFont="1" applyFill="1" applyBorder="1" applyAlignment="1" applyProtection="1">
      <alignment horizontal="right" vertical="center" wrapText="1"/>
    </xf>
    <xf numFmtId="0" fontId="2" fillId="3" borderId="47" xfId="0" applyFont="1" applyFill="1" applyBorder="1" applyAlignment="1" applyProtection="1">
      <alignment horizontal="left" vertical="center" wrapText="1"/>
    </xf>
    <xf numFmtId="0" fontId="2" fillId="3" borderId="48" xfId="0" applyFont="1" applyFill="1" applyBorder="1" applyAlignment="1" applyProtection="1">
      <alignment horizontal="left" vertical="center" wrapText="1"/>
    </xf>
    <xf numFmtId="0" fontId="2" fillId="5" borderId="90" xfId="0" applyFont="1" applyFill="1" applyBorder="1" applyAlignment="1" applyProtection="1">
      <alignment horizontal="left" vertical="center" wrapText="1" indent="4"/>
    </xf>
    <xf numFmtId="0" fontId="2" fillId="5" borderId="91" xfId="0" applyFont="1" applyFill="1" applyBorder="1" applyAlignment="1" applyProtection="1">
      <alignment horizontal="left" vertical="center" wrapText="1" indent="4"/>
    </xf>
    <xf numFmtId="0" fontId="2" fillId="5" borderId="31" xfId="0" applyFont="1" applyFill="1" applyBorder="1" applyAlignment="1" applyProtection="1">
      <alignment horizontal="left" vertical="center" wrapText="1" indent="6"/>
    </xf>
    <xf numFmtId="0" fontId="2" fillId="5" borderId="18" xfId="0" applyFont="1" applyFill="1" applyBorder="1" applyAlignment="1" applyProtection="1">
      <alignment horizontal="left" vertical="center" wrapText="1" indent="6"/>
    </xf>
    <xf numFmtId="0" fontId="0" fillId="3" borderId="47" xfId="0" applyFill="1" applyBorder="1" applyAlignment="1" applyProtection="1">
      <alignment horizontal="left" vertical="center"/>
    </xf>
    <xf numFmtId="0" fontId="0" fillId="3" borderId="48" xfId="0" applyFill="1" applyBorder="1" applyAlignment="1" applyProtection="1">
      <alignment horizontal="left" vertical="center"/>
    </xf>
    <xf numFmtId="0" fontId="0" fillId="0" borderId="84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</xf>
    <xf numFmtId="9" fontId="0" fillId="5" borderId="84" xfId="1" applyFont="1" applyFill="1" applyBorder="1" applyAlignment="1" applyProtection="1">
      <alignment horizontal="left" vertical="top" wrapText="1"/>
      <protection locked="0"/>
    </xf>
    <xf numFmtId="9" fontId="0" fillId="5" borderId="85" xfId="1" applyFont="1" applyFill="1" applyBorder="1" applyAlignment="1" applyProtection="1">
      <alignment horizontal="left" vertical="top" wrapText="1"/>
      <protection locked="0"/>
    </xf>
    <xf numFmtId="9" fontId="0" fillId="5" borderId="18" xfId="1" applyFont="1" applyFill="1" applyBorder="1" applyAlignment="1" applyProtection="1">
      <alignment horizontal="left" vertical="top" wrapText="1"/>
      <protection locked="0"/>
    </xf>
    <xf numFmtId="9" fontId="0" fillId="5" borderId="38" xfId="1" applyFont="1" applyFill="1" applyBorder="1" applyAlignment="1" applyProtection="1">
      <alignment horizontal="left" vertical="top" wrapText="1"/>
      <protection locked="0"/>
    </xf>
    <xf numFmtId="0" fontId="3" fillId="0" borderId="33" xfId="0" applyFont="1" applyFill="1" applyBorder="1" applyAlignment="1" applyProtection="1">
      <alignment horizontal="left" vertical="center" wrapText="1" indent="1"/>
    </xf>
    <xf numFmtId="0" fontId="3" fillId="0" borderId="28" xfId="0" applyFont="1" applyFill="1" applyBorder="1" applyAlignment="1" applyProtection="1">
      <alignment horizontal="left" vertical="center" wrapText="1" indent="1"/>
    </xf>
    <xf numFmtId="4" fontId="4" fillId="5" borderId="28" xfId="1" applyNumberFormat="1" applyFont="1" applyFill="1" applyBorder="1" applyAlignment="1" applyProtection="1">
      <alignment vertical="center"/>
      <protection locked="0"/>
    </xf>
    <xf numFmtId="0" fontId="0" fillId="5" borderId="28" xfId="0" applyFill="1" applyBorder="1" applyAlignment="1" applyProtection="1">
      <alignment horizontal="left" vertical="center" wrapText="1"/>
      <protection locked="0"/>
    </xf>
    <xf numFmtId="0" fontId="0" fillId="5" borderId="34" xfId="0" applyFill="1" applyBorder="1" applyAlignment="1" applyProtection="1">
      <alignment horizontal="left" vertical="center" wrapText="1"/>
      <protection locked="0"/>
    </xf>
    <xf numFmtId="9" fontId="0" fillId="5" borderId="37" xfId="1" applyFont="1" applyFill="1" applyBorder="1" applyAlignment="1" applyProtection="1">
      <alignment horizontal="left" vertical="top" wrapText="1"/>
      <protection locked="0"/>
    </xf>
    <xf numFmtId="9" fontId="0" fillId="5" borderId="35" xfId="1" applyFont="1" applyFill="1" applyBorder="1" applyAlignment="1" applyProtection="1">
      <alignment horizontal="left" vertical="top" wrapText="1"/>
      <protection locked="0"/>
    </xf>
    <xf numFmtId="0" fontId="2" fillId="5" borderId="36" xfId="0" applyFont="1" applyFill="1" applyBorder="1" applyAlignment="1" applyProtection="1">
      <alignment horizontal="left" vertical="center" wrapText="1" indent="4"/>
    </xf>
    <xf numFmtId="0" fontId="2" fillId="5" borderId="37" xfId="0" applyFont="1" applyFill="1" applyBorder="1" applyAlignment="1" applyProtection="1">
      <alignment horizontal="left" vertical="center" wrapText="1" indent="4"/>
    </xf>
    <xf numFmtId="0" fontId="0" fillId="0" borderId="37" xfId="0" applyFont="1" applyBorder="1" applyAlignment="1" applyProtection="1">
      <alignment horizontal="left" vertical="top" wrapText="1"/>
    </xf>
    <xf numFmtId="0" fontId="3" fillId="14" borderId="33" xfId="0" applyFont="1" applyFill="1" applyBorder="1" applyAlignment="1" applyProtection="1">
      <alignment horizontal="left" vertical="center" wrapText="1" indent="1"/>
    </xf>
    <xf numFmtId="0" fontId="3" fillId="14" borderId="28" xfId="0" applyFont="1" applyFill="1" applyBorder="1" applyAlignment="1" applyProtection="1">
      <alignment horizontal="left" vertical="center" wrapText="1" indent="1"/>
    </xf>
    <xf numFmtId="0" fontId="3" fillId="13" borderId="33" xfId="0" applyFont="1" applyFill="1" applyBorder="1" applyAlignment="1" applyProtection="1">
      <alignment horizontal="left" vertical="center" wrapText="1" indent="1"/>
    </xf>
    <xf numFmtId="0" fontId="3" fillId="13" borderId="28" xfId="0" applyFont="1" applyFill="1" applyBorder="1" applyAlignment="1" applyProtection="1">
      <alignment horizontal="left" vertical="center" wrapText="1" indent="1"/>
    </xf>
  </cellXfs>
  <cellStyles count="3">
    <cellStyle name="Navadno" xfId="0" builtinId="0"/>
    <cellStyle name="Odstotek" xfId="1" builtinId="5"/>
    <cellStyle name="Poudarek3" xfId="2" builtinId="37"/>
  </cellStyles>
  <dxfs count="2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strike val="0"/>
      </font>
      <fill>
        <patternFill>
          <bgColor rgb="FFC6EFCE"/>
        </patternFill>
      </fill>
    </dxf>
    <dxf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006100"/>
      <color rgb="FFC6ED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2" lockText="1" noThreeD="1"/>
</file>

<file path=xl/ctrlProps/ctrlProp10.xml><?xml version="1.0" encoding="utf-8"?>
<formControlPr xmlns="http://schemas.microsoft.com/office/spreadsheetml/2009/9/main" objectType="CheckBox" fmlaLink="$J$23" lockText="1" noThreeD="1"/>
</file>

<file path=xl/ctrlProps/ctrlProp11.xml><?xml version="1.0" encoding="utf-8"?>
<formControlPr xmlns="http://schemas.microsoft.com/office/spreadsheetml/2009/9/main" objectType="CheckBox" fmlaLink="$J$29" lockText="1" noThreeD="1"/>
</file>

<file path=xl/ctrlProps/ctrlProp12.xml><?xml version="1.0" encoding="utf-8"?>
<formControlPr xmlns="http://schemas.microsoft.com/office/spreadsheetml/2009/9/main" objectType="CheckBox" fmlaLink="$J$15" lockText="1" noThreeD="1"/>
</file>

<file path=xl/ctrlProps/ctrlProp13.xml><?xml version="1.0" encoding="utf-8"?>
<formControlPr xmlns="http://schemas.microsoft.com/office/spreadsheetml/2009/9/main" objectType="CheckBox" fmlaLink="$J$12" lockText="1" noThreeD="1"/>
</file>

<file path=xl/ctrlProps/ctrlProp14.xml><?xml version="1.0" encoding="utf-8"?>
<formControlPr xmlns="http://schemas.microsoft.com/office/spreadsheetml/2009/9/main" objectType="CheckBox" fmlaLink="$J$11" lockText="1" noThreeD="1"/>
</file>

<file path=xl/ctrlProps/ctrlProp15.xml><?xml version="1.0" encoding="utf-8"?>
<formControlPr xmlns="http://schemas.microsoft.com/office/spreadsheetml/2009/9/main" objectType="CheckBox" fmlaLink="$J$9" lockText="1" noThreeD="1"/>
</file>

<file path=xl/ctrlProps/ctrlProp16.xml><?xml version="1.0" encoding="utf-8"?>
<formControlPr xmlns="http://schemas.microsoft.com/office/spreadsheetml/2009/9/main" objectType="CheckBox" fmlaLink="$J$13" lockText="1" noThreeD="1"/>
</file>

<file path=xl/ctrlProps/ctrlProp17.xml><?xml version="1.0" encoding="utf-8"?>
<formControlPr xmlns="http://schemas.microsoft.com/office/spreadsheetml/2009/9/main" objectType="CheckBox" fmlaLink="$J$17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J$22" lockText="1" noThreeD="1"/>
</file>

<file path=xl/ctrlProps/ctrlProp2.xml><?xml version="1.0" encoding="utf-8"?>
<formControlPr xmlns="http://schemas.microsoft.com/office/spreadsheetml/2009/9/main" objectType="CheckBox" fmlaLink="$J$11" lockText="1" noThreeD="1"/>
</file>

<file path=xl/ctrlProps/ctrlProp20.xml><?xml version="1.0" encoding="utf-8"?>
<formControlPr xmlns="http://schemas.microsoft.com/office/spreadsheetml/2009/9/main" objectType="CheckBox" fmlaLink="$J$21" lockText="1" noThreeD="1"/>
</file>

<file path=xl/ctrlProps/ctrlProp21.xml><?xml version="1.0" encoding="utf-8"?>
<formControlPr xmlns="http://schemas.microsoft.com/office/spreadsheetml/2009/9/main" objectType="CheckBox" fmlaLink="$J$19" lockText="1" noThreeD="1"/>
</file>

<file path=xl/ctrlProps/ctrlProp22.xml><?xml version="1.0" encoding="utf-8"?>
<formControlPr xmlns="http://schemas.microsoft.com/office/spreadsheetml/2009/9/main" objectType="CheckBox" fmlaLink="$J$23" lockText="1" noThreeD="1"/>
</file>

<file path=xl/ctrlProps/ctrlProp23.xml><?xml version="1.0" encoding="utf-8"?>
<formControlPr xmlns="http://schemas.microsoft.com/office/spreadsheetml/2009/9/main" objectType="CheckBox" fmlaLink="$J$29" lockText="1" noThreeD="1"/>
</file>

<file path=xl/ctrlProps/ctrlProp24.xml><?xml version="1.0" encoding="utf-8"?>
<formControlPr xmlns="http://schemas.microsoft.com/office/spreadsheetml/2009/9/main" objectType="CheckBox" fmlaLink="$J$15" lockText="1" noThreeD="1"/>
</file>

<file path=xl/ctrlProps/ctrlProp25.xml><?xml version="1.0" encoding="utf-8"?>
<formControlPr xmlns="http://schemas.microsoft.com/office/spreadsheetml/2009/9/main" objectType="CheckBox" fmlaLink="$J$12" lockText="1" noThreeD="1"/>
</file>

<file path=xl/ctrlProps/ctrlProp26.xml><?xml version="1.0" encoding="utf-8"?>
<formControlPr xmlns="http://schemas.microsoft.com/office/spreadsheetml/2009/9/main" objectType="CheckBox" fmlaLink="$J$11" lockText="1" noThreeD="1"/>
</file>

<file path=xl/ctrlProps/ctrlProp27.xml><?xml version="1.0" encoding="utf-8"?>
<formControlPr xmlns="http://schemas.microsoft.com/office/spreadsheetml/2009/9/main" objectType="CheckBox" fmlaLink="$J$9" lockText="1" noThreeD="1"/>
</file>

<file path=xl/ctrlProps/ctrlProp28.xml><?xml version="1.0" encoding="utf-8"?>
<formControlPr xmlns="http://schemas.microsoft.com/office/spreadsheetml/2009/9/main" objectType="CheckBox" fmlaLink="$J$14" lockText="1" noThreeD="1"/>
</file>

<file path=xl/ctrlProps/ctrlProp29.xml><?xml version="1.0" encoding="utf-8"?>
<formControlPr xmlns="http://schemas.microsoft.com/office/spreadsheetml/2009/9/main" objectType="CheckBox" fmlaLink="$J$13" lockText="1" noThreeD="1"/>
</file>

<file path=xl/ctrlProps/ctrlProp3.xml><?xml version="1.0" encoding="utf-8"?>
<formControlPr xmlns="http://schemas.microsoft.com/office/spreadsheetml/2009/9/main" objectType="CheckBox" fmlaLink="$J$9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J$19" lockText="1" noThreeD="1"/>
</file>

<file path=xl/ctrlProps/ctrlProp32.xml><?xml version="1.0" encoding="utf-8"?>
<formControlPr xmlns="http://schemas.microsoft.com/office/spreadsheetml/2009/9/main" objectType="CheckBox" fmlaLink="$J$24" lockText="1" noThreeD="1"/>
</file>

<file path=xl/ctrlProps/ctrlProp33.xml><?xml version="1.0" encoding="utf-8"?>
<formControlPr xmlns="http://schemas.microsoft.com/office/spreadsheetml/2009/9/main" objectType="CheckBox" fmlaLink="$J$23" lockText="1" noThreeD="1"/>
</file>

<file path=xl/ctrlProps/ctrlProp34.xml><?xml version="1.0" encoding="utf-8"?>
<formControlPr xmlns="http://schemas.microsoft.com/office/spreadsheetml/2009/9/main" objectType="CheckBox" fmlaLink="$J$21" lockText="1" noThreeD="1"/>
</file>

<file path=xl/ctrlProps/ctrlProp35.xml><?xml version="1.0" encoding="utf-8"?>
<formControlPr xmlns="http://schemas.microsoft.com/office/spreadsheetml/2009/9/main" objectType="CheckBox" fmlaLink="$J$25" lockText="1" noThreeD="1"/>
</file>

<file path=xl/ctrlProps/ctrlProp36.xml><?xml version="1.0" encoding="utf-8"?>
<formControlPr xmlns="http://schemas.microsoft.com/office/spreadsheetml/2009/9/main" objectType="CheckBox" fmlaLink="$J$31" lockText="1" noThreeD="1"/>
</file>

<file path=xl/ctrlProps/ctrlProp37.xml><?xml version="1.0" encoding="utf-8"?>
<formControlPr xmlns="http://schemas.microsoft.com/office/spreadsheetml/2009/9/main" objectType="CheckBox" fmlaLink="$J$50" lockText="1" noThreeD="1"/>
</file>

<file path=xl/ctrlProps/ctrlProp38.xml><?xml version="1.0" encoding="utf-8"?>
<formControlPr xmlns="http://schemas.microsoft.com/office/spreadsheetml/2009/9/main" objectType="CheckBox" fmlaLink="$J$16" lockText="1" noThreeD="1"/>
</file>

<file path=xl/ctrlProps/ctrlProp39.xml><?xml version="1.0" encoding="utf-8"?>
<formControlPr xmlns="http://schemas.microsoft.com/office/spreadsheetml/2009/9/main" objectType="CheckBox" fmlaLink="$J$17" lockText="1" noThreeD="1"/>
</file>

<file path=xl/ctrlProps/ctrlProp4.xml><?xml version="1.0" encoding="utf-8"?>
<formControlPr xmlns="http://schemas.microsoft.com/office/spreadsheetml/2009/9/main" objectType="CheckBox" fmlaLink="$J$13" lockText="1" noThreeD="1"/>
</file>

<file path=xl/ctrlProps/ctrlProp40.xml><?xml version="1.0" encoding="utf-8"?>
<formControlPr xmlns="http://schemas.microsoft.com/office/spreadsheetml/2009/9/main" objectType="Radio" checked="Checked" firstButton="1" fmlaLink="$J$56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CheckBox" fmlaLink="$J$12" lockText="1" noThreeD="1"/>
</file>

<file path=xl/ctrlProps/ctrlProp43.xml><?xml version="1.0" encoding="utf-8"?>
<formControlPr xmlns="http://schemas.microsoft.com/office/spreadsheetml/2009/9/main" objectType="CheckBox" fmlaLink="$J$11" lockText="1" noThreeD="1"/>
</file>

<file path=xl/ctrlProps/ctrlProp44.xml><?xml version="1.0" encoding="utf-8"?>
<formControlPr xmlns="http://schemas.microsoft.com/office/spreadsheetml/2009/9/main" objectType="CheckBox" fmlaLink="$J$9" lockText="1" noThreeD="1"/>
</file>

<file path=xl/ctrlProps/ctrlProp45.xml><?xml version="1.0" encoding="utf-8"?>
<formControlPr xmlns="http://schemas.microsoft.com/office/spreadsheetml/2009/9/main" objectType="CheckBox" fmlaLink="$J$13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$J$19" lockText="1" noThreeD="1"/>
</file>

<file path=xl/ctrlProps/ctrlProp48.xml><?xml version="1.0" encoding="utf-8"?>
<formControlPr xmlns="http://schemas.microsoft.com/office/spreadsheetml/2009/9/main" objectType="CheckBox" fmlaLink="$J$22" lockText="1" noThreeD="1"/>
</file>

<file path=xl/ctrlProps/ctrlProp49.xml><?xml version="1.0" encoding="utf-8"?>
<formControlPr xmlns="http://schemas.microsoft.com/office/spreadsheetml/2009/9/main" objectType="CheckBox" fmlaLink="$J$21" lockText="1" noThreeD="1"/>
</file>

<file path=xl/ctrlProps/ctrlProp5.xml><?xml version="1.0" encoding="utf-8"?>
<formControlPr xmlns="http://schemas.microsoft.com/office/spreadsheetml/2009/9/main" objectType="CheckBox" fmlaLink="$J$17" lockText="1" noThreeD="1"/>
</file>

<file path=xl/ctrlProps/ctrlProp50.xml><?xml version="1.0" encoding="utf-8"?>
<formControlPr xmlns="http://schemas.microsoft.com/office/spreadsheetml/2009/9/main" objectType="CheckBox" fmlaLink="$J$16" lockText="1" noThreeD="1"/>
</file>

<file path=xl/ctrlProps/ctrlProp51.xml><?xml version="1.0" encoding="utf-8"?>
<formControlPr xmlns="http://schemas.microsoft.com/office/spreadsheetml/2009/9/main" objectType="CheckBox" fmlaLink="$J$23" lockText="1" noThreeD="1"/>
</file>

<file path=xl/ctrlProps/ctrlProp52.xml><?xml version="1.0" encoding="utf-8"?>
<formControlPr xmlns="http://schemas.microsoft.com/office/spreadsheetml/2009/9/main" objectType="CheckBox" fmlaLink="$J$27" lockText="1" noThreeD="1"/>
</file>

<file path=xl/ctrlProps/ctrlProp53.xml><?xml version="1.0" encoding="utf-8"?>
<formControlPr xmlns="http://schemas.microsoft.com/office/spreadsheetml/2009/9/main" objectType="CheckBox" fmlaLink="$J$18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J$22" lockText="1" noThreeD="1"/>
</file>

<file path=xl/ctrlProps/ctrlProp8.xml><?xml version="1.0" encoding="utf-8"?>
<formControlPr xmlns="http://schemas.microsoft.com/office/spreadsheetml/2009/9/main" objectType="CheckBox" fmlaLink="$J$21" lockText="1" noThreeD="1"/>
</file>

<file path=xl/ctrlProps/ctrlProp9.xml><?xml version="1.0" encoding="utf-8"?>
<formControlPr xmlns="http://schemas.microsoft.com/office/spreadsheetml/2009/9/main" objectType="CheckBox" fmlaLink="$J$19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381000</xdr:rowOff>
        </xdr:from>
        <xdr:to>
          <xdr:col>4</xdr:col>
          <xdr:colOff>0</xdr:colOff>
          <xdr:row>10</xdr:row>
          <xdr:rowOff>428625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657225</xdr:rowOff>
        </xdr:from>
        <xdr:to>
          <xdr:col>4</xdr:col>
          <xdr:colOff>0</xdr:colOff>
          <xdr:row>17</xdr:row>
          <xdr:rowOff>447675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4</xdr:col>
          <xdr:colOff>0</xdr:colOff>
          <xdr:row>20</xdr:row>
          <xdr:rowOff>971550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4</xdr:col>
          <xdr:colOff>1085850</xdr:colOff>
          <xdr:row>29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381000</xdr:rowOff>
        </xdr:from>
        <xdr:to>
          <xdr:col>4</xdr:col>
          <xdr:colOff>0</xdr:colOff>
          <xdr:row>11</xdr:row>
          <xdr:rowOff>2802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619125</xdr:rowOff>
        </xdr:from>
        <xdr:to>
          <xdr:col>4</xdr:col>
          <xdr:colOff>0</xdr:colOff>
          <xdr:row>17</xdr:row>
          <xdr:rowOff>447675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0</xdr:rowOff>
        </xdr:from>
        <xdr:to>
          <xdr:col>5</xdr:col>
          <xdr:colOff>0</xdr:colOff>
          <xdr:row>29</xdr:row>
          <xdr:rowOff>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4</xdr:col>
          <xdr:colOff>0</xdr:colOff>
          <xdr:row>11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485775</xdr:rowOff>
        </xdr:from>
        <xdr:to>
          <xdr:col>4</xdr:col>
          <xdr:colOff>0</xdr:colOff>
          <xdr:row>12</xdr:row>
          <xdr:rowOff>466725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0</xdr:rowOff>
        </xdr:from>
        <xdr:to>
          <xdr:col>4</xdr:col>
          <xdr:colOff>0</xdr:colOff>
          <xdr:row>20</xdr:row>
          <xdr:rowOff>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4</xdr:col>
          <xdr:colOff>0</xdr:colOff>
          <xdr:row>19</xdr:row>
          <xdr:rowOff>2802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0</xdr:rowOff>
        </xdr:from>
        <xdr:to>
          <xdr:col>5</xdr:col>
          <xdr:colOff>0</xdr:colOff>
          <xdr:row>31</xdr:row>
          <xdr:rowOff>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16</xdr:row>
          <xdr:rowOff>0</xdr:rowOff>
        </xdr:from>
        <xdr:to>
          <xdr:col>4</xdr:col>
          <xdr:colOff>0</xdr:colOff>
          <xdr:row>17</xdr:row>
          <xdr:rowOff>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85725</xdr:rowOff>
        </xdr:from>
        <xdr:to>
          <xdr:col>5</xdr:col>
          <xdr:colOff>962025</xdr:colOff>
          <xdr:row>55</xdr:row>
          <xdr:rowOff>304800</xdr:rowOff>
        </xdr:to>
        <xdr:sp macro="" textlink="">
          <xdr:nvSpPr>
            <xdr:cNvPr id="10270" name="Option Button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nivojsko vozlišče P+R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55</xdr:row>
          <xdr:rowOff>314325</xdr:rowOff>
        </xdr:from>
        <xdr:to>
          <xdr:col>5</xdr:col>
          <xdr:colOff>952500</xdr:colOff>
          <xdr:row>55</xdr:row>
          <xdr:rowOff>542925</xdr:rowOff>
        </xdr:to>
        <xdr:sp macro="" textlink="">
          <xdr:nvSpPr>
            <xdr:cNvPr id="10271" name="Option Button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večetažno vozlišče P+R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4</xdr:col>
          <xdr:colOff>0</xdr:colOff>
          <xdr:row>12</xdr:row>
          <xdr:rowOff>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4</xdr:col>
          <xdr:colOff>0</xdr:colOff>
          <xdr:row>10</xdr:row>
          <xdr:rowOff>476250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0</xdr:rowOff>
        </xdr:from>
        <xdr:to>
          <xdr:col>4</xdr:col>
          <xdr:colOff>0</xdr:colOff>
          <xdr:row>13</xdr:row>
          <xdr:rowOff>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4</xdr:col>
          <xdr:colOff>0</xdr:colOff>
          <xdr:row>15</xdr:row>
          <xdr:rowOff>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0</xdr:rowOff>
        </xdr:from>
        <xdr:to>
          <xdr:col>4</xdr:col>
          <xdr:colOff>0</xdr:colOff>
          <xdr:row>19</xdr:row>
          <xdr:rowOff>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4</xdr:col>
          <xdr:colOff>0</xdr:colOff>
          <xdr:row>22</xdr:row>
          <xdr:rowOff>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0</xdr:rowOff>
        </xdr:from>
        <xdr:to>
          <xdr:col>4</xdr:col>
          <xdr:colOff>0</xdr:colOff>
          <xdr:row>21</xdr:row>
          <xdr:rowOff>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0</xdr:rowOff>
        </xdr:from>
        <xdr:to>
          <xdr:col>4</xdr:col>
          <xdr:colOff>0</xdr:colOff>
          <xdr:row>16</xdr:row>
          <xdr:rowOff>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4</xdr:col>
          <xdr:colOff>0</xdr:colOff>
          <xdr:row>23</xdr:row>
          <xdr:rowOff>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0</xdr:rowOff>
        </xdr:from>
        <xdr:to>
          <xdr:col>5</xdr:col>
          <xdr:colOff>0</xdr:colOff>
          <xdr:row>27</xdr:row>
          <xdr:rowOff>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4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5" Type="http://schemas.openxmlformats.org/officeDocument/2006/relationships/ctrlProp" Target="../ctrlProps/ctrlProp23.xml"/><Relationship Id="rId10" Type="http://schemas.openxmlformats.org/officeDocument/2006/relationships/ctrlProp" Target="../ctrlProps/ctrlProp18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8.xml"/><Relationship Id="rId13" Type="http://schemas.openxmlformats.org/officeDocument/2006/relationships/ctrlProp" Target="../ctrlProps/ctrlProp33.xml"/><Relationship Id="rId18" Type="http://schemas.openxmlformats.org/officeDocument/2006/relationships/ctrlProp" Target="../ctrlProps/ctrlProp38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41.xml"/><Relationship Id="rId7" Type="http://schemas.openxmlformats.org/officeDocument/2006/relationships/ctrlProp" Target="../ctrlProps/ctrlProp27.xml"/><Relationship Id="rId12" Type="http://schemas.openxmlformats.org/officeDocument/2006/relationships/ctrlProp" Target="../ctrlProps/ctrlProp32.xml"/><Relationship Id="rId17" Type="http://schemas.openxmlformats.org/officeDocument/2006/relationships/ctrlProp" Target="../ctrlProps/ctrlProp3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6.xml"/><Relationship Id="rId20" Type="http://schemas.openxmlformats.org/officeDocument/2006/relationships/ctrlProp" Target="../ctrlProps/ctrlProp40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6.xml"/><Relationship Id="rId11" Type="http://schemas.openxmlformats.org/officeDocument/2006/relationships/ctrlProp" Target="../ctrlProps/ctrlProp31.xml"/><Relationship Id="rId5" Type="http://schemas.openxmlformats.org/officeDocument/2006/relationships/ctrlProp" Target="../ctrlProps/ctrlProp25.xml"/><Relationship Id="rId15" Type="http://schemas.openxmlformats.org/officeDocument/2006/relationships/ctrlProp" Target="../ctrlProps/ctrlProp35.xml"/><Relationship Id="rId10" Type="http://schemas.openxmlformats.org/officeDocument/2006/relationships/ctrlProp" Target="../ctrlProps/ctrlProp30.xml"/><Relationship Id="rId19" Type="http://schemas.openxmlformats.org/officeDocument/2006/relationships/ctrlProp" Target="../ctrlProps/ctrlProp39.xml"/><Relationship Id="rId4" Type="http://schemas.openxmlformats.org/officeDocument/2006/relationships/vmlDrawing" Target="../drawings/vmlDrawing8.vml"/><Relationship Id="rId9" Type="http://schemas.openxmlformats.org/officeDocument/2006/relationships/ctrlProp" Target="../ctrlProps/ctrlProp29.xml"/><Relationship Id="rId14" Type="http://schemas.openxmlformats.org/officeDocument/2006/relationships/ctrlProp" Target="../ctrlProps/ctrlProp34.xml"/><Relationship Id="rId22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13" Type="http://schemas.openxmlformats.org/officeDocument/2006/relationships/ctrlProp" Target="../ctrlProps/ctrlProp50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44.xml"/><Relationship Id="rId12" Type="http://schemas.openxmlformats.org/officeDocument/2006/relationships/ctrlProp" Target="../ctrlProps/ctrlProp49.xml"/><Relationship Id="rId17" Type="http://schemas.openxmlformats.org/officeDocument/2006/relationships/comments" Target="../comments4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5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5" Type="http://schemas.openxmlformats.org/officeDocument/2006/relationships/ctrlProp" Target="../ctrlProps/ctrlProp52.xml"/><Relationship Id="rId10" Type="http://schemas.openxmlformats.org/officeDocument/2006/relationships/ctrlProp" Target="../ctrlProps/ctrlProp47.xml"/><Relationship Id="rId4" Type="http://schemas.openxmlformats.org/officeDocument/2006/relationships/vmlDrawing" Target="../drawings/vmlDrawing10.vml"/><Relationship Id="rId9" Type="http://schemas.openxmlformats.org/officeDocument/2006/relationships/ctrlProp" Target="../ctrlProps/ctrlProp46.xml"/><Relationship Id="rId14" Type="http://schemas.openxmlformats.org/officeDocument/2006/relationships/ctrlProp" Target="../ctrlProps/ctrlProp5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G97"/>
  <sheetViews>
    <sheetView view="pageBreakPreview" zoomScale="85" zoomScaleNormal="100" zoomScaleSheetLayoutView="85" workbookViewId="0">
      <selection activeCell="I28" sqref="I28"/>
    </sheetView>
  </sheetViews>
  <sheetFormatPr defaultRowHeight="15" x14ac:dyDescent="0.25"/>
  <cols>
    <col min="1" max="1" width="27.42578125" style="146" customWidth="1"/>
    <col min="2" max="2" width="24.42578125" style="146" customWidth="1"/>
    <col min="3" max="5" width="9.140625" style="146"/>
    <col min="6" max="6" width="21.28515625" style="146" customWidth="1"/>
    <col min="7" max="16384" width="9.140625" style="146"/>
  </cols>
  <sheetData>
    <row r="1" spans="1:7" x14ac:dyDescent="0.25">
      <c r="A1" s="176"/>
      <c r="B1" s="176"/>
      <c r="C1" s="176"/>
      <c r="D1" s="176"/>
      <c r="E1" s="176"/>
      <c r="F1" s="176"/>
    </row>
    <row r="2" spans="1:7" x14ac:dyDescent="0.25">
      <c r="A2" s="177"/>
      <c r="B2" s="177"/>
      <c r="C2" s="176"/>
      <c r="D2" s="176"/>
      <c r="E2" s="176"/>
      <c r="F2" s="176"/>
    </row>
    <row r="3" spans="1:7" s="149" customFormat="1" ht="18.75" x14ac:dyDescent="0.3">
      <c r="A3" s="177" t="s">
        <v>317</v>
      </c>
      <c r="B3" s="178"/>
      <c r="C3" s="179"/>
      <c r="D3" s="179"/>
      <c r="E3" s="179"/>
      <c r="F3" s="179"/>
    </row>
    <row r="4" spans="1:7" x14ac:dyDescent="0.25">
      <c r="A4" s="180"/>
      <c r="B4" s="181"/>
      <c r="C4" s="176"/>
      <c r="D4" s="176"/>
      <c r="E4" s="176"/>
      <c r="F4" s="176"/>
    </row>
    <row r="5" spans="1:7" x14ac:dyDescent="0.25">
      <c r="A5" s="228" t="s">
        <v>318</v>
      </c>
      <c r="B5" s="228"/>
      <c r="C5" s="228"/>
      <c r="D5" s="228"/>
      <c r="E5" s="228"/>
      <c r="F5" s="182"/>
      <c r="G5" s="159"/>
    </row>
    <row r="6" spans="1:7" x14ac:dyDescent="0.25">
      <c r="A6" s="180" t="s">
        <v>326</v>
      </c>
      <c r="B6" s="181"/>
      <c r="C6" s="183"/>
      <c r="D6" s="180"/>
      <c r="E6" s="180"/>
      <c r="F6" s="180"/>
      <c r="G6" s="158"/>
    </row>
    <row r="7" spans="1:7" x14ac:dyDescent="0.25">
      <c r="A7" s="180"/>
      <c r="B7" s="181"/>
      <c r="C7" s="183"/>
      <c r="D7" s="180"/>
      <c r="E7" s="180"/>
      <c r="F7" s="183"/>
      <c r="G7" s="158"/>
    </row>
    <row r="8" spans="1:7" x14ac:dyDescent="0.25">
      <c r="A8" s="227" t="s">
        <v>327</v>
      </c>
      <c r="B8" s="227"/>
      <c r="C8" s="227"/>
      <c r="D8" s="227"/>
      <c r="E8" s="227"/>
      <c r="F8" s="227"/>
      <c r="G8" s="158"/>
    </row>
    <row r="9" spans="1:7" x14ac:dyDescent="0.25">
      <c r="A9" s="180"/>
      <c r="B9" s="181"/>
      <c r="C9" s="183"/>
      <c r="D9" s="183"/>
      <c r="E9" s="183"/>
      <c r="F9" s="183"/>
      <c r="G9" s="158"/>
    </row>
    <row r="10" spans="1:7" ht="39" customHeight="1" x14ac:dyDescent="0.25">
      <c r="A10" s="227" t="s">
        <v>330</v>
      </c>
      <c r="B10" s="227"/>
      <c r="C10" s="227"/>
      <c r="D10" s="227"/>
      <c r="E10" s="227"/>
      <c r="F10" s="227"/>
      <c r="G10" s="158"/>
    </row>
    <row r="11" spans="1:7" x14ac:dyDescent="0.25">
      <c r="A11" s="180"/>
      <c r="B11" s="181"/>
      <c r="C11" s="183"/>
      <c r="D11" s="183"/>
      <c r="E11" s="183"/>
      <c r="F11" s="183"/>
      <c r="G11" s="158"/>
    </row>
    <row r="12" spans="1:7" ht="31.5" customHeight="1" x14ac:dyDescent="0.25">
      <c r="A12" s="227" t="s">
        <v>328</v>
      </c>
      <c r="B12" s="227"/>
      <c r="C12" s="227"/>
      <c r="D12" s="227"/>
      <c r="E12" s="227"/>
      <c r="F12" s="227"/>
      <c r="G12" s="158"/>
    </row>
    <row r="13" spans="1:7" x14ac:dyDescent="0.25">
      <c r="A13" s="227"/>
      <c r="B13" s="227"/>
      <c r="C13" s="227"/>
      <c r="D13" s="227"/>
      <c r="E13" s="227"/>
      <c r="F13" s="183"/>
      <c r="G13" s="158"/>
    </row>
    <row r="14" spans="1:7" ht="47.25" customHeight="1" x14ac:dyDescent="0.25">
      <c r="A14" s="227" t="s">
        <v>325</v>
      </c>
      <c r="B14" s="227"/>
      <c r="C14" s="227"/>
      <c r="D14" s="227"/>
      <c r="E14" s="227"/>
      <c r="F14" s="227"/>
      <c r="G14" s="158"/>
    </row>
    <row r="15" spans="1:7" x14ac:dyDescent="0.25">
      <c r="A15" s="180"/>
      <c r="B15" s="181"/>
      <c r="C15" s="183"/>
      <c r="D15" s="183"/>
      <c r="E15" s="183"/>
      <c r="F15" s="183"/>
      <c r="G15" s="158"/>
    </row>
    <row r="16" spans="1:7" ht="95.25" customHeight="1" x14ac:dyDescent="0.25">
      <c r="A16" s="227" t="s">
        <v>329</v>
      </c>
      <c r="B16" s="227"/>
      <c r="C16" s="227"/>
      <c r="D16" s="227"/>
      <c r="E16" s="227"/>
      <c r="F16" s="227"/>
      <c r="G16" s="158"/>
    </row>
    <row r="17" spans="1:7" x14ac:dyDescent="0.25">
      <c r="A17" s="180"/>
      <c r="B17" s="181"/>
      <c r="C17" s="176"/>
      <c r="D17" s="176"/>
      <c r="E17" s="176"/>
      <c r="F17" s="176"/>
    </row>
    <row r="18" spans="1:7" ht="33" customHeight="1" x14ac:dyDescent="0.25">
      <c r="A18" s="227" t="s">
        <v>319</v>
      </c>
      <c r="B18" s="227"/>
      <c r="C18" s="227"/>
      <c r="D18" s="227"/>
      <c r="E18" s="227"/>
      <c r="F18" s="227"/>
    </row>
    <row r="19" spans="1:7" x14ac:dyDescent="0.25">
      <c r="A19" s="180"/>
      <c r="B19" s="181"/>
      <c r="C19" s="176"/>
      <c r="D19" s="176"/>
      <c r="E19" s="176"/>
      <c r="F19" s="176"/>
    </row>
    <row r="20" spans="1:7" x14ac:dyDescent="0.25">
      <c r="A20" s="180"/>
      <c r="B20" s="181"/>
      <c r="C20" s="176"/>
      <c r="D20" s="176"/>
      <c r="E20" s="176"/>
      <c r="F20" s="176"/>
    </row>
    <row r="21" spans="1:7" x14ac:dyDescent="0.25">
      <c r="A21" s="180"/>
      <c r="B21" s="181"/>
      <c r="C21" s="176"/>
      <c r="D21" s="176"/>
      <c r="E21" s="176"/>
      <c r="F21" s="176"/>
    </row>
    <row r="22" spans="1:7" x14ac:dyDescent="0.25">
      <c r="A22" s="180"/>
      <c r="B22" s="181"/>
      <c r="C22" s="176"/>
      <c r="D22" s="176"/>
      <c r="E22" s="176"/>
      <c r="F22" s="176"/>
    </row>
    <row r="23" spans="1:7" x14ac:dyDescent="0.25">
      <c r="A23" s="180"/>
      <c r="B23" s="181"/>
      <c r="C23" s="176"/>
      <c r="D23" s="176"/>
      <c r="E23" s="176"/>
      <c r="F23" s="176"/>
    </row>
    <row r="24" spans="1:7" x14ac:dyDescent="0.25">
      <c r="A24" s="180"/>
      <c r="B24" s="181"/>
      <c r="C24" s="176"/>
      <c r="D24" s="176"/>
      <c r="E24" s="176"/>
      <c r="F24" s="176"/>
    </row>
    <row r="25" spans="1:7" x14ac:dyDescent="0.25">
      <c r="A25" s="180"/>
      <c r="B25" s="181"/>
      <c r="C25" s="176"/>
      <c r="D25" s="176"/>
      <c r="E25" s="176"/>
      <c r="F25" s="176"/>
    </row>
    <row r="26" spans="1:7" x14ac:dyDescent="0.25">
      <c r="A26" s="180"/>
      <c r="B26" s="181"/>
      <c r="C26" s="176"/>
      <c r="D26" s="176"/>
      <c r="E26" s="176"/>
      <c r="F26" s="176"/>
    </row>
    <row r="27" spans="1:7" x14ac:dyDescent="0.25">
      <c r="A27" s="150"/>
      <c r="B27" s="151"/>
    </row>
    <row r="28" spans="1:7" x14ac:dyDescent="0.25">
      <c r="A28" s="150"/>
      <c r="B28" s="151"/>
    </row>
    <row r="29" spans="1:7" x14ac:dyDescent="0.25">
      <c r="A29" s="150"/>
      <c r="B29" s="151"/>
    </row>
    <row r="30" spans="1:7" x14ac:dyDescent="0.25">
      <c r="A30" s="150"/>
      <c r="B30" s="151"/>
      <c r="G30" s="150"/>
    </row>
    <row r="31" spans="1:7" x14ac:dyDescent="0.25">
      <c r="A31" s="150"/>
      <c r="B31" s="151"/>
    </row>
    <row r="32" spans="1:7" x14ac:dyDescent="0.25">
      <c r="A32" s="150"/>
      <c r="B32" s="151"/>
    </row>
    <row r="33" spans="1:2" x14ac:dyDescent="0.25">
      <c r="A33" s="150"/>
      <c r="B33" s="151"/>
    </row>
    <row r="34" spans="1:2" x14ac:dyDescent="0.25">
      <c r="A34" s="150"/>
      <c r="B34" s="151"/>
    </row>
    <row r="35" spans="1:2" x14ac:dyDescent="0.25">
      <c r="A35" s="150"/>
      <c r="B35" s="151"/>
    </row>
    <row r="36" spans="1:2" x14ac:dyDescent="0.25">
      <c r="A36" s="150"/>
      <c r="B36" s="151"/>
    </row>
    <row r="37" spans="1:2" s="149" customFormat="1" ht="18.75" x14ac:dyDescent="0.3">
      <c r="A37" s="147"/>
      <c r="B37" s="148"/>
    </row>
    <row r="38" spans="1:2" x14ac:dyDescent="0.25">
      <c r="A38" s="150"/>
      <c r="B38" s="151"/>
    </row>
    <row r="39" spans="1:2" s="149" customFormat="1" ht="18.75" x14ac:dyDescent="0.3">
      <c r="A39" s="147"/>
      <c r="B39" s="148"/>
    </row>
    <row r="40" spans="1:2" x14ac:dyDescent="0.25">
      <c r="A40" s="150"/>
      <c r="B40" s="151"/>
    </row>
    <row r="41" spans="1:2" x14ac:dyDescent="0.25">
      <c r="A41" s="150"/>
      <c r="B41" s="151"/>
    </row>
    <row r="42" spans="1:2" x14ac:dyDescent="0.25">
      <c r="A42" s="150"/>
      <c r="B42" s="151"/>
    </row>
    <row r="43" spans="1:2" x14ac:dyDescent="0.25">
      <c r="A43" s="150"/>
      <c r="B43" s="151"/>
    </row>
    <row r="44" spans="1:2" x14ac:dyDescent="0.25">
      <c r="A44" s="150"/>
      <c r="B44" s="151"/>
    </row>
    <row r="45" spans="1:2" x14ac:dyDescent="0.25">
      <c r="A45" s="150"/>
      <c r="B45" s="151"/>
    </row>
    <row r="46" spans="1:2" x14ac:dyDescent="0.25">
      <c r="A46" s="150"/>
      <c r="B46" s="151"/>
    </row>
    <row r="47" spans="1:2" x14ac:dyDescent="0.25">
      <c r="A47" s="150"/>
      <c r="B47" s="151"/>
    </row>
    <row r="48" spans="1:2" x14ac:dyDescent="0.25">
      <c r="A48" s="150"/>
      <c r="B48" s="151"/>
    </row>
    <row r="49" spans="1:2" s="149" customFormat="1" ht="18.75" x14ac:dyDescent="0.3">
      <c r="A49" s="147"/>
      <c r="B49" s="148"/>
    </row>
    <row r="50" spans="1:2" x14ac:dyDescent="0.25">
      <c r="A50" s="150"/>
      <c r="B50" s="151"/>
    </row>
    <row r="51" spans="1:2" x14ac:dyDescent="0.25">
      <c r="A51" s="150"/>
      <c r="B51" s="151"/>
    </row>
    <row r="52" spans="1:2" x14ac:dyDescent="0.25">
      <c r="A52" s="150"/>
      <c r="B52" s="151"/>
    </row>
    <row r="53" spans="1:2" x14ac:dyDescent="0.25">
      <c r="A53" s="150"/>
      <c r="B53" s="151"/>
    </row>
    <row r="54" spans="1:2" x14ac:dyDescent="0.25">
      <c r="A54" s="150"/>
      <c r="B54" s="151"/>
    </row>
    <row r="55" spans="1:2" x14ac:dyDescent="0.25">
      <c r="A55" s="150"/>
      <c r="B55" s="151"/>
    </row>
    <row r="56" spans="1:2" x14ac:dyDescent="0.25">
      <c r="A56" s="150"/>
      <c r="B56" s="151"/>
    </row>
    <row r="57" spans="1:2" x14ac:dyDescent="0.25">
      <c r="A57" s="150"/>
      <c r="B57" s="151"/>
    </row>
    <row r="58" spans="1:2" x14ac:dyDescent="0.25">
      <c r="A58" s="150"/>
      <c r="B58" s="151"/>
    </row>
    <row r="59" spans="1:2" x14ac:dyDescent="0.25">
      <c r="A59" s="150"/>
      <c r="B59" s="151"/>
    </row>
    <row r="60" spans="1:2" x14ac:dyDescent="0.25">
      <c r="A60" s="150"/>
      <c r="B60" s="151"/>
    </row>
    <row r="61" spans="1:2" x14ac:dyDescent="0.25">
      <c r="A61" s="150"/>
      <c r="B61" s="151"/>
    </row>
    <row r="62" spans="1:2" s="149" customFormat="1" ht="18.75" x14ac:dyDescent="0.3">
      <c r="A62" s="147"/>
      <c r="B62" s="148"/>
    </row>
    <row r="63" spans="1:2" x14ac:dyDescent="0.25">
      <c r="A63" s="150"/>
      <c r="B63" s="151"/>
    </row>
    <row r="64" spans="1:2" x14ac:dyDescent="0.25">
      <c r="A64" s="150"/>
      <c r="B64" s="151"/>
    </row>
    <row r="65" spans="1:2" x14ac:dyDescent="0.25">
      <c r="A65" s="150"/>
      <c r="B65" s="151"/>
    </row>
    <row r="66" spans="1:2" x14ac:dyDescent="0.25">
      <c r="A66" s="150"/>
      <c r="B66" s="151"/>
    </row>
    <row r="67" spans="1:2" x14ac:dyDescent="0.25">
      <c r="A67" s="150"/>
      <c r="B67" s="151"/>
    </row>
    <row r="68" spans="1:2" x14ac:dyDescent="0.25">
      <c r="A68" s="150"/>
      <c r="B68" s="151"/>
    </row>
    <row r="69" spans="1:2" x14ac:dyDescent="0.25">
      <c r="A69" s="150"/>
      <c r="B69" s="151"/>
    </row>
    <row r="70" spans="1:2" x14ac:dyDescent="0.25">
      <c r="A70" s="150"/>
      <c r="B70" s="151"/>
    </row>
    <row r="71" spans="1:2" x14ac:dyDescent="0.25">
      <c r="A71" s="150"/>
      <c r="B71" s="151"/>
    </row>
    <row r="72" spans="1:2" s="149" customFormat="1" ht="18.75" x14ac:dyDescent="0.3">
      <c r="A72" s="147"/>
      <c r="B72" s="148"/>
    </row>
    <row r="73" spans="1:2" x14ac:dyDescent="0.25">
      <c r="A73" s="150"/>
      <c r="B73" s="151"/>
    </row>
    <row r="74" spans="1:2" s="149" customFormat="1" ht="18.75" x14ac:dyDescent="0.3">
      <c r="A74" s="147"/>
      <c r="B74" s="148"/>
    </row>
    <row r="75" spans="1:2" x14ac:dyDescent="0.25">
      <c r="A75" s="150"/>
      <c r="B75" s="151"/>
    </row>
    <row r="76" spans="1:2" x14ac:dyDescent="0.25">
      <c r="A76" s="150"/>
      <c r="B76" s="151"/>
    </row>
    <row r="77" spans="1:2" x14ac:dyDescent="0.25">
      <c r="A77" s="150"/>
      <c r="B77" s="151"/>
    </row>
    <row r="78" spans="1:2" x14ac:dyDescent="0.25">
      <c r="A78" s="150"/>
      <c r="B78" s="151"/>
    </row>
    <row r="79" spans="1:2" x14ac:dyDescent="0.25">
      <c r="A79" s="150"/>
      <c r="B79" s="151"/>
    </row>
    <row r="80" spans="1:2" s="149" customFormat="1" ht="18.75" x14ac:dyDescent="0.3">
      <c r="A80" s="147"/>
      <c r="B80" s="148"/>
    </row>
    <row r="81" spans="1:2" x14ac:dyDescent="0.25">
      <c r="A81" s="150"/>
      <c r="B81" s="151"/>
    </row>
    <row r="82" spans="1:2" x14ac:dyDescent="0.25">
      <c r="A82" s="150"/>
      <c r="B82" s="151"/>
    </row>
    <row r="83" spans="1:2" x14ac:dyDescent="0.25">
      <c r="A83" s="150"/>
      <c r="B83" s="151"/>
    </row>
    <row r="84" spans="1:2" x14ac:dyDescent="0.25">
      <c r="A84" s="150"/>
      <c r="B84" s="151"/>
    </row>
    <row r="85" spans="1:2" x14ac:dyDescent="0.25">
      <c r="A85" s="150"/>
      <c r="B85" s="151"/>
    </row>
    <row r="86" spans="1:2" x14ac:dyDescent="0.25">
      <c r="A86" s="150"/>
      <c r="B86" s="151"/>
    </row>
    <row r="87" spans="1:2" x14ac:dyDescent="0.25">
      <c r="A87" s="150"/>
      <c r="B87" s="151"/>
    </row>
    <row r="88" spans="1:2" x14ac:dyDescent="0.25">
      <c r="A88" s="150"/>
      <c r="B88" s="151"/>
    </row>
    <row r="89" spans="1:2" x14ac:dyDescent="0.25">
      <c r="A89" s="150"/>
      <c r="B89" s="151"/>
    </row>
    <row r="90" spans="1:2" x14ac:dyDescent="0.25">
      <c r="A90" s="150"/>
      <c r="B90" s="151"/>
    </row>
    <row r="91" spans="1:2" x14ac:dyDescent="0.25">
      <c r="A91" s="150"/>
      <c r="B91" s="151"/>
    </row>
    <row r="92" spans="1:2" s="149" customFormat="1" ht="18.75" x14ac:dyDescent="0.3">
      <c r="A92" s="147"/>
      <c r="B92" s="148"/>
    </row>
    <row r="93" spans="1:2" x14ac:dyDescent="0.25">
      <c r="A93" s="150"/>
      <c r="B93" s="151"/>
    </row>
    <row r="94" spans="1:2" x14ac:dyDescent="0.25">
      <c r="A94" s="150"/>
      <c r="B94" s="151"/>
    </row>
    <row r="95" spans="1:2" x14ac:dyDescent="0.25">
      <c r="A95" s="150"/>
      <c r="B95" s="151"/>
    </row>
    <row r="96" spans="1:2" x14ac:dyDescent="0.25">
      <c r="A96" s="150"/>
      <c r="B96" s="151"/>
    </row>
    <row r="97" spans="1:2" x14ac:dyDescent="0.25">
      <c r="A97" s="152"/>
      <c r="B97" s="144"/>
    </row>
  </sheetData>
  <sheetProtection sheet="1" objects="1" scenarios="1"/>
  <mergeCells count="8">
    <mergeCell ref="A18:F18"/>
    <mergeCell ref="A5:E5"/>
    <mergeCell ref="A8:F8"/>
    <mergeCell ref="A13:E13"/>
    <mergeCell ref="A16:F16"/>
    <mergeCell ref="A14:F14"/>
    <mergeCell ref="A12:F12"/>
    <mergeCell ref="A10:F10"/>
  </mergeCells>
  <pageMargins left="0.7" right="0.7" top="0.75" bottom="0.75" header="0.3" footer="0.3"/>
  <pageSetup paperSize="9" scale="86" fitToHeight="0" orientation="portrait" r:id="rId1"/>
  <headerFooter>
    <oddHeader>&amp;L&amp;G&amp;C&amp;G&amp;RObrazec 3b: Podatki o ukrepu; 
&amp;A</oddHeader>
    <oddFooter>&amp;C&amp;8
»Javni razpis za sofinanciranje ukrepov trajnostne mobilnosti (oznaka JR-TM 1/2017) v okviru OP-EKP 2014 - 2020«</oddFooter>
  </headerFooter>
  <rowBreaks count="1" manualBreakCount="1">
    <brk id="61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98"/>
  <sheetViews>
    <sheetView view="pageBreakPreview" topLeftCell="A19" zoomScale="85" zoomScaleNormal="100" zoomScaleSheetLayoutView="85" workbookViewId="0">
      <selection activeCell="B99" sqref="B99"/>
    </sheetView>
  </sheetViews>
  <sheetFormatPr defaultRowHeight="15" x14ac:dyDescent="0.25"/>
  <cols>
    <col min="1" max="1" width="12.140625" style="121" customWidth="1"/>
    <col min="2" max="2" width="104.42578125" style="121" customWidth="1"/>
    <col min="3" max="16384" width="9.140625" style="121"/>
  </cols>
  <sheetData>
    <row r="1" spans="1:2" ht="15.75" thickBot="1" x14ac:dyDescent="0.3"/>
    <row r="2" spans="1:2" ht="15.75" thickBot="1" x14ac:dyDescent="0.3">
      <c r="A2" s="128" t="s">
        <v>133</v>
      </c>
      <c r="B2" s="129" t="s">
        <v>134</v>
      </c>
    </row>
    <row r="3" spans="1:2" s="134" customFormat="1" ht="20.25" thickTop="1" thickBot="1" x14ac:dyDescent="0.35">
      <c r="A3" s="132" t="s">
        <v>247</v>
      </c>
      <c r="B3" s="133" t="s">
        <v>135</v>
      </c>
    </row>
    <row r="4" spans="1:2" ht="15.75" thickBot="1" x14ac:dyDescent="0.3">
      <c r="A4" s="124" t="s">
        <v>245</v>
      </c>
      <c r="B4" s="125" t="s">
        <v>136</v>
      </c>
    </row>
    <row r="5" spans="1:2" ht="15.75" thickBot="1" x14ac:dyDescent="0.3">
      <c r="A5" s="122" t="s">
        <v>137</v>
      </c>
      <c r="B5" s="120" t="s">
        <v>138</v>
      </c>
    </row>
    <row r="6" spans="1:2" ht="15.75" thickBot="1" x14ac:dyDescent="0.3">
      <c r="A6" s="122" t="s">
        <v>139</v>
      </c>
      <c r="B6" s="120" t="s">
        <v>140</v>
      </c>
    </row>
    <row r="7" spans="1:2" ht="15.75" thickBot="1" x14ac:dyDescent="0.3">
      <c r="A7" s="122" t="s">
        <v>141</v>
      </c>
      <c r="B7" s="120" t="s">
        <v>142</v>
      </c>
    </row>
    <row r="8" spans="1:2" ht="15.75" thickBot="1" x14ac:dyDescent="0.3">
      <c r="A8" s="122" t="s">
        <v>143</v>
      </c>
      <c r="B8" s="120" t="s">
        <v>144</v>
      </c>
    </row>
    <row r="9" spans="1:2" ht="15.75" thickBot="1" x14ac:dyDescent="0.3">
      <c r="A9" s="122" t="s">
        <v>145</v>
      </c>
      <c r="B9" s="120" t="s">
        <v>146</v>
      </c>
    </row>
    <row r="10" spans="1:2" ht="15.75" thickBot="1" x14ac:dyDescent="0.3">
      <c r="A10" s="122" t="s">
        <v>147</v>
      </c>
      <c r="B10" s="120" t="s">
        <v>148</v>
      </c>
    </row>
    <row r="11" spans="1:2" ht="15.75" thickBot="1" x14ac:dyDescent="0.3">
      <c r="A11" s="122" t="s">
        <v>149</v>
      </c>
      <c r="B11" s="120" t="s">
        <v>150</v>
      </c>
    </row>
    <row r="12" spans="1:2" ht="15.75" thickBot="1" x14ac:dyDescent="0.3">
      <c r="A12" s="122" t="s">
        <v>151</v>
      </c>
      <c r="B12" s="120" t="s">
        <v>152</v>
      </c>
    </row>
    <row r="13" spans="1:2" ht="15.75" thickBot="1" x14ac:dyDescent="0.3">
      <c r="A13" s="122" t="s">
        <v>153</v>
      </c>
      <c r="B13" s="120" t="s">
        <v>154</v>
      </c>
    </row>
    <row r="14" spans="1:2" ht="15.75" thickBot="1" x14ac:dyDescent="0.3">
      <c r="A14" s="122" t="s">
        <v>155</v>
      </c>
      <c r="B14" s="120" t="s">
        <v>156</v>
      </c>
    </row>
    <row r="15" spans="1:2" ht="15.75" thickBot="1" x14ac:dyDescent="0.3">
      <c r="A15" s="122" t="s">
        <v>157</v>
      </c>
      <c r="B15" s="120" t="s">
        <v>158</v>
      </c>
    </row>
    <row r="16" spans="1:2" ht="15.75" thickBot="1" x14ac:dyDescent="0.3">
      <c r="A16" s="122" t="s">
        <v>159</v>
      </c>
      <c r="B16" s="120" t="s">
        <v>160</v>
      </c>
    </row>
    <row r="17" spans="1:2" ht="15.75" thickBot="1" x14ac:dyDescent="0.3">
      <c r="A17" s="122" t="s">
        <v>161</v>
      </c>
      <c r="B17" s="120" t="s">
        <v>162</v>
      </c>
    </row>
    <row r="18" spans="1:2" ht="15.75" thickBot="1" x14ac:dyDescent="0.3">
      <c r="A18" s="122" t="s">
        <v>163</v>
      </c>
      <c r="B18" s="120" t="s">
        <v>164</v>
      </c>
    </row>
    <row r="19" spans="1:2" ht="15.75" thickBot="1" x14ac:dyDescent="0.3">
      <c r="A19" s="122" t="s">
        <v>165</v>
      </c>
      <c r="B19" s="120" t="s">
        <v>166</v>
      </c>
    </row>
    <row r="20" spans="1:2" ht="15.75" thickBot="1" x14ac:dyDescent="0.3">
      <c r="A20" s="124" t="s">
        <v>167</v>
      </c>
      <c r="B20" s="125" t="s">
        <v>168</v>
      </c>
    </row>
    <row r="21" spans="1:2" ht="15.75" thickBot="1" x14ac:dyDescent="0.3">
      <c r="A21" s="122" t="s">
        <v>246</v>
      </c>
      <c r="B21" s="120" t="s">
        <v>352</v>
      </c>
    </row>
    <row r="22" spans="1:2" ht="15.75" thickBot="1" x14ac:dyDescent="0.3">
      <c r="A22" s="124" t="s">
        <v>169</v>
      </c>
      <c r="B22" s="125" t="s">
        <v>170</v>
      </c>
    </row>
    <row r="23" spans="1:2" ht="15.75" thickBot="1" x14ac:dyDescent="0.3">
      <c r="A23" s="122" t="s">
        <v>248</v>
      </c>
      <c r="B23" s="120" t="s">
        <v>171</v>
      </c>
    </row>
    <row r="24" spans="1:2" ht="15.75" thickBot="1" x14ac:dyDescent="0.3">
      <c r="A24" s="122" t="s">
        <v>353</v>
      </c>
      <c r="B24" s="120" t="s">
        <v>172</v>
      </c>
    </row>
    <row r="25" spans="1:2" ht="15.75" thickBot="1" x14ac:dyDescent="0.3">
      <c r="A25" s="122" t="s">
        <v>354</v>
      </c>
      <c r="B25" s="120" t="s">
        <v>173</v>
      </c>
    </row>
    <row r="26" spans="1:2" ht="15.75" thickBot="1" x14ac:dyDescent="0.3">
      <c r="A26" s="122" t="s">
        <v>355</v>
      </c>
      <c r="B26" s="120" t="s">
        <v>174</v>
      </c>
    </row>
    <row r="27" spans="1:2" ht="15.75" thickBot="1" x14ac:dyDescent="0.3">
      <c r="A27" s="122" t="s">
        <v>356</v>
      </c>
      <c r="B27" s="120" t="s">
        <v>175</v>
      </c>
    </row>
    <row r="28" spans="1:2" ht="15.75" thickBot="1" x14ac:dyDescent="0.3">
      <c r="A28" s="122" t="s">
        <v>357</v>
      </c>
      <c r="B28" s="120" t="s">
        <v>176</v>
      </c>
    </row>
    <row r="29" spans="1:2" ht="15.75" thickBot="1" x14ac:dyDescent="0.3">
      <c r="A29" s="122" t="s">
        <v>358</v>
      </c>
      <c r="B29" s="120" t="s">
        <v>177</v>
      </c>
    </row>
    <row r="30" spans="1:2" ht="15.75" thickBot="1" x14ac:dyDescent="0.3">
      <c r="A30" s="122" t="s">
        <v>359</v>
      </c>
      <c r="B30" s="120" t="s">
        <v>178</v>
      </c>
    </row>
    <row r="31" spans="1:2" ht="15.75" thickBot="1" x14ac:dyDescent="0.3">
      <c r="A31" s="122" t="s">
        <v>360</v>
      </c>
      <c r="B31" s="120" t="s">
        <v>179</v>
      </c>
    </row>
    <row r="32" spans="1:2" ht="15.75" thickBot="1" x14ac:dyDescent="0.3">
      <c r="A32" s="122" t="s">
        <v>361</v>
      </c>
      <c r="B32" s="120" t="s">
        <v>180</v>
      </c>
    </row>
    <row r="33" spans="1:2" ht="15.75" thickBot="1" x14ac:dyDescent="0.3">
      <c r="A33" s="124" t="s">
        <v>181</v>
      </c>
      <c r="B33" s="125" t="s">
        <v>182</v>
      </c>
    </row>
    <row r="34" spans="1:2" ht="15.75" thickBot="1" x14ac:dyDescent="0.3">
      <c r="A34" s="122" t="s">
        <v>249</v>
      </c>
      <c r="B34" s="120" t="s">
        <v>183</v>
      </c>
    </row>
    <row r="35" spans="1:2" ht="15.75" thickBot="1" x14ac:dyDescent="0.3">
      <c r="A35" s="122" t="s">
        <v>250</v>
      </c>
      <c r="B35" s="120" t="s">
        <v>184</v>
      </c>
    </row>
    <row r="36" spans="1:2" x14ac:dyDescent="0.25">
      <c r="A36" s="126" t="s">
        <v>251</v>
      </c>
      <c r="B36" s="127" t="s">
        <v>185</v>
      </c>
    </row>
    <row r="37" spans="1:2" ht="15.75" thickBot="1" x14ac:dyDescent="0.3">
      <c r="A37" s="124" t="s">
        <v>334</v>
      </c>
      <c r="B37" s="125" t="s">
        <v>333</v>
      </c>
    </row>
    <row r="38" spans="1:2" s="134" customFormat="1" ht="20.25" thickTop="1" thickBot="1" x14ac:dyDescent="0.35">
      <c r="A38" s="132" t="s">
        <v>252</v>
      </c>
      <c r="B38" s="133" t="s">
        <v>186</v>
      </c>
    </row>
    <row r="39" spans="1:2" ht="15.75" thickBot="1" x14ac:dyDescent="0.3">
      <c r="A39" s="155" t="s">
        <v>253</v>
      </c>
      <c r="B39" s="156" t="s">
        <v>187</v>
      </c>
    </row>
    <row r="40" spans="1:2" s="134" customFormat="1" ht="20.25" thickTop="1" thickBot="1" x14ac:dyDescent="0.35">
      <c r="A40" s="132" t="s">
        <v>254</v>
      </c>
      <c r="B40" s="133" t="s">
        <v>188</v>
      </c>
    </row>
    <row r="41" spans="1:2" ht="15.75" thickBot="1" x14ac:dyDescent="0.3">
      <c r="A41" s="153" t="s">
        <v>255</v>
      </c>
      <c r="B41" s="154" t="s">
        <v>189</v>
      </c>
    </row>
    <row r="42" spans="1:2" ht="15.75" thickBot="1" x14ac:dyDescent="0.3">
      <c r="A42" s="153" t="s">
        <v>256</v>
      </c>
      <c r="B42" s="154" t="s">
        <v>190</v>
      </c>
    </row>
    <row r="43" spans="1:2" ht="15.75" thickBot="1" x14ac:dyDescent="0.3">
      <c r="A43" s="153" t="s">
        <v>257</v>
      </c>
      <c r="B43" s="154" t="s">
        <v>191</v>
      </c>
    </row>
    <row r="44" spans="1:2" ht="15.75" thickBot="1" x14ac:dyDescent="0.3">
      <c r="A44" s="153" t="s">
        <v>258</v>
      </c>
      <c r="B44" s="154" t="s">
        <v>192</v>
      </c>
    </row>
    <row r="45" spans="1:2" ht="15.75" thickBot="1" x14ac:dyDescent="0.3">
      <c r="A45" s="153" t="s">
        <v>259</v>
      </c>
      <c r="B45" s="154" t="s">
        <v>193</v>
      </c>
    </row>
    <row r="46" spans="1:2" ht="15.75" thickBot="1" x14ac:dyDescent="0.3">
      <c r="A46" s="153" t="s">
        <v>260</v>
      </c>
      <c r="B46" s="154" t="s">
        <v>194</v>
      </c>
    </row>
    <row r="47" spans="1:2" ht="15.75" thickBot="1" x14ac:dyDescent="0.3">
      <c r="A47" s="153" t="s">
        <v>261</v>
      </c>
      <c r="B47" s="154" t="s">
        <v>195</v>
      </c>
    </row>
    <row r="48" spans="1:2" ht="15.75" thickBot="1" x14ac:dyDescent="0.3">
      <c r="A48" s="153" t="s">
        <v>262</v>
      </c>
      <c r="B48" s="154" t="s">
        <v>196</v>
      </c>
    </row>
    <row r="49" spans="1:2" ht="15.75" thickBot="1" x14ac:dyDescent="0.3">
      <c r="A49" s="155" t="s">
        <v>263</v>
      </c>
      <c r="B49" s="156" t="s">
        <v>197</v>
      </c>
    </row>
    <row r="50" spans="1:2" s="134" customFormat="1" ht="20.25" thickTop="1" thickBot="1" x14ac:dyDescent="0.35">
      <c r="A50" s="132" t="s">
        <v>264</v>
      </c>
      <c r="B50" s="133" t="s">
        <v>198</v>
      </c>
    </row>
    <row r="51" spans="1:2" ht="15.75" thickBot="1" x14ac:dyDescent="0.3">
      <c r="A51" s="153" t="s">
        <v>265</v>
      </c>
      <c r="B51" s="154" t="s">
        <v>199</v>
      </c>
    </row>
    <row r="52" spans="1:2" ht="15.75" thickBot="1" x14ac:dyDescent="0.3">
      <c r="A52" s="153" t="s">
        <v>266</v>
      </c>
      <c r="B52" s="154" t="s">
        <v>200</v>
      </c>
    </row>
    <row r="53" spans="1:2" ht="15.75" thickBot="1" x14ac:dyDescent="0.3">
      <c r="A53" s="153" t="s">
        <v>267</v>
      </c>
      <c r="B53" s="154" t="s">
        <v>201</v>
      </c>
    </row>
    <row r="54" spans="1:2" ht="15.75" thickBot="1" x14ac:dyDescent="0.3">
      <c r="A54" s="153" t="s">
        <v>268</v>
      </c>
      <c r="B54" s="154" t="s">
        <v>202</v>
      </c>
    </row>
    <row r="55" spans="1:2" ht="15.75" thickBot="1" x14ac:dyDescent="0.3">
      <c r="A55" s="153" t="s">
        <v>269</v>
      </c>
      <c r="B55" s="154" t="s">
        <v>203</v>
      </c>
    </row>
    <row r="56" spans="1:2" ht="15.75" thickBot="1" x14ac:dyDescent="0.3">
      <c r="A56" s="153" t="s">
        <v>270</v>
      </c>
      <c r="B56" s="154" t="s">
        <v>204</v>
      </c>
    </row>
    <row r="57" spans="1:2" ht="15.75" thickBot="1" x14ac:dyDescent="0.3">
      <c r="A57" s="153" t="s">
        <v>271</v>
      </c>
      <c r="B57" s="154" t="s">
        <v>205</v>
      </c>
    </row>
    <row r="58" spans="1:2" ht="15.75" thickBot="1" x14ac:dyDescent="0.3">
      <c r="A58" s="153" t="s">
        <v>272</v>
      </c>
      <c r="B58" s="154" t="s">
        <v>206</v>
      </c>
    </row>
    <row r="59" spans="1:2" ht="15.75" thickBot="1" x14ac:dyDescent="0.3">
      <c r="A59" s="153" t="s">
        <v>273</v>
      </c>
      <c r="B59" s="154" t="s">
        <v>207</v>
      </c>
    </row>
    <row r="60" spans="1:2" ht="15.75" thickBot="1" x14ac:dyDescent="0.3">
      <c r="A60" s="153" t="s">
        <v>274</v>
      </c>
      <c r="B60" s="154" t="s">
        <v>208</v>
      </c>
    </row>
    <row r="61" spans="1:2" ht="15.75" thickBot="1" x14ac:dyDescent="0.3">
      <c r="A61" s="153" t="s">
        <v>275</v>
      </c>
      <c r="B61" s="154" t="s">
        <v>209</v>
      </c>
    </row>
    <row r="62" spans="1:2" ht="15.75" thickBot="1" x14ac:dyDescent="0.3">
      <c r="A62" s="153" t="s">
        <v>276</v>
      </c>
      <c r="B62" s="154" t="s">
        <v>210</v>
      </c>
    </row>
    <row r="63" spans="1:2" s="134" customFormat="1" ht="19.5" thickBot="1" x14ac:dyDescent="0.35">
      <c r="A63" s="135" t="s">
        <v>277</v>
      </c>
      <c r="B63" s="136" t="s">
        <v>211</v>
      </c>
    </row>
    <row r="64" spans="1:2" ht="15.75" thickBot="1" x14ac:dyDescent="0.3">
      <c r="A64" s="122" t="s">
        <v>278</v>
      </c>
      <c r="B64" s="120" t="s">
        <v>212</v>
      </c>
    </row>
    <row r="65" spans="1:2" ht="15.75" thickBot="1" x14ac:dyDescent="0.3">
      <c r="A65" s="122" t="s">
        <v>279</v>
      </c>
      <c r="B65" s="120" t="s">
        <v>213</v>
      </c>
    </row>
    <row r="66" spans="1:2" ht="15.75" thickBot="1" x14ac:dyDescent="0.3">
      <c r="A66" s="122" t="s">
        <v>280</v>
      </c>
      <c r="B66" s="120" t="s">
        <v>214</v>
      </c>
    </row>
    <row r="67" spans="1:2" ht="15.75" thickBot="1" x14ac:dyDescent="0.3">
      <c r="A67" s="122" t="s">
        <v>281</v>
      </c>
      <c r="B67" s="120" t="s">
        <v>215</v>
      </c>
    </row>
    <row r="68" spans="1:2" ht="15.75" thickBot="1" x14ac:dyDescent="0.3">
      <c r="A68" s="122" t="s">
        <v>282</v>
      </c>
      <c r="B68" s="120" t="s">
        <v>216</v>
      </c>
    </row>
    <row r="69" spans="1:2" ht="15.75" thickBot="1" x14ac:dyDescent="0.3">
      <c r="A69" s="122" t="s">
        <v>283</v>
      </c>
      <c r="B69" s="120" t="s">
        <v>217</v>
      </c>
    </row>
    <row r="70" spans="1:2" ht="15.75" thickBot="1" x14ac:dyDescent="0.3">
      <c r="A70" s="122" t="s">
        <v>284</v>
      </c>
      <c r="B70" s="120" t="s">
        <v>218</v>
      </c>
    </row>
    <row r="71" spans="1:2" ht="15.75" thickBot="1" x14ac:dyDescent="0.3">
      <c r="A71" s="122" t="s">
        <v>285</v>
      </c>
      <c r="B71" s="120" t="s">
        <v>219</v>
      </c>
    </row>
    <row r="72" spans="1:2" ht="15.75" thickBot="1" x14ac:dyDescent="0.3">
      <c r="A72" s="126" t="s">
        <v>286</v>
      </c>
      <c r="B72" s="127" t="s">
        <v>220</v>
      </c>
    </row>
    <row r="73" spans="1:2" s="134" customFormat="1" ht="20.25" thickTop="1" thickBot="1" x14ac:dyDescent="0.35">
      <c r="A73" s="132" t="s">
        <v>287</v>
      </c>
      <c r="B73" s="133" t="s">
        <v>221</v>
      </c>
    </row>
    <row r="74" spans="1:2" ht="15.75" thickBot="1" x14ac:dyDescent="0.3">
      <c r="A74" s="155" t="s">
        <v>288</v>
      </c>
      <c r="B74" s="156" t="s">
        <v>221</v>
      </c>
    </row>
    <row r="75" spans="1:2" s="134" customFormat="1" ht="20.25" thickTop="1" thickBot="1" x14ac:dyDescent="0.35">
      <c r="A75" s="132" t="s">
        <v>289</v>
      </c>
      <c r="B75" s="133" t="s">
        <v>222</v>
      </c>
    </row>
    <row r="76" spans="1:2" ht="15.75" thickBot="1" x14ac:dyDescent="0.3">
      <c r="A76" s="122" t="s">
        <v>290</v>
      </c>
      <c r="B76" s="120" t="s">
        <v>223</v>
      </c>
    </row>
    <row r="77" spans="1:2" ht="15.75" thickBot="1" x14ac:dyDescent="0.3">
      <c r="A77" s="122" t="s">
        <v>291</v>
      </c>
      <c r="B77" s="120" t="s">
        <v>224</v>
      </c>
    </row>
    <row r="78" spans="1:2" ht="15.75" thickBot="1" x14ac:dyDescent="0.3">
      <c r="A78" s="122" t="s">
        <v>292</v>
      </c>
      <c r="B78" s="120" t="s">
        <v>225</v>
      </c>
    </row>
    <row r="79" spans="1:2" ht="15.75" thickBot="1" x14ac:dyDescent="0.3">
      <c r="A79" s="122" t="s">
        <v>293</v>
      </c>
      <c r="B79" s="120" t="s">
        <v>226</v>
      </c>
    </row>
    <row r="80" spans="1:2" ht="15.75" thickBot="1" x14ac:dyDescent="0.3">
      <c r="A80" s="126" t="s">
        <v>294</v>
      </c>
      <c r="B80" s="127" t="s">
        <v>227</v>
      </c>
    </row>
    <row r="81" spans="1:2" s="134" customFormat="1" ht="20.25" thickTop="1" thickBot="1" x14ac:dyDescent="0.35">
      <c r="A81" s="137" t="s">
        <v>295</v>
      </c>
      <c r="B81" s="138" t="s">
        <v>228</v>
      </c>
    </row>
    <row r="82" spans="1:2" ht="15.75" thickBot="1" x14ac:dyDescent="0.3">
      <c r="A82" s="153" t="s">
        <v>296</v>
      </c>
      <c r="B82" s="154" t="s">
        <v>229</v>
      </c>
    </row>
    <row r="83" spans="1:2" ht="15.75" thickBot="1" x14ac:dyDescent="0.3">
      <c r="A83" s="153" t="s">
        <v>297</v>
      </c>
      <c r="B83" s="154" t="s">
        <v>230</v>
      </c>
    </row>
    <row r="84" spans="1:2" ht="15.75" thickBot="1" x14ac:dyDescent="0.3">
      <c r="A84" s="153" t="s">
        <v>298</v>
      </c>
      <c r="B84" s="154" t="s">
        <v>231</v>
      </c>
    </row>
    <row r="85" spans="1:2" ht="15.75" thickBot="1" x14ac:dyDescent="0.3">
      <c r="A85" s="153" t="s">
        <v>299</v>
      </c>
      <c r="B85" s="154" t="s">
        <v>232</v>
      </c>
    </row>
    <row r="86" spans="1:2" ht="15.75" thickBot="1" x14ac:dyDescent="0.3">
      <c r="A86" s="153" t="s">
        <v>300</v>
      </c>
      <c r="B86" s="154" t="s">
        <v>233</v>
      </c>
    </row>
    <row r="87" spans="1:2" ht="15.75" thickBot="1" x14ac:dyDescent="0.3">
      <c r="A87" s="153" t="s">
        <v>301</v>
      </c>
      <c r="B87" s="154" t="s">
        <v>234</v>
      </c>
    </row>
    <row r="88" spans="1:2" ht="15.75" thickBot="1" x14ac:dyDescent="0.3">
      <c r="A88" s="153" t="s">
        <v>302</v>
      </c>
      <c r="B88" s="154" t="s">
        <v>235</v>
      </c>
    </row>
    <row r="89" spans="1:2" ht="15.75" thickBot="1" x14ac:dyDescent="0.3">
      <c r="A89" s="153" t="s">
        <v>303</v>
      </c>
      <c r="B89" s="154" t="s">
        <v>236</v>
      </c>
    </row>
    <row r="90" spans="1:2" ht="15.75" thickBot="1" x14ac:dyDescent="0.3">
      <c r="A90" s="153" t="s">
        <v>304</v>
      </c>
      <c r="B90" s="154" t="s">
        <v>237</v>
      </c>
    </row>
    <row r="91" spans="1:2" ht="15.75" thickBot="1" x14ac:dyDescent="0.3">
      <c r="A91" s="153" t="s">
        <v>305</v>
      </c>
      <c r="B91" s="154" t="s">
        <v>238</v>
      </c>
    </row>
    <row r="92" spans="1:2" ht="15.75" thickBot="1" x14ac:dyDescent="0.3">
      <c r="A92" s="155" t="s">
        <v>306</v>
      </c>
      <c r="B92" s="156" t="s">
        <v>239</v>
      </c>
    </row>
    <row r="93" spans="1:2" s="134" customFormat="1" ht="20.25" thickTop="1" thickBot="1" x14ac:dyDescent="0.35">
      <c r="A93" s="132" t="s">
        <v>307</v>
      </c>
      <c r="B93" s="133" t="s">
        <v>240</v>
      </c>
    </row>
    <row r="94" spans="1:2" ht="15.75" thickBot="1" x14ac:dyDescent="0.3">
      <c r="A94" s="153" t="s">
        <v>308</v>
      </c>
      <c r="B94" s="154" t="s">
        <v>241</v>
      </c>
    </row>
    <row r="95" spans="1:2" ht="15.75" thickBot="1" x14ac:dyDescent="0.3">
      <c r="A95" s="153" t="s">
        <v>309</v>
      </c>
      <c r="B95" s="154" t="s">
        <v>242</v>
      </c>
    </row>
    <row r="96" spans="1:2" ht="15.75" thickBot="1" x14ac:dyDescent="0.3">
      <c r="A96" s="153" t="s">
        <v>310</v>
      </c>
      <c r="B96" s="154" t="s">
        <v>243</v>
      </c>
    </row>
    <row r="97" spans="1:2" ht="15.75" thickBot="1" x14ac:dyDescent="0.3">
      <c r="A97" s="153" t="s">
        <v>311</v>
      </c>
      <c r="B97" s="154" t="s">
        <v>244</v>
      </c>
    </row>
    <row r="98" spans="1:2" x14ac:dyDescent="0.25">
      <c r="A98" s="123"/>
      <c r="B98"/>
    </row>
  </sheetData>
  <pageMargins left="0.7" right="0.7" top="0.75" bottom="0.75" header="0.3" footer="0.3"/>
  <pageSetup paperSize="9" scale="75" fitToHeight="0" orientation="portrait" r:id="rId1"/>
  <headerFooter>
    <oddHeader>&amp;L&amp;G&amp;C&amp;G&amp;RObrazec 3b: Podatki o ukrepu; 
&amp;A</oddHeader>
    <oddFooter>&amp;C
»Javni razpis za sofinanciranje ukrepov trajnostne mobilnosti (oznaka JR-TM 1/2017) v okviru OP-EKP 2014 - 2020«</oddFooter>
  </headerFooter>
  <rowBreaks count="1" manualBreakCount="1">
    <brk id="62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theme="2" tint="-0.499984740745262"/>
  </sheetPr>
  <dimension ref="A1:O119"/>
  <sheetViews>
    <sheetView view="pageBreakPreview" topLeftCell="C40" zoomScale="85" zoomScaleNormal="70" zoomScaleSheetLayoutView="85" zoomScalePageLayoutView="40" workbookViewId="0">
      <selection activeCell="D2" sqref="D2:H2"/>
    </sheetView>
  </sheetViews>
  <sheetFormatPr defaultRowHeight="15" x14ac:dyDescent="0.25"/>
  <cols>
    <col min="1" max="1" width="9.140625" style="4" hidden="1" customWidth="1"/>
    <col min="2" max="2" width="9.42578125" style="4" hidden="1" customWidth="1"/>
    <col min="3" max="3" width="58.85546875" style="2" customWidth="1"/>
    <col min="4" max="4" width="30.42578125" style="2" customWidth="1"/>
    <col min="5" max="5" width="16.28515625" style="2" customWidth="1"/>
    <col min="6" max="6" width="15" style="2" customWidth="1"/>
    <col min="7" max="7" width="15.7109375" style="2" customWidth="1"/>
    <col min="8" max="8" width="20.7109375" style="2" customWidth="1"/>
    <col min="9" max="9" width="22.7109375" style="14" customWidth="1"/>
    <col min="10" max="12" width="14" style="53" hidden="1" customWidth="1"/>
    <col min="13" max="13" width="14" style="2" hidden="1" customWidth="1"/>
    <col min="14" max="14" width="9.140625" style="2" customWidth="1"/>
    <col min="15" max="16384" width="9.140625" style="2"/>
  </cols>
  <sheetData>
    <row r="1" spans="1:15" x14ac:dyDescent="0.25">
      <c r="A1" s="4" t="s">
        <v>84</v>
      </c>
      <c r="C1" s="3"/>
      <c r="D1" s="3"/>
      <c r="I1" s="92"/>
      <c r="J1" s="205" t="s">
        <v>340</v>
      </c>
      <c r="K1" s="205" t="s">
        <v>340</v>
      </c>
      <c r="L1" s="205" t="s">
        <v>340</v>
      </c>
    </row>
    <row r="2" spans="1:15" ht="20.100000000000001" customHeight="1" x14ac:dyDescent="0.35">
      <c r="A2" s="4" t="s">
        <v>2</v>
      </c>
      <c r="C2" s="15" t="s">
        <v>74</v>
      </c>
      <c r="D2" s="240"/>
      <c r="E2" s="240"/>
      <c r="F2" s="240"/>
      <c r="G2" s="240"/>
      <c r="H2" s="240"/>
      <c r="I2" s="193" t="s">
        <v>362</v>
      </c>
    </row>
    <row r="3" spans="1:15" ht="20.100000000000001" customHeight="1" x14ac:dyDescent="0.25">
      <c r="C3" s="15" t="s">
        <v>75</v>
      </c>
      <c r="D3" s="241"/>
      <c r="E3" s="241"/>
      <c r="F3" s="241"/>
      <c r="G3" s="241"/>
      <c r="H3" s="241"/>
      <c r="I3" s="92"/>
    </row>
    <row r="4" spans="1:15" ht="20.100000000000001" customHeight="1" x14ac:dyDescent="0.25">
      <c r="C4" s="15" t="s">
        <v>76</v>
      </c>
      <c r="D4" s="241"/>
      <c r="E4" s="241"/>
      <c r="F4" s="241"/>
      <c r="G4" s="241"/>
      <c r="H4" s="241"/>
      <c r="I4" s="92"/>
    </row>
    <row r="5" spans="1:15" ht="15.75" x14ac:dyDescent="0.25">
      <c r="E5" s="5"/>
      <c r="F5" s="6"/>
      <c r="I5" s="92"/>
    </row>
    <row r="6" spans="1:15" ht="16.5" thickBot="1" x14ac:dyDescent="0.3">
      <c r="E6" s="5"/>
      <c r="F6" s="6"/>
      <c r="I6" s="92"/>
    </row>
    <row r="7" spans="1:15" ht="30" customHeight="1" x14ac:dyDescent="0.25">
      <c r="C7" s="16" t="s">
        <v>77</v>
      </c>
      <c r="D7" s="17"/>
      <c r="E7" s="17"/>
      <c r="F7" s="17"/>
      <c r="G7" s="244"/>
      <c r="H7" s="244"/>
      <c r="I7" s="245"/>
    </row>
    <row r="8" spans="1:15" ht="15.75" x14ac:dyDescent="0.25">
      <c r="C8" s="18" t="s">
        <v>77</v>
      </c>
      <c r="D8" s="19"/>
      <c r="E8" s="19" t="s">
        <v>78</v>
      </c>
      <c r="F8" s="19"/>
      <c r="G8" s="242" t="s">
        <v>345</v>
      </c>
      <c r="H8" s="242"/>
      <c r="I8" s="243"/>
      <c r="K8" s="197"/>
      <c r="L8" s="197"/>
      <c r="M8" s="21"/>
      <c r="N8" s="21"/>
      <c r="O8" s="21"/>
    </row>
    <row r="9" spans="1:15" ht="36.75" customHeight="1" x14ac:dyDescent="0.25">
      <c r="B9" s="36"/>
      <c r="C9" s="237" t="s">
        <v>10</v>
      </c>
      <c r="D9" s="238"/>
      <c r="E9" s="239" t="s">
        <v>347</v>
      </c>
      <c r="F9" s="239"/>
      <c r="G9" s="231"/>
      <c r="H9" s="231"/>
      <c r="I9" s="232"/>
      <c r="J9" s="198" t="b">
        <v>0</v>
      </c>
      <c r="K9" s="199"/>
      <c r="L9" s="199"/>
      <c r="M9" s="22"/>
      <c r="N9" s="21"/>
      <c r="O9" s="21"/>
    </row>
    <row r="10" spans="1:15" ht="30" customHeight="1" x14ac:dyDescent="0.25">
      <c r="B10" s="36"/>
      <c r="C10" s="18" t="s">
        <v>87</v>
      </c>
      <c r="D10" s="46"/>
      <c r="E10" s="46"/>
      <c r="F10" s="46"/>
      <c r="G10" s="229"/>
      <c r="H10" s="229"/>
      <c r="I10" s="230"/>
      <c r="J10" s="200"/>
      <c r="K10" s="199"/>
      <c r="L10" s="199"/>
      <c r="M10" s="22"/>
      <c r="N10" s="21"/>
      <c r="O10" s="21"/>
    </row>
    <row r="11" spans="1:15" ht="33.75" customHeight="1" x14ac:dyDescent="0.25">
      <c r="B11" s="38" t="s">
        <v>16</v>
      </c>
      <c r="C11" s="237" t="s">
        <v>11</v>
      </c>
      <c r="D11" s="238"/>
      <c r="E11" s="239" t="s">
        <v>348</v>
      </c>
      <c r="F11" s="239"/>
      <c r="G11" s="233"/>
      <c r="H11" s="233"/>
      <c r="I11" s="234"/>
      <c r="J11" s="198" t="b">
        <v>0</v>
      </c>
      <c r="K11" s="199"/>
      <c r="L11" s="199"/>
      <c r="M11" s="22"/>
      <c r="N11" s="21"/>
      <c r="O11" s="21"/>
    </row>
    <row r="12" spans="1:15" ht="38.25" x14ac:dyDescent="0.25">
      <c r="B12" s="38" t="s">
        <v>37</v>
      </c>
      <c r="C12" s="237" t="s">
        <v>12</v>
      </c>
      <c r="D12" s="238"/>
      <c r="E12" s="239" t="s">
        <v>348</v>
      </c>
      <c r="F12" s="239"/>
      <c r="G12" s="231"/>
      <c r="H12" s="231"/>
      <c r="I12" s="232"/>
      <c r="J12" s="198" t="b">
        <v>0</v>
      </c>
      <c r="K12" s="199"/>
      <c r="L12" s="199"/>
      <c r="M12" s="22"/>
      <c r="N12" s="21"/>
      <c r="O12" s="21"/>
    </row>
    <row r="13" spans="1:15" ht="37.5" customHeight="1" x14ac:dyDescent="0.25">
      <c r="B13" s="38" t="s">
        <v>38</v>
      </c>
      <c r="C13" s="237" t="s">
        <v>108</v>
      </c>
      <c r="D13" s="238"/>
      <c r="E13" s="239" t="s">
        <v>348</v>
      </c>
      <c r="F13" s="239"/>
      <c r="G13" s="233"/>
      <c r="H13" s="233"/>
      <c r="I13" s="234"/>
      <c r="J13" s="198" t="b">
        <v>0</v>
      </c>
      <c r="K13" s="199"/>
      <c r="L13" s="199"/>
      <c r="M13" s="22"/>
      <c r="N13" s="21"/>
      <c r="O13" s="21"/>
    </row>
    <row r="14" spans="1:15" ht="30" customHeight="1" x14ac:dyDescent="0.25">
      <c r="B14" s="27"/>
      <c r="C14" s="166" t="s">
        <v>89</v>
      </c>
      <c r="D14" s="168"/>
      <c r="E14" s="46"/>
      <c r="F14" s="46"/>
      <c r="G14" s="229"/>
      <c r="H14" s="229"/>
      <c r="I14" s="230"/>
      <c r="K14" s="199"/>
      <c r="L14" s="199"/>
      <c r="M14" s="22"/>
      <c r="N14" s="21"/>
      <c r="O14" s="21"/>
    </row>
    <row r="15" spans="1:15" ht="62.25" customHeight="1" x14ac:dyDescent="0.25">
      <c r="B15" s="27"/>
      <c r="C15" s="292" t="s">
        <v>342</v>
      </c>
      <c r="D15" s="293"/>
      <c r="E15" s="239" t="s">
        <v>349</v>
      </c>
      <c r="F15" s="239"/>
      <c r="G15" s="187"/>
      <c r="H15" s="187"/>
      <c r="I15" s="188"/>
      <c r="J15" s="198" t="b">
        <v>0</v>
      </c>
      <c r="K15" s="201"/>
      <c r="L15" s="199"/>
      <c r="M15" s="22"/>
      <c r="N15" s="21"/>
      <c r="O15" s="21"/>
    </row>
    <row r="16" spans="1:15" ht="30" customHeight="1" x14ac:dyDescent="0.25">
      <c r="B16" s="36"/>
      <c r="C16" s="18" t="s">
        <v>88</v>
      </c>
      <c r="D16" s="46"/>
      <c r="E16" s="46"/>
      <c r="F16" s="46"/>
      <c r="G16" s="229"/>
      <c r="H16" s="229"/>
      <c r="I16" s="230"/>
      <c r="K16" s="199"/>
      <c r="L16" s="199"/>
      <c r="M16" s="22"/>
      <c r="N16" s="21"/>
      <c r="O16" s="21"/>
    </row>
    <row r="17" spans="1:15" ht="51.75" customHeight="1" x14ac:dyDescent="0.25">
      <c r="B17" s="38" t="s">
        <v>14</v>
      </c>
      <c r="C17" s="237" t="s">
        <v>131</v>
      </c>
      <c r="D17" s="238"/>
      <c r="E17" s="239" t="s">
        <v>366</v>
      </c>
      <c r="F17" s="239"/>
      <c r="G17" s="233"/>
      <c r="H17" s="233"/>
      <c r="I17" s="234"/>
      <c r="J17" s="198" t="b">
        <v>0</v>
      </c>
      <c r="K17" s="199"/>
      <c r="L17" s="199"/>
      <c r="M17" s="22"/>
      <c r="N17" s="21"/>
      <c r="O17" s="21"/>
    </row>
    <row r="18" spans="1:15" ht="35.25" customHeight="1" x14ac:dyDescent="0.25">
      <c r="B18" s="38" t="s">
        <v>16</v>
      </c>
      <c r="C18" s="237" t="s">
        <v>109</v>
      </c>
      <c r="D18" s="238"/>
      <c r="E18" s="239" t="s">
        <v>348</v>
      </c>
      <c r="F18" s="239"/>
      <c r="G18" s="231"/>
      <c r="H18" s="231"/>
      <c r="I18" s="232"/>
      <c r="J18" s="198" t="e">
        <f>IF(K18&gt;=2,FALSE,TRUE)</f>
        <v>#DIV/0!</v>
      </c>
      <c r="K18" s="201" t="e">
        <f>(E44+E35+E36+E37+E38)/(E31+E33)</f>
        <v>#DIV/0!</v>
      </c>
      <c r="L18" s="199"/>
      <c r="M18" s="22"/>
      <c r="N18" s="21"/>
      <c r="O18" s="21"/>
    </row>
    <row r="19" spans="1:15" ht="51" customHeight="1" x14ac:dyDescent="0.25">
      <c r="B19" s="38" t="s">
        <v>15</v>
      </c>
      <c r="C19" s="237" t="s">
        <v>343</v>
      </c>
      <c r="D19" s="238"/>
      <c r="E19" s="239" t="s">
        <v>367</v>
      </c>
      <c r="F19" s="239"/>
      <c r="G19" s="231"/>
      <c r="H19" s="231"/>
      <c r="I19" s="232"/>
      <c r="J19" s="198" t="b">
        <v>0</v>
      </c>
      <c r="K19" s="199"/>
      <c r="L19" s="199"/>
      <c r="M19" s="22"/>
      <c r="N19" s="21"/>
      <c r="O19" s="21"/>
    </row>
    <row r="20" spans="1:15" ht="30" customHeight="1" x14ac:dyDescent="0.25">
      <c r="B20" s="38"/>
      <c r="C20" s="18" t="s">
        <v>90</v>
      </c>
      <c r="D20" s="46"/>
      <c r="E20" s="46"/>
      <c r="F20" s="46"/>
      <c r="G20" s="235"/>
      <c r="H20" s="235"/>
      <c r="I20" s="236"/>
      <c r="K20" s="199"/>
      <c r="L20" s="199"/>
      <c r="M20" s="22"/>
      <c r="N20" s="21"/>
      <c r="O20" s="21"/>
    </row>
    <row r="21" spans="1:15" ht="76.5" customHeight="1" x14ac:dyDescent="0.25">
      <c r="B21" s="38" t="s">
        <v>16</v>
      </c>
      <c r="C21" s="237" t="s">
        <v>5</v>
      </c>
      <c r="D21" s="238"/>
      <c r="E21" s="239" t="s">
        <v>368</v>
      </c>
      <c r="F21" s="239"/>
      <c r="G21" s="233"/>
      <c r="H21" s="233"/>
      <c r="I21" s="234"/>
      <c r="J21" s="198" t="b">
        <v>0</v>
      </c>
      <c r="K21" s="199"/>
      <c r="L21" s="199"/>
      <c r="M21" s="22"/>
      <c r="N21" s="21"/>
      <c r="O21" s="21"/>
    </row>
    <row r="22" spans="1:15" ht="78.75" customHeight="1" x14ac:dyDescent="0.25">
      <c r="B22" s="38" t="s">
        <v>81</v>
      </c>
      <c r="C22" s="237" t="s">
        <v>110</v>
      </c>
      <c r="D22" s="238"/>
      <c r="E22" s="239" t="s">
        <v>350</v>
      </c>
      <c r="F22" s="239"/>
      <c r="G22" s="231"/>
      <c r="H22" s="231"/>
      <c r="I22" s="232"/>
      <c r="J22" s="198" t="b">
        <v>0</v>
      </c>
      <c r="K22" s="199"/>
      <c r="L22" s="199"/>
      <c r="M22" s="22"/>
      <c r="N22" s="21"/>
      <c r="O22" s="21"/>
    </row>
    <row r="23" spans="1:15" ht="63.75" customHeight="1" x14ac:dyDescent="0.25">
      <c r="B23" s="38" t="s">
        <v>15</v>
      </c>
      <c r="C23" s="237" t="s">
        <v>40</v>
      </c>
      <c r="D23" s="238"/>
      <c r="E23" s="239" t="s">
        <v>369</v>
      </c>
      <c r="F23" s="239"/>
      <c r="G23" s="231"/>
      <c r="H23" s="231"/>
      <c r="I23" s="232"/>
      <c r="J23" s="198" t="b">
        <v>0</v>
      </c>
      <c r="K23" s="199"/>
      <c r="L23" s="199"/>
      <c r="M23" s="22"/>
      <c r="N23" s="21"/>
      <c r="O23" s="21"/>
    </row>
    <row r="24" spans="1:15" ht="30" customHeight="1" x14ac:dyDescent="0.25">
      <c r="B24" s="28"/>
      <c r="C24" s="18" t="s">
        <v>91</v>
      </c>
      <c r="D24" s="46"/>
      <c r="E24" s="46"/>
      <c r="F24" s="46"/>
      <c r="G24" s="229"/>
      <c r="H24" s="229"/>
      <c r="I24" s="230"/>
      <c r="K24" s="199"/>
      <c r="L24" s="199"/>
      <c r="M24" s="22"/>
      <c r="N24" s="21"/>
      <c r="O24" s="21"/>
    </row>
    <row r="25" spans="1:15" ht="57.75" customHeight="1" thickBot="1" x14ac:dyDescent="0.3">
      <c r="B25" s="38" t="s">
        <v>14</v>
      </c>
      <c r="C25" s="248" t="s">
        <v>82</v>
      </c>
      <c r="D25" s="249"/>
      <c r="E25" s="250" t="str">
        <f>IFERROR(IF(E58="","VSTAVI PODATKE V ZELENA POLJA",(IF(E58&lt;=1,"USTREZA POGOJU","NE USTREZA POGOJU"))),"PREVERI PODATKE")</f>
        <v>VSTAVI PODATKE V ZELENA POLJA</v>
      </c>
      <c r="F25" s="250"/>
      <c r="G25" s="260"/>
      <c r="H25" s="260"/>
      <c r="I25" s="261"/>
      <c r="K25" s="199"/>
      <c r="L25" s="199"/>
      <c r="M25" s="22"/>
      <c r="N25" s="21"/>
      <c r="O25" s="21"/>
    </row>
    <row r="26" spans="1:15" ht="6" customHeight="1" thickBot="1" x14ac:dyDescent="0.3">
      <c r="C26" s="51"/>
      <c r="D26" s="21"/>
      <c r="I26" s="92"/>
    </row>
    <row r="27" spans="1:15" ht="30" customHeight="1" x14ac:dyDescent="0.25">
      <c r="C27" s="54" t="s">
        <v>85</v>
      </c>
      <c r="D27" s="55"/>
      <c r="E27" s="56"/>
      <c r="F27" s="57"/>
      <c r="G27" s="258" t="s">
        <v>79</v>
      </c>
      <c r="H27" s="258"/>
      <c r="I27" s="259"/>
    </row>
    <row r="28" spans="1:15" s="7" customFormat="1" ht="18.75" x14ac:dyDescent="0.25">
      <c r="A28" s="29"/>
      <c r="B28" s="29"/>
      <c r="C28" s="59" t="s">
        <v>99</v>
      </c>
      <c r="D28" s="60"/>
      <c r="E28" s="20"/>
      <c r="F28" s="61"/>
      <c r="G28" s="256"/>
      <c r="H28" s="256"/>
      <c r="I28" s="257"/>
      <c r="J28" s="202"/>
      <c r="K28" s="202"/>
      <c r="L28" s="202"/>
    </row>
    <row r="29" spans="1:15" ht="39.75" customHeight="1" x14ac:dyDescent="0.25">
      <c r="A29" s="4" t="s">
        <v>18</v>
      </c>
      <c r="B29" s="35"/>
      <c r="C29" s="246" t="s">
        <v>6</v>
      </c>
      <c r="D29" s="247"/>
      <c r="E29" s="89"/>
      <c r="F29" s="39"/>
      <c r="G29" s="241"/>
      <c r="H29" s="241"/>
      <c r="I29" s="255"/>
      <c r="J29" s="198" t="b">
        <v>0</v>
      </c>
    </row>
    <row r="30" spans="1:15" ht="15.75" x14ac:dyDescent="0.25">
      <c r="C30" s="251"/>
      <c r="D30" s="252"/>
      <c r="E30" s="39"/>
      <c r="F30" s="39"/>
      <c r="G30" s="253"/>
      <c r="H30" s="253"/>
      <c r="I30" s="254"/>
    </row>
    <row r="31" spans="1:15" ht="53.25" customHeight="1" x14ac:dyDescent="0.25">
      <c r="C31" s="251" t="s">
        <v>33</v>
      </c>
      <c r="D31" s="252"/>
      <c r="E31" s="43"/>
      <c r="F31" s="39" t="s">
        <v>69</v>
      </c>
      <c r="G31" s="241"/>
      <c r="H31" s="241"/>
      <c r="I31" s="255"/>
    </row>
    <row r="32" spans="1:15" ht="53.25" customHeight="1" x14ac:dyDescent="0.25">
      <c r="C32" s="251" t="s">
        <v>34</v>
      </c>
      <c r="D32" s="252"/>
      <c r="E32" s="52"/>
      <c r="F32" s="39" t="s">
        <v>70</v>
      </c>
      <c r="G32" s="241"/>
      <c r="H32" s="241"/>
      <c r="I32" s="255"/>
    </row>
    <row r="33" spans="1:13" ht="53.25" customHeight="1" x14ac:dyDescent="0.25">
      <c r="C33" s="251" t="s">
        <v>35</v>
      </c>
      <c r="D33" s="252"/>
      <c r="E33" s="43"/>
      <c r="F33" s="39" t="s">
        <v>69</v>
      </c>
      <c r="G33" s="241"/>
      <c r="H33" s="241"/>
      <c r="I33" s="255"/>
    </row>
    <row r="34" spans="1:13" ht="53.25" customHeight="1" x14ac:dyDescent="0.25">
      <c r="C34" s="251" t="s">
        <v>36</v>
      </c>
      <c r="D34" s="252"/>
      <c r="E34" s="44"/>
      <c r="F34" s="39" t="s">
        <v>71</v>
      </c>
      <c r="G34" s="241"/>
      <c r="H34" s="241"/>
      <c r="I34" s="255"/>
      <c r="M34" s="69" t="s">
        <v>114</v>
      </c>
    </row>
    <row r="35" spans="1:13" ht="21" customHeight="1" x14ac:dyDescent="0.25">
      <c r="B35" s="36"/>
      <c r="C35" s="251" t="s">
        <v>27</v>
      </c>
      <c r="D35" s="252"/>
      <c r="E35" s="43"/>
      <c r="F35" s="39" t="s">
        <v>69</v>
      </c>
      <c r="G35" s="241"/>
      <c r="H35" s="241"/>
      <c r="I35" s="255"/>
    </row>
    <row r="36" spans="1:13" ht="21" customHeight="1" x14ac:dyDescent="0.25">
      <c r="B36" s="37"/>
      <c r="C36" s="251" t="s">
        <v>28</v>
      </c>
      <c r="D36" s="252"/>
      <c r="E36" s="43"/>
      <c r="F36" s="39" t="s">
        <v>69</v>
      </c>
      <c r="G36" s="241"/>
      <c r="H36" s="241"/>
      <c r="I36" s="255"/>
    </row>
    <row r="37" spans="1:13" ht="21" customHeight="1" x14ac:dyDescent="0.25">
      <c r="B37" s="37"/>
      <c r="C37" s="251" t="s">
        <v>29</v>
      </c>
      <c r="D37" s="252"/>
      <c r="E37" s="43"/>
      <c r="F37" s="39" t="s">
        <v>69</v>
      </c>
      <c r="G37" s="241"/>
      <c r="H37" s="241"/>
      <c r="I37" s="255"/>
    </row>
    <row r="38" spans="1:13" ht="21" customHeight="1" x14ac:dyDescent="0.25">
      <c r="B38" s="37"/>
      <c r="C38" s="251" t="s">
        <v>30</v>
      </c>
      <c r="D38" s="252"/>
      <c r="E38" s="43"/>
      <c r="F38" s="39" t="s">
        <v>69</v>
      </c>
      <c r="G38" s="241"/>
      <c r="H38" s="241"/>
      <c r="I38" s="255"/>
    </row>
    <row r="39" spans="1:13" ht="21" customHeight="1" x14ac:dyDescent="0.25">
      <c r="B39" s="37"/>
      <c r="C39" s="251" t="s">
        <v>31</v>
      </c>
      <c r="D39" s="252"/>
      <c r="E39" s="44"/>
      <c r="F39" s="39" t="s">
        <v>71</v>
      </c>
      <c r="G39" s="241"/>
      <c r="H39" s="241"/>
      <c r="I39" s="255"/>
    </row>
    <row r="40" spans="1:13" ht="21" customHeight="1" x14ac:dyDescent="0.25">
      <c r="B40" s="37"/>
      <c r="C40" s="251" t="s">
        <v>113</v>
      </c>
      <c r="D40" s="252"/>
      <c r="E40" s="44"/>
      <c r="F40" s="39"/>
      <c r="G40" s="262"/>
      <c r="H40" s="262"/>
      <c r="I40" s="263"/>
    </row>
    <row r="41" spans="1:13" ht="21" customHeight="1" x14ac:dyDescent="0.25">
      <c r="B41" s="37"/>
      <c r="C41" s="251" t="s">
        <v>92</v>
      </c>
      <c r="D41" s="252"/>
      <c r="E41" s="66" t="str">
        <f>IFERROR(VLOOKUP(E40,E97:F108,2),"# izberi regijo zgoraj")</f>
        <v># izberi regijo zgoraj</v>
      </c>
      <c r="F41" s="39" t="s">
        <v>93</v>
      </c>
      <c r="G41" s="262"/>
      <c r="H41" s="262"/>
      <c r="I41" s="263"/>
    </row>
    <row r="42" spans="1:13" ht="21" customHeight="1" x14ac:dyDescent="0.25">
      <c r="B42" s="37"/>
      <c r="C42" s="251" t="s">
        <v>73</v>
      </c>
      <c r="D42" s="252"/>
      <c r="E42" s="67" t="str">
        <f>IFERROR((E41/60)/2,"# izberi regijo zgoraj")</f>
        <v># izberi regijo zgoraj</v>
      </c>
      <c r="F42" s="39" t="s">
        <v>72</v>
      </c>
      <c r="G42" s="262"/>
      <c r="H42" s="262"/>
      <c r="I42" s="263"/>
    </row>
    <row r="43" spans="1:13" ht="21" customHeight="1" x14ac:dyDescent="0.25">
      <c r="B43" s="37"/>
      <c r="C43" s="251" t="s">
        <v>32</v>
      </c>
      <c r="D43" s="252"/>
      <c r="E43" s="66">
        <v>0.15</v>
      </c>
      <c r="F43" s="39" t="s">
        <v>68</v>
      </c>
      <c r="G43" s="262"/>
      <c r="H43" s="262"/>
      <c r="I43" s="263"/>
    </row>
    <row r="44" spans="1:13" ht="21" customHeight="1" x14ac:dyDescent="0.25">
      <c r="B44" s="37"/>
      <c r="C44" s="251" t="s">
        <v>43</v>
      </c>
      <c r="D44" s="252"/>
      <c r="E44" s="43"/>
      <c r="F44" s="39" t="s">
        <v>69</v>
      </c>
      <c r="G44" s="241"/>
      <c r="H44" s="241"/>
      <c r="I44" s="255"/>
    </row>
    <row r="45" spans="1:13" ht="21" customHeight="1" x14ac:dyDescent="0.25">
      <c r="B45" s="37"/>
      <c r="C45" s="251" t="s">
        <v>44</v>
      </c>
      <c r="D45" s="252"/>
      <c r="E45" s="52"/>
      <c r="F45" s="39" t="s">
        <v>70</v>
      </c>
      <c r="G45" s="241"/>
      <c r="H45" s="241"/>
      <c r="I45" s="255"/>
    </row>
    <row r="46" spans="1:13" s="7" customFormat="1" ht="18.75" x14ac:dyDescent="0.25">
      <c r="A46" s="29"/>
      <c r="B46" s="29"/>
      <c r="C46" s="62" t="s">
        <v>101</v>
      </c>
      <c r="D46" s="63"/>
      <c r="E46" s="64"/>
      <c r="F46" s="65"/>
      <c r="G46" s="264"/>
      <c r="H46" s="264"/>
      <c r="I46" s="265"/>
      <c r="J46" s="202"/>
      <c r="K46" s="202"/>
      <c r="L46" s="202"/>
    </row>
    <row r="47" spans="1:13" ht="21" customHeight="1" x14ac:dyDescent="0.25">
      <c r="B47" s="30"/>
      <c r="C47" s="251" t="s">
        <v>332</v>
      </c>
      <c r="D47" s="252"/>
      <c r="E47" s="43"/>
      <c r="F47" s="39" t="s">
        <v>102</v>
      </c>
      <c r="G47" s="241"/>
      <c r="H47" s="241"/>
      <c r="I47" s="255"/>
      <c r="J47" s="203" t="b">
        <f>IF(E47&gt;600,TRUE,FALSE)</f>
        <v>0</v>
      </c>
    </row>
    <row r="48" spans="1:13" s="7" customFormat="1" ht="18.75" x14ac:dyDescent="0.25">
      <c r="A48" s="29"/>
      <c r="B48" s="29"/>
      <c r="C48" s="62" t="s">
        <v>98</v>
      </c>
      <c r="D48" s="63"/>
      <c r="E48" s="64"/>
      <c r="F48" s="65"/>
      <c r="G48" s="264"/>
      <c r="H48" s="264"/>
      <c r="I48" s="265"/>
      <c r="J48" s="202"/>
      <c r="K48" s="202"/>
      <c r="L48" s="202"/>
    </row>
    <row r="49" spans="1:12" ht="21" customHeight="1" x14ac:dyDescent="0.25">
      <c r="B49" s="30"/>
      <c r="C49" s="251" t="s">
        <v>100</v>
      </c>
      <c r="D49" s="252"/>
      <c r="E49" s="43"/>
      <c r="F49" s="39" t="s">
        <v>106</v>
      </c>
      <c r="G49" s="241"/>
      <c r="H49" s="241"/>
      <c r="I49" s="255"/>
    </row>
    <row r="50" spans="1:12" ht="21" customHeight="1" x14ac:dyDescent="0.25">
      <c r="B50" s="30"/>
      <c r="C50" s="251" t="s">
        <v>103</v>
      </c>
      <c r="D50" s="252"/>
      <c r="E50" s="43"/>
      <c r="F50" s="39" t="s">
        <v>105</v>
      </c>
      <c r="G50" s="241"/>
      <c r="H50" s="241"/>
      <c r="I50" s="255"/>
    </row>
    <row r="51" spans="1:12" ht="21" customHeight="1" x14ac:dyDescent="0.25">
      <c r="B51" s="38" t="s">
        <v>22</v>
      </c>
      <c r="C51" s="251" t="s">
        <v>104</v>
      </c>
      <c r="D51" s="252"/>
      <c r="E51" s="43"/>
      <c r="F51" s="39" t="s">
        <v>106</v>
      </c>
      <c r="G51" s="241"/>
      <c r="H51" s="241"/>
      <c r="I51" s="255"/>
    </row>
    <row r="52" spans="1:12" s="7" customFormat="1" ht="18.75" x14ac:dyDescent="0.25">
      <c r="A52" s="29"/>
      <c r="B52" s="29"/>
      <c r="C52" s="62" t="s">
        <v>371</v>
      </c>
      <c r="D52" s="63"/>
      <c r="E52" s="64"/>
      <c r="F52" s="130"/>
      <c r="G52" s="264"/>
      <c r="H52" s="264"/>
      <c r="I52" s="265"/>
      <c r="J52" s="202"/>
      <c r="K52" s="202"/>
      <c r="L52" s="202"/>
    </row>
    <row r="54" spans="1:12" ht="21" customHeight="1" thickBot="1" x14ac:dyDescent="0.3">
      <c r="B54" s="30"/>
      <c r="C54" s="266" t="s">
        <v>370</v>
      </c>
      <c r="D54" s="267"/>
      <c r="E54" s="145"/>
      <c r="F54" s="45" t="s">
        <v>93</v>
      </c>
      <c r="G54" s="290"/>
      <c r="H54" s="290"/>
      <c r="I54" s="291"/>
    </row>
    <row r="55" spans="1:12" ht="16.5" thickBot="1" x14ac:dyDescent="0.3">
      <c r="B55" s="31"/>
      <c r="C55" s="268"/>
      <c r="D55" s="268"/>
      <c r="E55" s="12"/>
      <c r="F55" s="13"/>
      <c r="G55" s="9"/>
      <c r="H55" s="1"/>
      <c r="I55" s="92"/>
    </row>
    <row r="56" spans="1:12" ht="30" customHeight="1" x14ac:dyDescent="0.25">
      <c r="C56" s="54" t="s">
        <v>3</v>
      </c>
      <c r="D56" s="55"/>
      <c r="E56" s="58"/>
      <c r="F56" s="10"/>
      <c r="G56" s="284" t="s">
        <v>0</v>
      </c>
      <c r="H56" s="285"/>
      <c r="I56" s="70">
        <v>100</v>
      </c>
      <c r="J56" s="93"/>
    </row>
    <row r="57" spans="1:12" ht="21" customHeight="1" x14ac:dyDescent="0.25">
      <c r="C57" s="59" t="s">
        <v>4</v>
      </c>
      <c r="D57" s="60"/>
      <c r="E57" s="68"/>
      <c r="F57" s="11"/>
      <c r="G57" s="294" t="s">
        <v>1</v>
      </c>
      <c r="H57" s="295"/>
      <c r="I57" s="298">
        <f>IFERROR(IF(100-(50*E58)&gt;=0,100-(50*E58),0),0)</f>
        <v>0</v>
      </c>
      <c r="J57" s="93"/>
    </row>
    <row r="58" spans="1:12" ht="19.5" thickBot="1" x14ac:dyDescent="0.3">
      <c r="B58" s="31"/>
      <c r="C58" s="47" t="s">
        <v>26</v>
      </c>
      <c r="D58" s="48"/>
      <c r="E58" s="49" t="str">
        <f>IFERROR(E90/E89,"")</f>
        <v/>
      </c>
      <c r="G58" s="296"/>
      <c r="H58" s="297"/>
      <c r="I58" s="299"/>
      <c r="J58" s="93"/>
    </row>
    <row r="59" spans="1:12" ht="15.75" x14ac:dyDescent="0.25">
      <c r="B59" s="31"/>
      <c r="C59" s="8"/>
      <c r="D59" s="8"/>
      <c r="E59" s="8"/>
      <c r="H59" s="1"/>
      <c r="I59" s="92"/>
    </row>
    <row r="60" spans="1:12" ht="21" x14ac:dyDescent="0.25">
      <c r="B60" s="31"/>
      <c r="C60" s="105" t="s">
        <v>324</v>
      </c>
      <c r="D60"/>
      <c r="E60"/>
      <c r="F60" s="73"/>
      <c r="G60" s="75"/>
      <c r="H60" s="73"/>
      <c r="I60"/>
    </row>
    <row r="61" spans="1:12" ht="48" customHeight="1" x14ac:dyDescent="0.25">
      <c r="B61" s="31"/>
      <c r="C61" s="309" t="s">
        <v>373</v>
      </c>
      <c r="D61" s="309"/>
      <c r="E61" s="309"/>
      <c r="F61" s="309"/>
      <c r="G61" s="309"/>
      <c r="H61" s="309"/>
      <c r="I61" s="309"/>
    </row>
    <row r="62" spans="1:12" ht="9.75" customHeight="1" thickBot="1" x14ac:dyDescent="0.3">
      <c r="B62" s="31"/>
      <c r="C62" s="105"/>
      <c r="D62"/>
      <c r="E62"/>
      <c r="F62" s="73"/>
      <c r="G62" s="75"/>
      <c r="H62" s="73"/>
      <c r="I62"/>
    </row>
    <row r="63" spans="1:12" ht="48" customHeight="1" x14ac:dyDescent="0.25">
      <c r="B63" s="31"/>
      <c r="C63" s="116" t="s">
        <v>120</v>
      </c>
      <c r="D63" s="117" t="s">
        <v>115</v>
      </c>
      <c r="E63" s="117" t="s">
        <v>116</v>
      </c>
      <c r="F63" s="117" t="s">
        <v>321</v>
      </c>
      <c r="G63" s="117" t="s">
        <v>320</v>
      </c>
      <c r="H63" s="117" t="s">
        <v>323</v>
      </c>
      <c r="I63" s="118" t="s">
        <v>322</v>
      </c>
    </row>
    <row r="64" spans="1:12" ht="15.75" x14ac:dyDescent="0.25">
      <c r="B64" s="31"/>
      <c r="C64" s="94" t="s">
        <v>375</v>
      </c>
      <c r="D64" s="305"/>
      <c r="E64" s="306"/>
      <c r="F64" s="111"/>
      <c r="G64" s="95">
        <f>SUM(G65:G72)</f>
        <v>0</v>
      </c>
      <c r="H64" s="95">
        <f>SUM(H65:H72)</f>
        <v>0</v>
      </c>
      <c r="I64" s="119" t="e">
        <f>SUM(I65:I72)</f>
        <v>#VALUE!</v>
      </c>
    </row>
    <row r="65" spans="1:12" ht="45" x14ac:dyDescent="0.25">
      <c r="A65" s="2"/>
      <c r="B65" s="31"/>
      <c r="C65" s="78" t="s">
        <v>376</v>
      </c>
      <c r="D65" s="286" t="s">
        <v>132</v>
      </c>
      <c r="E65" s="287"/>
      <c r="F65" s="184">
        <f>IF(K65&lt;0,"Vpišite skupno investicijsko vrednost operacije",K65)</f>
        <v>0</v>
      </c>
      <c r="G65" s="185">
        <f t="shared" ref="G65:G72" si="0">F65</f>
        <v>0</v>
      </c>
      <c r="H65" s="175" t="str">
        <f>IFERROR(IF(J65=TRUE,F65,E49*3000),"Vpišite št. parkirnih mest za avtomobile na P+R v celico E49")</f>
        <v>Vpišite št. parkirnih mest za avtomobile na P+R v celico E49</v>
      </c>
      <c r="I65" s="84" t="e">
        <f t="shared" ref="I65:I72" si="1">G65-H65</f>
        <v>#VALUE!</v>
      </c>
      <c r="J65" s="53" t="e">
        <f>IF(F65/E49&lt;=3000,TRUE,FALSE)</f>
        <v>#DIV/0!</v>
      </c>
      <c r="K65" s="204">
        <f>E54-SUM(F74:F75,F66:F72)</f>
        <v>0</v>
      </c>
    </row>
    <row r="66" spans="1:12" ht="60" x14ac:dyDescent="0.25">
      <c r="A66" s="2"/>
      <c r="B66" s="31"/>
      <c r="C66" s="78" t="s">
        <v>377</v>
      </c>
      <c r="D66" s="286" t="s">
        <v>132</v>
      </c>
      <c r="E66" s="287"/>
      <c r="F66" s="88">
        <v>0</v>
      </c>
      <c r="G66" s="82">
        <f t="shared" si="0"/>
        <v>0</v>
      </c>
      <c r="H66" s="83">
        <f t="shared" ref="H66:H72" si="2">G66</f>
        <v>0</v>
      </c>
      <c r="I66" s="84">
        <f t="shared" si="1"/>
        <v>0</v>
      </c>
    </row>
    <row r="67" spans="1:12" ht="15.75" x14ac:dyDescent="0.25">
      <c r="A67" s="2"/>
      <c r="B67" s="31"/>
      <c r="C67" s="78" t="s">
        <v>378</v>
      </c>
      <c r="D67" s="286" t="s">
        <v>132</v>
      </c>
      <c r="E67" s="287"/>
      <c r="F67" s="88"/>
      <c r="G67" s="82">
        <f t="shared" si="0"/>
        <v>0</v>
      </c>
      <c r="H67" s="83">
        <f t="shared" si="2"/>
        <v>0</v>
      </c>
      <c r="I67" s="84">
        <f t="shared" si="1"/>
        <v>0</v>
      </c>
    </row>
    <row r="68" spans="1:12" ht="15.75" x14ac:dyDescent="0.25">
      <c r="A68" s="2"/>
      <c r="B68" s="31"/>
      <c r="C68" s="79" t="s">
        <v>379</v>
      </c>
      <c r="D68" s="286" t="s">
        <v>132</v>
      </c>
      <c r="E68" s="287"/>
      <c r="F68" s="88"/>
      <c r="G68" s="82">
        <f t="shared" si="0"/>
        <v>0</v>
      </c>
      <c r="H68" s="83">
        <f t="shared" si="2"/>
        <v>0</v>
      </c>
      <c r="I68" s="84">
        <f t="shared" si="1"/>
        <v>0</v>
      </c>
    </row>
    <row r="69" spans="1:12" ht="15.75" x14ac:dyDescent="0.25">
      <c r="A69" s="2"/>
      <c r="B69" s="31"/>
      <c r="C69" s="79" t="s">
        <v>380</v>
      </c>
      <c r="D69" s="286" t="s">
        <v>132</v>
      </c>
      <c r="E69" s="287"/>
      <c r="F69" s="88"/>
      <c r="G69" s="82">
        <f t="shared" si="0"/>
        <v>0</v>
      </c>
      <c r="H69" s="83">
        <f t="shared" si="2"/>
        <v>0</v>
      </c>
      <c r="I69" s="84">
        <f t="shared" si="1"/>
        <v>0</v>
      </c>
    </row>
    <row r="70" spans="1:12" ht="15.75" x14ac:dyDescent="0.25">
      <c r="A70" s="2"/>
      <c r="B70" s="31"/>
      <c r="C70" s="78" t="s">
        <v>378</v>
      </c>
      <c r="D70" s="286" t="s">
        <v>132</v>
      </c>
      <c r="E70" s="287"/>
      <c r="F70" s="88"/>
      <c r="G70" s="82">
        <f t="shared" si="0"/>
        <v>0</v>
      </c>
      <c r="H70" s="83">
        <f t="shared" si="2"/>
        <v>0</v>
      </c>
      <c r="I70" s="84">
        <f t="shared" si="1"/>
        <v>0</v>
      </c>
    </row>
    <row r="71" spans="1:12" ht="15.75" x14ac:dyDescent="0.25">
      <c r="A71" s="2"/>
      <c r="B71" s="31"/>
      <c r="C71" s="78" t="s">
        <v>381</v>
      </c>
      <c r="D71" s="286" t="s">
        <v>132</v>
      </c>
      <c r="E71" s="287"/>
      <c r="F71" s="88"/>
      <c r="G71" s="82">
        <f t="shared" si="0"/>
        <v>0</v>
      </c>
      <c r="H71" s="83">
        <f t="shared" si="2"/>
        <v>0</v>
      </c>
      <c r="I71" s="84">
        <f t="shared" si="1"/>
        <v>0</v>
      </c>
    </row>
    <row r="72" spans="1:12" s="190" customFormat="1" ht="15.75" x14ac:dyDescent="0.25">
      <c r="B72" s="31"/>
      <c r="C72" s="214" t="s">
        <v>383</v>
      </c>
      <c r="D72" s="307" t="s">
        <v>132</v>
      </c>
      <c r="E72" s="308"/>
      <c r="F72" s="112"/>
      <c r="G72" s="113">
        <f t="shared" si="0"/>
        <v>0</v>
      </c>
      <c r="H72" s="114">
        <f t="shared" si="2"/>
        <v>0</v>
      </c>
      <c r="I72" s="115">
        <f t="shared" si="1"/>
        <v>0</v>
      </c>
      <c r="J72" s="53"/>
      <c r="K72" s="53"/>
      <c r="L72" s="53"/>
    </row>
    <row r="73" spans="1:12" ht="15.75" x14ac:dyDescent="0.25">
      <c r="A73" s="2"/>
      <c r="B73" s="31"/>
      <c r="C73" s="276" t="s">
        <v>382</v>
      </c>
      <c r="D73" s="277"/>
      <c r="E73" s="97"/>
      <c r="F73" s="110"/>
      <c r="G73" s="98">
        <f>SUM(G74:G75)</f>
        <v>0</v>
      </c>
      <c r="H73" s="98">
        <f>SUM(H74:H75)</f>
        <v>0</v>
      </c>
      <c r="I73" s="99">
        <f>SUM(I74:I75)</f>
        <v>0</v>
      </c>
    </row>
    <row r="74" spans="1:12" ht="15.75" x14ac:dyDescent="0.25">
      <c r="A74" s="2"/>
      <c r="B74" s="31"/>
      <c r="C74" s="96" t="s">
        <v>385</v>
      </c>
      <c r="D74" s="286" t="s">
        <v>132</v>
      </c>
      <c r="E74" s="287"/>
      <c r="F74" s="88"/>
      <c r="G74" s="82">
        <f>F74</f>
        <v>0</v>
      </c>
      <c r="H74" s="83">
        <f>G74</f>
        <v>0</v>
      </c>
      <c r="I74" s="84">
        <f>G74-H74</f>
        <v>0</v>
      </c>
    </row>
    <row r="75" spans="1:12" ht="15.75" x14ac:dyDescent="0.25">
      <c r="A75" s="2"/>
      <c r="B75" s="31"/>
      <c r="C75" s="214" t="s">
        <v>384</v>
      </c>
      <c r="D75" s="288" t="s">
        <v>132</v>
      </c>
      <c r="E75" s="289"/>
      <c r="F75" s="106"/>
      <c r="G75" s="107">
        <f>F75</f>
        <v>0</v>
      </c>
      <c r="H75" s="108">
        <f>G75</f>
        <v>0</v>
      </c>
      <c r="I75" s="109">
        <f>G75-H75</f>
        <v>0</v>
      </c>
    </row>
    <row r="76" spans="1:12" ht="16.5" thickBot="1" x14ac:dyDescent="0.3">
      <c r="A76" s="2"/>
      <c r="B76" s="31"/>
      <c r="C76" s="80" t="s">
        <v>117</v>
      </c>
      <c r="D76" s="81"/>
      <c r="E76" s="81"/>
      <c r="F76" s="85"/>
      <c r="G76" s="85">
        <f>SUM(G65:G72,G74:G75)</f>
        <v>0</v>
      </c>
      <c r="H76" s="85">
        <f>SUM(H65:H72,H74:H75)</f>
        <v>0</v>
      </c>
      <c r="I76" s="85" t="e">
        <f>SUM(I65:I72,I74:I75)</f>
        <v>#VALUE!</v>
      </c>
    </row>
    <row r="77" spans="1:12" ht="15.75" x14ac:dyDescent="0.25">
      <c r="A77" s="2"/>
      <c r="B77" s="31"/>
      <c r="C77" s="101"/>
      <c r="D77" s="102"/>
      <c r="E77" s="140"/>
      <c r="F77" s="142" t="s">
        <v>121</v>
      </c>
      <c r="G77" s="100">
        <f>SUM(G65:G72)</f>
        <v>0</v>
      </c>
      <c r="H77" s="100">
        <f>SUM(H65:H72)</f>
        <v>0</v>
      </c>
      <c r="I77" s="100" t="e">
        <f>SUM(I65:I72)</f>
        <v>#VALUE!</v>
      </c>
    </row>
    <row r="78" spans="1:12" ht="15.75" x14ac:dyDescent="0.25">
      <c r="A78" s="2"/>
      <c r="B78" s="31"/>
      <c r="C78" s="103"/>
      <c r="D78" s="104"/>
      <c r="E78" s="141"/>
      <c r="F78" s="143" t="s">
        <v>122</v>
      </c>
      <c r="G78" s="76">
        <f>SUM(G74:G75)</f>
        <v>0</v>
      </c>
      <c r="H78" s="76">
        <f>SUM(H74:H75)</f>
        <v>0</v>
      </c>
      <c r="I78" s="77">
        <f>SUM(I74:I75)</f>
        <v>0</v>
      </c>
    </row>
    <row r="79" spans="1:12" ht="19.5" thickBot="1" x14ac:dyDescent="0.3">
      <c r="A79" s="2"/>
      <c r="B79" s="31"/>
      <c r="C79" s="74"/>
      <c r="D79" s="50"/>
      <c r="E79" s="50"/>
      <c r="F79" s="278" t="s">
        <v>312</v>
      </c>
      <c r="G79" s="279"/>
      <c r="H79" s="280"/>
      <c r="I79" s="86">
        <f>SUM(H65:H72,H74:H75)</f>
        <v>0</v>
      </c>
    </row>
    <row r="80" spans="1:12" ht="16.5" thickBot="1" x14ac:dyDescent="0.3">
      <c r="A80" s="2"/>
      <c r="B80" s="31"/>
      <c r="C80" s="74"/>
      <c r="D80" s="50"/>
      <c r="E80" s="50"/>
      <c r="F80" s="281" t="s">
        <v>313</v>
      </c>
      <c r="G80" s="282"/>
      <c r="H80" s="283"/>
      <c r="I80" s="131" t="e">
        <f>SUM(I65:I72,I74:I75)</f>
        <v>#VALUE!</v>
      </c>
    </row>
    <row r="81" spans="1:12" ht="15.75" x14ac:dyDescent="0.25">
      <c r="A81" s="2"/>
      <c r="B81" s="31"/>
      <c r="C81" s="23" t="s">
        <v>94</v>
      </c>
      <c r="F81" s="3"/>
      <c r="G81" s="3"/>
      <c r="H81" s="3"/>
      <c r="I81" s="92"/>
    </row>
    <row r="82" spans="1:12" ht="15.75" x14ac:dyDescent="0.25">
      <c r="A82" s="2"/>
      <c r="B82" s="31"/>
      <c r="C82" s="269" t="s">
        <v>95</v>
      </c>
      <c r="D82" s="269"/>
      <c r="E82" s="269"/>
      <c r="F82" s="269"/>
      <c r="G82" s="269"/>
      <c r="H82" s="269"/>
      <c r="I82" s="92"/>
    </row>
    <row r="83" spans="1:12" ht="15.75" x14ac:dyDescent="0.25">
      <c r="A83" s="2"/>
      <c r="B83" s="31"/>
      <c r="F83" s="24"/>
      <c r="G83" s="3"/>
      <c r="H83" s="3"/>
      <c r="I83" s="92"/>
    </row>
    <row r="84" spans="1:12" ht="15.75" x14ac:dyDescent="0.25">
      <c r="A84" s="2"/>
      <c r="B84" s="31"/>
      <c r="C84" s="87" t="s">
        <v>119</v>
      </c>
      <c r="H84" s="3"/>
      <c r="I84" s="92"/>
    </row>
    <row r="85" spans="1:12" ht="15.75" x14ac:dyDescent="0.25">
      <c r="A85" s="2"/>
      <c r="B85" s="31"/>
      <c r="C85" s="87"/>
      <c r="E85" s="2" t="s">
        <v>96</v>
      </c>
      <c r="F85" s="302"/>
      <c r="G85" s="302"/>
      <c r="H85" s="90"/>
      <c r="I85" s="92"/>
    </row>
    <row r="86" spans="1:12" ht="15.75" x14ac:dyDescent="0.25">
      <c r="A86" s="2"/>
      <c r="B86" s="31"/>
      <c r="C86" s="87" t="s">
        <v>118</v>
      </c>
      <c r="D86" s="2" t="s">
        <v>97</v>
      </c>
      <c r="H86" s="25"/>
      <c r="I86" s="92"/>
    </row>
    <row r="87" spans="1:12" ht="15.75" x14ac:dyDescent="0.25">
      <c r="A87" s="2"/>
      <c r="B87" s="31"/>
      <c r="C87" s="8"/>
      <c r="D87" s="8"/>
      <c r="E87" s="8"/>
      <c r="H87" s="1"/>
      <c r="I87" s="92"/>
    </row>
    <row r="88" spans="1:12" s="4" customFormat="1" x14ac:dyDescent="0.25">
      <c r="E88" s="32"/>
      <c r="F88" s="33"/>
      <c r="G88" s="32"/>
      <c r="I88" s="93"/>
      <c r="J88" s="53"/>
      <c r="K88" s="53"/>
      <c r="L88" s="53"/>
    </row>
    <row r="89" spans="1:12" s="53" customFormat="1" hidden="1" x14ac:dyDescent="0.25">
      <c r="C89" s="53" t="s">
        <v>41</v>
      </c>
      <c r="E89" s="163" t="e">
        <f>E31*E42+2*E32*E43+E33*E42+E34</f>
        <v>#VALUE!</v>
      </c>
      <c r="F89" s="194"/>
      <c r="G89" s="53" t="s">
        <v>66</v>
      </c>
      <c r="I89" s="186" t="s">
        <v>340</v>
      </c>
    </row>
    <row r="90" spans="1:12" s="53" customFormat="1" hidden="1" x14ac:dyDescent="0.25">
      <c r="C90" s="53" t="s">
        <v>42</v>
      </c>
      <c r="E90" s="163" t="e">
        <f>2*E45*E43+(E44+E35+E36+E38+E37)*E42+E39</f>
        <v>#VALUE!</v>
      </c>
      <c r="F90" s="194"/>
      <c r="G90" s="53" t="s">
        <v>67</v>
      </c>
      <c r="I90" s="186" t="s">
        <v>340</v>
      </c>
    </row>
    <row r="91" spans="1:12" s="53" customFormat="1" hidden="1" x14ac:dyDescent="0.25">
      <c r="C91" s="53" t="s">
        <v>86</v>
      </c>
      <c r="E91" s="194"/>
      <c r="F91" s="194"/>
      <c r="G91" s="194"/>
      <c r="I91" s="186" t="s">
        <v>340</v>
      </c>
    </row>
    <row r="92" spans="1:12" s="53" customFormat="1" hidden="1" x14ac:dyDescent="0.25">
      <c r="E92" s="194"/>
      <c r="F92" s="194"/>
      <c r="G92" s="194"/>
      <c r="I92" s="186" t="s">
        <v>340</v>
      </c>
    </row>
    <row r="93" spans="1:12" s="53" customFormat="1" hidden="1" x14ac:dyDescent="0.25">
      <c r="E93" s="303" t="s">
        <v>65</v>
      </c>
      <c r="F93" s="304"/>
      <c r="G93" s="194"/>
      <c r="I93" s="186" t="s">
        <v>340</v>
      </c>
    </row>
    <row r="94" spans="1:12" s="53" customFormat="1" ht="60" hidden="1" x14ac:dyDescent="0.25">
      <c r="E94" s="300"/>
      <c r="F94" s="195" t="s">
        <v>46</v>
      </c>
      <c r="G94" s="194"/>
      <c r="I94" s="186" t="s">
        <v>340</v>
      </c>
    </row>
    <row r="95" spans="1:12" s="53" customFormat="1" hidden="1" x14ac:dyDescent="0.25">
      <c r="E95" s="301"/>
      <c r="F95" s="195" t="s">
        <v>64</v>
      </c>
      <c r="G95" s="194"/>
      <c r="I95" s="186" t="s">
        <v>340</v>
      </c>
    </row>
    <row r="96" spans="1:12" s="53" customFormat="1" hidden="1" x14ac:dyDescent="0.25">
      <c r="E96" s="196" t="s">
        <v>63</v>
      </c>
      <c r="F96" s="162">
        <v>6.14</v>
      </c>
      <c r="G96" s="194"/>
      <c r="I96" s="186" t="s">
        <v>340</v>
      </c>
    </row>
    <row r="97" spans="5:9" s="53" customFormat="1" hidden="1" x14ac:dyDescent="0.25">
      <c r="E97" s="196" t="s">
        <v>53</v>
      </c>
      <c r="F97" s="162">
        <v>6.1</v>
      </c>
      <c r="G97" s="194"/>
      <c r="I97" s="186" t="s">
        <v>340</v>
      </c>
    </row>
    <row r="98" spans="5:9" s="53" customFormat="1" hidden="1" x14ac:dyDescent="0.25">
      <c r="E98" s="196" t="s">
        <v>52</v>
      </c>
      <c r="F98" s="162">
        <v>6.01</v>
      </c>
      <c r="G98" s="194"/>
      <c r="I98" s="186" t="s">
        <v>340</v>
      </c>
    </row>
    <row r="99" spans="5:9" s="53" customFormat="1" ht="30" hidden="1" x14ac:dyDescent="0.25">
      <c r="E99" s="196" t="s">
        <v>56</v>
      </c>
      <c r="F99" s="162">
        <v>6.12</v>
      </c>
      <c r="G99" s="194"/>
      <c r="I99" s="186" t="s">
        <v>340</v>
      </c>
    </row>
    <row r="100" spans="5:9" s="53" customFormat="1" hidden="1" x14ac:dyDescent="0.25">
      <c r="E100" s="196" t="s">
        <v>60</v>
      </c>
      <c r="F100" s="162">
        <v>5.81</v>
      </c>
      <c r="G100" s="194"/>
      <c r="I100" s="186" t="s">
        <v>340</v>
      </c>
    </row>
    <row r="101" spans="5:9" s="53" customFormat="1" hidden="1" x14ac:dyDescent="0.25">
      <c r="E101" s="196" t="s">
        <v>51</v>
      </c>
      <c r="F101" s="162">
        <v>6.08</v>
      </c>
      <c r="I101" s="186" t="s">
        <v>340</v>
      </c>
    </row>
    <row r="102" spans="5:9" s="53" customFormat="1" ht="30" hidden="1" x14ac:dyDescent="0.25">
      <c r="E102" s="196" t="s">
        <v>54</v>
      </c>
      <c r="F102" s="162">
        <v>6.68</v>
      </c>
      <c r="I102" s="186" t="s">
        <v>340</v>
      </c>
    </row>
    <row r="103" spans="5:9" s="53" customFormat="1" hidden="1" x14ac:dyDescent="0.25">
      <c r="E103" s="196" t="s">
        <v>61</v>
      </c>
      <c r="F103" s="162">
        <v>5.7</v>
      </c>
      <c r="I103" s="186" t="s">
        <v>340</v>
      </c>
    </row>
    <row r="104" spans="5:9" s="53" customFormat="1" hidden="1" x14ac:dyDescent="0.25">
      <c r="E104" s="196" t="s">
        <v>62</v>
      </c>
      <c r="F104" s="162">
        <v>5.56</v>
      </c>
      <c r="I104" s="186" t="s">
        <v>340</v>
      </c>
    </row>
    <row r="105" spans="5:9" s="53" customFormat="1" hidden="1" x14ac:dyDescent="0.25">
      <c r="E105" s="196" t="s">
        <v>57</v>
      </c>
      <c r="F105" s="162">
        <v>5.81</v>
      </c>
      <c r="I105" s="186" t="s">
        <v>340</v>
      </c>
    </row>
    <row r="106" spans="5:9" s="53" customFormat="1" ht="30" hidden="1" x14ac:dyDescent="0.25">
      <c r="E106" s="196" t="s">
        <v>55</v>
      </c>
      <c r="F106" s="162">
        <v>5.52</v>
      </c>
      <c r="I106" s="186" t="s">
        <v>340</v>
      </c>
    </row>
    <row r="107" spans="5:9" s="53" customFormat="1" hidden="1" x14ac:dyDescent="0.25">
      <c r="E107" s="196" t="s">
        <v>59</v>
      </c>
      <c r="F107" s="162">
        <v>5.72</v>
      </c>
      <c r="I107" s="186" t="s">
        <v>340</v>
      </c>
    </row>
    <row r="108" spans="5:9" s="53" customFormat="1" hidden="1" x14ac:dyDescent="0.25">
      <c r="E108" s="196" t="s">
        <v>58</v>
      </c>
      <c r="F108" s="162">
        <v>5.58</v>
      </c>
      <c r="I108" s="186" t="s">
        <v>340</v>
      </c>
    </row>
    <row r="109" spans="5:9" s="53" customFormat="1" hidden="1" x14ac:dyDescent="0.25">
      <c r="E109" s="274" t="s">
        <v>50</v>
      </c>
      <c r="F109" s="275"/>
      <c r="I109" s="186" t="s">
        <v>340</v>
      </c>
    </row>
    <row r="110" spans="5:9" s="53" customFormat="1" hidden="1" x14ac:dyDescent="0.25">
      <c r="E110" s="270" t="s">
        <v>49</v>
      </c>
      <c r="F110" s="271"/>
      <c r="I110" s="186" t="s">
        <v>340</v>
      </c>
    </row>
    <row r="111" spans="5:9" s="53" customFormat="1" hidden="1" x14ac:dyDescent="0.25">
      <c r="E111" s="270"/>
      <c r="F111" s="271"/>
      <c r="I111" s="186" t="s">
        <v>340</v>
      </c>
    </row>
    <row r="112" spans="5:9" s="53" customFormat="1" hidden="1" x14ac:dyDescent="0.25">
      <c r="E112" s="270" t="s">
        <v>48</v>
      </c>
      <c r="F112" s="271"/>
      <c r="I112" s="186" t="s">
        <v>340</v>
      </c>
    </row>
    <row r="113" spans="5:9" s="53" customFormat="1" hidden="1" x14ac:dyDescent="0.25">
      <c r="E113" s="270"/>
      <c r="F113" s="271"/>
      <c r="I113" s="186" t="s">
        <v>340</v>
      </c>
    </row>
    <row r="114" spans="5:9" s="53" customFormat="1" hidden="1" x14ac:dyDescent="0.25">
      <c r="E114" s="270"/>
      <c r="F114" s="271"/>
      <c r="I114" s="186" t="s">
        <v>340</v>
      </c>
    </row>
    <row r="115" spans="5:9" s="53" customFormat="1" hidden="1" x14ac:dyDescent="0.25">
      <c r="E115" s="270"/>
      <c r="F115" s="271"/>
      <c r="I115" s="186" t="s">
        <v>340</v>
      </c>
    </row>
    <row r="116" spans="5:9" s="53" customFormat="1" hidden="1" x14ac:dyDescent="0.25">
      <c r="E116" s="270" t="s">
        <v>47</v>
      </c>
      <c r="F116" s="271"/>
      <c r="I116" s="186" t="s">
        <v>340</v>
      </c>
    </row>
    <row r="117" spans="5:9" s="53" customFormat="1" hidden="1" x14ac:dyDescent="0.25">
      <c r="E117" s="270" t="s">
        <v>46</v>
      </c>
      <c r="F117" s="271"/>
      <c r="I117" s="186" t="s">
        <v>340</v>
      </c>
    </row>
    <row r="118" spans="5:9" s="53" customFormat="1" hidden="1" x14ac:dyDescent="0.25">
      <c r="E118" s="272" t="s">
        <v>45</v>
      </c>
      <c r="F118" s="273"/>
      <c r="I118" s="186" t="s">
        <v>340</v>
      </c>
    </row>
    <row r="119" spans="5:9" s="53" customFormat="1" hidden="1" x14ac:dyDescent="0.25">
      <c r="I119" s="186" t="s">
        <v>340</v>
      </c>
    </row>
  </sheetData>
  <sheetProtection password="C7AC" sheet="1" objects="1" scenarios="1" formatRows="0" selectLockedCells="1"/>
  <mergeCells count="127">
    <mergeCell ref="G14:I14"/>
    <mergeCell ref="C15:D15"/>
    <mergeCell ref="E15:F15"/>
    <mergeCell ref="C50:D50"/>
    <mergeCell ref="C51:D51"/>
    <mergeCell ref="G57:H58"/>
    <mergeCell ref="I57:I58"/>
    <mergeCell ref="E94:E95"/>
    <mergeCell ref="F85:G85"/>
    <mergeCell ref="E93:F93"/>
    <mergeCell ref="D64:E64"/>
    <mergeCell ref="D72:E72"/>
    <mergeCell ref="D68:E68"/>
    <mergeCell ref="D67:E67"/>
    <mergeCell ref="D69:E69"/>
    <mergeCell ref="D70:E70"/>
    <mergeCell ref="D71:E71"/>
    <mergeCell ref="C61:I61"/>
    <mergeCell ref="G52:I52"/>
    <mergeCell ref="G51:I51"/>
    <mergeCell ref="G50:I50"/>
    <mergeCell ref="C54:D54"/>
    <mergeCell ref="C55:D55"/>
    <mergeCell ref="C82:H82"/>
    <mergeCell ref="E117:F117"/>
    <mergeCell ref="E118:F118"/>
    <mergeCell ref="E109:F109"/>
    <mergeCell ref="E110:F110"/>
    <mergeCell ref="E111:F111"/>
    <mergeCell ref="E112:F112"/>
    <mergeCell ref="E113:F113"/>
    <mergeCell ref="E114:F114"/>
    <mergeCell ref="E115:F115"/>
    <mergeCell ref="E116:F116"/>
    <mergeCell ref="C73:D73"/>
    <mergeCell ref="F79:H79"/>
    <mergeCell ref="F80:H80"/>
    <mergeCell ref="G56:H56"/>
    <mergeCell ref="D65:E65"/>
    <mergeCell ref="D66:E66"/>
    <mergeCell ref="D74:E74"/>
    <mergeCell ref="D75:E75"/>
    <mergeCell ref="G54:I54"/>
    <mergeCell ref="C41:D41"/>
    <mergeCell ref="C49:D49"/>
    <mergeCell ref="C42:D42"/>
    <mergeCell ref="C43:D43"/>
    <mergeCell ref="C44:D44"/>
    <mergeCell ref="C45:D45"/>
    <mergeCell ref="C47:D47"/>
    <mergeCell ref="G49:I49"/>
    <mergeCell ref="G48:I48"/>
    <mergeCell ref="G47:I47"/>
    <mergeCell ref="G46:I46"/>
    <mergeCell ref="G45:I45"/>
    <mergeCell ref="G44:I44"/>
    <mergeCell ref="G43:I43"/>
    <mergeCell ref="G42:I42"/>
    <mergeCell ref="G41:I41"/>
    <mergeCell ref="C34:D34"/>
    <mergeCell ref="C35:D35"/>
    <mergeCell ref="G32:I32"/>
    <mergeCell ref="G31:I31"/>
    <mergeCell ref="C36:D36"/>
    <mergeCell ref="C37:D37"/>
    <mergeCell ref="C38:D38"/>
    <mergeCell ref="C39:D39"/>
    <mergeCell ref="C40:D40"/>
    <mergeCell ref="G40:I40"/>
    <mergeCell ref="G39:I39"/>
    <mergeCell ref="G38:I38"/>
    <mergeCell ref="G37:I37"/>
    <mergeCell ref="G36:I36"/>
    <mergeCell ref="G35:I35"/>
    <mergeCell ref="G34:I34"/>
    <mergeCell ref="C30:D30"/>
    <mergeCell ref="G30:I30"/>
    <mergeCell ref="G29:I29"/>
    <mergeCell ref="G28:I28"/>
    <mergeCell ref="G27:I27"/>
    <mergeCell ref="G25:I25"/>
    <mergeCell ref="C31:D31"/>
    <mergeCell ref="C32:D32"/>
    <mergeCell ref="C33:D33"/>
    <mergeCell ref="G33:I33"/>
    <mergeCell ref="C23:D23"/>
    <mergeCell ref="E23:F23"/>
    <mergeCell ref="C21:D21"/>
    <mergeCell ref="E21:F21"/>
    <mergeCell ref="C22:D22"/>
    <mergeCell ref="E22:F22"/>
    <mergeCell ref="C29:D29"/>
    <mergeCell ref="C25:D25"/>
    <mergeCell ref="E25:F25"/>
    <mergeCell ref="G13:I13"/>
    <mergeCell ref="G12:I12"/>
    <mergeCell ref="D2:H2"/>
    <mergeCell ref="D3:H3"/>
    <mergeCell ref="D4:H4"/>
    <mergeCell ref="C9:D9"/>
    <mergeCell ref="E9:F9"/>
    <mergeCell ref="C11:D11"/>
    <mergeCell ref="E11:F11"/>
    <mergeCell ref="G11:I11"/>
    <mergeCell ref="G10:I10"/>
    <mergeCell ref="G9:I9"/>
    <mergeCell ref="G8:I8"/>
    <mergeCell ref="G7:I7"/>
    <mergeCell ref="C18:D18"/>
    <mergeCell ref="E18:F18"/>
    <mergeCell ref="C19:D19"/>
    <mergeCell ref="C12:D12"/>
    <mergeCell ref="E12:F12"/>
    <mergeCell ref="C13:D13"/>
    <mergeCell ref="E13:F13"/>
    <mergeCell ref="C17:D17"/>
    <mergeCell ref="E17:F17"/>
    <mergeCell ref="E19:F19"/>
    <mergeCell ref="G24:I24"/>
    <mergeCell ref="G23:I23"/>
    <mergeCell ref="G22:I22"/>
    <mergeCell ref="G21:I21"/>
    <mergeCell ref="G20:I20"/>
    <mergeCell ref="G19:I19"/>
    <mergeCell ref="G18:I18"/>
    <mergeCell ref="G17:I17"/>
    <mergeCell ref="G16:I16"/>
  </mergeCells>
  <conditionalFormatting sqref="E25:F25">
    <cfRule type="cellIs" dxfId="21" priority="10" operator="equal">
      <formula>"NE USTREZA POGOJU"</formula>
    </cfRule>
    <cfRule type="cellIs" dxfId="20" priority="11" operator="equal">
      <formula>"USTREZA POGOJU"</formula>
    </cfRule>
  </conditionalFormatting>
  <conditionalFormatting sqref="C9 C21:D23 C11:D13 C17:D19 C29">
    <cfRule type="expression" dxfId="19" priority="9">
      <formula>$J9=TRUE</formula>
    </cfRule>
  </conditionalFormatting>
  <conditionalFormatting sqref="F65">
    <cfRule type="cellIs" dxfId="18" priority="2" operator="lessThan">
      <formula>0</formula>
    </cfRule>
  </conditionalFormatting>
  <dataValidations disablePrompts="1" count="1">
    <dataValidation type="list" allowBlank="1" showInputMessage="1" showErrorMessage="1" promptTitle="izberi regijo" prompt="Izberi regijo za vnos vrednosti povprečne mesečne plače za plačano uro." sqref="E40">
      <formula1>$E$97:$E$108</formula1>
    </dataValidation>
  </dataValidations>
  <pageMargins left="0.7857142857142857" right="0.39285714285714285" top="0.74803149606299213" bottom="0.74803149606299213" header="0.31496062992125984" footer="0.31496062992125984"/>
  <pageSetup paperSize="9" scale="48" orientation="portrait" r:id="rId1"/>
  <headerFooter differentFirst="1">
    <oddHeader>&amp;RObrazec 3b: Podatki o ukrepu</oddHeader>
    <oddFooter>&amp;C»Javni razpis za sofinanciranje ukrepov trajnostne mobilnosti (oznaka JR-TM 1/2017) v okviru OP-EKP 2014 - 2020«&amp;R&amp;A</oddFooter>
    <firstHeader>&amp;L&amp;G&amp;C&amp;G&amp;RObrazec 3b (P+R A): Podatki o operaciji
stran &amp;P / &amp;N</firstHeader>
  </headerFooter>
  <rowBreaks count="1" manualBreakCount="1">
    <brk id="26" min="2" max="8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381000</xdr:rowOff>
                  </from>
                  <to>
                    <xdr:col>4</xdr:col>
                    <xdr:colOff>0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657225</xdr:rowOff>
                  </from>
                  <to>
                    <xdr:col>4</xdr:col>
                    <xdr:colOff>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1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2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20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3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4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5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4</xdr:col>
                    <xdr:colOff>1085850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6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7A156216-755F-42A0-BF32-FB985166FA10}">
            <xm:f>'P+R (B2)'!$J15=TRUE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theme="2" tint="-0.499984740745262"/>
    <pageSetUpPr fitToPage="1"/>
  </sheetPr>
  <dimension ref="A1:O120"/>
  <sheetViews>
    <sheetView view="pageBreakPreview" topLeftCell="C42" zoomScale="85" zoomScaleNormal="70" zoomScaleSheetLayoutView="85" zoomScalePageLayoutView="70" workbookViewId="0">
      <selection activeCell="F66" sqref="F66"/>
    </sheetView>
  </sheetViews>
  <sheetFormatPr defaultRowHeight="15" x14ac:dyDescent="0.25"/>
  <cols>
    <col min="1" max="1" width="0" style="4" hidden="1" customWidth="1"/>
    <col min="2" max="2" width="9.42578125" style="4" hidden="1" customWidth="1"/>
    <col min="3" max="3" width="58.85546875" style="2" customWidth="1"/>
    <col min="4" max="4" width="30.42578125" style="2" customWidth="1"/>
    <col min="5" max="5" width="16.28515625" style="2" customWidth="1"/>
    <col min="6" max="6" width="15" style="2" customWidth="1"/>
    <col min="7" max="7" width="15.7109375" style="2" customWidth="1"/>
    <col min="8" max="8" width="20.7109375" style="2" customWidth="1"/>
    <col min="9" max="9" width="22.7109375" style="14" customWidth="1"/>
    <col min="10" max="10" width="9.140625" style="53" hidden="1" customWidth="1"/>
    <col min="11" max="11" width="11" style="53" hidden="1" customWidth="1"/>
    <col min="12" max="12" width="9.140625" style="53" hidden="1" customWidth="1"/>
    <col min="13" max="13" width="9.140625" style="2" hidden="1" customWidth="1"/>
    <col min="14" max="14" width="9.140625" style="2" customWidth="1"/>
    <col min="15" max="16384" width="9.140625" style="2"/>
  </cols>
  <sheetData>
    <row r="1" spans="1:15" x14ac:dyDescent="0.25">
      <c r="A1" s="4" t="s">
        <v>84</v>
      </c>
      <c r="C1" s="3"/>
      <c r="D1" s="3"/>
      <c r="I1" s="92"/>
      <c r="J1" s="205" t="s">
        <v>340</v>
      </c>
      <c r="K1" s="205" t="s">
        <v>340</v>
      </c>
      <c r="L1" s="205" t="s">
        <v>340</v>
      </c>
    </row>
    <row r="2" spans="1:15" ht="20.100000000000001" customHeight="1" x14ac:dyDescent="0.35">
      <c r="A2" s="4" t="s">
        <v>2</v>
      </c>
      <c r="C2" s="15" t="s">
        <v>74</v>
      </c>
      <c r="D2" s="240"/>
      <c r="E2" s="240"/>
      <c r="F2" s="240"/>
      <c r="G2" s="240"/>
      <c r="H2" s="240"/>
      <c r="I2" s="193" t="s">
        <v>363</v>
      </c>
    </row>
    <row r="3" spans="1:15" ht="20.100000000000001" customHeight="1" x14ac:dyDescent="0.25">
      <c r="C3" s="15" t="s">
        <v>75</v>
      </c>
      <c r="D3" s="241"/>
      <c r="E3" s="241"/>
      <c r="F3" s="241"/>
      <c r="G3" s="241"/>
      <c r="H3" s="241"/>
      <c r="I3" s="92"/>
    </row>
    <row r="4" spans="1:15" ht="20.100000000000001" customHeight="1" x14ac:dyDescent="0.25">
      <c r="C4" s="15" t="s">
        <v>76</v>
      </c>
      <c r="D4" s="241"/>
      <c r="E4" s="241"/>
      <c r="F4" s="241"/>
      <c r="G4" s="241"/>
      <c r="H4" s="241"/>
      <c r="I4" s="92"/>
    </row>
    <row r="5" spans="1:15" ht="15.75" x14ac:dyDescent="0.25">
      <c r="E5" s="5"/>
      <c r="F5" s="6"/>
      <c r="I5" s="92"/>
    </row>
    <row r="6" spans="1:15" ht="16.5" thickBot="1" x14ac:dyDescent="0.3">
      <c r="E6" s="5"/>
      <c r="F6" s="6"/>
      <c r="I6" s="92"/>
    </row>
    <row r="7" spans="1:15" ht="30" customHeight="1" x14ac:dyDescent="0.25">
      <c r="C7" s="164" t="s">
        <v>77</v>
      </c>
      <c r="D7" s="165"/>
      <c r="E7" s="165"/>
      <c r="F7" s="165"/>
      <c r="G7" s="165"/>
      <c r="H7" s="312"/>
      <c r="I7" s="313"/>
    </row>
    <row r="8" spans="1:15" ht="15.75" x14ac:dyDescent="0.25">
      <c r="C8" s="166" t="s">
        <v>77</v>
      </c>
      <c r="D8" s="167"/>
      <c r="E8" s="167" t="s">
        <v>78</v>
      </c>
      <c r="F8" s="167"/>
      <c r="G8" s="229" t="s">
        <v>345</v>
      </c>
      <c r="H8" s="229"/>
      <c r="I8" s="230"/>
      <c r="K8" s="197"/>
      <c r="L8" s="197"/>
      <c r="M8" s="21"/>
      <c r="N8" s="21"/>
      <c r="O8" s="21"/>
    </row>
    <row r="9" spans="1:15" ht="36.75" customHeight="1" x14ac:dyDescent="0.25">
      <c r="B9" s="26"/>
      <c r="C9" s="237" t="s">
        <v>10</v>
      </c>
      <c r="D9" s="238"/>
      <c r="E9" s="239" t="s">
        <v>347</v>
      </c>
      <c r="F9" s="239"/>
      <c r="G9" s="231"/>
      <c r="H9" s="231"/>
      <c r="I9" s="232"/>
      <c r="J9" s="198" t="b">
        <v>0</v>
      </c>
      <c r="K9" s="199"/>
      <c r="L9" s="199"/>
      <c r="M9" s="22"/>
      <c r="N9" s="21"/>
      <c r="O9" s="21"/>
    </row>
    <row r="10" spans="1:15" ht="30" customHeight="1" x14ac:dyDescent="0.25">
      <c r="B10" s="26"/>
      <c r="C10" s="166" t="s">
        <v>87</v>
      </c>
      <c r="D10" s="168"/>
      <c r="E10" s="168"/>
      <c r="F10" s="168"/>
      <c r="G10" s="229"/>
      <c r="H10" s="229"/>
      <c r="I10" s="230"/>
      <c r="J10" s="200"/>
      <c r="K10" s="199"/>
      <c r="L10" s="199"/>
      <c r="M10" s="22"/>
      <c r="N10" s="21"/>
      <c r="O10" s="21"/>
    </row>
    <row r="11" spans="1:15" ht="33.75" customHeight="1" x14ac:dyDescent="0.25">
      <c r="B11" s="27" t="s">
        <v>16</v>
      </c>
      <c r="C11" s="237" t="s">
        <v>11</v>
      </c>
      <c r="D11" s="238"/>
      <c r="E11" s="239" t="s">
        <v>348</v>
      </c>
      <c r="F11" s="239"/>
      <c r="G11" s="233"/>
      <c r="H11" s="233"/>
      <c r="I11" s="234"/>
      <c r="J11" s="198" t="b">
        <v>0</v>
      </c>
      <c r="K11" s="199"/>
      <c r="L11" s="199"/>
      <c r="M11" s="22"/>
      <c r="N11" s="21"/>
      <c r="O11" s="21"/>
    </row>
    <row r="12" spans="1:15" ht="33" customHeight="1" x14ac:dyDescent="0.25">
      <c r="B12" s="27" t="s">
        <v>37</v>
      </c>
      <c r="C12" s="237" t="s">
        <v>12</v>
      </c>
      <c r="D12" s="238"/>
      <c r="E12" s="239" t="s">
        <v>348</v>
      </c>
      <c r="F12" s="239"/>
      <c r="G12" s="231"/>
      <c r="H12" s="231"/>
      <c r="I12" s="232"/>
      <c r="J12" s="198" t="b">
        <v>0</v>
      </c>
      <c r="K12" s="199"/>
      <c r="L12" s="199"/>
      <c r="M12" s="22"/>
      <c r="N12" s="21"/>
      <c r="O12" s="21"/>
    </row>
    <row r="13" spans="1:15" ht="31.5" customHeight="1" x14ac:dyDescent="0.25">
      <c r="B13" s="27" t="s">
        <v>38</v>
      </c>
      <c r="C13" s="237" t="s">
        <v>108</v>
      </c>
      <c r="D13" s="238"/>
      <c r="E13" s="239" t="s">
        <v>348</v>
      </c>
      <c r="F13" s="239"/>
      <c r="G13" s="233"/>
      <c r="H13" s="233"/>
      <c r="I13" s="234"/>
      <c r="J13" s="198" t="b">
        <v>0</v>
      </c>
      <c r="K13" s="199"/>
      <c r="L13" s="199"/>
      <c r="M13" s="22"/>
      <c r="N13" s="21"/>
      <c r="O13" s="21"/>
    </row>
    <row r="14" spans="1:15" ht="30" customHeight="1" x14ac:dyDescent="0.25">
      <c r="B14" s="27"/>
      <c r="C14" s="166" t="s">
        <v>89</v>
      </c>
      <c r="D14" s="168"/>
      <c r="E14" s="46"/>
      <c r="F14" s="46"/>
      <c r="G14" s="229"/>
      <c r="H14" s="229"/>
      <c r="I14" s="230"/>
      <c r="K14" s="199"/>
      <c r="L14" s="199"/>
      <c r="M14" s="22"/>
      <c r="N14" s="21"/>
      <c r="O14" s="21"/>
    </row>
    <row r="15" spans="1:15" ht="63.75" customHeight="1" x14ac:dyDescent="0.25">
      <c r="B15" s="27"/>
      <c r="C15" s="292" t="s">
        <v>342</v>
      </c>
      <c r="D15" s="293"/>
      <c r="E15" s="239" t="s">
        <v>349</v>
      </c>
      <c r="F15" s="239"/>
      <c r="G15" s="187"/>
      <c r="H15" s="187"/>
      <c r="I15" s="188"/>
      <c r="J15" s="198" t="b">
        <v>0</v>
      </c>
      <c r="K15" s="201"/>
      <c r="L15" s="199"/>
      <c r="M15" s="22"/>
      <c r="N15" s="21"/>
      <c r="O15" s="21"/>
    </row>
    <row r="16" spans="1:15" ht="30" customHeight="1" x14ac:dyDescent="0.25">
      <c r="B16" s="26"/>
      <c r="C16" s="166" t="s">
        <v>88</v>
      </c>
      <c r="D16" s="168"/>
      <c r="E16" s="168"/>
      <c r="F16" s="168"/>
      <c r="G16" s="229"/>
      <c r="H16" s="229"/>
      <c r="I16" s="230"/>
      <c r="K16" s="199"/>
      <c r="L16" s="199"/>
      <c r="M16" s="22"/>
      <c r="N16" s="21"/>
      <c r="O16" s="21"/>
    </row>
    <row r="17" spans="1:15" ht="48.75" customHeight="1" x14ac:dyDescent="0.25">
      <c r="B17" s="27" t="s">
        <v>39</v>
      </c>
      <c r="C17" s="237" t="s">
        <v>112</v>
      </c>
      <c r="D17" s="238"/>
      <c r="E17" s="239" t="s">
        <v>366</v>
      </c>
      <c r="F17" s="239"/>
      <c r="G17" s="231"/>
      <c r="H17" s="231"/>
      <c r="I17" s="232"/>
      <c r="J17" s="198" t="b">
        <v>0</v>
      </c>
      <c r="K17" s="199"/>
      <c r="L17" s="199"/>
      <c r="M17" s="22"/>
      <c r="N17" s="21"/>
      <c r="O17" s="21"/>
    </row>
    <row r="18" spans="1:15" ht="35.25" customHeight="1" x14ac:dyDescent="0.25">
      <c r="B18" s="27" t="s">
        <v>16</v>
      </c>
      <c r="C18" s="237" t="s">
        <v>109</v>
      </c>
      <c r="D18" s="238"/>
      <c r="E18" s="239" t="s">
        <v>348</v>
      </c>
      <c r="F18" s="239"/>
      <c r="G18" s="231"/>
      <c r="H18" s="231"/>
      <c r="I18" s="232"/>
      <c r="J18" s="198" t="e">
        <f>IF(K18&gt;=2,FALSE,TRUE)</f>
        <v>#DIV/0!</v>
      </c>
      <c r="K18" s="201" t="e">
        <f>(E44+E35+E36+E37+E38)/(E31+E33)</f>
        <v>#DIV/0!</v>
      </c>
      <c r="L18" s="199"/>
      <c r="M18" s="22"/>
      <c r="N18" s="21"/>
      <c r="O18" s="21"/>
    </row>
    <row r="19" spans="1:15" ht="51" customHeight="1" x14ac:dyDescent="0.25">
      <c r="B19" s="27" t="s">
        <v>15</v>
      </c>
      <c r="C19" s="237" t="s">
        <v>343</v>
      </c>
      <c r="D19" s="238"/>
      <c r="E19" s="239" t="s">
        <v>367</v>
      </c>
      <c r="F19" s="239"/>
      <c r="G19" s="231"/>
      <c r="H19" s="231"/>
      <c r="I19" s="232"/>
      <c r="J19" s="198" t="b">
        <v>0</v>
      </c>
      <c r="K19" s="199"/>
      <c r="L19" s="199"/>
      <c r="M19" s="22"/>
      <c r="N19" s="21"/>
      <c r="O19" s="21"/>
    </row>
    <row r="20" spans="1:15" ht="30" customHeight="1" x14ac:dyDescent="0.25">
      <c r="B20" s="27"/>
      <c r="C20" s="166" t="s">
        <v>90</v>
      </c>
      <c r="D20" s="168"/>
      <c r="E20" s="168"/>
      <c r="F20" s="168"/>
      <c r="G20" s="229"/>
      <c r="H20" s="229"/>
      <c r="I20" s="230"/>
      <c r="K20" s="199"/>
      <c r="L20" s="199"/>
      <c r="M20" s="22"/>
      <c r="N20" s="21"/>
      <c r="O20" s="21"/>
    </row>
    <row r="21" spans="1:15" ht="79.5" customHeight="1" x14ac:dyDescent="0.25">
      <c r="B21" s="27" t="s">
        <v>16</v>
      </c>
      <c r="C21" s="237" t="s">
        <v>5</v>
      </c>
      <c r="D21" s="238"/>
      <c r="E21" s="239" t="s">
        <v>368</v>
      </c>
      <c r="F21" s="239"/>
      <c r="G21" s="233"/>
      <c r="H21" s="233"/>
      <c r="I21" s="234"/>
      <c r="J21" s="198" t="b">
        <v>0</v>
      </c>
      <c r="K21" s="199"/>
      <c r="L21" s="199"/>
      <c r="M21" s="22"/>
      <c r="N21" s="21"/>
      <c r="O21" s="21"/>
    </row>
    <row r="22" spans="1:15" ht="78" customHeight="1" x14ac:dyDescent="0.25">
      <c r="B22" s="27" t="s">
        <v>81</v>
      </c>
      <c r="C22" s="237" t="s">
        <v>110</v>
      </c>
      <c r="D22" s="238"/>
      <c r="E22" s="239" t="s">
        <v>350</v>
      </c>
      <c r="F22" s="239"/>
      <c r="G22" s="231"/>
      <c r="H22" s="231"/>
      <c r="I22" s="232"/>
      <c r="J22" s="198" t="b">
        <v>0</v>
      </c>
      <c r="K22" s="199"/>
      <c r="L22" s="199"/>
      <c r="M22" s="22"/>
      <c r="N22" s="21"/>
      <c r="O22" s="21"/>
    </row>
    <row r="23" spans="1:15" ht="63.75" customHeight="1" x14ac:dyDescent="0.25">
      <c r="B23" s="27" t="s">
        <v>15</v>
      </c>
      <c r="C23" s="237" t="s">
        <v>40</v>
      </c>
      <c r="D23" s="238"/>
      <c r="E23" s="239" t="s">
        <v>369</v>
      </c>
      <c r="F23" s="239"/>
      <c r="G23" s="231"/>
      <c r="H23" s="231"/>
      <c r="I23" s="232"/>
      <c r="J23" s="198" t="b">
        <v>0</v>
      </c>
      <c r="K23" s="199"/>
      <c r="L23" s="199"/>
      <c r="M23" s="22"/>
      <c r="N23" s="21"/>
      <c r="O23" s="21"/>
    </row>
    <row r="24" spans="1:15" ht="30" customHeight="1" x14ac:dyDescent="0.25">
      <c r="B24" s="28"/>
      <c r="C24" s="166" t="s">
        <v>91</v>
      </c>
      <c r="D24" s="168"/>
      <c r="E24" s="168"/>
      <c r="F24" s="168"/>
      <c r="G24" s="229"/>
      <c r="H24" s="229"/>
      <c r="I24" s="230"/>
      <c r="K24" s="199"/>
      <c r="L24" s="199"/>
      <c r="M24" s="22"/>
      <c r="N24" s="21"/>
      <c r="O24" s="21"/>
    </row>
    <row r="25" spans="1:15" ht="60.75" customHeight="1" thickBot="1" x14ac:dyDescent="0.3">
      <c r="B25" s="27" t="s">
        <v>25</v>
      </c>
      <c r="C25" s="248" t="s">
        <v>83</v>
      </c>
      <c r="D25" s="249"/>
      <c r="E25" s="250" t="str">
        <f>IFERROR(IF(E57="","VSTAVI PODATKE V ZELENA POLJA",(IF(E57&lt;=2,"USTREZA POGOJU","NE USTREZA POGOJU"))),"MANJKAJOČI PODATKI")</f>
        <v>VSTAVI PODATKE V ZELENA POLJA</v>
      </c>
      <c r="F25" s="250"/>
      <c r="G25" s="260"/>
      <c r="H25" s="260"/>
      <c r="I25" s="261"/>
      <c r="K25" s="199"/>
      <c r="L25" s="199"/>
      <c r="M25" s="22"/>
      <c r="N25" s="21"/>
      <c r="O25" s="21"/>
    </row>
    <row r="26" spans="1:15" ht="6" customHeight="1" thickBot="1" x14ac:dyDescent="0.3">
      <c r="I26" s="92"/>
    </row>
    <row r="27" spans="1:15" ht="30" customHeight="1" x14ac:dyDescent="0.25">
      <c r="C27" s="54" t="s">
        <v>85</v>
      </c>
      <c r="D27" s="55"/>
      <c r="E27" s="56"/>
      <c r="F27" s="57"/>
      <c r="G27" s="310" t="s">
        <v>79</v>
      </c>
      <c r="H27" s="310"/>
      <c r="I27" s="311"/>
    </row>
    <row r="28" spans="1:15" s="7" customFormat="1" ht="18.75" x14ac:dyDescent="0.25">
      <c r="A28" s="29"/>
      <c r="B28" s="29"/>
      <c r="C28" s="59" t="s">
        <v>99</v>
      </c>
      <c r="D28" s="60"/>
      <c r="E28" s="20"/>
      <c r="F28" s="61"/>
      <c r="G28" s="256"/>
      <c r="H28" s="256"/>
      <c r="I28" s="257"/>
      <c r="J28" s="202"/>
      <c r="K28" s="202"/>
      <c r="L28" s="202"/>
    </row>
    <row r="29" spans="1:15" ht="28.5" customHeight="1" x14ac:dyDescent="0.25">
      <c r="A29" s="4" t="s">
        <v>21</v>
      </c>
      <c r="B29" s="35"/>
      <c r="C29" s="246" t="s">
        <v>7</v>
      </c>
      <c r="D29" s="247"/>
      <c r="E29" s="91"/>
      <c r="F29" s="39"/>
      <c r="G29" s="241"/>
      <c r="H29" s="241"/>
      <c r="I29" s="255"/>
      <c r="J29" s="198" t="b">
        <v>0</v>
      </c>
    </row>
    <row r="30" spans="1:15" ht="15.75" x14ac:dyDescent="0.25">
      <c r="C30" s="251"/>
      <c r="D30" s="252"/>
      <c r="E30" s="39"/>
      <c r="F30" s="39"/>
      <c r="G30" s="253"/>
      <c r="H30" s="253"/>
      <c r="I30" s="254"/>
    </row>
    <row r="31" spans="1:15" ht="53.25" customHeight="1" x14ac:dyDescent="0.25">
      <c r="C31" s="251" t="s">
        <v>33</v>
      </c>
      <c r="D31" s="252"/>
      <c r="E31" s="43"/>
      <c r="F31" s="39" t="s">
        <v>69</v>
      </c>
      <c r="G31" s="241"/>
      <c r="H31" s="241"/>
      <c r="I31" s="255"/>
    </row>
    <row r="32" spans="1:15" ht="53.25" customHeight="1" x14ac:dyDescent="0.25">
      <c r="C32" s="251" t="s">
        <v>34</v>
      </c>
      <c r="D32" s="252"/>
      <c r="E32" s="44"/>
      <c r="F32" s="39" t="s">
        <v>70</v>
      </c>
      <c r="G32" s="241"/>
      <c r="H32" s="241"/>
      <c r="I32" s="255"/>
    </row>
    <row r="33" spans="1:12" ht="53.25" customHeight="1" x14ac:dyDescent="0.25">
      <c r="C33" s="251" t="s">
        <v>35</v>
      </c>
      <c r="D33" s="252"/>
      <c r="E33" s="43"/>
      <c r="F33" s="39" t="s">
        <v>69</v>
      </c>
      <c r="G33" s="241"/>
      <c r="H33" s="241"/>
      <c r="I33" s="255"/>
    </row>
    <row r="34" spans="1:12" ht="53.25" customHeight="1" x14ac:dyDescent="0.25">
      <c r="C34" s="251" t="s">
        <v>36</v>
      </c>
      <c r="D34" s="252"/>
      <c r="E34" s="44"/>
      <c r="F34" s="39" t="s">
        <v>71</v>
      </c>
      <c r="G34" s="241"/>
      <c r="H34" s="241"/>
      <c r="I34" s="255"/>
    </row>
    <row r="35" spans="1:12" ht="21" customHeight="1" x14ac:dyDescent="0.25">
      <c r="B35" s="36"/>
      <c r="C35" s="251" t="s">
        <v>27</v>
      </c>
      <c r="D35" s="252"/>
      <c r="E35" s="43"/>
      <c r="F35" s="39" t="s">
        <v>69</v>
      </c>
      <c r="G35" s="241"/>
      <c r="H35" s="241"/>
      <c r="I35" s="255"/>
    </row>
    <row r="36" spans="1:12" ht="21" customHeight="1" x14ac:dyDescent="0.25">
      <c r="B36" s="37"/>
      <c r="C36" s="251" t="s">
        <v>28</v>
      </c>
      <c r="D36" s="252"/>
      <c r="E36" s="43"/>
      <c r="F36" s="39" t="s">
        <v>69</v>
      </c>
      <c r="G36" s="241"/>
      <c r="H36" s="241"/>
      <c r="I36" s="255"/>
    </row>
    <row r="37" spans="1:12" ht="21" customHeight="1" x14ac:dyDescent="0.25">
      <c r="B37" s="37"/>
      <c r="C37" s="251" t="s">
        <v>29</v>
      </c>
      <c r="D37" s="252"/>
      <c r="E37" s="43"/>
      <c r="F37" s="39" t="s">
        <v>69</v>
      </c>
      <c r="G37" s="241"/>
      <c r="H37" s="241"/>
      <c r="I37" s="255"/>
    </row>
    <row r="38" spans="1:12" ht="21" customHeight="1" x14ac:dyDescent="0.25">
      <c r="B38" s="37"/>
      <c r="C38" s="251" t="s">
        <v>30</v>
      </c>
      <c r="D38" s="252"/>
      <c r="E38" s="43"/>
      <c r="F38" s="39" t="s">
        <v>69</v>
      </c>
      <c r="G38" s="241"/>
      <c r="H38" s="241"/>
      <c r="I38" s="255"/>
    </row>
    <row r="39" spans="1:12" ht="21" customHeight="1" x14ac:dyDescent="0.25">
      <c r="B39" s="37"/>
      <c r="C39" s="251" t="s">
        <v>31</v>
      </c>
      <c r="D39" s="252"/>
      <c r="E39" s="44"/>
      <c r="F39" s="39" t="s">
        <v>71</v>
      </c>
      <c r="G39" s="241"/>
      <c r="H39" s="241"/>
      <c r="I39" s="255"/>
    </row>
    <row r="40" spans="1:12" ht="21" customHeight="1" x14ac:dyDescent="0.25">
      <c r="B40" s="37"/>
      <c r="C40" s="251" t="s">
        <v>113</v>
      </c>
      <c r="D40" s="252"/>
      <c r="E40" s="44"/>
      <c r="F40" s="39"/>
      <c r="G40" s="262"/>
      <c r="H40" s="262"/>
      <c r="I40" s="263"/>
    </row>
    <row r="41" spans="1:12" ht="21" customHeight="1" x14ac:dyDescent="0.25">
      <c r="B41" s="37"/>
      <c r="C41" s="251" t="s">
        <v>92</v>
      </c>
      <c r="D41" s="252"/>
      <c r="E41" s="66" t="str">
        <f>IFERROR(VLOOKUP(E40,E95:F106,2),"# izberi regijo zgoraj")</f>
        <v># izberi regijo zgoraj</v>
      </c>
      <c r="F41" s="39" t="s">
        <v>93</v>
      </c>
      <c r="G41" s="262"/>
      <c r="H41" s="262"/>
      <c r="I41" s="263"/>
    </row>
    <row r="42" spans="1:12" ht="21" customHeight="1" x14ac:dyDescent="0.25">
      <c r="B42" s="37"/>
      <c r="C42" s="251" t="s">
        <v>73</v>
      </c>
      <c r="D42" s="252"/>
      <c r="E42" s="67" t="str">
        <f>IFERROR((E41/60)/2,"# izberi regijo zgoraj")</f>
        <v># izberi regijo zgoraj</v>
      </c>
      <c r="F42" s="39" t="s">
        <v>72</v>
      </c>
      <c r="G42" s="262"/>
      <c r="H42" s="262"/>
      <c r="I42" s="263"/>
    </row>
    <row r="43" spans="1:12" ht="21" customHeight="1" x14ac:dyDescent="0.25">
      <c r="B43" s="37"/>
      <c r="C43" s="251" t="s">
        <v>32</v>
      </c>
      <c r="D43" s="252"/>
      <c r="E43" s="66">
        <v>0.15</v>
      </c>
      <c r="F43" s="39" t="s">
        <v>68</v>
      </c>
      <c r="G43" s="262"/>
      <c r="H43" s="262"/>
      <c r="I43" s="263"/>
    </row>
    <row r="44" spans="1:12" ht="21" customHeight="1" x14ac:dyDescent="0.25">
      <c r="B44" s="37"/>
      <c r="C44" s="251" t="s">
        <v>43</v>
      </c>
      <c r="D44" s="252"/>
      <c r="E44" s="43"/>
      <c r="F44" s="39" t="s">
        <v>69</v>
      </c>
      <c r="G44" s="241"/>
      <c r="H44" s="241"/>
      <c r="I44" s="255"/>
    </row>
    <row r="45" spans="1:12" ht="21" customHeight="1" x14ac:dyDescent="0.25">
      <c r="B45" s="37"/>
      <c r="C45" s="251" t="s">
        <v>44</v>
      </c>
      <c r="D45" s="252"/>
      <c r="E45" s="44"/>
      <c r="F45" s="39" t="s">
        <v>70</v>
      </c>
      <c r="G45" s="241"/>
      <c r="H45" s="241"/>
      <c r="I45" s="255"/>
    </row>
    <row r="46" spans="1:12" s="7" customFormat="1" ht="18.75" x14ac:dyDescent="0.25">
      <c r="A46" s="29"/>
      <c r="B46" s="29"/>
      <c r="C46" s="62" t="s">
        <v>101</v>
      </c>
      <c r="D46" s="63"/>
      <c r="E46" s="64"/>
      <c r="F46" s="65"/>
      <c r="G46" s="264"/>
      <c r="H46" s="264"/>
      <c r="I46" s="265"/>
      <c r="J46" s="202"/>
      <c r="K46" s="202"/>
      <c r="L46" s="202"/>
    </row>
    <row r="47" spans="1:12" ht="21" customHeight="1" x14ac:dyDescent="0.25">
      <c r="B47" s="30"/>
      <c r="C47" s="251" t="s">
        <v>332</v>
      </c>
      <c r="D47" s="252"/>
      <c r="E47" s="43"/>
      <c r="F47" s="39" t="s">
        <v>102</v>
      </c>
      <c r="G47" s="241"/>
      <c r="H47" s="241"/>
      <c r="I47" s="255"/>
      <c r="J47" s="203" t="b">
        <f>IF(E47&gt;600,TRUE,FALSE)</f>
        <v>0</v>
      </c>
    </row>
    <row r="48" spans="1:12" s="7" customFormat="1" ht="18.75" x14ac:dyDescent="0.25">
      <c r="A48" s="29"/>
      <c r="B48" s="29"/>
      <c r="C48" s="62" t="s">
        <v>98</v>
      </c>
      <c r="D48" s="63"/>
      <c r="E48" s="64"/>
      <c r="F48" s="65"/>
      <c r="G48" s="264"/>
      <c r="H48" s="264"/>
      <c r="I48" s="265"/>
      <c r="J48" s="202"/>
      <c r="K48" s="202"/>
      <c r="L48" s="202"/>
    </row>
    <row r="49" spans="1:12" ht="21" customHeight="1" x14ac:dyDescent="0.25">
      <c r="B49" s="30"/>
      <c r="C49" s="251" t="s">
        <v>100</v>
      </c>
      <c r="D49" s="252"/>
      <c r="E49" s="43"/>
      <c r="F49" s="39" t="s">
        <v>106</v>
      </c>
      <c r="G49" s="241"/>
      <c r="H49" s="241"/>
      <c r="I49" s="255"/>
    </row>
    <row r="50" spans="1:12" ht="21" customHeight="1" x14ac:dyDescent="0.25">
      <c r="B50" s="30"/>
      <c r="C50" s="251" t="s">
        <v>103</v>
      </c>
      <c r="D50" s="252"/>
      <c r="E50" s="43"/>
      <c r="F50" s="39" t="s">
        <v>105</v>
      </c>
      <c r="G50" s="241"/>
      <c r="H50" s="241"/>
      <c r="I50" s="255"/>
    </row>
    <row r="51" spans="1:12" ht="21" customHeight="1" x14ac:dyDescent="0.25">
      <c r="B51" s="38" t="s">
        <v>22</v>
      </c>
      <c r="C51" s="251" t="s">
        <v>104</v>
      </c>
      <c r="D51" s="252"/>
      <c r="E51" s="43"/>
      <c r="F51" s="39" t="s">
        <v>106</v>
      </c>
      <c r="G51" s="241"/>
      <c r="H51" s="241"/>
      <c r="I51" s="255"/>
    </row>
    <row r="52" spans="1:12" s="7" customFormat="1" ht="18.75" x14ac:dyDescent="0.25">
      <c r="A52" s="29"/>
      <c r="B52" s="29"/>
      <c r="C52" s="62" t="s">
        <v>371</v>
      </c>
      <c r="D52" s="63"/>
      <c r="E52" s="64"/>
      <c r="F52" s="139"/>
      <c r="G52" s="264"/>
      <c r="H52" s="264"/>
      <c r="I52" s="265"/>
      <c r="J52" s="202"/>
      <c r="K52" s="202"/>
      <c r="L52" s="202"/>
    </row>
    <row r="53" spans="1:12" ht="21" customHeight="1" thickBot="1" x14ac:dyDescent="0.3">
      <c r="B53" s="30"/>
      <c r="C53" s="266" t="s">
        <v>372</v>
      </c>
      <c r="D53" s="267"/>
      <c r="E53" s="145"/>
      <c r="F53" s="45" t="s">
        <v>93</v>
      </c>
      <c r="G53" s="290"/>
      <c r="H53" s="290"/>
      <c r="I53" s="291"/>
    </row>
    <row r="54" spans="1:12" ht="16.5" thickBot="1" x14ac:dyDescent="0.3">
      <c r="B54" s="31"/>
      <c r="C54" s="268"/>
      <c r="D54" s="268"/>
      <c r="E54" s="12"/>
      <c r="F54" s="13"/>
      <c r="G54" s="9"/>
      <c r="H54" s="1"/>
      <c r="I54" s="92"/>
    </row>
    <row r="55" spans="1:12" ht="30" customHeight="1" x14ac:dyDescent="0.25">
      <c r="C55" s="54" t="s">
        <v>3</v>
      </c>
      <c r="D55" s="55"/>
      <c r="E55" s="58"/>
      <c r="F55" s="10"/>
      <c r="G55" s="314" t="s">
        <v>0</v>
      </c>
      <c r="H55" s="315"/>
      <c r="I55" s="70">
        <v>100</v>
      </c>
      <c r="J55" s="93"/>
    </row>
    <row r="56" spans="1:12" ht="30" customHeight="1" x14ac:dyDescent="0.35">
      <c r="C56" s="59" t="s">
        <v>4</v>
      </c>
      <c r="D56" s="60"/>
      <c r="E56" s="68"/>
      <c r="F56" s="11"/>
      <c r="G56" s="316" t="s">
        <v>1</v>
      </c>
      <c r="H56" s="317"/>
      <c r="I56" s="71">
        <f>IFERROR(IF(100-(50*E57)&gt;=0,100-(50*E57),0),0)</f>
        <v>0</v>
      </c>
      <c r="J56" s="93"/>
    </row>
    <row r="57" spans="1:12" ht="19.5" thickBot="1" x14ac:dyDescent="0.3">
      <c r="B57" s="31"/>
      <c r="C57" s="47" t="s">
        <v>26</v>
      </c>
      <c r="D57" s="48"/>
      <c r="E57" s="49" t="str">
        <f>IFERROR(E88/E87,"")</f>
        <v/>
      </c>
      <c r="G57" s="318"/>
      <c r="H57" s="319"/>
      <c r="I57" s="72"/>
      <c r="J57" s="93"/>
    </row>
    <row r="58" spans="1:12" ht="21" customHeight="1" x14ac:dyDescent="0.25">
      <c r="B58" s="31"/>
      <c r="C58" s="8"/>
      <c r="D58" s="8"/>
      <c r="E58" s="8"/>
      <c r="H58" s="1"/>
      <c r="I58" s="92"/>
    </row>
    <row r="59" spans="1:12" ht="21" x14ac:dyDescent="0.25">
      <c r="B59" s="31"/>
      <c r="C59" s="105" t="s">
        <v>324</v>
      </c>
      <c r="D59"/>
      <c r="E59"/>
      <c r="F59" s="73"/>
      <c r="G59" s="75"/>
      <c r="H59" s="73"/>
      <c r="I59"/>
    </row>
    <row r="60" spans="1:12" ht="48" customHeight="1" x14ac:dyDescent="0.25">
      <c r="B60" s="31"/>
      <c r="C60" s="309" t="s">
        <v>373</v>
      </c>
      <c r="D60" s="309"/>
      <c r="E60" s="309"/>
      <c r="F60" s="309"/>
      <c r="G60" s="309"/>
      <c r="H60" s="309"/>
      <c r="I60" s="309"/>
    </row>
    <row r="61" spans="1:12" ht="10.5" customHeight="1" thickBot="1" x14ac:dyDescent="0.3">
      <c r="B61" s="31"/>
      <c r="C61" s="105"/>
      <c r="D61"/>
      <c r="E61"/>
      <c r="F61" s="73"/>
      <c r="G61" s="75"/>
      <c r="H61" s="73"/>
      <c r="I61"/>
    </row>
    <row r="62" spans="1:12" ht="49.5" customHeight="1" x14ac:dyDescent="0.25">
      <c r="B62" s="31"/>
      <c r="C62" s="116" t="s">
        <v>120</v>
      </c>
      <c r="D62" s="117" t="s">
        <v>115</v>
      </c>
      <c r="E62" s="117" t="s">
        <v>116</v>
      </c>
      <c r="F62" s="117" t="s">
        <v>321</v>
      </c>
      <c r="G62" s="117" t="s">
        <v>320</v>
      </c>
      <c r="H62" s="117" t="s">
        <v>323</v>
      </c>
      <c r="I62" s="118" t="s">
        <v>322</v>
      </c>
    </row>
    <row r="63" spans="1:12" ht="15.75" x14ac:dyDescent="0.25">
      <c r="B63" s="31"/>
      <c r="C63" s="94" t="s">
        <v>386</v>
      </c>
      <c r="D63" s="305"/>
      <c r="E63" s="306"/>
      <c r="F63" s="111"/>
      <c r="G63" s="95">
        <f>SUM(G64:G71)</f>
        <v>0</v>
      </c>
      <c r="H63" s="95">
        <f>SUM(H64:H71)</f>
        <v>0</v>
      </c>
      <c r="I63" s="119" t="e">
        <f>SUM(I64:I71)</f>
        <v>#VALUE!</v>
      </c>
    </row>
    <row r="64" spans="1:12" ht="45" x14ac:dyDescent="0.25">
      <c r="B64" s="31"/>
      <c r="C64" s="78" t="s">
        <v>376</v>
      </c>
      <c r="D64" s="286" t="s">
        <v>132</v>
      </c>
      <c r="E64" s="287"/>
      <c r="F64" s="184">
        <f>IF(K64&lt;0,"Vpišite skupno investicijsko vrednost operacije",K64)</f>
        <v>0</v>
      </c>
      <c r="G64" s="185">
        <f>F64</f>
        <v>0</v>
      </c>
      <c r="H64" s="175" t="str">
        <f>IFERROR(IF(J64=TRUE,F64,E49*3000),"Vpišite št. parkirnih mest za avtomobile na P+R v celico E49")</f>
        <v>Vpišite št. parkirnih mest za avtomobile na P+R v celico E49</v>
      </c>
      <c r="I64" s="84" t="e">
        <f>G64-H64</f>
        <v>#VALUE!</v>
      </c>
      <c r="J64" s="53" t="e">
        <f>IF(F64/E49&lt;=3000,TRUE,FALSE)</f>
        <v>#DIV/0!</v>
      </c>
      <c r="K64" s="204">
        <f>E53-SUM(F73:F74,F65:F71)</f>
        <v>0</v>
      </c>
    </row>
    <row r="65" spans="2:9" ht="60" x14ac:dyDescent="0.25">
      <c r="B65" s="31"/>
      <c r="C65" s="78" t="s">
        <v>377</v>
      </c>
      <c r="D65" s="286" t="s">
        <v>132</v>
      </c>
      <c r="E65" s="287"/>
      <c r="F65" s="88"/>
      <c r="G65" s="82">
        <f>F65</f>
        <v>0</v>
      </c>
      <c r="H65" s="83">
        <f>G65</f>
        <v>0</v>
      </c>
      <c r="I65" s="84">
        <f>G65-H65</f>
        <v>0</v>
      </c>
    </row>
    <row r="66" spans="2:9" ht="15.75" x14ac:dyDescent="0.25">
      <c r="B66" s="31"/>
      <c r="C66" s="78" t="s">
        <v>378</v>
      </c>
      <c r="D66" s="286" t="s">
        <v>132</v>
      </c>
      <c r="E66" s="287"/>
      <c r="F66" s="88"/>
      <c r="G66" s="82">
        <f t="shared" ref="G66:H71" si="0">F66</f>
        <v>0</v>
      </c>
      <c r="H66" s="83">
        <f t="shared" si="0"/>
        <v>0</v>
      </c>
      <c r="I66" s="84">
        <f t="shared" ref="I66:I71" si="1">G66-H66</f>
        <v>0</v>
      </c>
    </row>
    <row r="67" spans="2:9" ht="15.75" x14ac:dyDescent="0.25">
      <c r="B67" s="31"/>
      <c r="C67" s="79" t="s">
        <v>379</v>
      </c>
      <c r="D67" s="286" t="s">
        <v>132</v>
      </c>
      <c r="E67" s="287"/>
      <c r="F67" s="88"/>
      <c r="G67" s="82">
        <f t="shared" si="0"/>
        <v>0</v>
      </c>
      <c r="H67" s="83">
        <f t="shared" si="0"/>
        <v>0</v>
      </c>
      <c r="I67" s="84">
        <f t="shared" si="1"/>
        <v>0</v>
      </c>
    </row>
    <row r="68" spans="2:9" ht="15.75" x14ac:dyDescent="0.25">
      <c r="B68" s="31"/>
      <c r="C68" s="79" t="s">
        <v>380</v>
      </c>
      <c r="D68" s="286" t="s">
        <v>132</v>
      </c>
      <c r="E68" s="287"/>
      <c r="F68" s="88"/>
      <c r="G68" s="82">
        <f t="shared" si="0"/>
        <v>0</v>
      </c>
      <c r="H68" s="83">
        <f t="shared" si="0"/>
        <v>0</v>
      </c>
      <c r="I68" s="84">
        <f t="shared" si="1"/>
        <v>0</v>
      </c>
    </row>
    <row r="69" spans="2:9" ht="15.75" x14ac:dyDescent="0.25">
      <c r="B69" s="31"/>
      <c r="C69" s="78" t="s">
        <v>378</v>
      </c>
      <c r="D69" s="286" t="s">
        <v>132</v>
      </c>
      <c r="E69" s="287"/>
      <c r="F69" s="88"/>
      <c r="G69" s="82">
        <f t="shared" si="0"/>
        <v>0</v>
      </c>
      <c r="H69" s="83">
        <f t="shared" si="0"/>
        <v>0</v>
      </c>
      <c r="I69" s="84">
        <f t="shared" si="1"/>
        <v>0</v>
      </c>
    </row>
    <row r="70" spans="2:9" ht="15.75" x14ac:dyDescent="0.25">
      <c r="B70" s="31"/>
      <c r="C70" s="78" t="s">
        <v>381</v>
      </c>
      <c r="D70" s="286" t="s">
        <v>132</v>
      </c>
      <c r="E70" s="287"/>
      <c r="F70" s="88"/>
      <c r="G70" s="82">
        <f t="shared" si="0"/>
        <v>0</v>
      </c>
      <c r="H70" s="83">
        <f t="shared" si="0"/>
        <v>0</v>
      </c>
      <c r="I70" s="84">
        <f t="shared" si="1"/>
        <v>0</v>
      </c>
    </row>
    <row r="71" spans="2:9" ht="15.75" x14ac:dyDescent="0.25">
      <c r="B71" s="31"/>
      <c r="C71" s="214" t="s">
        <v>383</v>
      </c>
      <c r="D71" s="307" t="s">
        <v>132</v>
      </c>
      <c r="E71" s="308"/>
      <c r="F71" s="112"/>
      <c r="G71" s="113">
        <f t="shared" si="0"/>
        <v>0</v>
      </c>
      <c r="H71" s="114">
        <f t="shared" si="0"/>
        <v>0</v>
      </c>
      <c r="I71" s="115">
        <f t="shared" si="1"/>
        <v>0</v>
      </c>
    </row>
    <row r="72" spans="2:9" ht="15.75" x14ac:dyDescent="0.25">
      <c r="B72" s="31"/>
      <c r="C72" s="276" t="s">
        <v>382</v>
      </c>
      <c r="D72" s="277"/>
      <c r="E72" s="97"/>
      <c r="F72" s="110"/>
      <c r="G72" s="98">
        <f>SUM(G73:G74)</f>
        <v>0</v>
      </c>
      <c r="H72" s="98">
        <f>SUM(H73:H74)</f>
        <v>0</v>
      </c>
      <c r="I72" s="99">
        <f>SUM(I73:I74)</f>
        <v>0</v>
      </c>
    </row>
    <row r="73" spans="2:9" ht="15.75" x14ac:dyDescent="0.25">
      <c r="B73" s="31"/>
      <c r="C73" s="96" t="s">
        <v>385</v>
      </c>
      <c r="D73" s="286" t="s">
        <v>132</v>
      </c>
      <c r="E73" s="287"/>
      <c r="F73" s="88"/>
      <c r="G73" s="82">
        <f>F73</f>
        <v>0</v>
      </c>
      <c r="H73" s="83">
        <f>G73</f>
        <v>0</v>
      </c>
      <c r="I73" s="84">
        <f>G73-H73</f>
        <v>0</v>
      </c>
    </row>
    <row r="74" spans="2:9" ht="15.75" x14ac:dyDescent="0.25">
      <c r="B74" s="31"/>
      <c r="C74" s="214" t="s">
        <v>384</v>
      </c>
      <c r="D74" s="288" t="s">
        <v>132</v>
      </c>
      <c r="E74" s="289"/>
      <c r="F74" s="106"/>
      <c r="G74" s="107">
        <f>F74</f>
        <v>0</v>
      </c>
      <c r="H74" s="108">
        <f>G74</f>
        <v>0</v>
      </c>
      <c r="I74" s="109">
        <f>G74-H74</f>
        <v>0</v>
      </c>
    </row>
    <row r="75" spans="2:9" ht="16.5" thickBot="1" x14ac:dyDescent="0.3">
      <c r="B75" s="31"/>
      <c r="C75" s="80" t="s">
        <v>117</v>
      </c>
      <c r="D75" s="81"/>
      <c r="E75" s="81"/>
      <c r="F75" s="85"/>
      <c r="G75" s="85">
        <f>SUM(G64:G71,G73:G74)</f>
        <v>0</v>
      </c>
      <c r="H75" s="85">
        <f>SUM(H64:H71,H73:H74)</f>
        <v>0</v>
      </c>
      <c r="I75" s="85" t="e">
        <f>SUM(I64:I71,I73:I74)</f>
        <v>#VALUE!</v>
      </c>
    </row>
    <row r="76" spans="2:9" ht="15.75" x14ac:dyDescent="0.25">
      <c r="B76" s="31"/>
      <c r="C76" s="101"/>
      <c r="D76" s="102"/>
      <c r="E76" s="140"/>
      <c r="F76" s="142" t="s">
        <v>121</v>
      </c>
      <c r="G76" s="100">
        <f>SUM(G64:G71)</f>
        <v>0</v>
      </c>
      <c r="H76" s="100">
        <f>SUM(H64:H71)</f>
        <v>0</v>
      </c>
      <c r="I76" s="100" t="e">
        <f>SUM(I64:I71)</f>
        <v>#VALUE!</v>
      </c>
    </row>
    <row r="77" spans="2:9" ht="15.75" x14ac:dyDescent="0.25">
      <c r="B77" s="31"/>
      <c r="C77" s="103"/>
      <c r="D77" s="104"/>
      <c r="E77" s="141"/>
      <c r="F77" s="143" t="s">
        <v>122</v>
      </c>
      <c r="G77" s="76">
        <f>SUM(G73:G74)</f>
        <v>0</v>
      </c>
      <c r="H77" s="76">
        <f>SUM(H73:H74)</f>
        <v>0</v>
      </c>
      <c r="I77" s="77">
        <f>SUM(I73:I74)</f>
        <v>0</v>
      </c>
    </row>
    <row r="78" spans="2:9" ht="19.5" thickBot="1" x14ac:dyDescent="0.3">
      <c r="B78" s="31"/>
      <c r="C78" s="74"/>
      <c r="D78" s="50"/>
      <c r="E78" s="50"/>
      <c r="F78" s="278" t="s">
        <v>312</v>
      </c>
      <c r="G78" s="279"/>
      <c r="H78" s="280"/>
      <c r="I78" s="86">
        <f>SUM(H64:H71,H73:H74)</f>
        <v>0</v>
      </c>
    </row>
    <row r="79" spans="2:9" ht="16.5" thickBot="1" x14ac:dyDescent="0.3">
      <c r="B79" s="31"/>
      <c r="C79" s="74"/>
      <c r="D79" s="50"/>
      <c r="E79" s="50"/>
      <c r="F79" s="281" t="s">
        <v>313</v>
      </c>
      <c r="G79" s="282"/>
      <c r="H79" s="283"/>
      <c r="I79" s="131" t="e">
        <f>SUM(I64:I71,I73:I74)</f>
        <v>#VALUE!</v>
      </c>
    </row>
    <row r="80" spans="2:9" ht="15.75" x14ac:dyDescent="0.25">
      <c r="B80" s="31"/>
      <c r="C80" s="74"/>
      <c r="D80" s="50"/>
      <c r="E80" s="50"/>
      <c r="F80" s="169"/>
      <c r="G80" s="169"/>
      <c r="H80" s="169"/>
      <c r="I80" s="170"/>
    </row>
    <row r="81" spans="2:12" ht="15.75" x14ac:dyDescent="0.25">
      <c r="B81" s="31"/>
      <c r="C81" s="74"/>
      <c r="D81" s="50"/>
      <c r="E81" s="50"/>
      <c r="F81" s="169"/>
      <c r="G81" s="169"/>
      <c r="H81" s="169"/>
      <c r="I81" s="170"/>
    </row>
    <row r="82" spans="2:12" ht="15.75" x14ac:dyDescent="0.25">
      <c r="B82" s="31"/>
      <c r="C82" s="87" t="s">
        <v>119</v>
      </c>
      <c r="H82" s="3"/>
      <c r="I82" s="92"/>
    </row>
    <row r="83" spans="2:12" ht="15.75" x14ac:dyDescent="0.25">
      <c r="B83" s="31"/>
      <c r="C83" s="87"/>
      <c r="E83" s="2" t="s">
        <v>96</v>
      </c>
      <c r="F83" s="302"/>
      <c r="G83" s="302"/>
      <c r="H83" s="90"/>
      <c r="I83" s="92"/>
    </row>
    <row r="84" spans="2:12" ht="15.75" x14ac:dyDescent="0.25">
      <c r="B84" s="31"/>
      <c r="C84" s="87" t="s">
        <v>118</v>
      </c>
      <c r="D84" s="2" t="s">
        <v>97</v>
      </c>
      <c r="H84" s="25"/>
      <c r="I84" s="92"/>
    </row>
    <row r="85" spans="2:12" ht="15.75" x14ac:dyDescent="0.25">
      <c r="B85" s="31"/>
      <c r="C85" s="8"/>
      <c r="D85" s="8"/>
      <c r="E85" s="8"/>
      <c r="H85" s="1"/>
      <c r="I85" s="92"/>
    </row>
    <row r="86" spans="2:12" s="4" customFormat="1" x14ac:dyDescent="0.25">
      <c r="E86" s="32"/>
      <c r="F86" s="33"/>
      <c r="G86" s="32"/>
      <c r="I86" s="93"/>
      <c r="J86" s="53"/>
      <c r="K86" s="53"/>
      <c r="L86" s="53"/>
    </row>
    <row r="87" spans="2:12" s="53" customFormat="1" hidden="1" x14ac:dyDescent="0.25">
      <c r="C87" s="53" t="s">
        <v>41</v>
      </c>
      <c r="E87" s="163" t="e">
        <f>E31*E42+2*E32*E43+E33*E42+E34</f>
        <v>#VALUE!</v>
      </c>
      <c r="F87" s="194"/>
      <c r="G87" s="53" t="s">
        <v>66</v>
      </c>
      <c r="I87" s="186" t="s">
        <v>340</v>
      </c>
    </row>
    <row r="88" spans="2:12" s="53" customFormat="1" hidden="1" x14ac:dyDescent="0.25">
      <c r="C88" s="53" t="s">
        <v>42</v>
      </c>
      <c r="E88" s="163" t="e">
        <f>2*E45*E43+(E44+E35+E36+E38+E37)*E42+E39</f>
        <v>#VALUE!</v>
      </c>
      <c r="F88" s="194"/>
      <c r="G88" s="53" t="s">
        <v>67</v>
      </c>
      <c r="I88" s="186" t="s">
        <v>340</v>
      </c>
    </row>
    <row r="89" spans="2:12" s="53" customFormat="1" hidden="1" x14ac:dyDescent="0.25">
      <c r="C89" s="53" t="s">
        <v>86</v>
      </c>
      <c r="E89" s="194"/>
      <c r="F89" s="194"/>
      <c r="G89" s="194"/>
      <c r="I89" s="186" t="s">
        <v>340</v>
      </c>
    </row>
    <row r="90" spans="2:12" s="53" customFormat="1" hidden="1" x14ac:dyDescent="0.25">
      <c r="E90" s="194"/>
      <c r="F90" s="194"/>
      <c r="G90" s="194"/>
      <c r="I90" s="186" t="s">
        <v>340</v>
      </c>
    </row>
    <row r="91" spans="2:12" s="53" customFormat="1" hidden="1" x14ac:dyDescent="0.25">
      <c r="E91" s="303" t="s">
        <v>65</v>
      </c>
      <c r="F91" s="304"/>
      <c r="G91" s="194"/>
      <c r="I91" s="186" t="s">
        <v>340</v>
      </c>
    </row>
    <row r="92" spans="2:12" s="53" customFormat="1" ht="60" hidden="1" x14ac:dyDescent="0.25">
      <c r="E92" s="300"/>
      <c r="F92" s="195" t="s">
        <v>46</v>
      </c>
      <c r="G92" s="194"/>
      <c r="I92" s="186" t="s">
        <v>340</v>
      </c>
    </row>
    <row r="93" spans="2:12" s="53" customFormat="1" hidden="1" x14ac:dyDescent="0.25">
      <c r="E93" s="301"/>
      <c r="F93" s="195" t="s">
        <v>64</v>
      </c>
      <c r="G93" s="194"/>
      <c r="I93" s="186" t="s">
        <v>340</v>
      </c>
    </row>
    <row r="94" spans="2:12" s="53" customFormat="1" hidden="1" x14ac:dyDescent="0.25">
      <c r="E94" s="196" t="s">
        <v>63</v>
      </c>
      <c r="F94" s="162">
        <v>6.14</v>
      </c>
      <c r="G94" s="194"/>
      <c r="I94" s="186" t="s">
        <v>340</v>
      </c>
    </row>
    <row r="95" spans="2:12" s="53" customFormat="1" hidden="1" x14ac:dyDescent="0.25">
      <c r="E95" s="196" t="s">
        <v>53</v>
      </c>
      <c r="F95" s="162">
        <v>6.1</v>
      </c>
      <c r="G95" s="194"/>
      <c r="I95" s="186" t="s">
        <v>340</v>
      </c>
    </row>
    <row r="96" spans="2:12" s="53" customFormat="1" hidden="1" x14ac:dyDescent="0.25">
      <c r="E96" s="196" t="s">
        <v>52</v>
      </c>
      <c r="F96" s="162">
        <v>6.01</v>
      </c>
      <c r="G96" s="194"/>
      <c r="I96" s="186" t="s">
        <v>340</v>
      </c>
    </row>
    <row r="97" spans="5:9" s="53" customFormat="1" ht="30" hidden="1" x14ac:dyDescent="0.25">
      <c r="E97" s="196" t="s">
        <v>56</v>
      </c>
      <c r="F97" s="162">
        <v>6.12</v>
      </c>
      <c r="G97" s="194"/>
      <c r="I97" s="186" t="s">
        <v>340</v>
      </c>
    </row>
    <row r="98" spans="5:9" s="53" customFormat="1" hidden="1" x14ac:dyDescent="0.25">
      <c r="E98" s="196" t="s">
        <v>60</v>
      </c>
      <c r="F98" s="162">
        <v>5.81</v>
      </c>
      <c r="G98" s="194"/>
      <c r="I98" s="186" t="s">
        <v>340</v>
      </c>
    </row>
    <row r="99" spans="5:9" s="53" customFormat="1" hidden="1" x14ac:dyDescent="0.25">
      <c r="E99" s="196" t="s">
        <v>51</v>
      </c>
      <c r="F99" s="162">
        <v>6.08</v>
      </c>
      <c r="I99" s="186" t="s">
        <v>340</v>
      </c>
    </row>
    <row r="100" spans="5:9" s="53" customFormat="1" ht="30" hidden="1" x14ac:dyDescent="0.25">
      <c r="E100" s="196" t="s">
        <v>54</v>
      </c>
      <c r="F100" s="162">
        <v>6.68</v>
      </c>
      <c r="I100" s="186" t="s">
        <v>340</v>
      </c>
    </row>
    <row r="101" spans="5:9" s="53" customFormat="1" hidden="1" x14ac:dyDescent="0.25">
      <c r="E101" s="196" t="s">
        <v>61</v>
      </c>
      <c r="F101" s="162">
        <v>5.7</v>
      </c>
      <c r="I101" s="186" t="s">
        <v>340</v>
      </c>
    </row>
    <row r="102" spans="5:9" s="53" customFormat="1" hidden="1" x14ac:dyDescent="0.25">
      <c r="E102" s="196" t="s">
        <v>62</v>
      </c>
      <c r="F102" s="162">
        <v>5.56</v>
      </c>
      <c r="I102" s="186" t="s">
        <v>340</v>
      </c>
    </row>
    <row r="103" spans="5:9" s="53" customFormat="1" hidden="1" x14ac:dyDescent="0.25">
      <c r="E103" s="196" t="s">
        <v>57</v>
      </c>
      <c r="F103" s="162">
        <v>5.81</v>
      </c>
      <c r="I103" s="186" t="s">
        <v>340</v>
      </c>
    </row>
    <row r="104" spans="5:9" s="53" customFormat="1" ht="30" hidden="1" x14ac:dyDescent="0.25">
      <c r="E104" s="196" t="s">
        <v>55</v>
      </c>
      <c r="F104" s="162">
        <v>5.52</v>
      </c>
      <c r="I104" s="186" t="s">
        <v>340</v>
      </c>
    </row>
    <row r="105" spans="5:9" s="53" customFormat="1" hidden="1" x14ac:dyDescent="0.25">
      <c r="E105" s="196" t="s">
        <v>59</v>
      </c>
      <c r="F105" s="162">
        <v>5.72</v>
      </c>
      <c r="I105" s="186" t="s">
        <v>340</v>
      </c>
    </row>
    <row r="106" spans="5:9" s="53" customFormat="1" hidden="1" x14ac:dyDescent="0.25">
      <c r="E106" s="196" t="s">
        <v>58</v>
      </c>
      <c r="F106" s="162">
        <v>5.58</v>
      </c>
      <c r="I106" s="186" t="s">
        <v>340</v>
      </c>
    </row>
    <row r="107" spans="5:9" s="53" customFormat="1" hidden="1" x14ac:dyDescent="0.25">
      <c r="E107" s="274" t="s">
        <v>50</v>
      </c>
      <c r="F107" s="275"/>
      <c r="I107" s="186" t="s">
        <v>340</v>
      </c>
    </row>
    <row r="108" spans="5:9" s="53" customFormat="1" hidden="1" x14ac:dyDescent="0.25">
      <c r="E108" s="270" t="s">
        <v>49</v>
      </c>
      <c r="F108" s="271"/>
      <c r="I108" s="186" t="s">
        <v>340</v>
      </c>
    </row>
    <row r="109" spans="5:9" s="53" customFormat="1" hidden="1" x14ac:dyDescent="0.25">
      <c r="E109" s="270"/>
      <c r="F109" s="271"/>
      <c r="I109" s="186" t="s">
        <v>340</v>
      </c>
    </row>
    <row r="110" spans="5:9" s="53" customFormat="1" hidden="1" x14ac:dyDescent="0.25">
      <c r="E110" s="270" t="s">
        <v>48</v>
      </c>
      <c r="F110" s="271"/>
      <c r="I110" s="186" t="s">
        <v>340</v>
      </c>
    </row>
    <row r="111" spans="5:9" s="53" customFormat="1" hidden="1" x14ac:dyDescent="0.25">
      <c r="E111" s="270"/>
      <c r="F111" s="271"/>
      <c r="I111" s="186" t="s">
        <v>340</v>
      </c>
    </row>
    <row r="112" spans="5:9" s="53" customFormat="1" hidden="1" x14ac:dyDescent="0.25">
      <c r="E112" s="270"/>
      <c r="F112" s="271"/>
      <c r="I112" s="186" t="s">
        <v>340</v>
      </c>
    </row>
    <row r="113" spans="4:9" s="53" customFormat="1" hidden="1" x14ac:dyDescent="0.25">
      <c r="E113" s="270"/>
      <c r="F113" s="271"/>
      <c r="I113" s="186" t="s">
        <v>340</v>
      </c>
    </row>
    <row r="114" spans="4:9" s="53" customFormat="1" hidden="1" x14ac:dyDescent="0.25">
      <c r="E114" s="270" t="s">
        <v>47</v>
      </c>
      <c r="F114" s="271"/>
      <c r="I114" s="186" t="s">
        <v>340</v>
      </c>
    </row>
    <row r="115" spans="4:9" s="53" customFormat="1" hidden="1" x14ac:dyDescent="0.25">
      <c r="E115" s="270" t="s">
        <v>46</v>
      </c>
      <c r="F115" s="271"/>
      <c r="I115" s="186" t="s">
        <v>340</v>
      </c>
    </row>
    <row r="116" spans="4:9" s="53" customFormat="1" hidden="1" x14ac:dyDescent="0.25">
      <c r="E116" s="272" t="s">
        <v>45</v>
      </c>
      <c r="F116" s="273"/>
      <c r="I116" s="186" t="s">
        <v>340</v>
      </c>
    </row>
    <row r="117" spans="4:9" s="53" customFormat="1" hidden="1" x14ac:dyDescent="0.25">
      <c r="I117" s="186" t="s">
        <v>340</v>
      </c>
    </row>
    <row r="118" spans="4:9" s="53" customFormat="1" hidden="1" x14ac:dyDescent="0.25">
      <c r="D118" s="208" t="s">
        <v>341</v>
      </c>
      <c r="E118" s="209">
        <v>1</v>
      </c>
      <c r="F118" s="210">
        <v>3000</v>
      </c>
      <c r="I118" s="186" t="s">
        <v>340</v>
      </c>
    </row>
    <row r="119" spans="4:9" s="53" customFormat="1" hidden="1" x14ac:dyDescent="0.25">
      <c r="D119" s="211"/>
      <c r="E119" s="212">
        <v>2</v>
      </c>
      <c r="F119" s="213">
        <v>10000</v>
      </c>
      <c r="I119" s="186" t="s">
        <v>340</v>
      </c>
    </row>
    <row r="120" spans="4:9" x14ac:dyDescent="0.25">
      <c r="I120" s="92"/>
    </row>
  </sheetData>
  <sheetProtection algorithmName="SHA-512" hashValue="GrcJHzv74fQtkq9oRFJ/HyOCqOkd2NtH+R8rOeAZF6oscDUeHTN+KDqY/uuu+LpUtZP8yxE8Giu8Mf1UqO+53Q==" saltValue="h5VWGtvzM8gFkudlsI6EvQ==" spinCount="100000" sheet="1" objects="1" scenarios="1" formatRows="0" selectLockedCells="1"/>
  <mergeCells count="125">
    <mergeCell ref="G14:I14"/>
    <mergeCell ref="C15:D15"/>
    <mergeCell ref="E15:F15"/>
    <mergeCell ref="G8:I8"/>
    <mergeCell ref="E92:E93"/>
    <mergeCell ref="E91:F91"/>
    <mergeCell ref="E113:F113"/>
    <mergeCell ref="E114:F114"/>
    <mergeCell ref="E115:F115"/>
    <mergeCell ref="D63:E63"/>
    <mergeCell ref="D69:E69"/>
    <mergeCell ref="C72:D72"/>
    <mergeCell ref="C60:I60"/>
    <mergeCell ref="C40:D40"/>
    <mergeCell ref="C41:D41"/>
    <mergeCell ref="C49:D49"/>
    <mergeCell ref="C42:D42"/>
    <mergeCell ref="C43:D43"/>
    <mergeCell ref="C44:D44"/>
    <mergeCell ref="C45:D45"/>
    <mergeCell ref="C47:D47"/>
    <mergeCell ref="E116:F116"/>
    <mergeCell ref="E107:F107"/>
    <mergeCell ref="E108:F108"/>
    <mergeCell ref="E109:F109"/>
    <mergeCell ref="E110:F110"/>
    <mergeCell ref="E111:F111"/>
    <mergeCell ref="E112:F112"/>
    <mergeCell ref="C50:D50"/>
    <mergeCell ref="C51:D51"/>
    <mergeCell ref="C53:D53"/>
    <mergeCell ref="C54:D54"/>
    <mergeCell ref="F83:G83"/>
    <mergeCell ref="F78:H78"/>
    <mergeCell ref="G55:H55"/>
    <mergeCell ref="G56:H57"/>
    <mergeCell ref="D64:E64"/>
    <mergeCell ref="D65:E65"/>
    <mergeCell ref="D67:E67"/>
    <mergeCell ref="D68:E68"/>
    <mergeCell ref="D70:E70"/>
    <mergeCell ref="D66:E66"/>
    <mergeCell ref="D71:E71"/>
    <mergeCell ref="D73:E73"/>
    <mergeCell ref="D74:E74"/>
    <mergeCell ref="G42:I42"/>
    <mergeCell ref="G41:I41"/>
    <mergeCell ref="G40:I40"/>
    <mergeCell ref="C35:D35"/>
    <mergeCell ref="C36:D36"/>
    <mergeCell ref="C37:D37"/>
    <mergeCell ref="C38:D38"/>
    <mergeCell ref="C39:D39"/>
    <mergeCell ref="G39:I39"/>
    <mergeCell ref="G38:I38"/>
    <mergeCell ref="G37:I37"/>
    <mergeCell ref="G36:I36"/>
    <mergeCell ref="G35:I35"/>
    <mergeCell ref="C30:D30"/>
    <mergeCell ref="C31:D31"/>
    <mergeCell ref="C32:D32"/>
    <mergeCell ref="C33:D33"/>
    <mergeCell ref="C34:D34"/>
    <mergeCell ref="G34:I34"/>
    <mergeCell ref="G33:I33"/>
    <mergeCell ref="G32:I32"/>
    <mergeCell ref="G31:I31"/>
    <mergeCell ref="G30:I30"/>
    <mergeCell ref="D2:H2"/>
    <mergeCell ref="D3:H3"/>
    <mergeCell ref="D4:H4"/>
    <mergeCell ref="C9:D9"/>
    <mergeCell ref="E9:F9"/>
    <mergeCell ref="C11:D11"/>
    <mergeCell ref="E11:F11"/>
    <mergeCell ref="G9:I9"/>
    <mergeCell ref="H7:I7"/>
    <mergeCell ref="F79:H79"/>
    <mergeCell ref="G52:I52"/>
    <mergeCell ref="G53:I53"/>
    <mergeCell ref="C18:D18"/>
    <mergeCell ref="E18:F18"/>
    <mergeCell ref="C19:D19"/>
    <mergeCell ref="C12:D12"/>
    <mergeCell ref="E12:F12"/>
    <mergeCell ref="C17:D17"/>
    <mergeCell ref="E17:F17"/>
    <mergeCell ref="C13:D13"/>
    <mergeCell ref="E13:F13"/>
    <mergeCell ref="E19:F19"/>
    <mergeCell ref="C23:D23"/>
    <mergeCell ref="E23:F23"/>
    <mergeCell ref="C21:D21"/>
    <mergeCell ref="E21:F21"/>
    <mergeCell ref="C22:D22"/>
    <mergeCell ref="E22:F22"/>
    <mergeCell ref="C29:D29"/>
    <mergeCell ref="C25:D25"/>
    <mergeCell ref="E25:F25"/>
    <mergeCell ref="G29:I29"/>
    <mergeCell ref="G51:I51"/>
    <mergeCell ref="G19:I19"/>
    <mergeCell ref="G18:I18"/>
    <mergeCell ref="G17:I17"/>
    <mergeCell ref="G16:I16"/>
    <mergeCell ref="G13:I13"/>
    <mergeCell ref="G12:I12"/>
    <mergeCell ref="G11:I11"/>
    <mergeCell ref="G10:I10"/>
    <mergeCell ref="G50:I50"/>
    <mergeCell ref="G49:I49"/>
    <mergeCell ref="G48:I48"/>
    <mergeCell ref="G47:I47"/>
    <mergeCell ref="G46:I46"/>
    <mergeCell ref="G45:I45"/>
    <mergeCell ref="G44:I44"/>
    <mergeCell ref="G43:I43"/>
    <mergeCell ref="G20:I20"/>
    <mergeCell ref="G28:I28"/>
    <mergeCell ref="G25:I25"/>
    <mergeCell ref="G24:I24"/>
    <mergeCell ref="G23:I23"/>
    <mergeCell ref="G22:I22"/>
    <mergeCell ref="G21:I21"/>
    <mergeCell ref="G27:I27"/>
  </mergeCells>
  <conditionalFormatting sqref="E25:F25">
    <cfRule type="cellIs" dxfId="16" priority="9" operator="equal">
      <formula>"NE USTREZA POGOJU"</formula>
    </cfRule>
    <cfRule type="cellIs" dxfId="15" priority="10" operator="equal">
      <formula>"USTREZA POGOJU"</formula>
    </cfRule>
  </conditionalFormatting>
  <conditionalFormatting sqref="C9:D9 C11:D13 C17:D19 C21:D23 C29">
    <cfRule type="expression" dxfId="14" priority="8">
      <formula>$J9=TRUE</formula>
    </cfRule>
  </conditionalFormatting>
  <conditionalFormatting sqref="C15">
    <cfRule type="expression" dxfId="13" priority="1">
      <formula>$J15=TRUE</formula>
    </cfRule>
  </conditionalFormatting>
  <dataValidations disablePrompts="1" count="1">
    <dataValidation type="list" allowBlank="1" showInputMessage="1" showErrorMessage="1" promptTitle="izberi regijo" prompt="Izberi regijo za vnos vrednosti povprečne mesečne plače za plačano uro." sqref="E40">
      <formula1>$E$95:$E$106</formula1>
    </dataValidation>
  </dataValidations>
  <pageMargins left="0.7857142857142857" right="0.39285714285714285" top="0.74803149606299213" bottom="0.74803149606299213" header="0.31496062992125984" footer="0.31496062992125984"/>
  <pageSetup paperSize="9" scale="50" fitToHeight="0" orientation="portrait" r:id="rId1"/>
  <headerFooter differentFirst="1">
    <oddHeader>&amp;RObrazec 3b: Podatki o ukrepu</oddHeader>
    <oddFooter>&amp;C»Javni razpis za sofinanciranje ukrepov trajnostne mobilnosti (oznaka JR-TM 1/2017) v okviru OP-EKP 2014 - 2020«&amp;R&amp;A</oddFooter>
    <firstHeader>&amp;L&amp;G&amp;C&amp;G&amp;RObrazec 3b (P+R B1): Podatki o operaciji
stran &amp;P / &amp;N</firstHeader>
  </headerFooter>
  <rowBreaks count="1" manualBreakCount="1">
    <brk id="26" min="2" max="8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381000</xdr:rowOff>
                  </from>
                  <to>
                    <xdr:col>4</xdr:col>
                    <xdr:colOff>0</xdr:colOff>
                    <xdr:row>10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619125</xdr:rowOff>
                  </from>
                  <to>
                    <xdr:col>4</xdr:col>
                    <xdr:colOff>0</xdr:colOff>
                    <xdr:row>17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1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2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3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4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15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0</xdr:rowOff>
                  </from>
                  <to>
                    <xdr:col>5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6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7">
    <tabColor theme="2" tint="-0.499984740745262"/>
  </sheetPr>
  <dimension ref="A1:O123"/>
  <sheetViews>
    <sheetView view="pageBreakPreview" topLeftCell="C46" zoomScale="85" zoomScaleNormal="115" zoomScaleSheetLayoutView="85" zoomScalePageLayoutView="70" workbookViewId="0">
      <selection activeCell="F69" sqref="F69"/>
    </sheetView>
  </sheetViews>
  <sheetFormatPr defaultRowHeight="15" x14ac:dyDescent="0.25"/>
  <cols>
    <col min="1" max="1" width="0" style="4" hidden="1" customWidth="1"/>
    <col min="2" max="2" width="9.42578125" style="4" hidden="1" customWidth="1"/>
    <col min="3" max="3" width="58.85546875" style="2" customWidth="1"/>
    <col min="4" max="4" width="30.42578125" style="2" customWidth="1"/>
    <col min="5" max="5" width="16.28515625" style="2" customWidth="1"/>
    <col min="6" max="6" width="15" style="2" customWidth="1"/>
    <col min="7" max="7" width="15.7109375" style="2" customWidth="1"/>
    <col min="8" max="8" width="20.7109375" style="2" customWidth="1"/>
    <col min="9" max="9" width="22.7109375" style="14" customWidth="1"/>
    <col min="10" max="11" width="10.5703125" style="53" hidden="1" customWidth="1"/>
    <col min="12" max="12" width="9" style="53" hidden="1" customWidth="1"/>
    <col min="13" max="13" width="9.140625" style="2" hidden="1" customWidth="1"/>
    <col min="14" max="14" width="9.140625" style="2" customWidth="1"/>
    <col min="15" max="16384" width="9.140625" style="2"/>
  </cols>
  <sheetData>
    <row r="1" spans="1:15" x14ac:dyDescent="0.25">
      <c r="A1" s="4" t="s">
        <v>84</v>
      </c>
      <c r="C1" s="3"/>
      <c r="D1" s="3"/>
      <c r="J1" s="205" t="s">
        <v>340</v>
      </c>
      <c r="K1" s="205" t="s">
        <v>340</v>
      </c>
      <c r="L1" s="205" t="s">
        <v>340</v>
      </c>
    </row>
    <row r="2" spans="1:15" ht="20.100000000000001" customHeight="1" x14ac:dyDescent="0.35">
      <c r="A2" s="4" t="s">
        <v>2</v>
      </c>
      <c r="C2" s="15" t="s">
        <v>74</v>
      </c>
      <c r="D2" s="240"/>
      <c r="E2" s="240"/>
      <c r="F2" s="240"/>
      <c r="G2" s="240"/>
      <c r="H2" s="240"/>
      <c r="I2" s="193" t="s">
        <v>364</v>
      </c>
    </row>
    <row r="3" spans="1:15" ht="20.100000000000001" customHeight="1" x14ac:dyDescent="0.25">
      <c r="C3" s="15" t="s">
        <v>75</v>
      </c>
      <c r="D3" s="241"/>
      <c r="E3" s="241"/>
      <c r="F3" s="241"/>
      <c r="G3" s="241"/>
      <c r="H3" s="241"/>
    </row>
    <row r="4" spans="1:15" ht="20.100000000000001" customHeight="1" x14ac:dyDescent="0.25">
      <c r="C4" s="15" t="s">
        <v>76</v>
      </c>
      <c r="D4" s="241"/>
      <c r="E4" s="241"/>
      <c r="F4" s="241"/>
      <c r="G4" s="241"/>
      <c r="H4" s="241"/>
    </row>
    <row r="5" spans="1:15" ht="15.75" x14ac:dyDescent="0.25">
      <c r="E5" s="5"/>
      <c r="F5" s="6"/>
    </row>
    <row r="6" spans="1:15" ht="16.5" thickBot="1" x14ac:dyDescent="0.3">
      <c r="E6" s="5"/>
      <c r="F6" s="6"/>
    </row>
    <row r="7" spans="1:15" ht="30" customHeight="1" x14ac:dyDescent="0.25">
      <c r="C7" s="164" t="s">
        <v>77</v>
      </c>
      <c r="D7" s="165"/>
      <c r="E7" s="165"/>
      <c r="F7" s="165"/>
      <c r="G7" s="326"/>
      <c r="H7" s="326"/>
      <c r="I7" s="327"/>
    </row>
    <row r="8" spans="1:15" ht="15.75" x14ac:dyDescent="0.25">
      <c r="C8" s="166" t="s">
        <v>77</v>
      </c>
      <c r="D8" s="167"/>
      <c r="E8" s="167" t="s">
        <v>78</v>
      </c>
      <c r="F8" s="167"/>
      <c r="G8" s="229" t="s">
        <v>345</v>
      </c>
      <c r="H8" s="229"/>
      <c r="I8" s="230"/>
      <c r="K8" s="197"/>
      <c r="L8" s="197"/>
      <c r="M8" s="21"/>
      <c r="N8" s="21"/>
      <c r="O8" s="21"/>
    </row>
    <row r="9" spans="1:15" ht="36.75" customHeight="1" x14ac:dyDescent="0.25">
      <c r="B9" s="26"/>
      <c r="C9" s="237" t="s">
        <v>10</v>
      </c>
      <c r="D9" s="238"/>
      <c r="E9" s="239" t="s">
        <v>347</v>
      </c>
      <c r="F9" s="239"/>
      <c r="G9" s="231"/>
      <c r="H9" s="231"/>
      <c r="I9" s="232"/>
      <c r="J9" s="198" t="b">
        <v>0</v>
      </c>
      <c r="K9" s="199"/>
      <c r="L9" s="199"/>
      <c r="M9" s="22"/>
      <c r="N9" s="21"/>
      <c r="O9" s="21"/>
    </row>
    <row r="10" spans="1:15" ht="30" customHeight="1" x14ac:dyDescent="0.25">
      <c r="B10" s="26"/>
      <c r="C10" s="166" t="s">
        <v>87</v>
      </c>
      <c r="D10" s="168"/>
      <c r="E10" s="168"/>
      <c r="F10" s="168"/>
      <c r="G10" s="229"/>
      <c r="H10" s="229"/>
      <c r="I10" s="230"/>
      <c r="J10" s="200"/>
      <c r="K10" s="199"/>
      <c r="L10" s="199"/>
      <c r="M10" s="22"/>
      <c r="N10" s="21"/>
      <c r="O10" s="21"/>
    </row>
    <row r="11" spans="1:15" ht="33.75" customHeight="1" x14ac:dyDescent="0.25">
      <c r="B11" s="27" t="s">
        <v>16</v>
      </c>
      <c r="C11" s="237" t="s">
        <v>11</v>
      </c>
      <c r="D11" s="238"/>
      <c r="E11" s="239" t="s">
        <v>348</v>
      </c>
      <c r="F11" s="239"/>
      <c r="G11" s="231"/>
      <c r="H11" s="231"/>
      <c r="I11" s="232"/>
      <c r="J11" s="198" t="b">
        <v>0</v>
      </c>
      <c r="K11" s="199"/>
      <c r="L11" s="199"/>
      <c r="M11" s="22"/>
      <c r="N11" s="21"/>
      <c r="O11" s="21"/>
    </row>
    <row r="12" spans="1:15" ht="38.25" x14ac:dyDescent="0.25">
      <c r="B12" s="27" t="s">
        <v>37</v>
      </c>
      <c r="C12" s="237" t="s">
        <v>12</v>
      </c>
      <c r="D12" s="238"/>
      <c r="E12" s="239" t="s">
        <v>348</v>
      </c>
      <c r="F12" s="239"/>
      <c r="G12" s="231"/>
      <c r="H12" s="231"/>
      <c r="I12" s="232"/>
      <c r="J12" s="198" t="b">
        <v>0</v>
      </c>
      <c r="K12" s="199"/>
      <c r="L12" s="199"/>
      <c r="M12" s="22"/>
      <c r="N12" s="21"/>
      <c r="O12" s="21"/>
    </row>
    <row r="13" spans="1:15" ht="36.75" customHeight="1" x14ac:dyDescent="0.25">
      <c r="B13" s="27" t="s">
        <v>38</v>
      </c>
      <c r="C13" s="322" t="s">
        <v>108</v>
      </c>
      <c r="D13" s="323"/>
      <c r="E13" s="239" t="s">
        <v>348</v>
      </c>
      <c r="F13" s="239"/>
      <c r="G13" s="231"/>
      <c r="H13" s="231"/>
      <c r="I13" s="232"/>
      <c r="J13" s="198" t="b">
        <v>0</v>
      </c>
      <c r="K13" s="199"/>
      <c r="L13" s="199"/>
      <c r="M13" s="22"/>
      <c r="N13" s="21"/>
      <c r="O13" s="21"/>
    </row>
    <row r="14" spans="1:15" ht="36.75" customHeight="1" x14ac:dyDescent="0.25">
      <c r="B14" s="26" t="s">
        <v>80</v>
      </c>
      <c r="C14" s="324" t="s">
        <v>107</v>
      </c>
      <c r="D14" s="325"/>
      <c r="E14" s="239"/>
      <c r="F14" s="239"/>
      <c r="G14" s="231"/>
      <c r="H14" s="231"/>
      <c r="I14" s="232"/>
      <c r="J14" s="198" t="b">
        <v>0</v>
      </c>
      <c r="K14" s="199"/>
      <c r="L14" s="199"/>
      <c r="M14" s="22"/>
      <c r="N14" s="21"/>
      <c r="O14" s="21"/>
    </row>
    <row r="15" spans="1:15" ht="30" customHeight="1" x14ac:dyDescent="0.25">
      <c r="B15" s="27"/>
      <c r="C15" s="166" t="s">
        <v>89</v>
      </c>
      <c r="D15" s="168"/>
      <c r="E15" s="46"/>
      <c r="F15" s="46"/>
      <c r="G15" s="229"/>
      <c r="H15" s="229"/>
      <c r="I15" s="230"/>
      <c r="K15" s="199"/>
      <c r="L15" s="199"/>
      <c r="M15" s="22"/>
      <c r="N15" s="21"/>
      <c r="O15" s="21"/>
    </row>
    <row r="16" spans="1:15" ht="30" customHeight="1" x14ac:dyDescent="0.25">
      <c r="B16" s="27"/>
      <c r="C16" s="322" t="s">
        <v>342</v>
      </c>
      <c r="D16" s="323"/>
      <c r="E16" s="328" t="s">
        <v>349</v>
      </c>
      <c r="F16" s="328"/>
      <c r="G16" s="330"/>
      <c r="H16" s="330"/>
      <c r="I16" s="331"/>
      <c r="J16" s="198" t="b">
        <v>0</v>
      </c>
      <c r="K16" s="201"/>
      <c r="L16" s="199"/>
      <c r="M16" s="22"/>
      <c r="N16" s="21"/>
      <c r="O16" s="21"/>
    </row>
    <row r="17" spans="1:15" ht="44.25" customHeight="1" x14ac:dyDescent="0.25">
      <c r="B17" s="189"/>
      <c r="C17" s="324" t="s">
        <v>346</v>
      </c>
      <c r="D17" s="325"/>
      <c r="E17" s="329"/>
      <c r="F17" s="329"/>
      <c r="G17" s="332"/>
      <c r="H17" s="332"/>
      <c r="I17" s="333"/>
      <c r="J17" s="198" t="b">
        <v>0</v>
      </c>
      <c r="K17" s="201"/>
      <c r="L17" s="199"/>
      <c r="M17" s="22"/>
      <c r="N17" s="21"/>
      <c r="O17" s="21"/>
    </row>
    <row r="18" spans="1:15" ht="30" customHeight="1" x14ac:dyDescent="0.25">
      <c r="B18" s="26"/>
      <c r="C18" s="166" t="s">
        <v>88</v>
      </c>
      <c r="D18" s="168"/>
      <c r="E18" s="168"/>
      <c r="F18" s="168"/>
      <c r="G18" s="229"/>
      <c r="H18" s="229"/>
      <c r="I18" s="230"/>
      <c r="K18" s="199"/>
      <c r="L18" s="199"/>
      <c r="M18" s="22"/>
      <c r="N18" s="21"/>
      <c r="O18" s="21"/>
    </row>
    <row r="19" spans="1:15" ht="48.75" customHeight="1" x14ac:dyDescent="0.25">
      <c r="B19" s="27" t="s">
        <v>13</v>
      </c>
      <c r="C19" s="237" t="s">
        <v>111</v>
      </c>
      <c r="D19" s="238"/>
      <c r="E19" s="239" t="s">
        <v>366</v>
      </c>
      <c r="F19" s="239"/>
      <c r="G19" s="231"/>
      <c r="H19" s="231"/>
      <c r="I19" s="232"/>
      <c r="J19" s="198" t="b">
        <v>0</v>
      </c>
      <c r="K19" s="199"/>
      <c r="L19" s="199"/>
      <c r="M19" s="22"/>
      <c r="N19" s="21"/>
      <c r="O19" s="21"/>
    </row>
    <row r="20" spans="1:15" ht="35.25" customHeight="1" x14ac:dyDescent="0.25">
      <c r="B20" s="27" t="s">
        <v>16</v>
      </c>
      <c r="C20" s="237" t="s">
        <v>109</v>
      </c>
      <c r="D20" s="238"/>
      <c r="E20" s="239" t="s">
        <v>348</v>
      </c>
      <c r="F20" s="239"/>
      <c r="G20" s="231"/>
      <c r="H20" s="231"/>
      <c r="I20" s="232"/>
      <c r="J20" s="198" t="e">
        <f>IF(K20&gt;=2,FALSE,TRUE)</f>
        <v>#DIV/0!</v>
      </c>
      <c r="K20" s="201" t="e">
        <f>(E46+E37+E38+E39+E40)/(E33+E35)</f>
        <v>#DIV/0!</v>
      </c>
      <c r="L20" s="199"/>
      <c r="M20" s="22"/>
      <c r="N20" s="21"/>
      <c r="O20" s="21"/>
    </row>
    <row r="21" spans="1:15" ht="51" customHeight="1" x14ac:dyDescent="0.25">
      <c r="B21" s="27" t="s">
        <v>15</v>
      </c>
      <c r="C21" s="237" t="s">
        <v>343</v>
      </c>
      <c r="D21" s="238"/>
      <c r="E21" s="239" t="s">
        <v>367</v>
      </c>
      <c r="F21" s="239"/>
      <c r="G21" s="231"/>
      <c r="H21" s="231"/>
      <c r="I21" s="232"/>
      <c r="J21" s="198" t="b">
        <v>0</v>
      </c>
      <c r="K21" s="199"/>
      <c r="L21" s="199"/>
      <c r="M21" s="22"/>
      <c r="N21" s="21"/>
      <c r="O21" s="21"/>
    </row>
    <row r="22" spans="1:15" ht="30" customHeight="1" x14ac:dyDescent="0.25">
      <c r="B22" s="27"/>
      <c r="C22" s="166" t="s">
        <v>90</v>
      </c>
      <c r="D22" s="168"/>
      <c r="E22" s="168"/>
      <c r="F22" s="168"/>
      <c r="G22" s="229"/>
      <c r="H22" s="229"/>
      <c r="I22" s="230"/>
      <c r="K22" s="199"/>
      <c r="L22" s="199"/>
      <c r="M22" s="22"/>
      <c r="N22" s="21"/>
      <c r="O22" s="21"/>
    </row>
    <row r="23" spans="1:15" ht="77.25" customHeight="1" x14ac:dyDescent="0.25">
      <c r="B23" s="27" t="s">
        <v>16</v>
      </c>
      <c r="C23" s="237" t="s">
        <v>5</v>
      </c>
      <c r="D23" s="238"/>
      <c r="E23" s="239" t="s">
        <v>368</v>
      </c>
      <c r="F23" s="239"/>
      <c r="G23" s="231"/>
      <c r="H23" s="231"/>
      <c r="I23" s="232"/>
      <c r="J23" s="198" t="b">
        <v>0</v>
      </c>
      <c r="K23" s="199"/>
      <c r="L23" s="199"/>
      <c r="M23" s="22"/>
      <c r="N23" s="21"/>
      <c r="O23" s="21"/>
    </row>
    <row r="24" spans="1:15" ht="78" customHeight="1" x14ac:dyDescent="0.25">
      <c r="B24" s="27" t="s">
        <v>81</v>
      </c>
      <c r="C24" s="237" t="s">
        <v>110</v>
      </c>
      <c r="D24" s="238"/>
      <c r="E24" s="239" t="s">
        <v>350</v>
      </c>
      <c r="F24" s="239"/>
      <c r="G24" s="231"/>
      <c r="H24" s="231"/>
      <c r="I24" s="232"/>
      <c r="J24" s="198" t="b">
        <v>0</v>
      </c>
      <c r="K24" s="199"/>
      <c r="L24" s="199"/>
      <c r="M24" s="22"/>
      <c r="N24" s="21"/>
      <c r="O24" s="21"/>
    </row>
    <row r="25" spans="1:15" ht="63.75" customHeight="1" x14ac:dyDescent="0.25">
      <c r="B25" s="27" t="s">
        <v>13</v>
      </c>
      <c r="C25" s="237" t="s">
        <v>40</v>
      </c>
      <c r="D25" s="238"/>
      <c r="E25" s="239" t="s">
        <v>369</v>
      </c>
      <c r="F25" s="239"/>
      <c r="G25" s="231"/>
      <c r="H25" s="231"/>
      <c r="I25" s="232"/>
      <c r="J25" s="198" t="b">
        <v>0</v>
      </c>
      <c r="K25" s="199"/>
      <c r="L25" s="199"/>
      <c r="M25" s="22"/>
      <c r="N25" s="21"/>
      <c r="O25" s="21"/>
    </row>
    <row r="26" spans="1:15" ht="30" customHeight="1" x14ac:dyDescent="0.25">
      <c r="B26" s="28"/>
      <c r="C26" s="166" t="s">
        <v>91</v>
      </c>
      <c r="D26" s="168"/>
      <c r="E26" s="168"/>
      <c r="F26" s="168"/>
      <c r="G26" s="229"/>
      <c r="H26" s="229"/>
      <c r="I26" s="230"/>
      <c r="K26" s="199"/>
      <c r="L26" s="199"/>
      <c r="M26" s="22"/>
      <c r="N26" s="21"/>
      <c r="O26" s="21"/>
    </row>
    <row r="27" spans="1:15" ht="60.75" customHeight="1" thickBot="1" x14ac:dyDescent="0.3">
      <c r="B27" s="27" t="s">
        <v>25</v>
      </c>
      <c r="C27" s="248" t="s">
        <v>83</v>
      </c>
      <c r="D27" s="249"/>
      <c r="E27" s="250" t="str">
        <f>IFERROR(IF(E61="","VSTAVI PODATKE V ZELENA POLJA",(IF(E61&lt;=2,"USTREZA POGOJU","NE USTREZA POGOJU"))),"MANJKAJOČI PODATKI")</f>
        <v>VSTAVI PODATKE V ZELENA POLJA</v>
      </c>
      <c r="F27" s="250"/>
      <c r="G27" s="260"/>
      <c r="H27" s="260"/>
      <c r="I27" s="261"/>
      <c r="K27" s="199"/>
      <c r="L27" s="199"/>
      <c r="M27" s="22"/>
      <c r="N27" s="21"/>
      <c r="O27" s="21"/>
    </row>
    <row r="28" spans="1:15" ht="6" customHeight="1" thickBot="1" x14ac:dyDescent="0.3"/>
    <row r="29" spans="1:15" ht="30" customHeight="1" x14ac:dyDescent="0.25">
      <c r="C29" s="171" t="s">
        <v>85</v>
      </c>
      <c r="D29" s="172"/>
      <c r="E29" s="173"/>
      <c r="F29" s="174"/>
      <c r="G29" s="320" t="s">
        <v>79</v>
      </c>
      <c r="H29" s="320"/>
      <c r="I29" s="321"/>
    </row>
    <row r="30" spans="1:15" s="7" customFormat="1" ht="18.75" x14ac:dyDescent="0.25">
      <c r="A30" s="29"/>
      <c r="B30" s="29"/>
      <c r="C30" s="62" t="s">
        <v>99</v>
      </c>
      <c r="D30" s="63"/>
      <c r="E30" s="64"/>
      <c r="F30" s="157"/>
      <c r="G30" s="264"/>
      <c r="H30" s="264"/>
      <c r="I30" s="265"/>
      <c r="J30" s="202"/>
      <c r="K30" s="202"/>
      <c r="L30" s="202"/>
    </row>
    <row r="31" spans="1:15" ht="27.75" customHeight="1" x14ac:dyDescent="0.25">
      <c r="A31" s="4" t="s">
        <v>19</v>
      </c>
      <c r="B31" s="35"/>
      <c r="C31" s="246" t="s">
        <v>9</v>
      </c>
      <c r="D31" s="247"/>
      <c r="E31" s="91"/>
      <c r="F31" s="42"/>
      <c r="G31" s="241"/>
      <c r="H31" s="241"/>
      <c r="I31" s="255"/>
      <c r="J31" s="198" t="b">
        <v>0</v>
      </c>
    </row>
    <row r="32" spans="1:15" ht="15.75" x14ac:dyDescent="0.25">
      <c r="C32" s="251"/>
      <c r="D32" s="252"/>
      <c r="E32" s="39"/>
      <c r="F32" s="39"/>
      <c r="G32" s="253"/>
      <c r="H32" s="253"/>
      <c r="I32" s="254"/>
    </row>
    <row r="33" spans="1:12" ht="53.25" customHeight="1" x14ac:dyDescent="0.25">
      <c r="C33" s="251" t="s">
        <v>33</v>
      </c>
      <c r="D33" s="252"/>
      <c r="E33" s="43"/>
      <c r="F33" s="39" t="s">
        <v>69</v>
      </c>
      <c r="G33" s="241"/>
      <c r="H33" s="241"/>
      <c r="I33" s="255"/>
    </row>
    <row r="34" spans="1:12" ht="53.25" customHeight="1" x14ac:dyDescent="0.25">
      <c r="C34" s="251" t="s">
        <v>34</v>
      </c>
      <c r="D34" s="252"/>
      <c r="E34" s="44"/>
      <c r="F34" s="39" t="s">
        <v>70</v>
      </c>
      <c r="G34" s="241"/>
      <c r="H34" s="241"/>
      <c r="I34" s="255"/>
    </row>
    <row r="35" spans="1:12" ht="53.25" customHeight="1" x14ac:dyDescent="0.25">
      <c r="C35" s="251" t="s">
        <v>35</v>
      </c>
      <c r="D35" s="252"/>
      <c r="E35" s="43"/>
      <c r="F35" s="39" t="s">
        <v>69</v>
      </c>
      <c r="G35" s="241"/>
      <c r="H35" s="241"/>
      <c r="I35" s="255"/>
    </row>
    <row r="36" spans="1:12" ht="53.25" customHeight="1" x14ac:dyDescent="0.25">
      <c r="C36" s="251" t="s">
        <v>36</v>
      </c>
      <c r="D36" s="252"/>
      <c r="E36" s="44"/>
      <c r="F36" s="39" t="s">
        <v>71</v>
      </c>
      <c r="G36" s="241"/>
      <c r="H36" s="241"/>
      <c r="I36" s="255"/>
    </row>
    <row r="37" spans="1:12" ht="21" customHeight="1" x14ac:dyDescent="0.25">
      <c r="B37" s="36"/>
      <c r="C37" s="251" t="s">
        <v>27</v>
      </c>
      <c r="D37" s="252"/>
      <c r="E37" s="43"/>
      <c r="F37" s="39" t="s">
        <v>69</v>
      </c>
      <c r="G37" s="241"/>
      <c r="H37" s="241"/>
      <c r="I37" s="255"/>
    </row>
    <row r="38" spans="1:12" ht="21" customHeight="1" x14ac:dyDescent="0.25">
      <c r="B38" s="37"/>
      <c r="C38" s="251" t="s">
        <v>28</v>
      </c>
      <c r="D38" s="252"/>
      <c r="E38" s="43"/>
      <c r="F38" s="39" t="s">
        <v>69</v>
      </c>
      <c r="G38" s="241"/>
      <c r="H38" s="241"/>
      <c r="I38" s="255"/>
    </row>
    <row r="39" spans="1:12" ht="21" customHeight="1" x14ac:dyDescent="0.25">
      <c r="B39" s="37"/>
      <c r="C39" s="251" t="s">
        <v>29</v>
      </c>
      <c r="D39" s="252"/>
      <c r="E39" s="43"/>
      <c r="F39" s="39" t="s">
        <v>69</v>
      </c>
      <c r="G39" s="241"/>
      <c r="H39" s="241"/>
      <c r="I39" s="255"/>
    </row>
    <row r="40" spans="1:12" ht="21" customHeight="1" x14ac:dyDescent="0.25">
      <c r="B40" s="37"/>
      <c r="C40" s="251" t="s">
        <v>30</v>
      </c>
      <c r="D40" s="252"/>
      <c r="E40" s="43"/>
      <c r="F40" s="39" t="s">
        <v>69</v>
      </c>
      <c r="G40" s="241"/>
      <c r="H40" s="241"/>
      <c r="I40" s="255"/>
    </row>
    <row r="41" spans="1:12" ht="21" customHeight="1" x14ac:dyDescent="0.25">
      <c r="B41" s="37"/>
      <c r="C41" s="251" t="s">
        <v>31</v>
      </c>
      <c r="D41" s="252"/>
      <c r="E41" s="44"/>
      <c r="F41" s="39" t="s">
        <v>71</v>
      </c>
      <c r="G41" s="241"/>
      <c r="H41" s="241"/>
      <c r="I41" s="255"/>
    </row>
    <row r="42" spans="1:12" ht="21" customHeight="1" x14ac:dyDescent="0.25">
      <c r="B42" s="37"/>
      <c r="C42" s="251" t="s">
        <v>113</v>
      </c>
      <c r="D42" s="252"/>
      <c r="E42" s="44"/>
      <c r="F42" s="39"/>
      <c r="G42" s="262"/>
      <c r="H42" s="262"/>
      <c r="I42" s="263"/>
    </row>
    <row r="43" spans="1:12" ht="21" customHeight="1" x14ac:dyDescent="0.25">
      <c r="B43" s="37"/>
      <c r="C43" s="251" t="s">
        <v>92</v>
      </c>
      <c r="D43" s="252"/>
      <c r="E43" s="66" t="str">
        <f>IFERROR(VLOOKUP(E42,E99:F110,2),"# izberi regijo zgoraj")</f>
        <v># izberi regijo zgoraj</v>
      </c>
      <c r="F43" s="39" t="s">
        <v>93</v>
      </c>
      <c r="G43" s="262"/>
      <c r="H43" s="262"/>
      <c r="I43" s="263"/>
    </row>
    <row r="44" spans="1:12" ht="21" customHeight="1" x14ac:dyDescent="0.25">
      <c r="B44" s="37"/>
      <c r="C44" s="251" t="s">
        <v>73</v>
      </c>
      <c r="D44" s="252"/>
      <c r="E44" s="67" t="str">
        <f>IFERROR((E43/60)/2,"# izberi regijo zgoraj")</f>
        <v># izberi regijo zgoraj</v>
      </c>
      <c r="F44" s="39" t="s">
        <v>72</v>
      </c>
      <c r="G44" s="262"/>
      <c r="H44" s="262"/>
      <c r="I44" s="263"/>
    </row>
    <row r="45" spans="1:12" ht="21" customHeight="1" x14ac:dyDescent="0.25">
      <c r="B45" s="37"/>
      <c r="C45" s="251" t="s">
        <v>32</v>
      </c>
      <c r="D45" s="252"/>
      <c r="E45" s="66">
        <v>0.15</v>
      </c>
      <c r="F45" s="39" t="s">
        <v>68</v>
      </c>
      <c r="G45" s="262"/>
      <c r="H45" s="262"/>
      <c r="I45" s="263"/>
    </row>
    <row r="46" spans="1:12" ht="21" customHeight="1" x14ac:dyDescent="0.25">
      <c r="B46" s="37"/>
      <c r="C46" s="251" t="s">
        <v>43</v>
      </c>
      <c r="D46" s="252"/>
      <c r="E46" s="43"/>
      <c r="F46" s="39" t="s">
        <v>69</v>
      </c>
      <c r="G46" s="241"/>
      <c r="H46" s="241"/>
      <c r="I46" s="255"/>
    </row>
    <row r="47" spans="1:12" ht="21" customHeight="1" x14ac:dyDescent="0.25">
      <c r="B47" s="37"/>
      <c r="C47" s="251" t="s">
        <v>44</v>
      </c>
      <c r="D47" s="252"/>
      <c r="E47" s="44"/>
      <c r="F47" s="39" t="s">
        <v>70</v>
      </c>
      <c r="G47" s="241"/>
      <c r="H47" s="241"/>
      <c r="I47" s="255"/>
    </row>
    <row r="48" spans="1:12" s="7" customFormat="1" ht="18.75" x14ac:dyDescent="0.25">
      <c r="A48" s="29"/>
      <c r="B48" s="29"/>
      <c r="C48" s="62" t="s">
        <v>101</v>
      </c>
      <c r="D48" s="63"/>
      <c r="E48" s="64"/>
      <c r="F48" s="157"/>
      <c r="G48" s="264"/>
      <c r="H48" s="264"/>
      <c r="I48" s="265"/>
      <c r="J48" s="202"/>
      <c r="K48" s="202"/>
      <c r="L48" s="202"/>
    </row>
    <row r="49" spans="1:15" ht="21" customHeight="1" x14ac:dyDescent="0.25">
      <c r="B49" s="30"/>
      <c r="C49" s="251" t="s">
        <v>332</v>
      </c>
      <c r="D49" s="252"/>
      <c r="E49" s="43"/>
      <c r="F49" s="39" t="s">
        <v>102</v>
      </c>
      <c r="G49" s="241"/>
      <c r="H49" s="241"/>
      <c r="I49" s="255"/>
      <c r="J49" s="203" t="b">
        <f>IF(E49&gt;600,TRUE,FALSE)</f>
        <v>0</v>
      </c>
    </row>
    <row r="50" spans="1:15" ht="36.75" customHeight="1" x14ac:dyDescent="0.25">
      <c r="B50" s="26"/>
      <c r="C50" s="251" t="s">
        <v>331</v>
      </c>
      <c r="D50" s="252"/>
      <c r="E50" s="91"/>
      <c r="F50" s="42"/>
      <c r="G50" s="231"/>
      <c r="H50" s="231"/>
      <c r="I50" s="232"/>
      <c r="J50" s="206" t="b">
        <v>0</v>
      </c>
      <c r="K50" s="207">
        <f>IF(J50=TRUE,10000,3000)</f>
        <v>3000</v>
      </c>
      <c r="L50" s="199"/>
      <c r="M50" s="22"/>
      <c r="N50" s="21"/>
      <c r="O50" s="21"/>
    </row>
    <row r="51" spans="1:15" s="7" customFormat="1" ht="18.75" x14ac:dyDescent="0.25">
      <c r="A51" s="29"/>
      <c r="B51" s="29"/>
      <c r="C51" s="62" t="s">
        <v>98</v>
      </c>
      <c r="D51" s="63"/>
      <c r="E51" s="64"/>
      <c r="F51" s="157"/>
      <c r="G51" s="264"/>
      <c r="H51" s="264"/>
      <c r="I51" s="265"/>
      <c r="J51" s="202"/>
      <c r="K51" s="202"/>
      <c r="L51" s="202"/>
    </row>
    <row r="52" spans="1:15" ht="21" customHeight="1" x14ac:dyDescent="0.25">
      <c r="B52" s="30"/>
      <c r="C52" s="251" t="s">
        <v>100</v>
      </c>
      <c r="D52" s="252"/>
      <c r="E52" s="43"/>
      <c r="F52" s="39" t="s">
        <v>106</v>
      </c>
      <c r="G52" s="241"/>
      <c r="H52" s="241"/>
      <c r="I52" s="255"/>
    </row>
    <row r="53" spans="1:15" ht="21" customHeight="1" x14ac:dyDescent="0.25">
      <c r="B53" s="30"/>
      <c r="C53" s="251" t="s">
        <v>103</v>
      </c>
      <c r="D53" s="252"/>
      <c r="E53" s="43"/>
      <c r="F53" s="39" t="s">
        <v>105</v>
      </c>
      <c r="G53" s="241"/>
      <c r="H53" s="241"/>
      <c r="I53" s="255"/>
    </row>
    <row r="54" spans="1:15" ht="21" customHeight="1" x14ac:dyDescent="0.25">
      <c r="B54" s="38" t="s">
        <v>22</v>
      </c>
      <c r="C54" s="251" t="s">
        <v>104</v>
      </c>
      <c r="D54" s="252"/>
      <c r="E54" s="43"/>
      <c r="F54" s="39" t="s">
        <v>106</v>
      </c>
      <c r="G54" s="241"/>
      <c r="H54" s="241"/>
      <c r="I54" s="255"/>
    </row>
    <row r="55" spans="1:15" s="7" customFormat="1" ht="18.75" x14ac:dyDescent="0.25">
      <c r="A55" s="29"/>
      <c r="B55" s="29"/>
      <c r="C55" s="62" t="s">
        <v>371</v>
      </c>
      <c r="D55" s="63"/>
      <c r="E55" s="64"/>
      <c r="F55" s="157"/>
      <c r="G55" s="264"/>
      <c r="H55" s="264"/>
      <c r="I55" s="265"/>
      <c r="J55" s="202"/>
      <c r="K55" s="202"/>
      <c r="L55" s="202"/>
    </row>
    <row r="56" spans="1:15" ht="46.5" customHeight="1" x14ac:dyDescent="0.25">
      <c r="B56" s="30"/>
      <c r="C56" s="334" t="s">
        <v>339</v>
      </c>
      <c r="D56" s="335"/>
      <c r="E56" s="336"/>
      <c r="F56" s="336"/>
      <c r="G56" s="337"/>
      <c r="H56" s="337"/>
      <c r="I56" s="338"/>
      <c r="J56" s="53">
        <v>1</v>
      </c>
      <c r="K56" s="53">
        <f>VLOOKUP(J56,E122:F123,2)</f>
        <v>3000</v>
      </c>
      <c r="M56" s="190"/>
      <c r="N56" s="190"/>
      <c r="O56" s="190"/>
    </row>
    <row r="57" spans="1:15" ht="21" customHeight="1" thickBot="1" x14ac:dyDescent="0.3">
      <c r="B57" s="30"/>
      <c r="C57" s="266" t="s">
        <v>372</v>
      </c>
      <c r="D57" s="267"/>
      <c r="E57" s="145"/>
      <c r="F57" s="45" t="s">
        <v>93</v>
      </c>
      <c r="G57" s="290"/>
      <c r="H57" s="290"/>
      <c r="I57" s="291"/>
    </row>
    <row r="58" spans="1:15" ht="16.5" thickBot="1" x14ac:dyDescent="0.3">
      <c r="B58" s="31"/>
      <c r="C58" s="268"/>
      <c r="D58" s="268"/>
      <c r="E58" s="12"/>
      <c r="F58" s="13"/>
      <c r="G58" s="9"/>
      <c r="H58" s="1"/>
    </row>
    <row r="59" spans="1:15" ht="30" customHeight="1" x14ac:dyDescent="0.25">
      <c r="C59" s="54" t="s">
        <v>3</v>
      </c>
      <c r="D59" s="55"/>
      <c r="E59" s="58"/>
      <c r="F59" s="10"/>
      <c r="G59" s="314" t="s">
        <v>0</v>
      </c>
      <c r="H59" s="315"/>
      <c r="I59" s="70">
        <v>100</v>
      </c>
      <c r="J59" s="93"/>
    </row>
    <row r="60" spans="1:15" ht="30" customHeight="1" x14ac:dyDescent="0.25">
      <c r="C60" s="59" t="s">
        <v>4</v>
      </c>
      <c r="D60" s="60"/>
      <c r="E60" s="68"/>
      <c r="F60" s="11"/>
      <c r="G60" s="316" t="s">
        <v>1</v>
      </c>
      <c r="H60" s="317"/>
      <c r="I60" s="298">
        <f>IFERROR(IF(100-(50*E61)&gt;=0,100-(50*E61),0),0)</f>
        <v>0</v>
      </c>
      <c r="J60" s="93"/>
    </row>
    <row r="61" spans="1:15" ht="19.5" thickBot="1" x14ac:dyDescent="0.3">
      <c r="B61" s="31"/>
      <c r="C61" s="47" t="s">
        <v>26</v>
      </c>
      <c r="D61" s="48"/>
      <c r="E61" s="49" t="str">
        <f>IFERROR(E92/E91,"")</f>
        <v/>
      </c>
      <c r="G61" s="318"/>
      <c r="H61" s="319"/>
      <c r="I61" s="299"/>
      <c r="J61" s="93"/>
    </row>
    <row r="62" spans="1:15" ht="10.5" customHeight="1" x14ac:dyDescent="0.25">
      <c r="B62" s="31"/>
      <c r="C62" s="8"/>
      <c r="D62" s="8"/>
      <c r="E62" s="8"/>
      <c r="H62" s="1"/>
    </row>
    <row r="63" spans="1:15" ht="21" x14ac:dyDescent="0.25">
      <c r="B63" s="31"/>
      <c r="C63" s="105" t="s">
        <v>324</v>
      </c>
      <c r="D63"/>
      <c r="E63"/>
      <c r="F63" s="73"/>
      <c r="G63" s="75"/>
      <c r="H63" s="73"/>
      <c r="I63"/>
    </row>
    <row r="64" spans="1:15" ht="44.25" customHeight="1" x14ac:dyDescent="0.25">
      <c r="B64" s="31"/>
      <c r="C64" s="309" t="s">
        <v>373</v>
      </c>
      <c r="D64" s="309"/>
      <c r="E64" s="309"/>
      <c r="F64" s="309"/>
      <c r="G64" s="309"/>
      <c r="H64" s="309"/>
      <c r="I64" s="309"/>
    </row>
    <row r="65" spans="1:11" ht="10.5" customHeight="1" thickBot="1" x14ac:dyDescent="0.3">
      <c r="B65" s="31"/>
      <c r="C65" s="105"/>
      <c r="D65"/>
      <c r="E65"/>
      <c r="F65" s="73"/>
      <c r="G65" s="75"/>
      <c r="H65" s="73"/>
      <c r="I65"/>
    </row>
    <row r="66" spans="1:11" ht="46.5" customHeight="1" x14ac:dyDescent="0.25">
      <c r="B66" s="31"/>
      <c r="C66" s="116" t="s">
        <v>120</v>
      </c>
      <c r="D66" s="117" t="s">
        <v>115</v>
      </c>
      <c r="E66" s="117" t="s">
        <v>116</v>
      </c>
      <c r="F66" s="117" t="s">
        <v>321</v>
      </c>
      <c r="G66" s="117" t="s">
        <v>320</v>
      </c>
      <c r="H66" s="117" t="s">
        <v>323</v>
      </c>
      <c r="I66" s="118" t="s">
        <v>322</v>
      </c>
    </row>
    <row r="67" spans="1:11" ht="15.75" x14ac:dyDescent="0.25">
      <c r="B67" s="31"/>
      <c r="C67" s="94" t="s">
        <v>128</v>
      </c>
      <c r="D67" s="305"/>
      <c r="E67" s="306"/>
      <c r="F67" s="111"/>
      <c r="G67" s="95">
        <f>SUM(G68:G75)</f>
        <v>0</v>
      </c>
      <c r="H67" s="95">
        <f>SUM(H68:H75)</f>
        <v>0</v>
      </c>
      <c r="I67" s="119" t="e">
        <f>SUM(I68:I75)</f>
        <v>#VALUE!</v>
      </c>
    </row>
    <row r="68" spans="1:11" ht="45" x14ac:dyDescent="0.25">
      <c r="A68" s="2"/>
      <c r="B68" s="31"/>
      <c r="C68" s="78" t="s">
        <v>316</v>
      </c>
      <c r="D68" s="286" t="s">
        <v>132</v>
      </c>
      <c r="E68" s="287"/>
      <c r="F68" s="184">
        <f>IF(K68&lt;0,"Vpišite skupno investicijsko vrednost operacije",K68)</f>
        <v>0</v>
      </c>
      <c r="G68" s="185">
        <f>F68</f>
        <v>0</v>
      </c>
      <c r="H68" s="175" t="str">
        <f>IFERROR(IF(J68=TRUE,F68,E52*K50),"Vpišite št. parkirnih mest za avtomobile na P+R v celico E52")</f>
        <v>Vpišite št. parkirnih mest za avtomobile na P+R v celico E52</v>
      </c>
      <c r="I68" s="84" t="e">
        <f>G68-H68</f>
        <v>#VALUE!</v>
      </c>
      <c r="J68" s="53" t="e">
        <f>IF(F68/E52&lt;=K50,TRUE,FALSE)</f>
        <v>#DIV/0!</v>
      </c>
      <c r="K68" s="204">
        <f>E57-SUM(F77:F78,F69:F75)</f>
        <v>0</v>
      </c>
    </row>
    <row r="69" spans="1:11" ht="60" x14ac:dyDescent="0.25">
      <c r="A69" s="2"/>
      <c r="B69" s="31"/>
      <c r="C69" s="78" t="s">
        <v>130</v>
      </c>
      <c r="D69" s="286" t="s">
        <v>132</v>
      </c>
      <c r="E69" s="287"/>
      <c r="F69" s="88"/>
      <c r="G69" s="82">
        <f>F69</f>
        <v>0</v>
      </c>
      <c r="H69" s="83">
        <f>G69</f>
        <v>0</v>
      </c>
      <c r="I69" s="84">
        <f>G69-H69</f>
        <v>0</v>
      </c>
    </row>
    <row r="70" spans="1:11" ht="15.75" x14ac:dyDescent="0.25">
      <c r="A70" s="2"/>
      <c r="B70" s="31"/>
      <c r="C70" s="78" t="s">
        <v>315</v>
      </c>
      <c r="D70" s="286" t="s">
        <v>132</v>
      </c>
      <c r="E70" s="287"/>
      <c r="F70" s="88"/>
      <c r="G70" s="82">
        <f t="shared" ref="G70:H75" si="0">F70</f>
        <v>0</v>
      </c>
      <c r="H70" s="83">
        <f t="shared" si="0"/>
        <v>0</v>
      </c>
      <c r="I70" s="84">
        <f t="shared" ref="I70:I75" si="1">G70-H70</f>
        <v>0</v>
      </c>
    </row>
    <row r="71" spans="1:11" ht="15.75" x14ac:dyDescent="0.25">
      <c r="A71" s="2"/>
      <c r="B71" s="31"/>
      <c r="C71" s="79" t="s">
        <v>125</v>
      </c>
      <c r="D71" s="286" t="s">
        <v>132</v>
      </c>
      <c r="E71" s="287"/>
      <c r="F71" s="88"/>
      <c r="G71" s="82">
        <f t="shared" si="0"/>
        <v>0</v>
      </c>
      <c r="H71" s="83">
        <f t="shared" si="0"/>
        <v>0</v>
      </c>
      <c r="I71" s="84">
        <f t="shared" si="1"/>
        <v>0</v>
      </c>
    </row>
    <row r="72" spans="1:11" ht="15.75" x14ac:dyDescent="0.25">
      <c r="A72" s="2"/>
      <c r="B72" s="31"/>
      <c r="C72" s="79" t="s">
        <v>123</v>
      </c>
      <c r="D72" s="286" t="s">
        <v>132</v>
      </c>
      <c r="E72" s="287"/>
      <c r="F72" s="88"/>
      <c r="G72" s="82">
        <f t="shared" si="0"/>
        <v>0</v>
      </c>
      <c r="H72" s="83">
        <f t="shared" si="0"/>
        <v>0</v>
      </c>
      <c r="I72" s="84">
        <f t="shared" si="1"/>
        <v>0</v>
      </c>
    </row>
    <row r="73" spans="1:11" ht="15.75" x14ac:dyDescent="0.25">
      <c r="A73" s="2"/>
      <c r="B73" s="31"/>
      <c r="C73" s="78" t="s">
        <v>315</v>
      </c>
      <c r="D73" s="286" t="s">
        <v>132</v>
      </c>
      <c r="E73" s="287"/>
      <c r="F73" s="88"/>
      <c r="G73" s="82">
        <f t="shared" si="0"/>
        <v>0</v>
      </c>
      <c r="H73" s="83">
        <f t="shared" si="0"/>
        <v>0</v>
      </c>
      <c r="I73" s="84">
        <f t="shared" si="1"/>
        <v>0</v>
      </c>
    </row>
    <row r="74" spans="1:11" ht="15.75" x14ac:dyDescent="0.25">
      <c r="A74" s="2"/>
      <c r="B74" s="31"/>
      <c r="C74" s="78" t="s">
        <v>126</v>
      </c>
      <c r="D74" s="286" t="s">
        <v>132</v>
      </c>
      <c r="E74" s="287"/>
      <c r="F74" s="88"/>
      <c r="G74" s="82">
        <f t="shared" si="0"/>
        <v>0</v>
      </c>
      <c r="H74" s="83">
        <f t="shared" si="0"/>
        <v>0</v>
      </c>
      <c r="I74" s="84">
        <f t="shared" si="1"/>
        <v>0</v>
      </c>
    </row>
    <row r="75" spans="1:11" ht="15.75" x14ac:dyDescent="0.25">
      <c r="A75" s="2"/>
      <c r="B75" s="31"/>
      <c r="C75" s="161" t="s">
        <v>124</v>
      </c>
      <c r="D75" s="307" t="s">
        <v>132</v>
      </c>
      <c r="E75" s="308"/>
      <c r="F75" s="112"/>
      <c r="G75" s="113">
        <f t="shared" si="0"/>
        <v>0</v>
      </c>
      <c r="H75" s="114">
        <f t="shared" si="0"/>
        <v>0</v>
      </c>
      <c r="I75" s="115">
        <f t="shared" si="1"/>
        <v>0</v>
      </c>
    </row>
    <row r="76" spans="1:11" ht="15.75" x14ac:dyDescent="0.25">
      <c r="A76" s="2"/>
      <c r="B76" s="31"/>
      <c r="C76" s="276" t="s">
        <v>127</v>
      </c>
      <c r="D76" s="277"/>
      <c r="E76" s="97"/>
      <c r="F76" s="110"/>
      <c r="G76" s="98">
        <f>SUM(G77:G78)</f>
        <v>0</v>
      </c>
      <c r="H76" s="98">
        <f>SUM(H77:H78)</f>
        <v>0</v>
      </c>
      <c r="I76" s="99">
        <f>SUM(I77:I78)</f>
        <v>0</v>
      </c>
    </row>
    <row r="77" spans="1:11" ht="15.75" x14ac:dyDescent="0.25">
      <c r="A77" s="2"/>
      <c r="B77" s="31"/>
      <c r="C77" s="96" t="s">
        <v>129</v>
      </c>
      <c r="D77" s="286" t="s">
        <v>132</v>
      </c>
      <c r="E77" s="287"/>
      <c r="F77" s="88"/>
      <c r="G77" s="82">
        <f>F77</f>
        <v>0</v>
      </c>
      <c r="H77" s="83">
        <f>G77</f>
        <v>0</v>
      </c>
      <c r="I77" s="84">
        <f>G77-H77</f>
        <v>0</v>
      </c>
    </row>
    <row r="78" spans="1:11" ht="15.75" x14ac:dyDescent="0.25">
      <c r="A78" s="2"/>
      <c r="B78" s="31"/>
      <c r="C78" s="160" t="s">
        <v>314</v>
      </c>
      <c r="D78" s="288" t="s">
        <v>132</v>
      </c>
      <c r="E78" s="289"/>
      <c r="F78" s="106"/>
      <c r="G78" s="107">
        <f>F78</f>
        <v>0</v>
      </c>
      <c r="H78" s="108">
        <f>G78</f>
        <v>0</v>
      </c>
      <c r="I78" s="109">
        <f>G78-H78</f>
        <v>0</v>
      </c>
    </row>
    <row r="79" spans="1:11" ht="16.5" thickBot="1" x14ac:dyDescent="0.3">
      <c r="A79" s="2"/>
      <c r="B79" s="31"/>
      <c r="C79" s="80" t="s">
        <v>117</v>
      </c>
      <c r="D79" s="81"/>
      <c r="E79" s="81"/>
      <c r="F79" s="85"/>
      <c r="G79" s="85">
        <f>SUM(G68:G75,G77:G78)</f>
        <v>0</v>
      </c>
      <c r="H79" s="85">
        <f>SUM(H68:H75,H77:H78)</f>
        <v>0</v>
      </c>
      <c r="I79" s="85" t="e">
        <f>SUM(I68:I75,I77:I78)</f>
        <v>#VALUE!</v>
      </c>
    </row>
    <row r="80" spans="1:11" ht="15.75" x14ac:dyDescent="0.25">
      <c r="A80" s="2"/>
      <c r="B80" s="31"/>
      <c r="C80" s="101"/>
      <c r="D80" s="102"/>
      <c r="E80" s="140"/>
      <c r="F80" s="216" t="s">
        <v>121</v>
      </c>
      <c r="G80" s="100">
        <f>SUM(G68:G75)</f>
        <v>0</v>
      </c>
      <c r="H80" s="100">
        <f>SUM(H68:H75)</f>
        <v>0</v>
      </c>
      <c r="I80" s="100" t="e">
        <f>SUM(I68:I75)</f>
        <v>#VALUE!</v>
      </c>
    </row>
    <row r="81" spans="1:12" ht="15.75" x14ac:dyDescent="0.25">
      <c r="A81" s="2"/>
      <c r="B81" s="31"/>
      <c r="C81" s="103"/>
      <c r="D81" s="104"/>
      <c r="E81" s="141"/>
      <c r="F81" s="217" t="s">
        <v>122</v>
      </c>
      <c r="G81" s="76">
        <f>SUM(G77:G78)</f>
        <v>0</v>
      </c>
      <c r="H81" s="76">
        <f>SUM(H77:H78)</f>
        <v>0</v>
      </c>
      <c r="I81" s="77">
        <f>SUM(I77:I78)</f>
        <v>0</v>
      </c>
    </row>
    <row r="82" spans="1:12" ht="19.5" thickBot="1" x14ac:dyDescent="0.3">
      <c r="A82" s="2"/>
      <c r="B82" s="31"/>
      <c r="C82" s="74"/>
      <c r="D82" s="50"/>
      <c r="E82" s="50"/>
      <c r="F82" s="278" t="s">
        <v>312</v>
      </c>
      <c r="G82" s="279"/>
      <c r="H82" s="280"/>
      <c r="I82" s="86">
        <f>SUM(H68:H75,H77:H78)</f>
        <v>0</v>
      </c>
    </row>
    <row r="83" spans="1:12" ht="16.5" thickBot="1" x14ac:dyDescent="0.3">
      <c r="A83" s="2"/>
      <c r="B83" s="31"/>
      <c r="C83" s="74"/>
      <c r="D83" s="50"/>
      <c r="E83" s="50"/>
      <c r="F83" s="281" t="s">
        <v>313</v>
      </c>
      <c r="G83" s="282"/>
      <c r="H83" s="283"/>
      <c r="I83" s="131" t="e">
        <f>SUM(I68:I75,I77:I78)</f>
        <v>#VALUE!</v>
      </c>
    </row>
    <row r="84" spans="1:12" ht="15.75" x14ac:dyDescent="0.25">
      <c r="A84" s="2"/>
      <c r="B84" s="31"/>
      <c r="C84" s="269" t="s">
        <v>95</v>
      </c>
      <c r="D84" s="269"/>
      <c r="E84" s="269"/>
      <c r="F84" s="269"/>
      <c r="G84" s="269"/>
      <c r="H84" s="269"/>
    </row>
    <row r="85" spans="1:12" ht="15.75" x14ac:dyDescent="0.25">
      <c r="A85" s="2"/>
      <c r="B85" s="31"/>
      <c r="F85" s="218"/>
      <c r="G85" s="219"/>
      <c r="H85" s="219"/>
      <c r="I85" s="92"/>
    </row>
    <row r="86" spans="1:12" ht="15.75" x14ac:dyDescent="0.25">
      <c r="A86" s="2"/>
      <c r="B86" s="31"/>
      <c r="C86" s="87" t="s">
        <v>119</v>
      </c>
      <c r="F86" s="191"/>
      <c r="G86" s="191"/>
      <c r="H86" s="219"/>
      <c r="I86" s="92"/>
    </row>
    <row r="87" spans="1:12" ht="15.75" x14ac:dyDescent="0.25">
      <c r="A87" s="2"/>
      <c r="B87" s="31"/>
      <c r="C87" s="87"/>
      <c r="E87" s="14" t="s">
        <v>96</v>
      </c>
      <c r="F87" s="302"/>
      <c r="G87" s="302"/>
      <c r="H87" s="192"/>
      <c r="I87" s="92"/>
    </row>
    <row r="88" spans="1:12" ht="15.75" x14ac:dyDescent="0.25">
      <c r="A88" s="2"/>
      <c r="B88" s="31"/>
      <c r="C88" s="87" t="s">
        <v>118</v>
      </c>
      <c r="D88" s="2" t="s">
        <v>97</v>
      </c>
      <c r="H88" s="25"/>
    </row>
    <row r="89" spans="1:12" ht="15.75" x14ac:dyDescent="0.25">
      <c r="A89" s="2"/>
      <c r="B89" s="31"/>
      <c r="C89" s="8"/>
      <c r="D89" s="8"/>
      <c r="E89" s="8"/>
      <c r="H89" s="1"/>
    </row>
    <row r="90" spans="1:12" s="4" customFormat="1" x14ac:dyDescent="0.25">
      <c r="E90" s="32"/>
      <c r="F90" s="33"/>
      <c r="G90" s="32"/>
      <c r="I90" s="34"/>
      <c r="J90" s="53"/>
      <c r="K90" s="53"/>
      <c r="L90" s="53"/>
    </row>
    <row r="91" spans="1:12" s="53" customFormat="1" hidden="1" x14ac:dyDescent="0.25">
      <c r="C91" s="53" t="s">
        <v>41</v>
      </c>
      <c r="E91" s="163" t="e">
        <f>E33*E44+2*E34*E45+E35*E44+E36</f>
        <v>#VALUE!</v>
      </c>
      <c r="F91" s="194"/>
      <c r="G91" s="53" t="s">
        <v>66</v>
      </c>
      <c r="I91" s="205" t="s">
        <v>340</v>
      </c>
    </row>
    <row r="92" spans="1:12" s="53" customFormat="1" hidden="1" x14ac:dyDescent="0.25">
      <c r="C92" s="53" t="s">
        <v>42</v>
      </c>
      <c r="E92" s="163" t="e">
        <f>2*E47*E45+(E46+E37+E38+E40+E39)*E44+E41</f>
        <v>#VALUE!</v>
      </c>
      <c r="F92" s="194"/>
      <c r="G92" s="53" t="s">
        <v>67</v>
      </c>
      <c r="I92" s="205" t="s">
        <v>340</v>
      </c>
    </row>
    <row r="93" spans="1:12" s="53" customFormat="1" hidden="1" x14ac:dyDescent="0.25">
      <c r="C93" s="53" t="s">
        <v>86</v>
      </c>
      <c r="E93" s="194"/>
      <c r="F93" s="194"/>
      <c r="G93" s="194"/>
      <c r="I93" s="205" t="s">
        <v>340</v>
      </c>
    </row>
    <row r="94" spans="1:12" s="53" customFormat="1" hidden="1" x14ac:dyDescent="0.25">
      <c r="E94" s="194"/>
      <c r="F94" s="194"/>
      <c r="G94" s="194"/>
      <c r="I94" s="205" t="s">
        <v>340</v>
      </c>
    </row>
    <row r="95" spans="1:12" s="53" customFormat="1" hidden="1" x14ac:dyDescent="0.25">
      <c r="E95" s="303" t="s">
        <v>65</v>
      </c>
      <c r="F95" s="304"/>
      <c r="G95" s="194"/>
      <c r="I95" s="205" t="s">
        <v>340</v>
      </c>
    </row>
    <row r="96" spans="1:12" s="53" customFormat="1" ht="60" hidden="1" x14ac:dyDescent="0.25">
      <c r="E96" s="300"/>
      <c r="F96" s="195" t="s">
        <v>46</v>
      </c>
      <c r="G96" s="194"/>
      <c r="I96" s="205" t="s">
        <v>340</v>
      </c>
    </row>
    <row r="97" spans="5:9" s="53" customFormat="1" hidden="1" x14ac:dyDescent="0.25">
      <c r="E97" s="301"/>
      <c r="F97" s="195" t="s">
        <v>64</v>
      </c>
      <c r="G97" s="194"/>
      <c r="I97" s="205" t="s">
        <v>340</v>
      </c>
    </row>
    <row r="98" spans="5:9" s="53" customFormat="1" hidden="1" x14ac:dyDescent="0.25">
      <c r="E98" s="196" t="s">
        <v>63</v>
      </c>
      <c r="F98" s="162">
        <v>6.14</v>
      </c>
      <c r="G98" s="194"/>
      <c r="I98" s="205" t="s">
        <v>340</v>
      </c>
    </row>
    <row r="99" spans="5:9" s="53" customFormat="1" hidden="1" x14ac:dyDescent="0.25">
      <c r="E99" s="196" t="s">
        <v>53</v>
      </c>
      <c r="F99" s="162">
        <v>6.1</v>
      </c>
      <c r="G99" s="194"/>
      <c r="I99" s="205" t="s">
        <v>340</v>
      </c>
    </row>
    <row r="100" spans="5:9" s="53" customFormat="1" hidden="1" x14ac:dyDescent="0.25">
      <c r="E100" s="196" t="s">
        <v>52</v>
      </c>
      <c r="F100" s="162">
        <v>6.01</v>
      </c>
      <c r="G100" s="194"/>
      <c r="I100" s="205" t="s">
        <v>340</v>
      </c>
    </row>
    <row r="101" spans="5:9" s="53" customFormat="1" ht="30" hidden="1" x14ac:dyDescent="0.25">
      <c r="E101" s="196" t="s">
        <v>56</v>
      </c>
      <c r="F101" s="162">
        <v>6.12</v>
      </c>
      <c r="G101" s="194"/>
      <c r="I101" s="205" t="s">
        <v>340</v>
      </c>
    </row>
    <row r="102" spans="5:9" s="53" customFormat="1" hidden="1" x14ac:dyDescent="0.25">
      <c r="E102" s="196" t="s">
        <v>60</v>
      </c>
      <c r="F102" s="162">
        <v>5.81</v>
      </c>
      <c r="G102" s="194"/>
      <c r="I102" s="205" t="s">
        <v>340</v>
      </c>
    </row>
    <row r="103" spans="5:9" s="53" customFormat="1" hidden="1" x14ac:dyDescent="0.25">
      <c r="E103" s="196" t="s">
        <v>51</v>
      </c>
      <c r="F103" s="162">
        <v>6.08</v>
      </c>
      <c r="I103" s="205" t="s">
        <v>340</v>
      </c>
    </row>
    <row r="104" spans="5:9" s="53" customFormat="1" ht="30" hidden="1" x14ac:dyDescent="0.25">
      <c r="E104" s="196" t="s">
        <v>54</v>
      </c>
      <c r="F104" s="162">
        <v>6.68</v>
      </c>
      <c r="I104" s="205" t="s">
        <v>340</v>
      </c>
    </row>
    <row r="105" spans="5:9" s="53" customFormat="1" hidden="1" x14ac:dyDescent="0.25">
      <c r="E105" s="196" t="s">
        <v>61</v>
      </c>
      <c r="F105" s="162">
        <v>5.7</v>
      </c>
      <c r="I105" s="205" t="s">
        <v>340</v>
      </c>
    </row>
    <row r="106" spans="5:9" s="53" customFormat="1" hidden="1" x14ac:dyDescent="0.25">
      <c r="E106" s="196" t="s">
        <v>62</v>
      </c>
      <c r="F106" s="162">
        <v>5.56</v>
      </c>
      <c r="I106" s="205" t="s">
        <v>340</v>
      </c>
    </row>
    <row r="107" spans="5:9" s="53" customFormat="1" hidden="1" x14ac:dyDescent="0.25">
      <c r="E107" s="196" t="s">
        <v>57</v>
      </c>
      <c r="F107" s="162">
        <v>5.81</v>
      </c>
      <c r="I107" s="205" t="s">
        <v>340</v>
      </c>
    </row>
    <row r="108" spans="5:9" s="53" customFormat="1" ht="30" hidden="1" x14ac:dyDescent="0.25">
      <c r="E108" s="196" t="s">
        <v>55</v>
      </c>
      <c r="F108" s="162">
        <v>5.52</v>
      </c>
      <c r="I108" s="205" t="s">
        <v>340</v>
      </c>
    </row>
    <row r="109" spans="5:9" s="53" customFormat="1" hidden="1" x14ac:dyDescent="0.25">
      <c r="E109" s="196" t="s">
        <v>59</v>
      </c>
      <c r="F109" s="162">
        <v>5.72</v>
      </c>
      <c r="I109" s="205" t="s">
        <v>340</v>
      </c>
    </row>
    <row r="110" spans="5:9" s="53" customFormat="1" hidden="1" x14ac:dyDescent="0.25">
      <c r="E110" s="196" t="s">
        <v>58</v>
      </c>
      <c r="F110" s="162">
        <v>5.58</v>
      </c>
      <c r="I110" s="205" t="s">
        <v>340</v>
      </c>
    </row>
    <row r="111" spans="5:9" s="53" customFormat="1" hidden="1" x14ac:dyDescent="0.25">
      <c r="E111" s="274" t="s">
        <v>50</v>
      </c>
      <c r="F111" s="275"/>
      <c r="I111" s="205" t="s">
        <v>340</v>
      </c>
    </row>
    <row r="112" spans="5:9" s="53" customFormat="1" hidden="1" x14ac:dyDescent="0.25">
      <c r="E112" s="270" t="s">
        <v>49</v>
      </c>
      <c r="F112" s="271"/>
      <c r="I112" s="205" t="s">
        <v>340</v>
      </c>
    </row>
    <row r="113" spans="4:9" s="53" customFormat="1" hidden="1" x14ac:dyDescent="0.25">
      <c r="E113" s="270"/>
      <c r="F113" s="271"/>
      <c r="I113" s="205" t="s">
        <v>340</v>
      </c>
    </row>
    <row r="114" spans="4:9" s="53" customFormat="1" hidden="1" x14ac:dyDescent="0.25">
      <c r="E114" s="270" t="s">
        <v>48</v>
      </c>
      <c r="F114" s="271"/>
      <c r="I114" s="205" t="s">
        <v>340</v>
      </c>
    </row>
    <row r="115" spans="4:9" s="53" customFormat="1" hidden="1" x14ac:dyDescent="0.25">
      <c r="E115" s="270"/>
      <c r="F115" s="271"/>
      <c r="I115" s="205" t="s">
        <v>340</v>
      </c>
    </row>
    <row r="116" spans="4:9" s="53" customFormat="1" hidden="1" x14ac:dyDescent="0.25">
      <c r="E116" s="270"/>
      <c r="F116" s="271"/>
      <c r="I116" s="205" t="s">
        <v>340</v>
      </c>
    </row>
    <row r="117" spans="4:9" s="53" customFormat="1" hidden="1" x14ac:dyDescent="0.25">
      <c r="E117" s="270"/>
      <c r="F117" s="271"/>
      <c r="I117" s="205" t="s">
        <v>340</v>
      </c>
    </row>
    <row r="118" spans="4:9" s="53" customFormat="1" hidden="1" x14ac:dyDescent="0.25">
      <c r="E118" s="270" t="s">
        <v>47</v>
      </c>
      <c r="F118" s="271"/>
      <c r="I118" s="205" t="s">
        <v>340</v>
      </c>
    </row>
    <row r="119" spans="4:9" s="53" customFormat="1" hidden="1" x14ac:dyDescent="0.25">
      <c r="E119" s="270" t="s">
        <v>46</v>
      </c>
      <c r="F119" s="271"/>
      <c r="I119" s="205" t="s">
        <v>340</v>
      </c>
    </row>
    <row r="120" spans="4:9" s="53" customFormat="1" hidden="1" x14ac:dyDescent="0.25">
      <c r="E120" s="272" t="s">
        <v>45</v>
      </c>
      <c r="F120" s="273"/>
      <c r="I120" s="205" t="s">
        <v>340</v>
      </c>
    </row>
    <row r="121" spans="4:9" s="53" customFormat="1" hidden="1" x14ac:dyDescent="0.25">
      <c r="I121" s="205" t="s">
        <v>340</v>
      </c>
    </row>
    <row r="122" spans="4:9" s="53" customFormat="1" hidden="1" x14ac:dyDescent="0.25">
      <c r="D122" s="208" t="s">
        <v>341</v>
      </c>
      <c r="E122" s="209">
        <v>1</v>
      </c>
      <c r="F122" s="210">
        <v>3000</v>
      </c>
      <c r="I122" s="186" t="s">
        <v>340</v>
      </c>
    </row>
    <row r="123" spans="4:9" s="53" customFormat="1" hidden="1" x14ac:dyDescent="0.25">
      <c r="D123" s="211"/>
      <c r="E123" s="212">
        <v>2</v>
      </c>
      <c r="F123" s="213">
        <v>10000</v>
      </c>
      <c r="I123" s="186" t="s">
        <v>340</v>
      </c>
    </row>
  </sheetData>
  <sheetProtection algorithmName="SHA-512" hashValue="8AXAhm5lUHxzmgFy5QhyhxXh3hsUvWKM3ZesUfYO9Vi5h+yUxj72G/kWrwRVDScDm/3jBKUMDo1A7liLvjx/QQ==" saltValue="nLhJ7E+Iaf7akFWzdmdRjg==" spinCount="100000" sheet="1" objects="1" scenarios="1" formatRows="0" selectLockedCells="1"/>
  <mergeCells count="135">
    <mergeCell ref="C16:D16"/>
    <mergeCell ref="C17:D17"/>
    <mergeCell ref="E16:F17"/>
    <mergeCell ref="G16:I17"/>
    <mergeCell ref="C56:D56"/>
    <mergeCell ref="E56:F56"/>
    <mergeCell ref="G56:I56"/>
    <mergeCell ref="D72:E72"/>
    <mergeCell ref="D74:E74"/>
    <mergeCell ref="C53:D53"/>
    <mergeCell ref="C54:D54"/>
    <mergeCell ref="C57:D57"/>
    <mergeCell ref="C58:D58"/>
    <mergeCell ref="G59:H59"/>
    <mergeCell ref="G60:H61"/>
    <mergeCell ref="G53:I53"/>
    <mergeCell ref="C42:D42"/>
    <mergeCell ref="C43:D43"/>
    <mergeCell ref="C52:D52"/>
    <mergeCell ref="C44:D44"/>
    <mergeCell ref="C45:D45"/>
    <mergeCell ref="C46:D46"/>
    <mergeCell ref="C47:D47"/>
    <mergeCell ref="C49:D49"/>
    <mergeCell ref="E96:E97"/>
    <mergeCell ref="C84:H84"/>
    <mergeCell ref="F87:G87"/>
    <mergeCell ref="E95:F95"/>
    <mergeCell ref="F82:H82"/>
    <mergeCell ref="D73:E73"/>
    <mergeCell ref="D67:E67"/>
    <mergeCell ref="D70:E70"/>
    <mergeCell ref="F83:H83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16:F116"/>
    <mergeCell ref="G55:I55"/>
    <mergeCell ref="G57:I57"/>
    <mergeCell ref="I60:I61"/>
    <mergeCell ref="D68:E68"/>
    <mergeCell ref="D69:E69"/>
    <mergeCell ref="D71:E71"/>
    <mergeCell ref="D75:E75"/>
    <mergeCell ref="D77:E77"/>
    <mergeCell ref="D78:E78"/>
    <mergeCell ref="C76:D76"/>
    <mergeCell ref="C64:I64"/>
    <mergeCell ref="G42:I42"/>
    <mergeCell ref="G43:I43"/>
    <mergeCell ref="G44:I44"/>
    <mergeCell ref="G45:I45"/>
    <mergeCell ref="G46:I46"/>
    <mergeCell ref="G47:I47"/>
    <mergeCell ref="G48:I48"/>
    <mergeCell ref="G49:I49"/>
    <mergeCell ref="G51:I51"/>
    <mergeCell ref="G52:I52"/>
    <mergeCell ref="C50:D50"/>
    <mergeCell ref="G50:I50"/>
    <mergeCell ref="G21:I21"/>
    <mergeCell ref="G22:I22"/>
    <mergeCell ref="G23:I23"/>
    <mergeCell ref="G7:I7"/>
    <mergeCell ref="G8:I8"/>
    <mergeCell ref="G9:I9"/>
    <mergeCell ref="G10:I10"/>
    <mergeCell ref="G11:I11"/>
    <mergeCell ref="G12:I12"/>
    <mergeCell ref="G13:I14"/>
    <mergeCell ref="G18:I18"/>
    <mergeCell ref="G19:I19"/>
    <mergeCell ref="G15:I15"/>
    <mergeCell ref="G32:I32"/>
    <mergeCell ref="G33:I33"/>
    <mergeCell ref="G34:I34"/>
    <mergeCell ref="G35:I35"/>
    <mergeCell ref="G36:I36"/>
    <mergeCell ref="G37:I37"/>
    <mergeCell ref="G38:I38"/>
    <mergeCell ref="G39:I39"/>
    <mergeCell ref="G40:I40"/>
    <mergeCell ref="G41:I41"/>
    <mergeCell ref="C37:D37"/>
    <mergeCell ref="C38:D38"/>
    <mergeCell ref="C39:D39"/>
    <mergeCell ref="C40:D40"/>
    <mergeCell ref="C41:D41"/>
    <mergeCell ref="D2:H2"/>
    <mergeCell ref="D3:H3"/>
    <mergeCell ref="D4:H4"/>
    <mergeCell ref="C9:D9"/>
    <mergeCell ref="E9:F9"/>
    <mergeCell ref="C11:D11"/>
    <mergeCell ref="E11:F11"/>
    <mergeCell ref="C20:D20"/>
    <mergeCell ref="E20:F20"/>
    <mergeCell ref="C12:D12"/>
    <mergeCell ref="E12:F12"/>
    <mergeCell ref="C19:D19"/>
    <mergeCell ref="E19:F19"/>
    <mergeCell ref="C13:D13"/>
    <mergeCell ref="E13:F14"/>
    <mergeCell ref="C14:D14"/>
    <mergeCell ref="G20:I20"/>
    <mergeCell ref="G54:I54"/>
    <mergeCell ref="C21:D21"/>
    <mergeCell ref="E21:F21"/>
    <mergeCell ref="C25:D25"/>
    <mergeCell ref="E25:F25"/>
    <mergeCell ref="C23:D23"/>
    <mergeCell ref="C31:D31"/>
    <mergeCell ref="C27:D27"/>
    <mergeCell ref="E27:F27"/>
    <mergeCell ref="G26:I26"/>
    <mergeCell ref="G27:I27"/>
    <mergeCell ref="G29:I29"/>
    <mergeCell ref="G30:I30"/>
    <mergeCell ref="G31:I31"/>
    <mergeCell ref="C32:D32"/>
    <mergeCell ref="C33:D33"/>
    <mergeCell ref="C34:D34"/>
    <mergeCell ref="C35:D35"/>
    <mergeCell ref="C36:D36"/>
    <mergeCell ref="G24:I24"/>
    <mergeCell ref="G25:I25"/>
    <mergeCell ref="C24:D24"/>
    <mergeCell ref="E24:F24"/>
    <mergeCell ref="E23:F23"/>
  </mergeCells>
  <conditionalFormatting sqref="E27:F27">
    <cfRule type="cellIs" dxfId="12" priority="20" operator="equal">
      <formula>"NE USTREZA POGOJU"</formula>
    </cfRule>
    <cfRule type="cellIs" dxfId="11" priority="21" operator="equal">
      <formula>"USTREZA POGOJU"</formula>
    </cfRule>
  </conditionalFormatting>
  <conditionalFormatting sqref="C9:D9 C23:D25 C19:D21 C31">
    <cfRule type="expression" dxfId="10" priority="19">
      <formula>$J9=TRUE</formula>
    </cfRule>
  </conditionalFormatting>
  <conditionalFormatting sqref="C11:D14">
    <cfRule type="expression" dxfId="9" priority="18">
      <formula>$J11=TRUE</formula>
    </cfRule>
  </conditionalFormatting>
  <conditionalFormatting sqref="C13:D13">
    <cfRule type="expression" dxfId="8" priority="14">
      <formula>$J$14=TRUE</formula>
    </cfRule>
  </conditionalFormatting>
  <conditionalFormatting sqref="C14:D14">
    <cfRule type="expression" dxfId="7" priority="13">
      <formula>$J$13=TRUE</formula>
    </cfRule>
  </conditionalFormatting>
  <conditionalFormatting sqref="C16:D16">
    <cfRule type="expression" dxfId="6" priority="2">
      <formula>$J$17=TRUE</formula>
    </cfRule>
    <cfRule type="expression" dxfId="5" priority="4">
      <formula>$J16=TRUE</formula>
    </cfRule>
  </conditionalFormatting>
  <conditionalFormatting sqref="C17:D17">
    <cfRule type="expression" dxfId="4" priority="1">
      <formula>$J$16=TRUE</formula>
    </cfRule>
    <cfRule type="expression" dxfId="3" priority="3">
      <formula>$J17=TRUE</formula>
    </cfRule>
  </conditionalFormatting>
  <dataValidations disablePrompts="1" count="1">
    <dataValidation type="list" allowBlank="1" showInputMessage="1" showErrorMessage="1" promptTitle="izberi regijo" prompt="Izberi regijo za vnos vrednosti povprečne mesečne plače za plačano uro." sqref="E42">
      <formula1>$E$99:$E$110</formula1>
    </dataValidation>
  </dataValidations>
  <pageMargins left="0.7857142857142857" right="0.39285714285714285" top="0.74803149606299213" bottom="0.74803149606299213" header="0.31496062992125984" footer="0.31496062992125984"/>
  <pageSetup paperSize="9" scale="48" orientation="portrait" r:id="rId1"/>
  <headerFooter differentFirst="1">
    <oddHeader>&amp;RObrazec 3b: Podatki o ukrepu</oddHeader>
    <oddFooter>&amp;C»Javni razpis za sofinanciranje ukrepov trajnostne mobilnosti (oznaka JR-TM 1/2017) v okviru OP-EKP 2014 - 2020«&amp;R&amp;A</oddFooter>
    <firstHeader>&amp;L&amp;G&amp;C&amp;G&amp;RObrazec 3b (P+R C): Podatki o operaciji
stran &amp;P / &amp;N</firstHeader>
  </headerFooter>
  <rowBreaks count="1" manualBreakCount="1">
    <brk id="28" min="2" max="8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8" name="Check Box 4">
              <controlPr defaultSize="0" autoFill="0" autoLine="0" autoPict="0">
                <anchor moveWithCells="1">
                  <from>
                    <xdr:col>2</xdr:col>
                    <xdr:colOff>152400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9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485775</xdr:rowOff>
                  </from>
                  <to>
                    <xdr:col>4</xdr:col>
                    <xdr:colOff>0</xdr:colOff>
                    <xdr:row>12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0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0</xdr:rowOff>
                  </from>
                  <to>
                    <xdr:col>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1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18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5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6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0</xdr:rowOff>
                  </from>
                  <to>
                    <xdr:col>5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7" name="Check Box 25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8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9" name="Check Box 27">
              <controlPr defaultSize="0" autoFill="0" autoLine="0" autoPict="0">
                <anchor moveWithCells="1">
                  <from>
                    <xdr:col>2</xdr:col>
                    <xdr:colOff>152400</xdr:colOff>
                    <xdr:row>16</xdr:row>
                    <xdr:rowOff>0</xdr:rowOff>
                  </from>
                  <to>
                    <xdr:col>4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0" name="Option Button 30">
              <controlPr defaultSize="0" autoFill="0" autoLine="0" autoPict="0">
                <anchor moveWithCells="1">
                  <from>
                    <xdr:col>4</xdr:col>
                    <xdr:colOff>104775</xdr:colOff>
                    <xdr:row>55</xdr:row>
                    <xdr:rowOff>85725</xdr:rowOff>
                  </from>
                  <to>
                    <xdr:col>5</xdr:col>
                    <xdr:colOff>962025</xdr:colOff>
                    <xdr:row>55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1" name="Option Button 31">
              <controlPr defaultSize="0" autoFill="0" autoLine="0" autoPict="0">
                <anchor moveWithCells="1">
                  <from>
                    <xdr:col>4</xdr:col>
                    <xdr:colOff>104775</xdr:colOff>
                    <xdr:row>55</xdr:row>
                    <xdr:rowOff>314325</xdr:rowOff>
                  </from>
                  <to>
                    <xdr:col>5</xdr:col>
                    <xdr:colOff>952500</xdr:colOff>
                    <xdr:row>55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theme="2" tint="-0.499984740745262"/>
  </sheetPr>
  <dimension ref="A1:O123"/>
  <sheetViews>
    <sheetView tabSelected="1" view="pageBreakPreview" topLeftCell="C40" zoomScale="85" zoomScaleNormal="70" zoomScaleSheetLayoutView="85" zoomScalePageLayoutView="70" workbookViewId="0">
      <selection activeCell="D2" sqref="D2:H2"/>
    </sheetView>
  </sheetViews>
  <sheetFormatPr defaultRowHeight="15" x14ac:dyDescent="0.25"/>
  <cols>
    <col min="1" max="1" width="0" style="4" hidden="1" customWidth="1"/>
    <col min="2" max="2" width="9.42578125" style="4" hidden="1" customWidth="1"/>
    <col min="3" max="3" width="58.85546875" style="2" customWidth="1"/>
    <col min="4" max="4" width="30.42578125" style="2" customWidth="1"/>
    <col min="5" max="5" width="16.28515625" style="2" customWidth="1"/>
    <col min="6" max="6" width="15" style="2" customWidth="1"/>
    <col min="7" max="7" width="15.7109375" style="2" customWidth="1"/>
    <col min="8" max="8" width="20.7109375" style="2" customWidth="1"/>
    <col min="9" max="9" width="22.7109375" style="14" customWidth="1"/>
    <col min="10" max="10" width="9.140625" style="53" hidden="1" customWidth="1"/>
    <col min="11" max="11" width="11" style="53" hidden="1" customWidth="1"/>
    <col min="12" max="12" width="9.140625" style="53" hidden="1" customWidth="1"/>
    <col min="13" max="13" width="9.140625" style="2" hidden="1" customWidth="1"/>
    <col min="14" max="16384" width="9.140625" style="2"/>
  </cols>
  <sheetData>
    <row r="1" spans="1:15" x14ac:dyDescent="0.25">
      <c r="A1" s="4" t="s">
        <v>84</v>
      </c>
      <c r="C1" s="3"/>
      <c r="D1" s="3"/>
      <c r="J1" s="186" t="s">
        <v>340</v>
      </c>
      <c r="K1" s="186" t="s">
        <v>340</v>
      </c>
      <c r="L1" s="186" t="s">
        <v>340</v>
      </c>
    </row>
    <row r="2" spans="1:15" ht="20.100000000000001" customHeight="1" x14ac:dyDescent="0.35">
      <c r="A2" s="4" t="s">
        <v>2</v>
      </c>
      <c r="C2" s="15" t="s">
        <v>74</v>
      </c>
      <c r="D2" s="240"/>
      <c r="E2" s="240"/>
      <c r="F2" s="240"/>
      <c r="G2" s="240"/>
      <c r="H2" s="240"/>
      <c r="I2" s="193" t="s">
        <v>365</v>
      </c>
    </row>
    <row r="3" spans="1:15" ht="20.100000000000001" customHeight="1" x14ac:dyDescent="0.25">
      <c r="C3" s="15" t="s">
        <v>75</v>
      </c>
      <c r="D3" s="241"/>
      <c r="E3" s="241"/>
      <c r="F3" s="241"/>
      <c r="G3" s="241"/>
      <c r="H3" s="241"/>
      <c r="I3" s="92"/>
    </row>
    <row r="4" spans="1:15" ht="20.100000000000001" customHeight="1" x14ac:dyDescent="0.25">
      <c r="C4" s="15" t="s">
        <v>76</v>
      </c>
      <c r="D4" s="241"/>
      <c r="E4" s="241"/>
      <c r="F4" s="241"/>
      <c r="G4" s="241"/>
      <c r="H4" s="241"/>
      <c r="I4" s="92"/>
    </row>
    <row r="5" spans="1:15" ht="15.75" x14ac:dyDescent="0.25">
      <c r="E5" s="5"/>
      <c r="F5" s="6"/>
      <c r="I5" s="92"/>
    </row>
    <row r="6" spans="1:15" ht="16.5" thickBot="1" x14ac:dyDescent="0.3">
      <c r="E6" s="5"/>
      <c r="F6" s="6"/>
      <c r="I6" s="92"/>
    </row>
    <row r="7" spans="1:15" ht="30" customHeight="1" x14ac:dyDescent="0.25">
      <c r="C7" s="16" t="s">
        <v>77</v>
      </c>
      <c r="D7" s="17"/>
      <c r="E7" s="17"/>
      <c r="F7" s="17"/>
      <c r="G7" s="244"/>
      <c r="H7" s="244"/>
      <c r="I7" s="245"/>
    </row>
    <row r="8" spans="1:15" ht="15.75" x14ac:dyDescent="0.25">
      <c r="C8" s="18" t="s">
        <v>77</v>
      </c>
      <c r="D8" s="19"/>
      <c r="E8" s="19" t="s">
        <v>78</v>
      </c>
      <c r="F8" s="19"/>
      <c r="G8" s="242" t="s">
        <v>345</v>
      </c>
      <c r="H8" s="242"/>
      <c r="I8" s="243"/>
      <c r="K8" s="197"/>
      <c r="L8" s="197"/>
      <c r="M8" s="21"/>
      <c r="N8" s="21"/>
      <c r="O8" s="21"/>
    </row>
    <row r="9" spans="1:15" ht="36.75" customHeight="1" x14ac:dyDescent="0.25">
      <c r="B9" s="26"/>
      <c r="C9" s="237" t="s">
        <v>10</v>
      </c>
      <c r="D9" s="238"/>
      <c r="E9" s="239" t="s">
        <v>347</v>
      </c>
      <c r="F9" s="239"/>
      <c r="G9" s="231"/>
      <c r="H9" s="231"/>
      <c r="I9" s="232"/>
      <c r="J9" s="198" t="b">
        <v>0</v>
      </c>
      <c r="K9" s="199"/>
      <c r="L9" s="199"/>
      <c r="M9" s="22"/>
      <c r="N9" s="21"/>
      <c r="O9" s="21"/>
    </row>
    <row r="10" spans="1:15" ht="30" customHeight="1" x14ac:dyDescent="0.25">
      <c r="B10" s="26"/>
      <c r="C10" s="18" t="s">
        <v>87</v>
      </c>
      <c r="D10" s="46"/>
      <c r="E10" s="46"/>
      <c r="F10" s="46"/>
      <c r="G10" s="229"/>
      <c r="H10" s="229"/>
      <c r="I10" s="230"/>
      <c r="J10" s="200"/>
      <c r="K10" s="199"/>
      <c r="L10" s="199"/>
      <c r="M10" s="22"/>
      <c r="N10" s="21"/>
      <c r="O10" s="21"/>
    </row>
    <row r="11" spans="1:15" ht="37.5" customHeight="1" x14ac:dyDescent="0.25">
      <c r="B11" s="27" t="s">
        <v>16</v>
      </c>
      <c r="C11" s="237" t="s">
        <v>11</v>
      </c>
      <c r="D11" s="238"/>
      <c r="E11" s="239" t="s">
        <v>348</v>
      </c>
      <c r="F11" s="239"/>
      <c r="G11" s="233"/>
      <c r="H11" s="233"/>
      <c r="I11" s="234"/>
      <c r="J11" s="198" t="b">
        <v>0</v>
      </c>
      <c r="K11" s="199"/>
      <c r="L11" s="199"/>
      <c r="M11" s="22"/>
      <c r="N11" s="21"/>
      <c r="O11" s="21"/>
    </row>
    <row r="12" spans="1:15" ht="37.5" customHeight="1" x14ac:dyDescent="0.25">
      <c r="B12" s="27" t="s">
        <v>37</v>
      </c>
      <c r="C12" s="237" t="s">
        <v>12</v>
      </c>
      <c r="D12" s="238"/>
      <c r="E12" s="239" t="s">
        <v>348</v>
      </c>
      <c r="F12" s="239"/>
      <c r="G12" s="231"/>
      <c r="H12" s="231"/>
      <c r="I12" s="232"/>
      <c r="J12" s="198" t="b">
        <v>0</v>
      </c>
      <c r="K12" s="199"/>
      <c r="L12" s="199"/>
      <c r="M12" s="22"/>
      <c r="N12" s="21"/>
      <c r="O12" s="21"/>
    </row>
    <row r="13" spans="1:15" ht="36.75" customHeight="1" x14ac:dyDescent="0.25">
      <c r="B13" s="27" t="s">
        <v>38</v>
      </c>
      <c r="C13" s="237" t="s">
        <v>108</v>
      </c>
      <c r="D13" s="238"/>
      <c r="E13" s="239" t="s">
        <v>348</v>
      </c>
      <c r="F13" s="239"/>
      <c r="G13" s="233"/>
      <c r="H13" s="233"/>
      <c r="I13" s="234"/>
      <c r="J13" s="198" t="b">
        <v>0</v>
      </c>
      <c r="K13" s="199"/>
      <c r="L13" s="199"/>
      <c r="M13" s="22"/>
      <c r="N13" s="21"/>
      <c r="O13" s="21"/>
    </row>
    <row r="14" spans="1:15" ht="30" customHeight="1" x14ac:dyDescent="0.25">
      <c r="B14" s="26"/>
      <c r="C14" s="18" t="s">
        <v>88</v>
      </c>
      <c r="D14" s="46"/>
      <c r="E14" s="46"/>
      <c r="F14" s="46"/>
      <c r="G14" s="229"/>
      <c r="H14" s="229"/>
      <c r="I14" s="230"/>
      <c r="K14" s="199"/>
      <c r="L14" s="199"/>
      <c r="M14" s="22"/>
      <c r="N14" s="21"/>
      <c r="O14" s="21"/>
    </row>
    <row r="15" spans="1:15" ht="35.25" customHeight="1" x14ac:dyDescent="0.25">
      <c r="B15" s="27" t="s">
        <v>16</v>
      </c>
      <c r="C15" s="237" t="s">
        <v>109</v>
      </c>
      <c r="D15" s="238"/>
      <c r="E15" s="239" t="s">
        <v>374</v>
      </c>
      <c r="F15" s="239"/>
      <c r="G15" s="231"/>
      <c r="H15" s="231"/>
      <c r="I15" s="232"/>
      <c r="J15" s="198" t="e">
        <f>IF(K15&gt;=2,FALSE,TRUE)</f>
        <v>#DIV/0!</v>
      </c>
      <c r="K15" s="201" t="e">
        <f>(E42+E33+E34+E35+E36)/(E29+E31)</f>
        <v>#DIV/0!</v>
      </c>
      <c r="L15" s="199"/>
      <c r="M15" s="22"/>
      <c r="N15" s="21"/>
      <c r="O15" s="21"/>
    </row>
    <row r="16" spans="1:15" ht="51.75" customHeight="1" x14ac:dyDescent="0.25">
      <c r="B16" s="27" t="s">
        <v>17</v>
      </c>
      <c r="C16" s="237" t="s">
        <v>344</v>
      </c>
      <c r="D16" s="238"/>
      <c r="E16" s="239" t="s">
        <v>367</v>
      </c>
      <c r="F16" s="239"/>
      <c r="G16" s="233"/>
      <c r="H16" s="233"/>
      <c r="I16" s="234"/>
      <c r="J16" s="198" t="b">
        <v>0</v>
      </c>
      <c r="K16" s="199"/>
      <c r="L16" s="199"/>
      <c r="M16" s="22"/>
      <c r="N16" s="21"/>
      <c r="O16" s="21"/>
    </row>
    <row r="17" spans="1:15" ht="30" customHeight="1" x14ac:dyDescent="0.25">
      <c r="B17" s="27"/>
      <c r="C17" s="18" t="s">
        <v>89</v>
      </c>
      <c r="D17" s="46"/>
      <c r="E17" s="46"/>
      <c r="F17" s="46"/>
      <c r="G17" s="229"/>
      <c r="H17" s="229"/>
      <c r="I17" s="230"/>
      <c r="K17" s="199"/>
      <c r="L17" s="199"/>
      <c r="M17" s="22"/>
      <c r="N17" s="21"/>
      <c r="O17" s="21"/>
    </row>
    <row r="18" spans="1:15" ht="62.25" customHeight="1" x14ac:dyDescent="0.25">
      <c r="B18" s="27"/>
      <c r="C18" s="237" t="s">
        <v>342</v>
      </c>
      <c r="D18" s="238"/>
      <c r="E18" s="239" t="s">
        <v>349</v>
      </c>
      <c r="F18" s="239"/>
      <c r="G18" s="233"/>
      <c r="H18" s="233"/>
      <c r="I18" s="234"/>
      <c r="J18" s="198" t="b">
        <v>0</v>
      </c>
      <c r="K18" s="201"/>
      <c r="L18" s="199"/>
      <c r="M18" s="22"/>
      <c r="N18" s="21"/>
      <c r="O18" s="21"/>
    </row>
    <row r="19" spans="1:15" ht="60.75" customHeight="1" x14ac:dyDescent="0.25">
      <c r="B19" s="27" t="s">
        <v>17</v>
      </c>
      <c r="C19" s="237" t="s">
        <v>23</v>
      </c>
      <c r="D19" s="238"/>
      <c r="E19" s="239" t="s">
        <v>349</v>
      </c>
      <c r="F19" s="239"/>
      <c r="G19" s="233"/>
      <c r="H19" s="233"/>
      <c r="I19" s="234"/>
      <c r="J19" s="198" t="b">
        <v>0</v>
      </c>
      <c r="K19" s="201" t="str">
        <f>IFERROR(E47/E48,"")</f>
        <v/>
      </c>
      <c r="L19" s="199"/>
      <c r="M19" s="22"/>
      <c r="N19" s="21"/>
      <c r="O19" s="21"/>
    </row>
    <row r="20" spans="1:15" ht="30" customHeight="1" x14ac:dyDescent="0.25">
      <c r="B20" s="27"/>
      <c r="C20" s="18" t="s">
        <v>90</v>
      </c>
      <c r="D20" s="46"/>
      <c r="E20" s="46"/>
      <c r="F20" s="46"/>
      <c r="G20" s="229"/>
      <c r="H20" s="229"/>
      <c r="I20" s="230"/>
      <c r="K20" s="199"/>
      <c r="L20" s="199"/>
      <c r="M20" s="22"/>
      <c r="N20" s="21"/>
      <c r="O20" s="21"/>
    </row>
    <row r="21" spans="1:15" ht="76.5" customHeight="1" x14ac:dyDescent="0.25">
      <c r="B21" s="27" t="s">
        <v>16</v>
      </c>
      <c r="C21" s="237" t="s">
        <v>5</v>
      </c>
      <c r="D21" s="238"/>
      <c r="E21" s="239" t="s">
        <v>368</v>
      </c>
      <c r="F21" s="239"/>
      <c r="G21" s="233"/>
      <c r="H21" s="233"/>
      <c r="I21" s="234"/>
      <c r="J21" s="198" t="b">
        <v>0</v>
      </c>
      <c r="K21" s="199"/>
      <c r="L21" s="199"/>
      <c r="M21" s="22"/>
      <c r="N21" s="21"/>
      <c r="O21" s="21"/>
    </row>
    <row r="22" spans="1:15" ht="79.5" customHeight="1" x14ac:dyDescent="0.25">
      <c r="B22" s="27" t="s">
        <v>81</v>
      </c>
      <c r="C22" s="237" t="s">
        <v>110</v>
      </c>
      <c r="D22" s="238"/>
      <c r="E22" s="239" t="s">
        <v>350</v>
      </c>
      <c r="F22" s="239"/>
      <c r="G22" s="231"/>
      <c r="H22" s="231"/>
      <c r="I22" s="232"/>
      <c r="J22" s="198" t="b">
        <v>0</v>
      </c>
      <c r="K22" s="199"/>
      <c r="L22" s="199"/>
      <c r="M22" s="22"/>
      <c r="N22" s="21"/>
      <c r="O22" s="21"/>
    </row>
    <row r="23" spans="1:15" ht="63.75" customHeight="1" thickBot="1" x14ac:dyDescent="0.3">
      <c r="B23" s="27" t="s">
        <v>17</v>
      </c>
      <c r="C23" s="341" t="s">
        <v>24</v>
      </c>
      <c r="D23" s="342"/>
      <c r="E23" s="343" t="s">
        <v>351</v>
      </c>
      <c r="F23" s="343"/>
      <c r="G23" s="339"/>
      <c r="H23" s="339"/>
      <c r="I23" s="340"/>
      <c r="J23" s="198" t="b">
        <v>0</v>
      </c>
      <c r="K23" s="199"/>
      <c r="L23" s="199"/>
      <c r="M23" s="22"/>
      <c r="N23" s="21"/>
      <c r="O23" s="21"/>
    </row>
    <row r="24" spans="1:15" ht="6" customHeight="1" thickBot="1" x14ac:dyDescent="0.3">
      <c r="I24" s="92"/>
    </row>
    <row r="25" spans="1:15" ht="30" customHeight="1" x14ac:dyDescent="0.25">
      <c r="C25" s="54" t="s">
        <v>85</v>
      </c>
      <c r="D25" s="55"/>
      <c r="E25" s="56"/>
      <c r="F25" s="57"/>
      <c r="G25" s="258" t="s">
        <v>79</v>
      </c>
      <c r="H25" s="258"/>
      <c r="I25" s="259"/>
    </row>
    <row r="26" spans="1:15" s="7" customFormat="1" ht="18.75" x14ac:dyDescent="0.25">
      <c r="A26" s="29"/>
      <c r="B26" s="29"/>
      <c r="C26" s="59" t="s">
        <v>99</v>
      </c>
      <c r="D26" s="60"/>
      <c r="E26" s="20"/>
      <c r="F26" s="61"/>
      <c r="G26" s="256"/>
      <c r="H26" s="256"/>
      <c r="I26" s="257"/>
      <c r="J26" s="202"/>
      <c r="K26" s="202"/>
      <c r="L26" s="202"/>
    </row>
    <row r="27" spans="1:15" ht="39.75" customHeight="1" x14ac:dyDescent="0.25">
      <c r="A27" s="4" t="s">
        <v>20</v>
      </c>
      <c r="B27" s="35"/>
      <c r="C27" s="246" t="s">
        <v>8</v>
      </c>
      <c r="D27" s="247"/>
      <c r="E27" s="40"/>
      <c r="F27" s="41"/>
      <c r="G27" s="241"/>
      <c r="H27" s="241"/>
      <c r="I27" s="255"/>
      <c r="J27" s="198" t="b">
        <v>0</v>
      </c>
    </row>
    <row r="28" spans="1:15" ht="15.75" x14ac:dyDescent="0.25">
      <c r="C28" s="251"/>
      <c r="D28" s="252"/>
      <c r="E28" s="39"/>
      <c r="F28" s="39"/>
      <c r="G28" s="253"/>
      <c r="H28" s="253"/>
      <c r="I28" s="254"/>
    </row>
    <row r="29" spans="1:15" ht="53.25" customHeight="1" x14ac:dyDescent="0.25">
      <c r="C29" s="251" t="s">
        <v>33</v>
      </c>
      <c r="D29" s="252"/>
      <c r="E29" s="43"/>
      <c r="F29" s="39" t="s">
        <v>69</v>
      </c>
      <c r="G29" s="241"/>
      <c r="H29" s="241"/>
      <c r="I29" s="255"/>
    </row>
    <row r="30" spans="1:15" ht="53.25" customHeight="1" x14ac:dyDescent="0.25">
      <c r="C30" s="251" t="s">
        <v>34</v>
      </c>
      <c r="D30" s="252"/>
      <c r="E30" s="44"/>
      <c r="F30" s="39" t="s">
        <v>70</v>
      </c>
      <c r="G30" s="241"/>
      <c r="H30" s="241"/>
      <c r="I30" s="255"/>
    </row>
    <row r="31" spans="1:15" ht="53.25" customHeight="1" x14ac:dyDescent="0.25">
      <c r="C31" s="251" t="s">
        <v>35</v>
      </c>
      <c r="D31" s="252"/>
      <c r="E31" s="43"/>
      <c r="F31" s="39" t="s">
        <v>69</v>
      </c>
      <c r="G31" s="241"/>
      <c r="H31" s="241"/>
      <c r="I31" s="255"/>
    </row>
    <row r="32" spans="1:15" ht="53.25" customHeight="1" x14ac:dyDescent="0.25">
      <c r="C32" s="251" t="s">
        <v>36</v>
      </c>
      <c r="D32" s="252"/>
      <c r="E32" s="44"/>
      <c r="F32" s="39" t="s">
        <v>71</v>
      </c>
      <c r="G32" s="241"/>
      <c r="H32" s="241"/>
      <c r="I32" s="255"/>
    </row>
    <row r="33" spans="1:12" ht="21" customHeight="1" x14ac:dyDescent="0.25">
      <c r="B33" s="36"/>
      <c r="C33" s="344" t="s">
        <v>335</v>
      </c>
      <c r="D33" s="345"/>
      <c r="E33" s="43"/>
      <c r="F33" s="39" t="s">
        <v>69</v>
      </c>
      <c r="G33" s="241"/>
      <c r="H33" s="241"/>
      <c r="I33" s="255"/>
    </row>
    <row r="34" spans="1:12" ht="21" customHeight="1" x14ac:dyDescent="0.25">
      <c r="B34" s="37"/>
      <c r="C34" s="346" t="s">
        <v>28</v>
      </c>
      <c r="D34" s="347"/>
      <c r="E34" s="43"/>
      <c r="F34" s="39" t="s">
        <v>69</v>
      </c>
      <c r="G34" s="241"/>
      <c r="H34" s="241"/>
      <c r="I34" s="255"/>
    </row>
    <row r="35" spans="1:12" ht="21" customHeight="1" x14ac:dyDescent="0.25">
      <c r="B35" s="37"/>
      <c r="C35" s="344" t="s">
        <v>336</v>
      </c>
      <c r="D35" s="345"/>
      <c r="E35" s="43"/>
      <c r="F35" s="39" t="s">
        <v>69</v>
      </c>
      <c r="G35" s="241"/>
      <c r="H35" s="241"/>
      <c r="I35" s="255"/>
    </row>
    <row r="36" spans="1:12" ht="21" customHeight="1" x14ac:dyDescent="0.25">
      <c r="B36" s="37"/>
      <c r="C36" s="344" t="s">
        <v>337</v>
      </c>
      <c r="D36" s="345"/>
      <c r="E36" s="43"/>
      <c r="F36" s="39" t="s">
        <v>69</v>
      </c>
      <c r="G36" s="241"/>
      <c r="H36" s="241"/>
      <c r="I36" s="255"/>
    </row>
    <row r="37" spans="1:12" ht="21" customHeight="1" x14ac:dyDescent="0.25">
      <c r="B37" s="37"/>
      <c r="C37" s="344" t="s">
        <v>338</v>
      </c>
      <c r="D37" s="345"/>
      <c r="E37" s="44"/>
      <c r="F37" s="39" t="s">
        <v>71</v>
      </c>
      <c r="G37" s="241"/>
      <c r="H37" s="241"/>
      <c r="I37" s="255"/>
    </row>
    <row r="38" spans="1:12" ht="21" customHeight="1" x14ac:dyDescent="0.25">
      <c r="B38" s="37"/>
      <c r="C38" s="251" t="s">
        <v>113</v>
      </c>
      <c r="D38" s="252"/>
      <c r="E38" s="44"/>
      <c r="F38" s="39"/>
      <c r="G38" s="262"/>
      <c r="H38" s="262"/>
      <c r="I38" s="263"/>
    </row>
    <row r="39" spans="1:12" ht="21" customHeight="1" x14ac:dyDescent="0.25">
      <c r="B39" s="37"/>
      <c r="C39" s="251" t="s">
        <v>92</v>
      </c>
      <c r="D39" s="252"/>
      <c r="E39" s="66" t="str">
        <f>IFERROR(VLOOKUP(E38,E93:F104,2),"# izberi regijo zgoraj")</f>
        <v># izberi regijo zgoraj</v>
      </c>
      <c r="F39" s="39" t="s">
        <v>93</v>
      </c>
      <c r="G39" s="262"/>
      <c r="H39" s="262"/>
      <c r="I39" s="263"/>
    </row>
    <row r="40" spans="1:12" ht="21" customHeight="1" x14ac:dyDescent="0.25">
      <c r="B40" s="37"/>
      <c r="C40" s="251" t="s">
        <v>73</v>
      </c>
      <c r="D40" s="252"/>
      <c r="E40" s="67" t="str">
        <f>IFERROR((E39/60)/2,"# izberi regijo zgoraj")</f>
        <v># izberi regijo zgoraj</v>
      </c>
      <c r="F40" s="39" t="s">
        <v>72</v>
      </c>
      <c r="G40" s="262"/>
      <c r="H40" s="262"/>
      <c r="I40" s="263"/>
    </row>
    <row r="41" spans="1:12" ht="21" customHeight="1" x14ac:dyDescent="0.25">
      <c r="B41" s="37"/>
      <c r="C41" s="251" t="s">
        <v>32</v>
      </c>
      <c r="D41" s="252"/>
      <c r="E41" s="66">
        <v>0.15</v>
      </c>
      <c r="F41" s="39" t="s">
        <v>68</v>
      </c>
      <c r="G41" s="262"/>
      <c r="H41" s="262"/>
      <c r="I41" s="263"/>
    </row>
    <row r="42" spans="1:12" ht="21" customHeight="1" x14ac:dyDescent="0.25">
      <c r="B42" s="37"/>
      <c r="C42" s="251" t="s">
        <v>43</v>
      </c>
      <c r="D42" s="252"/>
      <c r="E42" s="43"/>
      <c r="F42" s="39" t="s">
        <v>69</v>
      </c>
      <c r="G42" s="241"/>
      <c r="H42" s="241"/>
      <c r="I42" s="255"/>
    </row>
    <row r="43" spans="1:12" ht="21" customHeight="1" x14ac:dyDescent="0.25">
      <c r="B43" s="37"/>
      <c r="C43" s="251" t="s">
        <v>44</v>
      </c>
      <c r="D43" s="252"/>
      <c r="E43" s="44"/>
      <c r="F43" s="39" t="s">
        <v>70</v>
      </c>
      <c r="G43" s="241"/>
      <c r="H43" s="241"/>
      <c r="I43" s="255"/>
    </row>
    <row r="44" spans="1:12" s="7" customFormat="1" ht="18.75" x14ac:dyDescent="0.25">
      <c r="A44" s="29"/>
      <c r="B44" s="29"/>
      <c r="C44" s="62" t="s">
        <v>101</v>
      </c>
      <c r="D44" s="63"/>
      <c r="E44" s="64"/>
      <c r="F44" s="65"/>
      <c r="G44" s="264"/>
      <c r="H44" s="264"/>
      <c r="I44" s="265"/>
      <c r="J44" s="202"/>
      <c r="K44" s="202"/>
      <c r="L44" s="202"/>
    </row>
    <row r="45" spans="1:12" ht="21" customHeight="1" x14ac:dyDescent="0.25">
      <c r="B45" s="30"/>
      <c r="C45" s="251" t="s">
        <v>332</v>
      </c>
      <c r="D45" s="252"/>
      <c r="E45" s="43"/>
      <c r="F45" s="39" t="s">
        <v>102</v>
      </c>
      <c r="G45" s="241"/>
      <c r="H45" s="241"/>
      <c r="I45" s="255"/>
      <c r="J45" s="203" t="b">
        <f>IF(E45&gt;600,TRUE,FALSE)</f>
        <v>0</v>
      </c>
    </row>
    <row r="46" spans="1:12" s="7" customFormat="1" ht="18.75" x14ac:dyDescent="0.25">
      <c r="A46" s="29"/>
      <c r="B46" s="29"/>
      <c r="C46" s="62" t="s">
        <v>98</v>
      </c>
      <c r="D46" s="63"/>
      <c r="E46" s="64"/>
      <c r="F46" s="65"/>
      <c r="G46" s="264"/>
      <c r="H46" s="264"/>
      <c r="I46" s="265"/>
      <c r="J46" s="202"/>
      <c r="K46" s="202"/>
      <c r="L46" s="202"/>
    </row>
    <row r="47" spans="1:12" ht="21" customHeight="1" x14ac:dyDescent="0.25">
      <c r="B47" s="30"/>
      <c r="C47" s="251" t="s">
        <v>100</v>
      </c>
      <c r="D47" s="252"/>
      <c r="E47" s="43"/>
      <c r="F47" s="39" t="s">
        <v>106</v>
      </c>
      <c r="G47" s="241"/>
      <c r="H47" s="241"/>
      <c r="I47" s="255"/>
    </row>
    <row r="48" spans="1:12" ht="21" customHeight="1" x14ac:dyDescent="0.25">
      <c r="B48" s="30"/>
      <c r="C48" s="251" t="s">
        <v>103</v>
      </c>
      <c r="D48" s="252"/>
      <c r="E48" s="43"/>
      <c r="F48" s="39" t="s">
        <v>105</v>
      </c>
      <c r="G48" s="241"/>
      <c r="H48" s="241"/>
      <c r="I48" s="255"/>
    </row>
    <row r="49" spans="1:12" ht="21" customHeight="1" x14ac:dyDescent="0.25">
      <c r="B49" s="38" t="s">
        <v>22</v>
      </c>
      <c r="C49" s="251" t="s">
        <v>104</v>
      </c>
      <c r="D49" s="252"/>
      <c r="E49" s="43"/>
      <c r="F49" s="39" t="s">
        <v>106</v>
      </c>
      <c r="G49" s="241"/>
      <c r="H49" s="241"/>
      <c r="I49" s="255"/>
    </row>
    <row r="50" spans="1:12" s="7" customFormat="1" ht="18.75" x14ac:dyDescent="0.25">
      <c r="A50" s="29"/>
      <c r="B50" s="29"/>
      <c r="C50" s="62" t="s">
        <v>371</v>
      </c>
      <c r="D50" s="63"/>
      <c r="E50" s="64"/>
      <c r="F50" s="139"/>
      <c r="G50" s="264"/>
      <c r="H50" s="264"/>
      <c r="I50" s="265"/>
      <c r="J50" s="202"/>
      <c r="K50" s="202"/>
      <c r="L50" s="202"/>
    </row>
    <row r="51" spans="1:12" ht="21" customHeight="1" thickBot="1" x14ac:dyDescent="0.3">
      <c r="B51" s="30"/>
      <c r="C51" s="266" t="s">
        <v>372</v>
      </c>
      <c r="D51" s="267"/>
      <c r="E51" s="145"/>
      <c r="F51" s="45" t="s">
        <v>93</v>
      </c>
      <c r="G51" s="290"/>
      <c r="H51" s="290"/>
      <c r="I51" s="291"/>
    </row>
    <row r="52" spans="1:12" ht="16.5" thickBot="1" x14ac:dyDescent="0.3">
      <c r="B52" s="31"/>
      <c r="C52" s="268"/>
      <c r="D52" s="268"/>
      <c r="E52" s="12"/>
      <c r="F52" s="13"/>
      <c r="G52" s="9"/>
      <c r="H52" s="1"/>
      <c r="I52" s="92"/>
    </row>
    <row r="53" spans="1:12" ht="23.25" x14ac:dyDescent="0.25">
      <c r="C53" s="54" t="s">
        <v>3</v>
      </c>
      <c r="D53" s="55"/>
      <c r="E53" s="58"/>
      <c r="F53" s="10"/>
      <c r="G53" s="314" t="s">
        <v>0</v>
      </c>
      <c r="H53" s="315"/>
      <c r="I53" s="70">
        <v>100</v>
      </c>
      <c r="J53" s="93"/>
    </row>
    <row r="54" spans="1:12" ht="18.75" x14ac:dyDescent="0.25">
      <c r="C54" s="59" t="s">
        <v>4</v>
      </c>
      <c r="D54" s="60"/>
      <c r="E54" s="68"/>
      <c r="F54" s="11"/>
      <c r="G54" s="316" t="s">
        <v>1</v>
      </c>
      <c r="H54" s="317"/>
      <c r="I54" s="298">
        <f>IFERROR(IF(100-(50*E55)&gt;=0,100-(50*E55),0),0)</f>
        <v>0</v>
      </c>
      <c r="J54" s="93"/>
    </row>
    <row r="55" spans="1:12" ht="27.75" customHeight="1" thickBot="1" x14ac:dyDescent="0.3">
      <c r="B55" s="31"/>
      <c r="C55" s="47" t="s">
        <v>26</v>
      </c>
      <c r="D55" s="48"/>
      <c r="E55" s="49" t="str">
        <f>IFERROR(E86/E85,"")</f>
        <v/>
      </c>
      <c r="G55" s="318"/>
      <c r="H55" s="319"/>
      <c r="I55" s="299"/>
      <c r="J55" s="93"/>
    </row>
    <row r="56" spans="1:12" ht="15.75" x14ac:dyDescent="0.25">
      <c r="B56" s="31"/>
      <c r="C56" s="8"/>
      <c r="D56" s="8"/>
      <c r="E56" s="8"/>
      <c r="H56" s="1"/>
      <c r="I56" s="92"/>
    </row>
    <row r="57" spans="1:12" ht="21" x14ac:dyDescent="0.25">
      <c r="B57" s="31"/>
      <c r="C57" s="105" t="s">
        <v>324</v>
      </c>
      <c r="D57"/>
      <c r="E57"/>
      <c r="F57" s="73"/>
      <c r="G57" s="75"/>
      <c r="H57" s="73"/>
      <c r="I57"/>
    </row>
    <row r="58" spans="1:12" ht="46.5" customHeight="1" x14ac:dyDescent="0.25">
      <c r="B58" s="31"/>
      <c r="C58" s="309" t="s">
        <v>373</v>
      </c>
      <c r="D58" s="309"/>
      <c r="E58" s="309"/>
      <c r="F58" s="309"/>
      <c r="G58" s="309"/>
      <c r="H58" s="309"/>
      <c r="I58" s="309"/>
    </row>
    <row r="59" spans="1:12" ht="7.5" customHeight="1" thickBot="1" x14ac:dyDescent="0.3">
      <c r="B59" s="31"/>
      <c r="C59" s="105"/>
      <c r="D59"/>
      <c r="E59"/>
      <c r="F59" s="73"/>
      <c r="G59" s="75"/>
      <c r="H59" s="73"/>
      <c r="I59"/>
    </row>
    <row r="60" spans="1:12" ht="47.25" customHeight="1" x14ac:dyDescent="0.25">
      <c r="B60" s="31"/>
      <c r="C60" s="116" t="s">
        <v>120</v>
      </c>
      <c r="D60" s="117" t="s">
        <v>115</v>
      </c>
      <c r="E60" s="117" t="s">
        <v>116</v>
      </c>
      <c r="F60" s="117" t="s">
        <v>321</v>
      </c>
      <c r="G60" s="117" t="s">
        <v>320</v>
      </c>
      <c r="H60" s="117" t="s">
        <v>323</v>
      </c>
      <c r="I60" s="118" t="s">
        <v>322</v>
      </c>
    </row>
    <row r="61" spans="1:12" ht="15.75" x14ac:dyDescent="0.25">
      <c r="B61" s="31"/>
      <c r="C61" s="94" t="s">
        <v>128</v>
      </c>
      <c r="D61" s="305"/>
      <c r="E61" s="306"/>
      <c r="F61" s="111"/>
      <c r="G61" s="95">
        <f>SUM(G62:G69)</f>
        <v>0</v>
      </c>
      <c r="H61" s="95">
        <f>SUM(H62:H69)</f>
        <v>0</v>
      </c>
      <c r="I61" s="119" t="e">
        <f>SUM(I62:K69)</f>
        <v>#VALUE!</v>
      </c>
    </row>
    <row r="62" spans="1:12" ht="45" x14ac:dyDescent="0.25">
      <c r="B62" s="31"/>
      <c r="C62" s="78" t="s">
        <v>316</v>
      </c>
      <c r="D62" s="286" t="s">
        <v>132</v>
      </c>
      <c r="E62" s="287"/>
      <c r="F62" s="215">
        <f>IF(K62&lt;0,"Vpišite skupno investicijsko vrednost operacije",K62)</f>
        <v>0</v>
      </c>
      <c r="G62" s="82">
        <f>F62</f>
        <v>0</v>
      </c>
      <c r="H62" s="175" t="str">
        <f>IFERROR(IF(J62=TRUE,F62,E47*3000),"Vpišite št. parkirnih mest za avtomobile na P+R v celico E47")</f>
        <v>Vpišite št. parkirnih mest za avtomobile na P+R v celico E47</v>
      </c>
      <c r="I62" s="84" t="e">
        <f>G62-H62</f>
        <v>#VALUE!</v>
      </c>
      <c r="J62" s="53" t="e">
        <f>IF(F62/E47&lt;=3000,TRUE,FALSE)</f>
        <v>#DIV/0!</v>
      </c>
      <c r="K62" s="204">
        <f>E51-SUM(F71:F72,F63:F69)</f>
        <v>0</v>
      </c>
    </row>
    <row r="63" spans="1:12" ht="60" x14ac:dyDescent="0.25">
      <c r="B63" s="31"/>
      <c r="C63" s="78" t="s">
        <v>130</v>
      </c>
      <c r="D63" s="286" t="s">
        <v>132</v>
      </c>
      <c r="E63" s="287"/>
      <c r="F63" s="88"/>
      <c r="G63" s="82">
        <f>F63</f>
        <v>0</v>
      </c>
      <c r="H63" s="83">
        <f>G63</f>
        <v>0</v>
      </c>
      <c r="I63" s="84">
        <f>G63-H63</f>
        <v>0</v>
      </c>
    </row>
    <row r="64" spans="1:12" ht="15.75" x14ac:dyDescent="0.25">
      <c r="B64" s="31"/>
      <c r="C64" s="78" t="s">
        <v>315</v>
      </c>
      <c r="D64" s="286" t="s">
        <v>132</v>
      </c>
      <c r="E64" s="287"/>
      <c r="F64" s="88"/>
      <c r="G64" s="82">
        <f t="shared" ref="G64:H69" si="0">F64</f>
        <v>0</v>
      </c>
      <c r="H64" s="83">
        <f t="shared" si="0"/>
        <v>0</v>
      </c>
      <c r="I64" s="84">
        <f t="shared" ref="I64:I69" si="1">G64-H64</f>
        <v>0</v>
      </c>
    </row>
    <row r="65" spans="2:9" ht="15.75" x14ac:dyDescent="0.25">
      <c r="B65" s="31"/>
      <c r="C65" s="79" t="s">
        <v>125</v>
      </c>
      <c r="D65" s="286" t="s">
        <v>132</v>
      </c>
      <c r="E65" s="287"/>
      <c r="F65" s="88"/>
      <c r="G65" s="82">
        <f t="shared" si="0"/>
        <v>0</v>
      </c>
      <c r="H65" s="83">
        <f t="shared" si="0"/>
        <v>0</v>
      </c>
      <c r="I65" s="84">
        <f t="shared" si="1"/>
        <v>0</v>
      </c>
    </row>
    <row r="66" spans="2:9" ht="15.75" x14ac:dyDescent="0.25">
      <c r="B66" s="31"/>
      <c r="C66" s="79" t="s">
        <v>123</v>
      </c>
      <c r="D66" s="286" t="s">
        <v>132</v>
      </c>
      <c r="E66" s="287"/>
      <c r="F66" s="88"/>
      <c r="G66" s="82">
        <f t="shared" si="0"/>
        <v>0</v>
      </c>
      <c r="H66" s="83">
        <f t="shared" si="0"/>
        <v>0</v>
      </c>
      <c r="I66" s="84">
        <f t="shared" si="1"/>
        <v>0</v>
      </c>
    </row>
    <row r="67" spans="2:9" ht="15.75" x14ac:dyDescent="0.25">
      <c r="B67" s="31"/>
      <c r="C67" s="78" t="s">
        <v>315</v>
      </c>
      <c r="D67" s="286" t="s">
        <v>132</v>
      </c>
      <c r="E67" s="287"/>
      <c r="F67" s="88"/>
      <c r="G67" s="82">
        <f t="shared" si="0"/>
        <v>0</v>
      </c>
      <c r="H67" s="83">
        <f t="shared" si="0"/>
        <v>0</v>
      </c>
      <c r="I67" s="84">
        <f t="shared" si="1"/>
        <v>0</v>
      </c>
    </row>
    <row r="68" spans="2:9" ht="15.75" x14ac:dyDescent="0.25">
      <c r="B68" s="31"/>
      <c r="C68" s="78" t="s">
        <v>126</v>
      </c>
      <c r="D68" s="286" t="s">
        <v>132</v>
      </c>
      <c r="E68" s="287"/>
      <c r="F68" s="88"/>
      <c r="G68" s="82">
        <f t="shared" si="0"/>
        <v>0</v>
      </c>
      <c r="H68" s="83">
        <f t="shared" si="0"/>
        <v>0</v>
      </c>
      <c r="I68" s="84">
        <f t="shared" si="1"/>
        <v>0</v>
      </c>
    </row>
    <row r="69" spans="2:9" ht="15.75" x14ac:dyDescent="0.25">
      <c r="B69" s="31"/>
      <c r="C69" s="161" t="s">
        <v>124</v>
      </c>
      <c r="D69" s="307" t="s">
        <v>132</v>
      </c>
      <c r="E69" s="308"/>
      <c r="F69" s="112"/>
      <c r="G69" s="113">
        <f t="shared" si="0"/>
        <v>0</v>
      </c>
      <c r="H69" s="114">
        <f t="shared" si="0"/>
        <v>0</v>
      </c>
      <c r="I69" s="115">
        <f t="shared" si="1"/>
        <v>0</v>
      </c>
    </row>
    <row r="70" spans="2:9" ht="15.75" x14ac:dyDescent="0.25">
      <c r="B70" s="31"/>
      <c r="C70" s="276" t="s">
        <v>127</v>
      </c>
      <c r="D70" s="277"/>
      <c r="E70" s="97"/>
      <c r="F70" s="110"/>
      <c r="G70" s="98">
        <f>SUM(G71:G72)</f>
        <v>0</v>
      </c>
      <c r="H70" s="98">
        <f>SUM(H71:H72)</f>
        <v>0</v>
      </c>
      <c r="I70" s="99">
        <f>SUM(I71:I72)</f>
        <v>0</v>
      </c>
    </row>
    <row r="71" spans="2:9" ht="15.75" x14ac:dyDescent="0.25">
      <c r="B71" s="31"/>
      <c r="C71" s="96" t="s">
        <v>129</v>
      </c>
      <c r="D71" s="286" t="s">
        <v>132</v>
      </c>
      <c r="E71" s="287"/>
      <c r="F71" s="88"/>
      <c r="G71" s="82">
        <f>F71</f>
        <v>0</v>
      </c>
      <c r="H71" s="83">
        <f>G71</f>
        <v>0</v>
      </c>
      <c r="I71" s="84">
        <f>G71-H71</f>
        <v>0</v>
      </c>
    </row>
    <row r="72" spans="2:9" ht="15.75" x14ac:dyDescent="0.25">
      <c r="B72" s="31"/>
      <c r="C72" s="160" t="s">
        <v>314</v>
      </c>
      <c r="D72" s="288" t="s">
        <v>132</v>
      </c>
      <c r="E72" s="289"/>
      <c r="F72" s="106"/>
      <c r="G72" s="107">
        <f>F72</f>
        <v>0</v>
      </c>
      <c r="H72" s="108">
        <f>G72</f>
        <v>0</v>
      </c>
      <c r="I72" s="109">
        <f>G72-H72</f>
        <v>0</v>
      </c>
    </row>
    <row r="73" spans="2:9" ht="16.5" thickBot="1" x14ac:dyDescent="0.3">
      <c r="B73" s="31"/>
      <c r="C73" s="80" t="s">
        <v>117</v>
      </c>
      <c r="D73" s="81"/>
      <c r="E73" s="81"/>
      <c r="F73" s="85"/>
      <c r="G73" s="85">
        <f>SUM(G62:G69,G71:G72)</f>
        <v>0</v>
      </c>
      <c r="H73" s="85">
        <f>SUM(H62:H69,H71:H72)</f>
        <v>0</v>
      </c>
      <c r="I73" s="85" t="e">
        <f>SUM(I62:I69,I71:I72)</f>
        <v>#VALUE!</v>
      </c>
    </row>
    <row r="74" spans="2:9" ht="15.75" x14ac:dyDescent="0.25">
      <c r="B74" s="31"/>
      <c r="C74" s="220"/>
      <c r="D74" s="221"/>
      <c r="E74" s="221"/>
      <c r="F74" s="216" t="s">
        <v>121</v>
      </c>
      <c r="G74" s="222">
        <f>SUM(G62:G69)</f>
        <v>0</v>
      </c>
      <c r="H74" s="222">
        <f>SUM(H62:H69)</f>
        <v>0</v>
      </c>
      <c r="I74" s="222" t="e">
        <f>SUM(I62:I69)</f>
        <v>#VALUE!</v>
      </c>
    </row>
    <row r="75" spans="2:9" ht="15.75" x14ac:dyDescent="0.25">
      <c r="B75" s="31"/>
      <c r="C75" s="223"/>
      <c r="D75" s="224"/>
      <c r="E75" s="224"/>
      <c r="F75" s="217" t="s">
        <v>122</v>
      </c>
      <c r="G75" s="225">
        <f>SUM(G71:G72)</f>
        <v>0</v>
      </c>
      <c r="H75" s="225">
        <f>SUM(H71:H72)</f>
        <v>0</v>
      </c>
      <c r="I75" s="226">
        <f>SUM(I71:I72)</f>
        <v>0</v>
      </c>
    </row>
    <row r="76" spans="2:9" ht="19.5" thickBot="1" x14ac:dyDescent="0.3">
      <c r="B76" s="31"/>
      <c r="C76" s="74"/>
      <c r="D76" s="50"/>
      <c r="E76" s="50"/>
      <c r="F76" s="278" t="s">
        <v>312</v>
      </c>
      <c r="G76" s="279"/>
      <c r="H76" s="280"/>
      <c r="I76" s="86">
        <f>SUM(H62:H69,H71:H72)</f>
        <v>0</v>
      </c>
    </row>
    <row r="77" spans="2:9" ht="16.5" thickBot="1" x14ac:dyDescent="0.3">
      <c r="B77" s="31"/>
      <c r="C77" s="74"/>
      <c r="D77" s="50"/>
      <c r="E77" s="50"/>
      <c r="F77" s="281" t="s">
        <v>313</v>
      </c>
      <c r="G77" s="282"/>
      <c r="H77" s="283"/>
      <c r="I77" s="131" t="e">
        <f>SUM(I62:I69,I71:I72)</f>
        <v>#VALUE!</v>
      </c>
    </row>
    <row r="78" spans="2:9" ht="15.75" x14ac:dyDescent="0.25">
      <c r="B78" s="31"/>
      <c r="C78" s="269" t="s">
        <v>95</v>
      </c>
      <c r="D78" s="269"/>
      <c r="E78" s="269"/>
      <c r="F78" s="269"/>
      <c r="G78" s="269"/>
      <c r="H78" s="269"/>
      <c r="I78" s="92"/>
    </row>
    <row r="79" spans="2:9" ht="15.75" x14ac:dyDescent="0.25">
      <c r="B79" s="31"/>
      <c r="F79" s="218"/>
      <c r="G79" s="219"/>
      <c r="H79" s="219"/>
      <c r="I79" s="92"/>
    </row>
    <row r="80" spans="2:9" ht="15.75" x14ac:dyDescent="0.25">
      <c r="B80" s="31"/>
      <c r="C80" s="191" t="s">
        <v>119</v>
      </c>
      <c r="F80" s="191"/>
      <c r="G80" s="191"/>
      <c r="H80" s="219"/>
      <c r="I80" s="92"/>
    </row>
    <row r="81" spans="2:12" ht="15.75" x14ac:dyDescent="0.25">
      <c r="B81" s="31"/>
      <c r="C81" s="87"/>
      <c r="E81" s="2" t="s">
        <v>96</v>
      </c>
      <c r="F81" s="302"/>
      <c r="G81" s="302"/>
      <c r="H81" s="192"/>
      <c r="I81" s="92"/>
    </row>
    <row r="82" spans="2:12" ht="15.75" x14ac:dyDescent="0.25">
      <c r="B82" s="31"/>
      <c r="C82" s="191" t="s">
        <v>118</v>
      </c>
      <c r="D82" s="2" t="s">
        <v>97</v>
      </c>
      <c r="H82" s="25"/>
      <c r="I82" s="92"/>
    </row>
    <row r="83" spans="2:12" ht="15.75" x14ac:dyDescent="0.25">
      <c r="B83" s="31"/>
      <c r="C83" s="8"/>
      <c r="D83" s="8"/>
      <c r="E83" s="8"/>
      <c r="H83" s="1"/>
      <c r="I83" s="92"/>
    </row>
    <row r="84" spans="2:12" s="4" customFormat="1" x14ac:dyDescent="0.25">
      <c r="E84" s="32"/>
      <c r="F84" s="33"/>
      <c r="G84" s="32"/>
      <c r="I84" s="93"/>
      <c r="J84" s="53"/>
      <c r="K84" s="53"/>
      <c r="L84" s="53"/>
    </row>
    <row r="85" spans="2:12" s="53" customFormat="1" hidden="1" x14ac:dyDescent="0.25">
      <c r="C85" s="53" t="s">
        <v>41</v>
      </c>
      <c r="E85" s="163" t="e">
        <f>E29*E40+2*E30*E41+E31*E40+E32</f>
        <v>#VALUE!</v>
      </c>
      <c r="F85" s="194"/>
      <c r="G85" s="53" t="s">
        <v>66</v>
      </c>
      <c r="I85" s="186" t="s">
        <v>340</v>
      </c>
    </row>
    <row r="86" spans="2:12" s="53" customFormat="1" hidden="1" x14ac:dyDescent="0.25">
      <c r="C86" s="53" t="s">
        <v>42</v>
      </c>
      <c r="E86" s="163" t="e">
        <f>2*E43*E41+(E42+E33+E34+E36+E35)*E40+E37</f>
        <v>#VALUE!</v>
      </c>
      <c r="F86" s="194"/>
      <c r="G86" s="53" t="s">
        <v>67</v>
      </c>
      <c r="I86" s="186" t="s">
        <v>340</v>
      </c>
    </row>
    <row r="87" spans="2:12" s="53" customFormat="1" hidden="1" x14ac:dyDescent="0.25">
      <c r="C87" s="53" t="s">
        <v>86</v>
      </c>
      <c r="E87" s="194"/>
      <c r="F87" s="194"/>
      <c r="G87" s="194"/>
      <c r="I87" s="186" t="s">
        <v>340</v>
      </c>
    </row>
    <row r="88" spans="2:12" s="53" customFormat="1" hidden="1" x14ac:dyDescent="0.25">
      <c r="E88" s="194"/>
      <c r="F88" s="194"/>
      <c r="G88" s="194"/>
      <c r="I88" s="186" t="s">
        <v>340</v>
      </c>
    </row>
    <row r="89" spans="2:12" s="53" customFormat="1" hidden="1" x14ac:dyDescent="0.25">
      <c r="E89" s="303" t="s">
        <v>65</v>
      </c>
      <c r="F89" s="304"/>
      <c r="G89" s="194"/>
      <c r="I89" s="186" t="s">
        <v>340</v>
      </c>
    </row>
    <row r="90" spans="2:12" s="53" customFormat="1" ht="60" hidden="1" x14ac:dyDescent="0.25">
      <c r="E90" s="300"/>
      <c r="F90" s="195" t="s">
        <v>46</v>
      </c>
      <c r="G90" s="194"/>
      <c r="I90" s="186" t="s">
        <v>340</v>
      </c>
    </row>
    <row r="91" spans="2:12" s="53" customFormat="1" hidden="1" x14ac:dyDescent="0.25">
      <c r="E91" s="301"/>
      <c r="F91" s="195" t="s">
        <v>64</v>
      </c>
      <c r="G91" s="194"/>
      <c r="I91" s="186" t="s">
        <v>340</v>
      </c>
    </row>
    <row r="92" spans="2:12" s="53" customFormat="1" hidden="1" x14ac:dyDescent="0.25">
      <c r="E92" s="196" t="s">
        <v>63</v>
      </c>
      <c r="F92" s="162">
        <v>6.14</v>
      </c>
      <c r="G92" s="194"/>
      <c r="I92" s="186" t="s">
        <v>340</v>
      </c>
    </row>
    <row r="93" spans="2:12" s="53" customFormat="1" hidden="1" x14ac:dyDescent="0.25">
      <c r="E93" s="196" t="s">
        <v>53</v>
      </c>
      <c r="F93" s="162">
        <v>6.1</v>
      </c>
      <c r="G93" s="194"/>
      <c r="I93" s="186" t="s">
        <v>340</v>
      </c>
    </row>
    <row r="94" spans="2:12" s="53" customFormat="1" hidden="1" x14ac:dyDescent="0.25">
      <c r="E94" s="196" t="s">
        <v>52</v>
      </c>
      <c r="F94" s="162">
        <v>6.01</v>
      </c>
      <c r="G94" s="194"/>
      <c r="I94" s="186" t="s">
        <v>340</v>
      </c>
    </row>
    <row r="95" spans="2:12" s="53" customFormat="1" ht="30" hidden="1" x14ac:dyDescent="0.25">
      <c r="E95" s="196" t="s">
        <v>56</v>
      </c>
      <c r="F95" s="162">
        <v>6.12</v>
      </c>
      <c r="G95" s="194"/>
      <c r="I95" s="186" t="s">
        <v>340</v>
      </c>
    </row>
    <row r="96" spans="2:12" s="53" customFormat="1" hidden="1" x14ac:dyDescent="0.25">
      <c r="E96" s="196" t="s">
        <v>60</v>
      </c>
      <c r="F96" s="162">
        <v>5.81</v>
      </c>
      <c r="G96" s="194"/>
      <c r="I96" s="186" t="s">
        <v>340</v>
      </c>
    </row>
    <row r="97" spans="5:9" s="53" customFormat="1" hidden="1" x14ac:dyDescent="0.25">
      <c r="E97" s="196" t="s">
        <v>51</v>
      </c>
      <c r="F97" s="162">
        <v>6.08</v>
      </c>
      <c r="I97" s="186" t="s">
        <v>340</v>
      </c>
    </row>
    <row r="98" spans="5:9" s="53" customFormat="1" ht="30" hidden="1" x14ac:dyDescent="0.25">
      <c r="E98" s="196" t="s">
        <v>54</v>
      </c>
      <c r="F98" s="162">
        <v>6.68</v>
      </c>
      <c r="I98" s="186" t="s">
        <v>340</v>
      </c>
    </row>
    <row r="99" spans="5:9" s="53" customFormat="1" hidden="1" x14ac:dyDescent="0.25">
      <c r="E99" s="196" t="s">
        <v>61</v>
      </c>
      <c r="F99" s="162">
        <v>5.7</v>
      </c>
      <c r="I99" s="186" t="s">
        <v>340</v>
      </c>
    </row>
    <row r="100" spans="5:9" s="53" customFormat="1" hidden="1" x14ac:dyDescent="0.25">
      <c r="E100" s="196" t="s">
        <v>62</v>
      </c>
      <c r="F100" s="162">
        <v>5.56</v>
      </c>
      <c r="I100" s="186" t="s">
        <v>340</v>
      </c>
    </row>
    <row r="101" spans="5:9" s="53" customFormat="1" hidden="1" x14ac:dyDescent="0.25">
      <c r="E101" s="196" t="s">
        <v>57</v>
      </c>
      <c r="F101" s="162">
        <v>5.81</v>
      </c>
      <c r="I101" s="186" t="s">
        <v>340</v>
      </c>
    </row>
    <row r="102" spans="5:9" s="53" customFormat="1" ht="30" hidden="1" x14ac:dyDescent="0.25">
      <c r="E102" s="196" t="s">
        <v>55</v>
      </c>
      <c r="F102" s="162">
        <v>5.52</v>
      </c>
      <c r="I102" s="186" t="s">
        <v>340</v>
      </c>
    </row>
    <row r="103" spans="5:9" s="53" customFormat="1" hidden="1" x14ac:dyDescent="0.25">
      <c r="E103" s="196" t="s">
        <v>59</v>
      </c>
      <c r="F103" s="162">
        <v>5.72</v>
      </c>
      <c r="I103" s="186" t="s">
        <v>340</v>
      </c>
    </row>
    <row r="104" spans="5:9" s="53" customFormat="1" hidden="1" x14ac:dyDescent="0.25">
      <c r="E104" s="196" t="s">
        <v>58</v>
      </c>
      <c r="F104" s="162">
        <v>5.58</v>
      </c>
      <c r="I104" s="186" t="s">
        <v>340</v>
      </c>
    </row>
    <row r="105" spans="5:9" s="53" customFormat="1" hidden="1" x14ac:dyDescent="0.25">
      <c r="E105" s="274" t="s">
        <v>50</v>
      </c>
      <c r="F105" s="275"/>
      <c r="I105" s="186" t="s">
        <v>340</v>
      </c>
    </row>
    <row r="106" spans="5:9" s="53" customFormat="1" hidden="1" x14ac:dyDescent="0.25">
      <c r="E106" s="270" t="s">
        <v>49</v>
      </c>
      <c r="F106" s="271"/>
      <c r="I106" s="186" t="s">
        <v>340</v>
      </c>
    </row>
    <row r="107" spans="5:9" s="53" customFormat="1" hidden="1" x14ac:dyDescent="0.25">
      <c r="E107" s="270"/>
      <c r="F107" s="271"/>
      <c r="I107" s="186" t="s">
        <v>340</v>
      </c>
    </row>
    <row r="108" spans="5:9" s="53" customFormat="1" hidden="1" x14ac:dyDescent="0.25">
      <c r="E108" s="270" t="s">
        <v>48</v>
      </c>
      <c r="F108" s="271"/>
      <c r="I108" s="186" t="s">
        <v>340</v>
      </c>
    </row>
    <row r="109" spans="5:9" s="53" customFormat="1" hidden="1" x14ac:dyDescent="0.25">
      <c r="E109" s="270"/>
      <c r="F109" s="271"/>
      <c r="I109" s="186" t="s">
        <v>340</v>
      </c>
    </row>
    <row r="110" spans="5:9" s="53" customFormat="1" hidden="1" x14ac:dyDescent="0.25">
      <c r="E110" s="270"/>
      <c r="F110" s="271"/>
      <c r="I110" s="186" t="s">
        <v>340</v>
      </c>
    </row>
    <row r="111" spans="5:9" s="53" customFormat="1" hidden="1" x14ac:dyDescent="0.25">
      <c r="E111" s="270"/>
      <c r="F111" s="271"/>
      <c r="I111" s="186" t="s">
        <v>340</v>
      </c>
    </row>
    <row r="112" spans="5:9" s="53" customFormat="1" hidden="1" x14ac:dyDescent="0.25">
      <c r="E112" s="270" t="s">
        <v>47</v>
      </c>
      <c r="F112" s="271"/>
      <c r="I112" s="186" t="s">
        <v>340</v>
      </c>
    </row>
    <row r="113" spans="5:9" s="53" customFormat="1" hidden="1" x14ac:dyDescent="0.25">
      <c r="E113" s="270" t="s">
        <v>46</v>
      </c>
      <c r="F113" s="271"/>
      <c r="I113" s="186" t="s">
        <v>340</v>
      </c>
    </row>
    <row r="114" spans="5:9" s="53" customFormat="1" hidden="1" x14ac:dyDescent="0.25">
      <c r="E114" s="272" t="s">
        <v>45</v>
      </c>
      <c r="F114" s="273"/>
      <c r="I114" s="186" t="s">
        <v>340</v>
      </c>
    </row>
    <row r="115" spans="5:9" s="53" customFormat="1" x14ac:dyDescent="0.25">
      <c r="I115" s="93"/>
    </row>
    <row r="116" spans="5:9" x14ac:dyDescent="0.25">
      <c r="I116" s="92"/>
    </row>
    <row r="117" spans="5:9" x14ac:dyDescent="0.25">
      <c r="I117" s="92"/>
    </row>
    <row r="118" spans="5:9" x14ac:dyDescent="0.25">
      <c r="I118" s="92"/>
    </row>
    <row r="119" spans="5:9" x14ac:dyDescent="0.25">
      <c r="I119" s="92"/>
    </row>
    <row r="120" spans="5:9" x14ac:dyDescent="0.25">
      <c r="I120" s="92"/>
    </row>
    <row r="121" spans="5:9" x14ac:dyDescent="0.25">
      <c r="I121" s="92"/>
    </row>
    <row r="122" spans="5:9" x14ac:dyDescent="0.25">
      <c r="I122" s="92"/>
    </row>
    <row r="123" spans="5:9" x14ac:dyDescent="0.25">
      <c r="I123" s="92"/>
    </row>
  </sheetData>
  <sheetProtection password="C7AC" sheet="1" objects="1" scenarios="1" formatRows="0" selectLockedCells="1"/>
  <mergeCells count="124">
    <mergeCell ref="E114:F114"/>
    <mergeCell ref="E109:F109"/>
    <mergeCell ref="E110:F110"/>
    <mergeCell ref="E105:F105"/>
    <mergeCell ref="E106:F106"/>
    <mergeCell ref="E107:F107"/>
    <mergeCell ref="E108:F108"/>
    <mergeCell ref="C78:H78"/>
    <mergeCell ref="F81:G81"/>
    <mergeCell ref="E89:F89"/>
    <mergeCell ref="E111:F111"/>
    <mergeCell ref="E90:E91"/>
    <mergeCell ref="E112:F112"/>
    <mergeCell ref="D68:E68"/>
    <mergeCell ref="D69:E69"/>
    <mergeCell ref="D71:E71"/>
    <mergeCell ref="D72:E72"/>
    <mergeCell ref="C58:I58"/>
    <mergeCell ref="D67:E67"/>
    <mergeCell ref="D61:E61"/>
    <mergeCell ref="D62:E62"/>
    <mergeCell ref="E113:F113"/>
    <mergeCell ref="F76:H76"/>
    <mergeCell ref="F77:H77"/>
    <mergeCell ref="G53:H53"/>
    <mergeCell ref="G54:H55"/>
    <mergeCell ref="D64:E64"/>
    <mergeCell ref="C70:D70"/>
    <mergeCell ref="C42:D42"/>
    <mergeCell ref="C43:D43"/>
    <mergeCell ref="C45:D45"/>
    <mergeCell ref="C47:D47"/>
    <mergeCell ref="C48:D48"/>
    <mergeCell ref="G48:I48"/>
    <mergeCell ref="C49:D49"/>
    <mergeCell ref="C51:D51"/>
    <mergeCell ref="G50:I50"/>
    <mergeCell ref="G51:I51"/>
    <mergeCell ref="G49:I49"/>
    <mergeCell ref="G47:I47"/>
    <mergeCell ref="G46:I46"/>
    <mergeCell ref="G45:I45"/>
    <mergeCell ref="G44:I44"/>
    <mergeCell ref="G43:I43"/>
    <mergeCell ref="I54:I55"/>
    <mergeCell ref="D63:E63"/>
    <mergeCell ref="D65:E65"/>
    <mergeCell ref="D66:E66"/>
    <mergeCell ref="C37:D37"/>
    <mergeCell ref="C38:D38"/>
    <mergeCell ref="C39:D39"/>
    <mergeCell ref="C40:D40"/>
    <mergeCell ref="C41:D41"/>
    <mergeCell ref="G39:I39"/>
    <mergeCell ref="G38:I38"/>
    <mergeCell ref="G37:I37"/>
    <mergeCell ref="C52:D52"/>
    <mergeCell ref="G42:I42"/>
    <mergeCell ref="G41:I41"/>
    <mergeCell ref="G40:I40"/>
    <mergeCell ref="C28:D28"/>
    <mergeCell ref="C27:D27"/>
    <mergeCell ref="C36:D36"/>
    <mergeCell ref="C31:D31"/>
    <mergeCell ref="C32:D32"/>
    <mergeCell ref="C33:D33"/>
    <mergeCell ref="C29:D29"/>
    <mergeCell ref="C34:D34"/>
    <mergeCell ref="C35:D35"/>
    <mergeCell ref="C30:D30"/>
    <mergeCell ref="C19:D19"/>
    <mergeCell ref="E19:F19"/>
    <mergeCell ref="C16:D16"/>
    <mergeCell ref="E16:F16"/>
    <mergeCell ref="C23:D23"/>
    <mergeCell ref="E23:F23"/>
    <mergeCell ref="C21:D21"/>
    <mergeCell ref="E21:F21"/>
    <mergeCell ref="C22:D22"/>
    <mergeCell ref="E22:F22"/>
    <mergeCell ref="C18:D18"/>
    <mergeCell ref="E18:F18"/>
    <mergeCell ref="C12:D12"/>
    <mergeCell ref="E12:F12"/>
    <mergeCell ref="C15:D15"/>
    <mergeCell ref="E15:F15"/>
    <mergeCell ref="C13:D13"/>
    <mergeCell ref="E13:F13"/>
    <mergeCell ref="G14:I14"/>
    <mergeCell ref="G13:I13"/>
    <mergeCell ref="G12:I12"/>
    <mergeCell ref="D2:H2"/>
    <mergeCell ref="D3:H3"/>
    <mergeCell ref="D4:H4"/>
    <mergeCell ref="C9:D9"/>
    <mergeCell ref="E9:F9"/>
    <mergeCell ref="C11:D11"/>
    <mergeCell ref="E11:F11"/>
    <mergeCell ref="G11:I11"/>
    <mergeCell ref="G10:I10"/>
    <mergeCell ref="G9:I9"/>
    <mergeCell ref="G8:I8"/>
    <mergeCell ref="G7:I7"/>
    <mergeCell ref="G34:I34"/>
    <mergeCell ref="G33:I33"/>
    <mergeCell ref="G32:I32"/>
    <mergeCell ref="G31:I31"/>
    <mergeCell ref="G30:I30"/>
    <mergeCell ref="G29:I29"/>
    <mergeCell ref="G36:I36"/>
    <mergeCell ref="G35:I35"/>
    <mergeCell ref="G17:I17"/>
    <mergeCell ref="G16:I16"/>
    <mergeCell ref="G15:I15"/>
    <mergeCell ref="G28:I28"/>
    <mergeCell ref="G27:I27"/>
    <mergeCell ref="G26:I26"/>
    <mergeCell ref="G25:I25"/>
    <mergeCell ref="G23:I23"/>
    <mergeCell ref="G22:I22"/>
    <mergeCell ref="G21:I21"/>
    <mergeCell ref="G20:I20"/>
    <mergeCell ref="G19:I19"/>
    <mergeCell ref="G18:I18"/>
  </mergeCells>
  <conditionalFormatting sqref="C9 C11:D13 C15:D1611">
    <cfRule type="expression" dxfId="2" priority="9">
      <formula>$J9=TRUE</formula>
    </cfRule>
  </conditionalFormatting>
  <conditionalFormatting sqref="F62">
    <cfRule type="cellIs" dxfId="1" priority="2" operator="lessThan">
      <formula>0</formula>
    </cfRule>
  </conditionalFormatting>
  <conditionalFormatting sqref="C18:D18">
    <cfRule type="expression" dxfId="0" priority="1">
      <formula>$J18=TRUE</formula>
    </cfRule>
  </conditionalFormatting>
  <dataValidations count="1">
    <dataValidation type="list" allowBlank="1" showInputMessage="1" showErrorMessage="1" promptTitle="izberi regijo" prompt="Izberi regijo za vnos vrednosti povprečne mesečne plače za plačano uro." sqref="E38">
      <formula1>$E$93:$E$104</formula1>
    </dataValidation>
  </dataValidations>
  <pageMargins left="0.7857142857142857" right="0.39285714285714285" top="0.74803149606299213" bottom="0.74803149606299213" header="0.31496062992125984" footer="0.31496062992125984"/>
  <pageSetup paperSize="9" scale="48" orientation="portrait" r:id="rId1"/>
  <headerFooter differentFirst="1">
    <oddHeader>&amp;RObrazec 3b: Podatki o ukrepu</oddHeader>
    <oddFooter>&amp;C»Javni razpis za sofinanciranje ukrepov trajnostne mobilnosti (oznaka JR-TM 1/2017) v okviru OP-EKP 2014 - 2020«&amp;R&amp;A</oddFooter>
    <firstHeader>&amp;L&amp;G&amp;C&amp;G&amp;RObrazec 3b (P+R B2): Podatki o operaciji
stran &amp;P / &amp;N</firstHeader>
  </headerFooter>
  <rowBreaks count="1" manualBreakCount="1">
    <brk id="24" min="2" max="8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0</xdr:rowOff>
                  </from>
                  <to>
                    <xdr:col>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6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4</xdr:col>
                    <xdr:colOff>0</xdr:colOff>
                    <xdr:row>10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7" name="Check Box 3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0</xdr:rowOff>
                  </from>
                  <to>
                    <xdr:col>4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9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4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0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1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0</xdr:rowOff>
                  </from>
                  <to>
                    <xdr:col>4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2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0</xdr:rowOff>
                  </from>
                  <to>
                    <xdr:col>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3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0</xdr:rowOff>
                  </from>
                  <to>
                    <xdr:col>4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4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15" name="Check Box 2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0</xdr:rowOff>
                  </from>
                  <to>
                    <xdr:col>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6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Navodila</vt:lpstr>
      <vt:lpstr>Vrste stroškov OU</vt:lpstr>
      <vt:lpstr>P+R (A)</vt:lpstr>
      <vt:lpstr>P+R (B1)</vt:lpstr>
      <vt:lpstr>P+R (C)</vt:lpstr>
      <vt:lpstr>P+R (B2)</vt:lpstr>
      <vt:lpstr>Navodila!Področje_tiskanja</vt:lpstr>
      <vt:lpstr>'P+R (A)'!Področje_tiskanja</vt:lpstr>
      <vt:lpstr>'P+R (B1)'!Področje_tiskanja</vt:lpstr>
      <vt:lpstr>'P+R (B2)'!Področje_tiskanja</vt:lpstr>
      <vt:lpstr>'P+R (C)'!Področje_tiskanja</vt:lpstr>
    </vt:vector>
  </TitlesOfParts>
  <Company>MZIP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Steklačič</dc:creator>
  <cp:lastModifiedBy>Tadej Žaucer</cp:lastModifiedBy>
  <cp:lastPrinted>2017-12-13T14:04:59Z</cp:lastPrinted>
  <dcterms:created xsi:type="dcterms:W3CDTF">2017-04-25T12:56:53Z</dcterms:created>
  <dcterms:modified xsi:type="dcterms:W3CDTF">2018-02-07T13:41:45Z</dcterms:modified>
</cp:coreProperties>
</file>