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valentincicg35\Desktop\"/>
    </mc:Choice>
  </mc:AlternateContent>
  <xr:revisionPtr revIDLastSave="0" documentId="8_{450500A1-BE2A-485C-A0DF-8D3129510159}" xr6:coauthVersionLast="47" xr6:coauthVersionMax="47" xr10:uidLastSave="{00000000-0000-0000-0000-000000000000}"/>
  <bookViews>
    <workbookView xWindow="4875" yWindow="1080" windowWidth="21600" windowHeight="12690" tabRatio="809" firstSheet="1" activeTab="7" xr2:uid="{00000000-000D-0000-FFFF-FFFF00000000}"/>
  </bookViews>
  <sheets>
    <sheet name="Naslovna stran" sheetId="5" r:id="rId1"/>
    <sheet name="Splošne opombe" sheetId="4" r:id="rId2"/>
    <sheet name="Rekapitulacija" sheetId="8" r:id="rId3"/>
    <sheet name="Popis GO del" sheetId="3" r:id="rId4"/>
    <sheet name="Popis opreme" sheetId="6" r:id="rId5"/>
    <sheet name="Popis laboratorijske opreme" sheetId="7" r:id="rId6"/>
    <sheet name="STROJNE INŠTALACIJE" sheetId="9" r:id="rId7"/>
    <sheet name="ELEKTRO INSTALACIJE" sheetId="10" r:id="rId8"/>
  </sheets>
  <definedNames>
    <definedName name="_xlnm.Print_Area" localSheetId="0">'Naslovna stran'!$A$1:$C$24</definedName>
    <definedName name="_xlnm.Print_Area" localSheetId="3">'Popis GO del'!$A$1:$F$408</definedName>
    <definedName name="_xlnm.Print_Area" localSheetId="5">'Popis laboratorijske opreme'!$A$1:$H$40</definedName>
    <definedName name="_xlnm.Print_Area" localSheetId="4">'Popis opreme'!$A:$F</definedName>
    <definedName name="_xlnm.Print_Area" localSheetId="2">Rekapitulacija!$A:$C</definedName>
    <definedName name="_xlnm.Print_Area" localSheetId="1">'Splošne opombe'!$A$1:$B$43</definedName>
    <definedName name="su_montdela">#REF!</definedName>
    <definedName name="SU_NABAVAMAT">#REF!</definedName>
    <definedName name="SU_ZEMDEL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27" i="10" l="1"/>
  <c r="F225" i="10"/>
  <c r="F229" i="10" s="1"/>
  <c r="F203" i="10"/>
  <c r="F201" i="10"/>
  <c r="F199" i="10"/>
  <c r="F197" i="10"/>
  <c r="F195" i="10"/>
  <c r="F192" i="10"/>
  <c r="F189" i="10"/>
  <c r="F187" i="10"/>
  <c r="F184" i="10"/>
  <c r="F182" i="10"/>
  <c r="F180" i="10"/>
  <c r="F174" i="10"/>
  <c r="F173" i="10"/>
  <c r="F171" i="10"/>
  <c r="F170" i="10"/>
  <c r="F161" i="10"/>
  <c r="F163" i="10" s="1"/>
  <c r="F240" i="10" s="1"/>
  <c r="F149" i="10"/>
  <c r="F148" i="10"/>
  <c r="F146" i="10"/>
  <c r="F140" i="10"/>
  <c r="E142" i="10" s="1"/>
  <c r="F142" i="10" s="1"/>
  <c r="F138" i="10"/>
  <c r="F135" i="10"/>
  <c r="F132" i="10"/>
  <c r="F131" i="10"/>
  <c r="F129" i="10"/>
  <c r="F118" i="10"/>
  <c r="F115" i="10"/>
  <c r="F120" i="10" s="1"/>
  <c r="F238" i="10" s="1"/>
  <c r="F112" i="10"/>
  <c r="F105" i="10"/>
  <c r="F103" i="10"/>
  <c r="F101" i="10"/>
  <c r="F99" i="10"/>
  <c r="F97" i="10"/>
  <c r="F95" i="10"/>
  <c r="F91" i="10"/>
  <c r="F89" i="10"/>
  <c r="F86" i="10"/>
  <c r="F84" i="10"/>
  <c r="F81" i="10"/>
  <c r="F79" i="10"/>
  <c r="F77" i="10"/>
  <c r="F75" i="10"/>
  <c r="F71" i="10"/>
  <c r="F69" i="10"/>
  <c r="F65" i="10"/>
  <c r="F64" i="10"/>
  <c r="F61" i="10"/>
  <c r="F55" i="10"/>
  <c r="F54" i="10"/>
  <c r="F51" i="10"/>
  <c r="F48" i="10"/>
  <c r="F47" i="10"/>
  <c r="F46" i="10"/>
  <c r="F45" i="10"/>
  <c r="F237" i="10" l="1"/>
  <c r="F176" i="10"/>
  <c r="E178" i="10" s="1"/>
  <c r="F178" i="10" s="1"/>
  <c r="F218" i="10" s="1"/>
  <c r="F246" i="10" s="1"/>
  <c r="F248" i="10" s="1"/>
  <c r="E153" i="10"/>
  <c r="F155" i="10" s="1"/>
  <c r="F239" i="10" s="1"/>
  <c r="F242" i="10" l="1"/>
  <c r="F254" i="10" s="1"/>
  <c r="F258" i="10" s="1"/>
  <c r="F260" i="10" s="1"/>
  <c r="F262" i="10" s="1"/>
  <c r="F168" i="9" l="1"/>
  <c r="F170" i="9" s="1"/>
  <c r="F7" i="9" s="1"/>
  <c r="F160" i="9"/>
  <c r="F158" i="9"/>
  <c r="F156" i="9"/>
  <c r="F154" i="9"/>
  <c r="F153" i="9"/>
  <c r="F152" i="9"/>
  <c r="F151" i="9"/>
  <c r="F149" i="9"/>
  <c r="F148" i="9"/>
  <c r="F147" i="9"/>
  <c r="F146" i="9"/>
  <c r="F144" i="9"/>
  <c r="F143" i="9"/>
  <c r="F142" i="9"/>
  <c r="F140" i="9"/>
  <c r="F138" i="9"/>
  <c r="F136" i="9"/>
  <c r="F134" i="9"/>
  <c r="F130" i="9"/>
  <c r="F129" i="9"/>
  <c r="F126" i="9"/>
  <c r="F124" i="9"/>
  <c r="F122" i="9"/>
  <c r="F120" i="9"/>
  <c r="F119" i="9"/>
  <c r="F118" i="9"/>
  <c r="F117" i="9"/>
  <c r="F110" i="9"/>
  <c r="F109" i="9"/>
  <c r="F108" i="9"/>
  <c r="F107" i="9"/>
  <c r="F106" i="9"/>
  <c r="F105" i="9"/>
  <c r="F104" i="9"/>
  <c r="F102" i="9"/>
  <c r="F101" i="9"/>
  <c r="F100" i="9"/>
  <c r="F99" i="9"/>
  <c r="F98" i="9"/>
  <c r="F96" i="9"/>
  <c r="F95" i="9"/>
  <c r="F94" i="9"/>
  <c r="F93" i="9"/>
  <c r="F91" i="9"/>
  <c r="F90" i="9"/>
  <c r="F89" i="9"/>
  <c r="F88" i="9"/>
  <c r="F87" i="9"/>
  <c r="F86" i="9"/>
  <c r="F84" i="9"/>
  <c r="F83" i="9"/>
  <c r="F81" i="9"/>
  <c r="F80" i="9"/>
  <c r="F79" i="9"/>
  <c r="F78" i="9"/>
  <c r="F76" i="9"/>
  <c r="F75" i="9"/>
  <c r="F74" i="9"/>
  <c r="F72" i="9"/>
  <c r="F66" i="9"/>
  <c r="A64" i="9"/>
  <c r="F62" i="9"/>
  <c r="A57" i="9"/>
  <c r="F55" i="9"/>
  <c r="F37" i="9"/>
  <c r="F36" i="9"/>
  <c r="F35" i="9"/>
  <c r="F34" i="9"/>
  <c r="F33" i="9"/>
  <c r="F32" i="9"/>
  <c r="F22" i="9"/>
  <c r="F19" i="9"/>
  <c r="F16" i="9"/>
  <c r="A14" i="9"/>
  <c r="A18" i="9" l="1"/>
  <c r="F113" i="9"/>
  <c r="F39" i="9"/>
  <c r="F4" i="9" s="1"/>
  <c r="F162" i="9"/>
  <c r="F6" i="9" s="1"/>
  <c r="A21" i="9"/>
  <c r="A68" i="9"/>
  <c r="A74" i="9" s="1"/>
  <c r="A31" i="9" l="1"/>
  <c r="F8" i="9"/>
  <c r="A78" i="9"/>
  <c r="A24" i="9"/>
  <c r="A83" i="9"/>
  <c r="A33" i="9" l="1"/>
  <c r="A86" i="9"/>
  <c r="F382" i="3"/>
  <c r="F248" i="3"/>
  <c r="A98" i="9" l="1"/>
  <c r="A101" i="9" s="1"/>
  <c r="A35" i="9"/>
  <c r="A37" i="9" s="1"/>
  <c r="F111" i="6"/>
  <c r="F110" i="6"/>
  <c r="F75" i="6"/>
  <c r="F106" i="6"/>
  <c r="F104" i="6"/>
  <c r="F102" i="6"/>
  <c r="F100" i="6"/>
  <c r="F98" i="6"/>
  <c r="F97" i="6"/>
  <c r="F96" i="6"/>
  <c r="F95" i="6"/>
  <c r="F94" i="6"/>
  <c r="F91" i="6"/>
  <c r="F89" i="6"/>
  <c r="F87" i="6"/>
  <c r="F85" i="6"/>
  <c r="F83" i="6"/>
  <c r="F81" i="6"/>
  <c r="F79" i="6"/>
  <c r="F77" i="6"/>
  <c r="F73" i="6"/>
  <c r="F71" i="6"/>
  <c r="A60" i="6"/>
  <c r="A104" i="9" l="1"/>
  <c r="A107" i="9" s="1"/>
  <c r="A109" i="9"/>
  <c r="F113" i="6"/>
  <c r="F12" i="6" l="1"/>
  <c r="F15" i="6" s="1"/>
  <c r="F16" i="6" s="1"/>
  <c r="F17" i="6" l="1"/>
  <c r="H37" i="7"/>
  <c r="H34" i="7"/>
  <c r="H31" i="7"/>
  <c r="H30" i="7"/>
  <c r="H27" i="7"/>
  <c r="H22" i="7"/>
  <c r="H23" i="7"/>
  <c r="H24" i="7"/>
  <c r="H21" i="7"/>
  <c r="H12" i="7"/>
  <c r="H13" i="7"/>
  <c r="H14" i="7"/>
  <c r="H15" i="7"/>
  <c r="H16" i="7"/>
  <c r="H17" i="7"/>
  <c r="H18" i="7"/>
  <c r="H11" i="7"/>
  <c r="H8" i="7"/>
  <c r="H4" i="7"/>
  <c r="H5" i="7"/>
  <c r="H3" i="7"/>
  <c r="H39" i="7" l="1"/>
  <c r="C19" i="8" s="1"/>
  <c r="F218" i="3"/>
  <c r="F198" i="3"/>
  <c r="F256" i="3"/>
  <c r="F254" i="3"/>
  <c r="F252" i="3"/>
  <c r="F246" i="3"/>
  <c r="F244" i="3"/>
  <c r="F250" i="3"/>
  <c r="F242" i="3"/>
  <c r="F322" i="3" l="1"/>
  <c r="F136" i="3"/>
  <c r="F378" i="3" l="1"/>
  <c r="F376" i="3"/>
  <c r="F240" i="3" l="1"/>
  <c r="F238" i="3"/>
  <c r="F356" i="3" l="1"/>
  <c r="F354" i="3"/>
  <c r="F352" i="3"/>
  <c r="F126" i="3"/>
  <c r="F124" i="3"/>
  <c r="F236" i="3"/>
  <c r="F234" i="3"/>
  <c r="F142" i="3"/>
  <c r="F140" i="3"/>
  <c r="F138" i="3"/>
  <c r="F372" i="3"/>
  <c r="F359" i="3" l="1"/>
  <c r="F37" i="3" s="1"/>
  <c r="F130" i="3" l="1"/>
  <c r="F380" i="3"/>
  <c r="F196" i="3"/>
  <c r="F194" i="3"/>
  <c r="F175" i="3"/>
  <c r="F173" i="3"/>
  <c r="F171" i="3"/>
  <c r="F169" i="3"/>
  <c r="F163" i="3"/>
  <c r="F161" i="3"/>
  <c r="F167" i="3" l="1"/>
  <c r="F165" i="3"/>
  <c r="F178" i="3" l="1"/>
  <c r="F132" i="3"/>
  <c r="F128" i="3"/>
  <c r="F200" i="3" l="1"/>
  <c r="F294" i="3" l="1"/>
  <c r="F292" i="3"/>
  <c r="F298" i="3" l="1"/>
  <c r="F288" i="3"/>
  <c r="F337" i="3" l="1"/>
  <c r="F370" i="3" l="1"/>
  <c r="F374" i="3"/>
  <c r="F296" i="3" l="1"/>
  <c r="F320" i="3" l="1"/>
  <c r="F290" i="3" l="1"/>
  <c r="F216" i="3" l="1"/>
  <c r="F221" i="3" s="1"/>
  <c r="F303" i="3" l="1"/>
  <c r="F302" i="3"/>
  <c r="F301" i="3"/>
  <c r="A92" i="3"/>
  <c r="F104" i="3"/>
  <c r="F258" i="3"/>
  <c r="F260" i="3"/>
  <c r="F340" i="3" l="1"/>
  <c r="F35" i="3" s="1"/>
  <c r="F203" i="3"/>
  <c r="F306" i="3"/>
  <c r="F31" i="3" s="1"/>
  <c r="F20" i="3"/>
  <c r="F398" i="3"/>
  <c r="F325" i="3"/>
  <c r="F33" i="3" s="1"/>
  <c r="F14" i="3"/>
  <c r="F12" i="3"/>
  <c r="F385" i="3"/>
  <c r="F39" i="3" s="1"/>
  <c r="F263" i="3"/>
  <c r="E403" i="3" l="1"/>
  <c r="F403" i="3" s="1"/>
  <c r="F406" i="3" s="1"/>
  <c r="F43" i="3" s="1"/>
  <c r="E268" i="3"/>
  <c r="F268" i="3" s="1"/>
  <c r="F271" i="3" s="1"/>
  <c r="F24" i="3" s="1"/>
  <c r="F22" i="3"/>
  <c r="F45" i="3" l="1"/>
  <c r="C11" i="8" l="1"/>
  <c r="F48" i="3"/>
  <c r="F49" i="3" s="1"/>
</calcChain>
</file>

<file path=xl/sharedStrings.xml><?xml version="1.0" encoding="utf-8"?>
<sst xmlns="http://schemas.openxmlformats.org/spreadsheetml/2006/main" count="1169" uniqueCount="731">
  <si>
    <t>a.</t>
  </si>
  <si>
    <t>b.</t>
  </si>
  <si>
    <t>c.</t>
  </si>
  <si>
    <r>
      <t>m</t>
    </r>
    <r>
      <rPr>
        <vertAlign val="superscript"/>
        <sz val="10"/>
        <rFont val="Arial"/>
        <family val="2"/>
        <charset val="238"/>
      </rPr>
      <t>2</t>
    </r>
  </si>
  <si>
    <t>kos</t>
  </si>
  <si>
    <t>R E K A P I T U L A C I J A   D E L:</t>
  </si>
  <si>
    <t>B.2.</t>
  </si>
  <si>
    <t>GRADBENA DELA:</t>
  </si>
  <si>
    <t>OBRTNIŠKA DELA:</t>
  </si>
  <si>
    <t>1.</t>
  </si>
  <si>
    <t>2.</t>
  </si>
  <si>
    <t>4.</t>
  </si>
  <si>
    <t>5.</t>
  </si>
  <si>
    <t>Splošna določila:</t>
  </si>
  <si>
    <t>Za vse nejasnosti ali variantne rešitve se je obvezno posvetovati s projektantom.</t>
  </si>
  <si>
    <t>z.št.</t>
  </si>
  <si>
    <t>opis postavke / dela</t>
  </si>
  <si>
    <t>k</t>
  </si>
  <si>
    <t>€/e</t>
  </si>
  <si>
    <t>skupaj €</t>
  </si>
  <si>
    <t>Zidarska dela se morajo izvajati po določilih veljavnih tehničnih predpisov , normativov in standardov.</t>
  </si>
  <si>
    <t>GRADBENA DELA  - skupaj:</t>
  </si>
  <si>
    <t>OBRTNIŠKA DELA - skupaj:</t>
  </si>
  <si>
    <t>Standardi za zidarska dela vsebujejo poleg izdelave opisane v posamezni postavki, še vsa potrebna pomožna dela in sicer:
a./dela in ukrepe po določilih veljavnih predpisov varstva pri delu;
b./ vse potrebne izmere na objektu, prevoze in prenose matraiala;
c./ postavitev, premeščanje in odstranitev premičnih odrov višine do 2,00 m;
d./ prenos in obeleževanje višinskih točk na objektu;
e./ čiščenje prostorov, izdelkov ter prenos in odvoz smeti</t>
  </si>
  <si>
    <t>B.1.</t>
  </si>
  <si>
    <t>B.3.</t>
  </si>
  <si>
    <t>B.4.</t>
  </si>
  <si>
    <t>A.1.</t>
  </si>
  <si>
    <t xml:space="preserve">OBRTNIŠKA  DELA  </t>
  </si>
  <si>
    <t xml:space="preserve">GRADBENA DELA </t>
  </si>
  <si>
    <t>Skupaj zidarska dela:</t>
  </si>
  <si>
    <t>kpl</t>
  </si>
  <si>
    <t>ur</t>
  </si>
  <si>
    <t>STAVBNO POHIŠTVO:</t>
  </si>
  <si>
    <t>Skupaj stavbno pohištvo:</t>
  </si>
  <si>
    <t>B.5.</t>
  </si>
  <si>
    <t>SKUPAJ Z DDV:</t>
  </si>
  <si>
    <t>a.1.1.</t>
  </si>
  <si>
    <t>A.2.</t>
  </si>
  <si>
    <t>a.1.2.</t>
  </si>
  <si>
    <t>A.3.</t>
  </si>
  <si>
    <t>PRIPRAVLJALNA DELA:</t>
  </si>
  <si>
    <t>Skupaj pripravljalna dela:</t>
  </si>
  <si>
    <t>3.</t>
  </si>
  <si>
    <t>SLIKOPLESKARSKA DELA:</t>
  </si>
  <si>
    <t>Skupaj slikopleskarska dela:</t>
  </si>
  <si>
    <t>Ponudnik - izvajalec del mora  v ponudbi in pri izvajanju del upoštevati splošna določila veljavna v RS.</t>
  </si>
  <si>
    <t>Elemente popisa (opisi, formule, količine, specifikacije, itd.) ni dovoljeno spreminjati brez soglasja naročnika. Nedovoljene spremembe ponudbenega popisa niso veljavne. Šteje se, da popis in ponudba veljata v originalni, s strani naročnika predani obliki. V primeru ugotovitve napake v popisu (npr. napaka v formuli) je ponudnik dolžan o tem pravočasno obvesti naročnika, ki poskrbi za popravek razpisne dokumentacije.</t>
  </si>
  <si>
    <t>6.</t>
  </si>
  <si>
    <t>7.</t>
  </si>
  <si>
    <t>SPLOŠNE OPOMBE K POPISU</t>
  </si>
  <si>
    <t>Splošne opombe veljajo skupno za vse vrste del! Upoštevati pri izdelavi ponudbe in kasneje pri samem izvajanju del - veljajo kot sestavni del postavk.</t>
  </si>
  <si>
    <t>Poleg tukaj navedenih opomb je potrebno v ceni in pri izvedbi upoštevati tudi opombe navedene pri posameznih vrstah del.</t>
  </si>
  <si>
    <t>V vsaki ceni in za komplet je zajeti vse za gotove montirane in finalno obdelane izdelke - objekt kot celoto v skladu s projektom, brez dodatnih del, z izdelavo vse montažne in delavniške tehnične dokumentacije, detajlov izvedbe, katerih potrditev je zagotoviti s strani projektanta. V ceni vseh postavk je zajeti še vse ostalo iz razpisnih pogojev, kar s tem popisom ni zajeto.</t>
  </si>
  <si>
    <t>Vse izmere je potrebno preveriti po posameznih  projektih in na terenu, v primeru nejasnosti se posvetovati s projektantom in nadzorom.</t>
  </si>
  <si>
    <t>8.</t>
  </si>
  <si>
    <t>Ponudnik-izvajalec mora upoštevati stroške za pridobivanje vseh potrebnih soglasij in mnenj, vse meritve kvalitete in projektiranih parametrov vgrajenih materialov in naprav, vsa atestna dokumentacija, garancije in potrdila o vgrajenih materialih. Ponudnik-izvajalec pripravi komplet dokumentacijo za pridobivanje uporabnega dovoljenja, dokazilo o zanesljivosti objekta, geodetski posnetek, navodila za uporabo in vzdrževanje,  predati podloge-načrte vseh vnesenih sprememb med gradnjo.</t>
  </si>
  <si>
    <t>9.</t>
  </si>
  <si>
    <t xml:space="preserve">V sledečem popisu morajo biti v vseh cenah vkalkulirane in upoštevane sledeče pripombe: </t>
  </si>
  <si>
    <t xml:space="preserve"> - Vsi potrebni varnostni ukrepi in zaščite v smislu Zakona o varnosti in zdravja pri delu ter Pravilnika o listinah za sredstva pri delu, ki veljajo pri izvajanju navedenih del. </t>
  </si>
  <si>
    <t xml:space="preserve"> - Vsi notranji in zunanji vertikalni in horizontalni transporti do začasnih in stalnih deponij ter vsa pripravljalna, pomožna in zaključna dela pri posameznih postavkah (tudi, če to ni posebej navedeno v posameznih postavkah). Odpadni material se deponira na deponije, katere morajo imeti upravna dovoljenja za deponiranje posameznih vrst materiala. Ponudnik izbere lokacije posameznih deponij v skladu s tem popisom in v cenah za E.M. upošteva vse stroške deponiranja in transporta.</t>
  </si>
  <si>
    <t xml:space="preserve"> - Vgrajeni material mora ustrezati veljavnim normativom in predpisanim standardom, ter ustrezati kvaliteti določeni z veljavno zakonodajo ter projektom. Ponudnik to dokaže s predložitvijo izjav o skladnosti in ustreznih certifikatov pred vgrajevanjem, pridobitev teh listin mora biti vkalkulirana v cenah po enoti.  Projektna dokumentacija v celoti je sestavni del tega popisa.</t>
  </si>
  <si>
    <t xml:space="preserve"> - V času izdelave objekta morajo biti vsi vgrajeni materiali kot tudi začasno deponiran material na delovišču in skladiščih zaščiteni pred fizičnimi poškodbami, dežjem, mrazom in hudim vetrom ter ostalimi škodljivimi vremenskimi pogoji.</t>
  </si>
  <si>
    <t xml:space="preserve"> - V popisu so v vseh postavkah vkalkulirana popolnoma vsa pripravljalna, pomožna in zaključna dela, ki pripadajo k posamezni postavki in so potrebna za nemoteno izvajanje del! Ponudnik mora v posameznih cenah za enoto mere upoštevati vse potrebne vertikalne in horizontalne transporte ter upoštevati velikost območja kjer se bo posegalo v objekt ter posledično zaradi tega sprotni dovoz določenega materiala in opreme na delovišče. </t>
  </si>
  <si>
    <t xml:space="preserve"> - Vsebina popisa je izdelana na podlagi trenutno veljavnih predpisov in standardov. </t>
  </si>
  <si>
    <t>10.</t>
  </si>
  <si>
    <t>Navedene splošne opombe, pripombe in kriteriji veljajo za celoten popis.</t>
  </si>
  <si>
    <t>Objekt:</t>
  </si>
  <si>
    <t xml:space="preserve">Projektant: </t>
  </si>
  <si>
    <t>Vrsta projektne dokumentacije:</t>
  </si>
  <si>
    <t>Pri vseh postavkah je potrebno upoštevati splošne opombe iz drugega zavihka dokumenta!</t>
  </si>
  <si>
    <t>A.</t>
  </si>
  <si>
    <t>B.</t>
  </si>
  <si>
    <t>Vsi finalni  materiali in obdelave se izvajajo na podlagi predhodno potrjenih  vzorcev s strani projektanta in naročnika.</t>
  </si>
  <si>
    <t xml:space="preserve"> - Ponudnik lahko povsod, kjer je naveden proizvajalec ali blagovna znamka zahtevanega blaga, ponudi drugo enakovredno blago drugega proizvajalca ali druge blagovne znamke, pod pogojem, da je takšno blago vsaj enakih ali boljših tehničnih karakteristik in funkcionalnosti. Dokazno breme enakovrednosti je na strani ponudnika, pri čemer mora enakovrednost pred vgradnjo predhodno pisno potrditi odgovorni projektant in naročnik!</t>
  </si>
  <si>
    <t>a.3.1.</t>
  </si>
  <si>
    <t>Popis tvori celoto skupaj z grafičnim in teksualnim delom načrta, zato ga je potrebno brati skupaj s celotnim načrtom (grafike, tehnična poročila)</t>
  </si>
  <si>
    <t>Pri izdelavi ponudbe za posamezne postavke pregledati kompletno tehnično dokumentacijo z vsemi načrti.</t>
  </si>
  <si>
    <t>Ponudnik je dolžan pred oddajo ponudbe opraviti ogled lokacije gradnje. Z oddajo ponudbe ponudnik potrjuje, da mu je lokacija gradnje poznana in da je to upošteval v ponudbeni ceni.</t>
  </si>
  <si>
    <t>11.</t>
  </si>
  <si>
    <t>12.</t>
  </si>
  <si>
    <t xml:space="preserve"> - Vsi stroški porabe lektrične energije in vode.</t>
  </si>
  <si>
    <t>13.</t>
  </si>
  <si>
    <t>b.1.1.</t>
  </si>
  <si>
    <t>b.1.2.</t>
  </si>
  <si>
    <r>
      <t>m</t>
    </r>
    <r>
      <rPr>
        <vertAlign val="superscript"/>
        <sz val="10"/>
        <rFont val="Arial"/>
        <family val="2"/>
      </rPr>
      <t>2</t>
    </r>
  </si>
  <si>
    <t>Izvejalec se z oddajo ponudbe strinja, da je prebral in v svoji ponudbi v celoti upošteval splošne opombe.</t>
  </si>
  <si>
    <t>B.6.</t>
  </si>
  <si>
    <t>ZIDARSKA DELA:</t>
  </si>
  <si>
    <t>Investitor:</t>
  </si>
  <si>
    <t>kg</t>
  </si>
  <si>
    <t>KLJUČAVNIČARSKA DELA:</t>
  </si>
  <si>
    <t>Skupaj ključavničarska dela:</t>
  </si>
  <si>
    <t>Izbrani proizvajalec vrat mora ustreznost vrat glede požarne varnosti in zvočne izolativnosti dokazati z atestom. Izvajalec vgradnje mora zagotoviti strokovno vgradnjo, tako da bodo vgrajena vrata dosegala predpisane zahteve.</t>
  </si>
  <si>
    <t xml:space="preserve">Pri vseh postavkah upoštevati tudi: fino vpasovanje vratnih kril; vsa tesnila in PVC čepe. Izdelava, odpiranje glej shemo oken in vrat; ves pritrdilni in vezni material; vsa pripravljalna in zaključna dela vključno z zidarsko pomočjo. </t>
  </si>
  <si>
    <t>Material za ta dela mora po kvaliteti ustrezati določilom veljavnih normativov in standardov.</t>
  </si>
  <si>
    <t>B.7.</t>
  </si>
  <si>
    <t>a.3.3.</t>
  </si>
  <si>
    <t>A.4.</t>
  </si>
  <si>
    <t>a.4.1.</t>
  </si>
  <si>
    <t>KROVSKO - KLEPARSKA  DELA:</t>
  </si>
  <si>
    <t>Skupaj krovsko-kleparska dela:</t>
  </si>
  <si>
    <t>b.6.1.</t>
  </si>
  <si>
    <t>KROVSKO-KLEPARSKA DELA:</t>
  </si>
  <si>
    <t>FASADERSKA DELA:</t>
  </si>
  <si>
    <t xml:space="preserve">1. </t>
  </si>
  <si>
    <t>Fasaderska dela se morajo izvajati po določenih veljavnih normativih v skladu  z obveznimi standardi. 
Materiali za ta dela morajo v pogledu kvalitete ustrezati določilom normativov in splošnih oveznih standardov.</t>
  </si>
  <si>
    <t>Skupaj fasaderska dela:</t>
  </si>
  <si>
    <t>BETONSKA DELA:</t>
  </si>
  <si>
    <t>A.5.</t>
  </si>
  <si>
    <t>TESARSKA DELA:</t>
  </si>
  <si>
    <t>A.6.</t>
  </si>
  <si>
    <r>
      <t>m</t>
    </r>
    <r>
      <rPr>
        <vertAlign val="superscript"/>
        <sz val="10"/>
        <rFont val="Arial"/>
        <family val="2"/>
        <charset val="238"/>
      </rPr>
      <t>3</t>
    </r>
  </si>
  <si>
    <t>Betonska dela se morajo izvajati po določilih veljavnih tehničnih predpisov in normativov. Pri izvedbi betonskih del je potrebno upoštevati zahteve iz standarda SIST EN 13670:2010 Pri proizvodnji betona se upošteva standard SIST EN 206:2013 in standard SIST 1026:2016.</t>
  </si>
  <si>
    <t>Kvaliteta betona mora ustrezati zahtevam opisa del in predpisom glede čistoče agregata, granulacije, količine cementa in vode.</t>
  </si>
  <si>
    <t>Splošni opis za postavke betonskih del: v kalkulaciji vsake posamezne postavke morajo biti zajeti sledeči stroški: naprava, dobava in vgrajevanje betona - ročno vgrajevanje s strojnim zgoščevanjem betona z vsemi prenosi in transporti do mesta vgrajevanja. Marke betonov po opisu posamezne postavke in velikosti posameznih prerezov  AB konstrukcij. Izvajalec izdela projekt betona na svoje stroške.</t>
  </si>
  <si>
    <t>a.4.2.</t>
  </si>
  <si>
    <t>Skupaj betonska dela:</t>
  </si>
  <si>
    <t>Skupaj tesarska dela:</t>
  </si>
  <si>
    <t>a.6.1.</t>
  </si>
  <si>
    <t>Geodetska zakoličba objekta, prenos višinskih kot za objekte na terenu in zavarovanje višin in osi objekta v skladu z merami DGD/PZI projekta in načrta zakoličbe. Zakoličba mora biti izvedena po navodilih geodetskega načrta in v skladu s situacijo projekta.</t>
  </si>
  <si>
    <t>a.1.3.</t>
  </si>
  <si>
    <t>Izdelava geodetskega posnetka po končanju del.</t>
  </si>
  <si>
    <t>DDV 22%:</t>
  </si>
  <si>
    <t>PZI</t>
  </si>
  <si>
    <t>Konstrukcije iz betona morajo biti ravne, izdelane po opažnem načrtu, brez votlih mest in brez iztekanj cementnega gela na stikih opažev. Nega betona vsebuje zaščito vgrajenega betona do polne trdnosti pred prevelikim izhlapevanjem vode iz betona, kakor tudi zaščito pred nizkimi temperaturami.  Izvajalec mora pustiti v vseh betonskih konstrukcijah odprtine za montažo instalacij.</t>
  </si>
  <si>
    <t>Standardi za betonska dela vsebujejo poleg izdelave opisane v posamezni postavki še vsa potrebna pomožna dela kot sledi:
a./ dela in ukrepe po določilih veljavnih predpisov varstva pri delu
b./ čiščenje armature pred vgradnjo
c./ čiščenje in močenje opažev, neposredno pred pričetkom betoniranja
d./ čiščenje prostorov in delovnih naprav po končanem betoniranju
e./ nega betona - po projektu betona</t>
  </si>
  <si>
    <t>Vse betonske površine mora izvajalec predati popolnoma ravne, vse neravnine, ki bi jih bilo eventuelno potrebno izravnati bodo upoštevane kot nekvalitetne  in gredo na račun izvajalca betonskih del.</t>
  </si>
  <si>
    <t>Za izvajalca del so merodajne marke betonov, ki so navedene v posamezni postavki popisa oziroma v statičnem računu in armaturnih načrtih. V primeru neskladnosti velja tolmačenje statika.</t>
  </si>
  <si>
    <t>Enotna cena mora vsebovati vse potrebno zunanje (tehnolog, laboratorij) in notranje kontrole kakovosti.</t>
  </si>
  <si>
    <t>Enotna cena mora vsebovati vsa potrebna dokazovanja kakovosti materiala, pravilnega načina izvedbe in izvedenih del (certifikati uporabljenih materialov, meritve tlačne trdnosti, poročila, itd.).</t>
  </si>
  <si>
    <t xml:space="preserve">Tesarska dela se morajo izvajati skladno z veljavnimi tehničnimi predpisi. </t>
  </si>
  <si>
    <t>Standardi za tesarska dela vsebujejo poleg izdelave same, po opisu v posamezni postavki še vsa potrebna pomožna dela kot so:
a./ dela in ukrepe po določilih veljavnih predpisov varstva pri delu
b./ snemanje potrebnih izmer na mestu samem
c./ postavitev, premeščannje in odstranitev premičnih odrov višine do 2,00 m , potrebnih za napravo tesarskih del
d. /čiščenje in mazanje opažev, zlaganje po končanih delih, ter odvoz opažnega materiala z nakladnjem na stalno deponijo izvajalca.</t>
  </si>
  <si>
    <t>Ravnost in vertikalnost betonskih konstrukcij po DIN normah za tovrstne objekte.</t>
  </si>
  <si>
    <t xml:space="preserve">Odri:
Za vse odre je izdelati statični izračun s strani odgovornega statika. Odre je izdelati, pregledovati in voditi dokumentacijo v skladu s predpisi.
Vsi odri na zgradbi morajo biti napravljeni, premeščeni in odstranjeni z delavci predpisane kvalifikacije in pod nadzorstvom odgovorne strokovne osebe.
</t>
  </si>
  <si>
    <t>Vsa dela morajo biti izvršena tako, da je zagotovljena funkcionalnost, stabilnost, varnost, natančnost in življenjska doba posameznih elementov.</t>
  </si>
  <si>
    <t>Zidanje mora biti čisto, s pravilno vezavo opeke. Stiki morajo biti dobro zaliti z malto, vrste popolnoma vodoravne, malta pa ne sme biti v debelejšem sloju kot 15 mm.Vse površine morajo biti popolnoma ravne in navpične, odvečna malta iz stikov se mora odstraniti, dokler je še sveža.</t>
  </si>
  <si>
    <t>Površine ometa morajo biti ravne in vertikalne skladno z DIN normativi za tovrstne objekte.</t>
  </si>
  <si>
    <t>Enotna cena mora vsebovati vsa potrebna dokazovanja kakovosti materiala, pravilnega načina izvedbe in izvedenih del (certifikati uporabljenih materialov, poročila, itd.).</t>
  </si>
  <si>
    <t>Vsa  dela morajo biti izvršena po določilih veljavnih normativov.</t>
  </si>
  <si>
    <t>Storitve izvajalca, ki je vse zajeti v ceni:
a./ snemanje potrebnih izmer na objektu
b./ pregled izvršenih podlog in fino čiščenje le teh pred pričetkom dela
c./ dobava osnovnega in pomožnega materiala, ter pritrdilnega materiala po detajlu
d./ prevozi vsega materiala na objekt, z nakladanjem, razkladanjem in ekspeditom ter vsemi manipulacijami na gradbišču
e./ vsi potrebni pomožni odri in delovni odri za izvedbo del</t>
  </si>
  <si>
    <t>Nakloni streh morajo biti tako izvedeni, da se prepreči zastajanje vode na strehi in morajo biti usmerjeni v odtočnike.</t>
  </si>
  <si>
    <t>V enotni ceni zajeti tudi izdelavo delavniških detajlov (izdela jo izdelovalec strehe), katere potrdi odgovorni projektant  arhitekture.</t>
  </si>
  <si>
    <t>Storitve izvajalca, ki je vse zajeti v ceni:
a./ snemanje potrebnih izmer na objektu
b./ pregled izvršenih podlog in fino čiščenje le teh pred pričetkom dela
c./ dobavo osnovnega in pomožnega materiala ter okovja, za odpiranje in zaklepanje vrat in oken
d./ prevozi vsega materiala na objekt, z nakladanjem, razkladanjem in ekspeditom ter vsemi manipulacijami na gradbišču
e./ osnovna zaščita in finalna obdelava izdelkov po detajlu in izboru projektanta
f./ zasteklitev po opisu in detajlu
g./ vsi potrebni pomožni odri in delovni odri za izvedbo del
h./ čiščenje izdelkov po končani montaži in podobno</t>
  </si>
  <si>
    <t xml:space="preserve">V ceni na enoto zajeti tudi izdelavo delavniških načrtov, shem in detajlov (izdela jo izdelovalec stavbnega pohištva), katere potrdi odgovorni projektant  arhitekture. Izdelava delavniških risb za proizvodnjo, z detajli, ki jih je potrebno izvesti za končanje posameznih del, tudi če niso podrobno navedeni in opisani v popisu in načrtih, so pa nujna za pravilno funkcioniranje posameznih sistemov in elementov. </t>
  </si>
  <si>
    <t>Storitve izvajalca, ki je vse zajeti v ceni:
a./ snemanje potrebnih izmer na objektu
b./ pregled izvršenih podlog in fino čiščenje le teh pred pričetkom dela
c./ dobava osnovnega in pomožnega materiala, ter pritrdilnega materiala po detajlu
d./ čiščenje vseh kovinskih izdelkov in dvakratno miniziranje pred finalnim lakiranjem
e./ delo v delavnici in montaža na objektu z vsemi dajatvami
f./ prevozi vsega materiala na objekt, z nakladanjem, razkladanjem in ekspeditom ter vsemi manipulacijami na gradbišču
g./ vsi potrebni pomožni odri in delovni odri za izvedbo del
h./ čiščenje izdelkov po končani montaži in podobno</t>
  </si>
  <si>
    <t xml:space="preserve">V ceni na enoto zajeti tudi izdelavo delavniških načrtov, shem in detajlov (izdela jo izdelovalec ključavničarskih del), katere potrdi odgovorni projektant  arhitekture. Izdelava delavniških risb za proizvodnjo, z detajli, ki jih je potrebno izvesti za končanje posameznih del, tudi če niso podrobno navedeni in opisani v popisu in načrtih, so pa nujna za pravilno funkcioniranje posameznih sistemov in elemnotv. </t>
  </si>
  <si>
    <t xml:space="preserve">3. </t>
  </si>
  <si>
    <t>Storitve izvajalca, ki je vse zajeti v ceni:
a./ snemanje potrebnih izmer na objektu
b./ čiščenje podlage pred pričetkom del
c./ vsa dela na objektu z dajatvami
d./ dobava vsega osnovnega in pomožnega materiala
e./ prevoz izdelkov na objekt z nakladanjem, razkladanjem in ekspeditom ter vsemi manipulacijami na gradbišču
f./ dobava in postavitev vseh potrebnih vogalnikov, zaključkov
g./ izrez vseh potrebnih odprtin 
h./ osnovni premaz z emulzijo</t>
  </si>
  <si>
    <t xml:space="preserve">4. </t>
  </si>
  <si>
    <t>Storitve izvajalca, ki je vse zajeti v ceni:
a./ snemanje potrebnih izmer na objektu
b./ čiščenje podlage pred pričetkom del
c./ vsa dela na objektu z dajatvami
d./ dobava vsega osnovnega in pomožnega materiala
e./ prevoz izdelkov na objekt z nakladanjem, razkladanjem in ekspeditom ter vsemi manipulacijami na gradbišču
f./ dobava in postavitev vseh potrebnih vogalnikov, zaključkov
g./ izravnava stikov stenskih in stropnih opažnih plošč zajeta v ceni za m2
h./ osnovni premaz z emulzijo
i./ izvedba kitanja vogalov in diletacijskih fug z ustreznim akrilnim kitom</t>
  </si>
  <si>
    <t>V ceni je potrebno upoštevati vse postavitve in prestavitve začasnih odrov.</t>
  </si>
  <si>
    <r>
      <t>m</t>
    </r>
    <r>
      <rPr>
        <vertAlign val="superscript"/>
        <sz val="10"/>
        <rFont val="Arial"/>
        <family val="2"/>
        <charset val="238"/>
      </rPr>
      <t>1</t>
    </r>
  </si>
  <si>
    <r>
      <t>m</t>
    </r>
    <r>
      <rPr>
        <vertAlign val="superscript"/>
        <sz val="10"/>
        <rFont val="Arial"/>
        <family val="2"/>
      </rPr>
      <t>1</t>
    </r>
  </si>
  <si>
    <t>Zidarska pomoč obrtnikom in instalaterjem. Dejanski obračun se izvede na osnovi dejansko ugotovljenih količin z vpisom v gradbeno knjigo - ocena.</t>
  </si>
  <si>
    <t>b.4.2.</t>
  </si>
  <si>
    <t>b.4.3.</t>
  </si>
  <si>
    <t>Opaži morajo biti izdelani točno po merah v načrtu, z vsemi potrebnimi podporami, horizontalno in vertikalno povezavo, tako da so stabilni in sposobni za obtežbo z betonom. Notranje površine morajo biti čiste in ravne.
Izvajalec pred pričetkom del pripravi opažne načrte.</t>
  </si>
  <si>
    <r>
      <t>m</t>
    </r>
    <r>
      <rPr>
        <vertAlign val="superscript"/>
        <sz val="10"/>
        <rFont val="Arial"/>
        <family val="2"/>
      </rPr>
      <t>1</t>
    </r>
    <r>
      <rPr>
        <sz val="11"/>
        <color indexed="8"/>
        <rFont val="Calibri"/>
        <family val="2"/>
        <charset val="238"/>
      </rPr>
      <t/>
    </r>
  </si>
  <si>
    <t>b.3.1.</t>
  </si>
  <si>
    <t>b.7.1.</t>
  </si>
  <si>
    <t xml:space="preserve">Številka projekta: </t>
  </si>
  <si>
    <t>a.4.3.</t>
  </si>
  <si>
    <t>Dobava in montaža raznih alu zaključnih pločevin deb. 1mm na zaključkih strehe, fasade in v objektu. V ceni pločevine je potrebno upoštevati vsa pritrdilna sredstva, preklope in zaključke. Količina je ocenjena.</t>
  </si>
  <si>
    <t>pločevina r.š. do 10cm</t>
  </si>
  <si>
    <t>pločevina r.š. do 20cm</t>
  </si>
  <si>
    <t>pločevina r.š. do 30cm</t>
  </si>
  <si>
    <t>Preklopi izolacij morajo biti upoštevani v enotni ceni.</t>
  </si>
  <si>
    <r>
      <t>m</t>
    </r>
    <r>
      <rPr>
        <vertAlign val="superscript"/>
        <sz val="10"/>
        <rFont val="Arial"/>
        <family val="2"/>
      </rPr>
      <t>1</t>
    </r>
    <r>
      <rPr>
        <sz val="11"/>
        <color theme="1"/>
        <rFont val="Calibri"/>
        <family val="2"/>
        <charset val="238"/>
        <scheme val="minor"/>
      </rPr>
      <t/>
    </r>
  </si>
  <si>
    <t>Pred pričetkom del je potrebno zaščititi vse vgrajene elemente (okna, vrata, police, ograje, tlaki, alu pločevina, kape). Zaščito je potrebno upoštevati v ceni na m2.</t>
  </si>
  <si>
    <t>Ureditev gradbišča, ki obsega naslednja dela: 
- postavitev panelne gradbiščne ograje z vrati
- postavitev gradbene table skladno s Pravilnikom o gradbiščih
- postavitev varnostnih znakov in opozorilnih tabel
- postavitev gradbiščnih in pisarniških kontejnerjev
- postavitev kemičnega WC-ja na gradbišču
- omarica prve pomoči
- gasilniki
- gradbiščni el. priključek skupaj z ozemlitvijo in vsemi meritvami vključno s stroškom porabe energentov
- gradbiščni vodovodni priključek s števcem
- ureditev dovozne poti za stroje
- ureditev gradbiščne in zunanje deponije
- čiščenje vozil ob izhodu iz gradbišča</t>
  </si>
  <si>
    <t xml:space="preserve">POPIS GRADBENO-OBRTNIŠKIH DEL </t>
  </si>
  <si>
    <t>NEPREDVIDENA GRADBENA DELA:</t>
  </si>
  <si>
    <t>NEPREDVIDENA OBRTNIŠKA DELA:</t>
  </si>
  <si>
    <t>Skupaj nepredvidena gradbena dela:</t>
  </si>
  <si>
    <t xml:space="preserve">Nepredvidena gradbena dela - ocena (5 % od ostalih del). </t>
  </si>
  <si>
    <t>Skupaj nepredvidena dela:</t>
  </si>
  <si>
    <t>Nepredvidena obrtniška dela - ocena (5 % od ostalih del)</t>
  </si>
  <si>
    <t>a.2.1.</t>
  </si>
  <si>
    <t>a.2.2.</t>
  </si>
  <si>
    <t>a.2.3.</t>
  </si>
  <si>
    <t>a.3.2.</t>
  </si>
  <si>
    <t>a.2.4.</t>
  </si>
  <si>
    <t>a.2.5.</t>
  </si>
  <si>
    <t>a.2.6.</t>
  </si>
  <si>
    <t>a.2.7.</t>
  </si>
  <si>
    <t>a.2.8.</t>
  </si>
  <si>
    <t>a.5.1.</t>
  </si>
  <si>
    <t>b.1.7.</t>
  </si>
  <si>
    <t xml:space="preserve">Velja pri vseh pozicijah:
V ceni zajeta vsa pomožna dela, vsi prenosi in transporti vsega materiala do mesta montaže. Pred izdelavo in montažo vse mere kontrolirati na mestu samem. Izvajalec mora pred izvedbo izdelati delavniške načrte oken in vrat, ki jih potrdi projektant. </t>
  </si>
  <si>
    <t xml:space="preserve">Dobava materiala, izdelava in montaža linijskega sneglova izdelana iz  ALU barvane  pločevine deb. 0,70 mm, RAL po izboru projektanta. Pritrditev sneglova v trapezno pločevino. V enotni ceni morajo biti zajeti vsi stroški, vsa pomožna dela, prenosi in transporti vsega materiala do mesta montaže. </t>
  </si>
  <si>
    <r>
      <t xml:space="preserve">Izdelava, dobava in montaža odtočnih cevi iz barvane ALU pločevine deb. 0,70 mm preseka </t>
    </r>
    <r>
      <rPr>
        <sz val="10"/>
        <rFont val="Arial"/>
        <family val="2"/>
        <charset val="238"/>
      </rPr>
      <t>Ø</t>
    </r>
    <r>
      <rPr>
        <sz val="10"/>
        <rFont val="Arial"/>
        <family val="2"/>
      </rPr>
      <t xml:space="preserve"> 110mm, barva po izboru projektanta. Kompletno z vsem tesnilnim in pritrdilnim materialom.  vse mere mora izvajalec kontrolirati na mestu samem pred izdelavo in montažo. V enotni ceni morajo biti zajeta vsa pomožna dela, prenosi in transporti vsega materiala do mesta montaže.</t>
    </r>
  </si>
  <si>
    <t>RUŠITVENA DELA:</t>
  </si>
  <si>
    <t>Pred pričetkom del mora izvajalec izdelati posnetek obstoječega stanja sosednjih objektov. Posnetek obstoječega stanja lahko izdela pooblaščena inštitucija.</t>
  </si>
  <si>
    <t>Z ruševinami, ki nastanejo pri rušitvi predmetnega objekta se ravna v skladu  s Pravilnikom o ravnanju z odpadki (Ur. l. RS št. 84/98). Pred odvozom v stalne deponije se ruševine sortirajo v skladu s klasifikacijami istega Pravilnika in Elaborata/Načrta gospodarjenja z gradbenimi odpadki.</t>
  </si>
  <si>
    <t>Pri odvozu iz gradbišča upoštevati tudi plačilo vseh komunalnih taks in drugih stroškov z deponiranjem. Nadzoru oz. investitorju je obvezno predati potrdila o plačilu taks in evidenčne liste odpeljanih odpadkov skladno z Uredbo o odpadkih ter po koncu rušitev pripraviti Poročilo o ravnanju z gradbenimi odpadki.</t>
  </si>
  <si>
    <t xml:space="preserve">Vse potrebne zaščite delovne sile, strojev in neposredne okolice ter obstoječih objektov v času izvajanja rušitvenih del; še posebej pa mirujoči in tekoči promet pešcev in vozil. </t>
  </si>
  <si>
    <t xml:space="preserve">Količine posameznih postavk so prikazane v raščenem ali vgrajenem stanju. Posamezni koeficienti razrahljivosti morajo biti upoštevani v ceni za E.M. </t>
  </si>
  <si>
    <t xml:space="preserve">V popisu morajo biti v vseh postavkah vkalkulirana popolnoma vsa pripravljalna, pomožna in zaključna dela, postavitev in demontaža delovnih odrov, ki pripadajo k posamezni postavki in so potrebna za nemoteno izvajanje del! Ruševine, ki nastanejo pri rušitvi predmetnega objekta se ravna v skladu  s Pravilnikom o ravnanju z odpadki (Ur. l. RS št. 84/98) in v skaldu z Uredbo o ravnanju z odpadki (Ur. l. RS, št. 34/08). Pred odvozom v stalne deponije se ruševine sortirajo v skladu s klasifikacijami istega Pravilnika!
</t>
  </si>
  <si>
    <t>Ob izvajanju zagotoviti stabilno podpiranje obstoječih konstrukcij ob izvajanju rušitvenih del.</t>
  </si>
  <si>
    <t>Izvajalec mora ves čas rušitvenih del zagotoviti zalivanje prahu z vodo. Izvajalec poskrbi za čiščenje vseh dostopnih cest.</t>
  </si>
  <si>
    <t>Dobava in vgradnja krivljene armature B 500B z vsemi vezavami, pomožnimi deli, transporti in prenosi na objektu do mesta vgrajevanja.</t>
  </si>
  <si>
    <t>b.1.5.</t>
  </si>
  <si>
    <t>Skupaj rušitvena dela:</t>
  </si>
  <si>
    <t>b.2.1.</t>
  </si>
  <si>
    <t>b.5.1.</t>
  </si>
  <si>
    <t>b.5.2.</t>
  </si>
  <si>
    <t>b.5.3.</t>
  </si>
  <si>
    <t>SKUPAJ ( A + B ):</t>
  </si>
  <si>
    <t>API ARHITEKTI d.o.o., Barjanska cesta 62
1000 Ljubljana</t>
  </si>
  <si>
    <t>Odgovorni projektant:</t>
  </si>
  <si>
    <t>Damjan Burcar, univ.dipl.inž.arh.</t>
  </si>
  <si>
    <t>Vodja projekta:</t>
  </si>
  <si>
    <t>Popis izdelal:</t>
  </si>
  <si>
    <t>G2G inženiring, nadzor, svetovanje in vodenje projekta, d.o.o., Zagrebška ulica 18, 1000 Ljubljana</t>
  </si>
  <si>
    <t>Ljubljana, april 2026</t>
  </si>
  <si>
    <t>Laboratorij MORS</t>
  </si>
  <si>
    <t>MORS Datum, Vojkova cesta 55, 1000 LJUBLJANA</t>
  </si>
  <si>
    <t>Jana Petković, mag.inž.arh.</t>
  </si>
  <si>
    <t>OBJEKT: Laboratorij MORS</t>
  </si>
  <si>
    <t>ZEMELJSKA DELA:</t>
  </si>
  <si>
    <t>Vsa zemeljska dela kot so; izkopi, zasipi in podobno, se morajo izvajati po določilih tehničnih predpisov in skladno z navodili na osnovi geotehničnega poročila</t>
  </si>
  <si>
    <t>Pripravljalna in pospravljalna dela so element prodajne cene, montaža in demontaža profilov za izvedbo izkopov, prenosi višinskih točk, in višinske kontrole izkopov,  zaščita višinskih točk in podobno</t>
  </si>
  <si>
    <t>Ves vgradni material mora imeti ustrezne ateste, mora biti vgrajen po predpisih in mora ustrezati veljavnim predpisom in standardom</t>
  </si>
  <si>
    <t>Zasipavanje je izvajati v slojih, z utrjevanjem vsakega sloja posebej tako, da je posedanje materiala zmanjšano na minimum. Modul utrjevanja nasipa je odvisen od predvidenih površinskih obremenitev.</t>
  </si>
  <si>
    <t>V ceni upoštevati vse potrebne gradbene profile in plačilo dajatev za trajno deponijo.</t>
  </si>
  <si>
    <t xml:space="preserve">Zemeljska dela - izkopi, zasipi se izvajajo po zahtevah geomahanika. Pri izkopu mora biti prisoten geomehski nadzor, ki potrdi projektno predvideno sestavo tal. </t>
  </si>
  <si>
    <t>Izkopi in zasipi so obračunani po m3 v utrjenem stanju.</t>
  </si>
  <si>
    <r>
      <rPr>
        <sz val="10"/>
        <color theme="1"/>
        <rFont val="Arial"/>
        <family val="2"/>
      </rPr>
      <t>m</t>
    </r>
    <r>
      <rPr>
        <vertAlign val="superscript"/>
        <sz val="10"/>
        <color theme="1"/>
        <rFont val="Arial"/>
        <family val="2"/>
      </rPr>
      <t>3</t>
    </r>
  </si>
  <si>
    <t>Planiranje in utrditev planuma tal.</t>
  </si>
  <si>
    <t>Skupaj zemeljska dela:</t>
  </si>
  <si>
    <t>Ročni izkop v zemljini III. Ktg, z nakladanjem in odvozom materiala na stalno deponijo ter plačilo vseh taks.</t>
  </si>
  <si>
    <t>Strojno-ročni izkop zemljine  III. ktg na mestu točkovnih temeljev z nakladanjem in odvozom materiala na stalno deponijo ter plačilo vseh taks.</t>
  </si>
  <si>
    <t>Strojno-ročni izkop zemljine  III. ktg na mestu točkovnih temeljev z odlaganjem materiala na rob izkopa. OP. Material se uporabi za zasip v primeru ustreznosti.</t>
  </si>
  <si>
    <t>a.3.6.</t>
  </si>
  <si>
    <t>Dobava in polaganje geotekstila natezne trdnosti 14kN/m kot npr. Polyfelt TS40.</t>
  </si>
  <si>
    <t>a.3.7.</t>
  </si>
  <si>
    <r>
      <t>m</t>
    </r>
    <r>
      <rPr>
        <vertAlign val="superscript"/>
        <sz val="10"/>
        <rFont val="Arial"/>
        <family val="2"/>
      </rPr>
      <t>3</t>
    </r>
  </si>
  <si>
    <t>a.3.8.</t>
  </si>
  <si>
    <t>Geomehanski nadzor za celoten čas izvajanja zemeljskih del in temeljenja, z vpisom predpisanih pregledov in meritev ter izdelavo geomehanskega poročila.</t>
  </si>
  <si>
    <t>a.3.4.</t>
  </si>
  <si>
    <t>a.3.5.</t>
  </si>
  <si>
    <r>
      <t>Dobava in vgradnja podložnega betona C12/15 XC 0, AB konstrukcije prereza od 0,08 do 0,12m</t>
    </r>
    <r>
      <rPr>
        <vertAlign val="superscript"/>
        <sz val="10"/>
        <rFont val="Arial"/>
        <family val="2"/>
        <charset val="238"/>
      </rPr>
      <t>3</t>
    </r>
    <r>
      <rPr>
        <sz val="10"/>
        <rFont val="Arial"/>
        <family val="2"/>
        <charset val="238"/>
      </rPr>
      <t>/m</t>
    </r>
    <r>
      <rPr>
        <vertAlign val="superscript"/>
        <sz val="10"/>
        <rFont val="Arial"/>
        <family val="2"/>
        <charset val="238"/>
      </rPr>
      <t>2</t>
    </r>
    <r>
      <rPr>
        <sz val="10"/>
        <rFont val="Arial"/>
        <family val="2"/>
        <charset val="238"/>
      </rPr>
      <t>. Podložni beton pod temelji.</t>
    </r>
  </si>
  <si>
    <t>Rušenje in odstranitev cestnih robnikov vključno z obbetoniranjem. Nalaganje ruševin na kamion ter odvoz na trajno deponijo s plačilom takse.</t>
  </si>
  <si>
    <r>
      <t xml:space="preserve">Dobava materiala in izdelava enokapne strehe v sestavi:
</t>
    </r>
    <r>
      <rPr>
        <sz val="10"/>
        <rFont val="Arial"/>
        <family val="2"/>
        <charset val="238"/>
      </rPr>
      <t xml:space="preserve">- zgornji strešni panel trapezna pločevina z vmesno izolacijo iz negorljive volne deb. 15cm, panel kot npr. Trimo SNV 150 PT. Panel se pritrjuje v spodnji panel. Barva pločevine po izboru projektanta.
Izvedba po detajlu projektanta in navodilih proizvajalca.
V ceni strehe je potrebno upoštevati vsa pritrdilna sredstva, preklope in zaključke. Pri izvedbi strehe je poleg projektiranih detajlov potrebno upoštevati sistemske rešitve proizvajalcev. Tesnenje hidroizolacije okoli vseh odprtin in prebojev  po projektu, vključno z vsem tesnilnim materialom in sidranjem, ter zaključnimi obrobami. 
</t>
    </r>
  </si>
  <si>
    <t>Dobava materiala in kompletna izdelava kapne obloge atičnega zidu šir. 22cm po detajlu arhitekta v sestavi:
- zaključna alu pločevina atike  deb. 1mm, r.š. 40cm vključno z vertikalnimi zavihki, z vsemi preklopi, zgibi, pritrdili. RAL barva pločevine po izboru arhitekta
-  nosilna pritrdilna jeklena vroče cinkana plošča deb. 3mm, za pritrditev alu pločevine 
- hidroizolacijski trak
- OSB podložne plošče, deb. 2cm, širine 22cm, izvedba v naklonu
V ceni kapne obloge atike je potrebno upoštevati vsa pritrdilna sredstva, preklope in zaključke. Izvajalec pred izvedbo pripravi delavniški detajl atike, ki ga potrdi arhitekt.</t>
  </si>
  <si>
    <r>
      <t xml:space="preserve">Izdelava, dobava in montaža odtočnika za priključitev žlebu na vertikalno odtočno cev. Odtočni kotliček </t>
    </r>
    <r>
      <rPr>
        <sz val="10"/>
        <rFont val="Arial"/>
        <family val="2"/>
        <charset val="238"/>
      </rPr>
      <t>Ø</t>
    </r>
    <r>
      <rPr>
        <sz val="10"/>
        <rFont val="Arial"/>
        <family val="2"/>
      </rPr>
      <t xml:space="preserve"> 110mm izdelan iz  ALU barvane pločevine deb. 0,70 mm. Upoštevati ves tesnilni in pritrdilni material. Vse mere mora izvajalec kontrolirati na mestu samem pred izdelavo in montažo. V enotni ceni morajo biti zajeti vsi stroški, vsa pomožna dela, prenosi in transporti vsega materiala do mesta montaže. </t>
    </r>
  </si>
  <si>
    <t>Dobava in vgradnja betona C25/30 XC 2, PV-III, AB konstrukcije prereza nad 0,30 m3/m2. Pasovni temelji.</t>
  </si>
  <si>
    <t>Montaža in demontaža dvostranskega opaža pasovnega temelja, kompletno z opiranjem z vsemi pomožnimi deli, prenosi in transporti vsega materiala do mesta opaževanja, čiščenjem po končanem delu in transportu opažnega materiala iz gradbišča.</t>
  </si>
  <si>
    <t>Strojno rezanje asfalta deb. do 10cm.</t>
  </si>
  <si>
    <t>Zasip ob temelju z zemljino iz roba izkopa ter utrjevanje v plasteh. Material se uporabi v primeru ustreznosti.</t>
  </si>
  <si>
    <t>Dobava in vgrajevanje zmrzlinsko odpornega kamnitega drobljenca-tampon velikosti 0-32mm, z razgrinjanjem, planiranjem in utrjevanjem v plasteh do trdnosti Ev= 80 Mpa. Nasip pod temelji in asfaltom deb. 30cm.</t>
  </si>
  <si>
    <t xml:space="preserve">Izdelava, dobava in montaža kovinske konstrukcije nove polnilnice. Konstrukcija je sestavljena iz stebrov profil HEA140, ki jih zgoraj povezuje enak profil. Zgoraj so dodani profili U140. Profili konstrukcije so zavetrovani z jeklenimi palicami RD16. Konstrukcija je pritrjena v AB pasovni temelj preko sidernih plošč in vijakov. Material: S235JR  - SIST EN 10025-2. Razred izvedbe jeklene konstrukcije: EXC 2 - SIST EN 1090-2. Protikorozijska zaščita:  Kategorija korozivnosti C3 - SIST EN ISO 12944-2. Izvedba po načrtu statika in detajlu projektanta. Vsi kovinski deli so vroče cinkani in barvani v RALu po izboru projektanta. V ceni upoštevati pritrdilna sredstva, vijake, vare, podložne ploščice. Mere kontrolirati na mestu samem pred izdelavo in montažo. Vse delavniške načrte izdela izvajalec sam. Obračun v kilogramih.
</t>
  </si>
  <si>
    <t>Dobava in montaža fasadnih panelov kot npr. npr.: Trimoterm ali podobno, deb. 12cm sestavljenih iz dveh profiliranih, obojestransko obarvanih pločevin iz jekla deb. 0,6mm (kvalieta Din EN 10147) in vmesnega izolacijskega polnila iz konstrukcijske negorljive lamilirane mineralne volne razreda A1, vsi trije sloji so zlepljeni v kompaktni panel. RAL barva panela po izboru projektanta. Pritrjevanje panelov s predpisanimi vijaki iz nerjavečega jekla s podložko in tesnilom EPDM - skladno s predpisi in navodili proizvajalca za montažo na kovinsko podkonstrukcijo po predpisih. 
V količini upoštevana fasada brez vratnih odprtin!</t>
  </si>
  <si>
    <t>Dobava in montaža špaletnega zaključka vratne odprtine iz alu barvane pločevine širine 20cm.</t>
  </si>
  <si>
    <t xml:space="preserve">Dobava in montaža fasadnih panelov na notranji strani atike kot npr. npr.: Trimoterm ali podobno, deb. 6cm sestavljenih iz dveh profiliranih, obojestransko obarvanih pločevin iz jekla deb. 0,6mm (kvalieta Din EN 10147) in vmesnega izolacijskega polnila iz konstrukcijske negorljive lamilirane mineralne volne razreda A1, vsi trije sloji so zlepljeni v kompaktni panel. RAL barva panela po izboru projektanta. Pritrjevanje panelov s predpisanimi vijaki iz nerjavečega jekla s podložko in tesnilom EPDM - skladno s predpisi in navodili proizvajalca za montažo na kovinsko podkonstrukcijo po predpisih. </t>
  </si>
  <si>
    <t xml:space="preserve">Pazljiva rušitev in odstranitev keramične talne obloge vključno z odstranitvijo lepila ter čiščenje do podlage. Nalaganje ruševin na kamion ter odvoz na trajno deponijo s plačilom takse. </t>
  </si>
  <si>
    <t xml:space="preserve">Pazljiva rušitev in odstranitev keramične stenske obloge vključno z odstranitvijo lepila ter čiščenje do podlage. Nalaganje ruševin na kamion ter odvoz na trajno deponijo s plačilom takse. </t>
  </si>
  <si>
    <t xml:space="preserve">Rezanje in odstranjevanje asfalta na mestu novih pasovnih temeljev. Nalaganje materiala na kamion ter odvoz na trajno deponijo s plačilom takse. </t>
  </si>
  <si>
    <t xml:space="preserve">Dolblenje utorov za potrebe instalacij preseka 5x5 cm v estrihu. Pred dolbljenjem se linije obojestransko zarežejo. Nalaganje materiala na kamion ter odvoz na trajno deponijo s plačilom takse. </t>
  </si>
  <si>
    <t>Izdelava zidarskih popravkov utorov - dobljenja betonskih tlakov  širine 6 cm in debeline do cca 6cm v odprtine po izvedbi instalacij z zagladitvijo betona za finalizacijo površinske obdelave za polaganje keramike z vsem potrebnim materialom in pomožnimi deli.</t>
  </si>
  <si>
    <t>Stalna vmesna čiščenja in zaključno finalno čiščenje po zaključku del in pred predajo prostora prostora v celoti: vseh vrst tlakov, stenskih oblog, vratnih okvirjev s pranjem stekla vseh velikosti ter odvozom smeti, čiščenje opreme. Površina cca 60m2.</t>
  </si>
  <si>
    <t xml:space="preserve">Dobava materiala in pleskanje obstoječih sten s predhodnim 1x glajenjem vseh površin s poldisperzijskim kitom, brušenje površin, ter  2x finalnim pleskanjem površin z barvo po izboru projektanta. V ceni morajo biti zajeta vsa pomožna dela, silikoniranje vogalov, prenosi in transporti vsega potrebnega materiala do mesta obdelave, vsi pomožni odri - delovni odri za izvedbo del. </t>
  </si>
  <si>
    <t>Izdelava instalacijskih utorov v stenah ter zidarska obdelava utorov po končani montaži cevi in doz. Utori širine do 5cm, globine do 5 cm se očistijo in zapolnijo s cementno malto. Ocena.</t>
  </si>
  <si>
    <t>Demontaža in prestavitev dveh betonskih cestnih konfinov.</t>
  </si>
  <si>
    <t>Demontaža in prestavitev kovinske lestve za dostop na streho.</t>
  </si>
  <si>
    <t>Rušenje in odstranitev betonskega tlaka na otoku. Nalaganje ruševin na kamion ter odvoz na trajno deponijo s plačilom takse.</t>
  </si>
  <si>
    <t>a.6.2.</t>
  </si>
  <si>
    <t>a.6.3.</t>
  </si>
  <si>
    <t>a.6.4.</t>
  </si>
  <si>
    <t>A.7.</t>
  </si>
  <si>
    <t>a.7.1.</t>
  </si>
  <si>
    <t>b.4.1.</t>
  </si>
  <si>
    <t>KERAMIČARSKA DELA:</t>
  </si>
  <si>
    <t>Izvajalec keramičarskih del mora dati na vpogled vzorce keramičnih ploščic, bordur in zaključnih profilov predvidenih za polaganje. Izvedba na podlagi potrditve vzorca s strani projektanta.</t>
  </si>
  <si>
    <t>Storitve izvajalca, ki je vse zajeti v ceni:
a./ snemanje potrebnih izmer na objektu
b./ čiščenje podlage pred pričetkom del
c./ vsa dela na objektu z dajatvami
d./ dobava vsega osnovnega in pomožnega materiala
e./ prevoz izdelkov na objekt z nakladanjem, razkladanjem in ekspeditom ter vsemi manipulacijami na gradbišču
f./ dobava in postavitev vseh potrebnih vogalnikov, zaključkov
g./ kitanje vseh potrebnih vogalov z akrilnim in sanitarnim kitom
h./ izrez vseh potrebnih odprtin pri polaganju keramike za potrebe inštalacij
i./ čiščenje izdelkov po končani montaži in podobno</t>
  </si>
  <si>
    <t>Keramika je obračunana v modularni neto površini, dodatek za razrez se upošteva v ceni na enoto. Vse potrebne obdelave keramike kot je rezanje na potrebno dimenzijo, obdelave ob prebojih in podobno se upošteva v ceni na enoto.</t>
  </si>
  <si>
    <r>
      <rPr>
        <sz val="10"/>
        <color indexed="8"/>
        <rFont val="Arial"/>
        <family val="2"/>
      </rPr>
      <t>m</t>
    </r>
    <r>
      <rPr>
        <vertAlign val="superscript"/>
        <sz val="10"/>
        <color indexed="8"/>
        <rFont val="Arial"/>
        <family val="2"/>
      </rPr>
      <t>2</t>
    </r>
  </si>
  <si>
    <t xml:space="preserve">Dobava in polaganje nizkostenske keramične obrobe višine 7cm, polaganje na tankolepilno - cement akrilatno lepilo. Keramične ploščice in tip ploščice po izboru projektanta, višina obrobe 7cm. Polaganje na pripravljeno podlogo, vključno s fugiranjem stikov z vodoodporno  fugirno maso, silikoniranjem stikov, vsemi pomožnimi deli in prenosi do mesta vgrajevanja. </t>
  </si>
  <si>
    <t>Skupaj keramičarska dela:</t>
  </si>
  <si>
    <t xml:space="preserve">Dobava in polaganje talne granitogres keramike v laboratoriju. Keramika je položena na tankolepilno - cement akrilatno lepilo. Dimenzija keramike, tip keramike po izboru arhitekta. Razred proti drsnosti R10. Upošteva se nabavna vrednost keramike srednjega cenovnega razreda. Polaganje na pripravljeno podlogo, vključno s fugiranjem stikov s fugirno maso, vsemi pomožnimi deli in prenosi do mesta vgrajevanja. </t>
  </si>
  <si>
    <t xml:space="preserve">Dobava in polaganje stenske keramike do višine 155cm. Keramika je položena na tankolepilno - cement akrilatno lepilo. Dimenzija keramike, tip keramike po izboru arhitekta. Upošteva se nabavna vrednost keramike srednjega cenovnega razreda. Polaganje na pripravljeno podlogo, vključno s fugiranjem stikov z vodoodporno fugirno maso, silikoniranje horizontalnih in vertikalnih stikov, vsi izrezi v ploščicah, vsemi pomožnimi deli in prenosi do mesta vgrajevanja. </t>
  </si>
  <si>
    <t>a.6.5.</t>
  </si>
  <si>
    <t>a.6.6.</t>
  </si>
  <si>
    <t xml:space="preserve">Dobava in vgradnja pasu nosilnega asfaltnega sloja ob novi fasadni steni asfaltbeton AC22 base B50/70 A2 debeline 6 cm. V ceni je zajeta izdelava v projektiranih padcih in naklonih z vsemi ostalimi pomožnimi deli. </t>
  </si>
  <si>
    <t>Dobava in vgradnja pasu obrabnega asfaltnega sloja ob novi fasadni steni asfaltbeton AC 8 surf B70/100 A4 debeline 4 cm. V ceni je zajeta izdelava v projektiranih padcih in naklonih z vsemi ostalimi pomožnimi deli. Asfaltiranje parkirišča.</t>
  </si>
  <si>
    <t>b.1.3.</t>
  </si>
  <si>
    <t>b.1.4.</t>
  </si>
  <si>
    <t>b.1.6.</t>
  </si>
  <si>
    <t>Montaža in demontaža fasadnega odra višine do 7m,  z vsemi dostopi na odre in zaščitnimi ter lovilnimi odri, z vso amortizacijo odra, z vsemi prestavitvami. 
OP. V kolikor tehnologija vgradnja fasadnih panelov to dopušča, lahko izvajalec uporabi dvižne košare!</t>
  </si>
  <si>
    <t>POPIS OPREME</t>
  </si>
  <si>
    <t>OPREMA:</t>
  </si>
  <si>
    <t>SKUPAJ:</t>
  </si>
  <si>
    <t>OPREMA</t>
  </si>
  <si>
    <t>a.1.4.</t>
  </si>
  <si>
    <t>a.1.5.</t>
  </si>
  <si>
    <t>a.1.6.</t>
  </si>
  <si>
    <t>a.1.7.</t>
  </si>
  <si>
    <t>a.1.8.</t>
  </si>
  <si>
    <t>a.1.9.</t>
  </si>
  <si>
    <t>a.1.10.</t>
  </si>
  <si>
    <t>a.1.11.</t>
  </si>
  <si>
    <t>a.1.12.</t>
  </si>
  <si>
    <t>a.1.13.</t>
  </si>
  <si>
    <t>a.1.14.</t>
  </si>
  <si>
    <t>Skupaj oprema:</t>
  </si>
  <si>
    <t>b.5.4.</t>
  </si>
  <si>
    <t>b.5.5.</t>
  </si>
  <si>
    <t>Dobava in montaža tipske odkapne alu pločevine r.š. 18cm, pločevina deb. 0,6mm oblikovana kot odkap nad coklom, vsi stiki tesnjeni po navodilih proizvajalca, prašno barvana, RAL po izboru arhitekta.</t>
  </si>
  <si>
    <t>OP. Glej katalog opreme</t>
  </si>
  <si>
    <t>Izdelava, dobava in montaža prefabricirana betonske plošče na coklu deb. 6cm višine 40cm. Betonska plošča se polaga v beton. Glej detajl projektanta.</t>
  </si>
  <si>
    <t>a.5.6.</t>
  </si>
  <si>
    <t xml:space="preserve">Izdelava, dobava in montaža žlote iz  ALU barvane pločevine deb. 0,70 mm, r.š. 40cm pritrditev na nosilne kljuke, ki so pritrjene na kovinsko konstrukcijo. Prostor pod žlebom se izolira z mineralno volno. Vse mere mora izvajalec kontrolirati na mestu samem pred izdelavo in montažo. V enotni ceni morajo biti zajeti vsi stroški, vsa pomožna dela, prenosi in transporti vsega materiala do mesta montaže. </t>
  </si>
  <si>
    <t>PROSTOR</t>
  </si>
  <si>
    <t>ŠTEVILKA</t>
  </si>
  <si>
    <t>NAPRAVA</t>
  </si>
  <si>
    <t>SPLOŠNI OPIS</t>
  </si>
  <si>
    <t>A - ADMINISTRACIJA</t>
  </si>
  <si>
    <t>1.1</t>
  </si>
  <si>
    <t>PCS-005310 ABS mikroskop</t>
  </si>
  <si>
    <t>Tehtalna miza</t>
  </si>
  <si>
    <t>B - MOKRI / UMAZANI DEL</t>
  </si>
  <si>
    <t>Podpultni sušilnik</t>
  </si>
  <si>
    <t xml:space="preserve">Laboratorijski sušilnik, namenjen sušenju laboratorijske steklovine, materiala in vzorcev pri kontroliranih temperaturnih pogojih; temperaturno območje primerno za splošne laboratorijske aplikacije z natančno regulacijo temperature; enakomerna porazdelitev toplote v komori za zanesljive in ponovljive rezultate; notranjost iz materialov odpornih na korozijo in enostavnih za čiščenje; toplotno izolirano ohišje za energijsko učinkovitost in varno uporabo; digitalno upravljanje z možnostjo nastavitve časa in temperature; kompaktna ali podpultna izvedba za laboratorijsko uporabo; napajanje 230 V, brez potrebe po dodatnih medijih; enostavno vzdrževanje in zanesljivo delovanje. Dimenzije 53 x 41,5 x 48 cm. Kot npr. Thermo Fisher Scientific OGS60 ali enakovredno. </t>
  </si>
  <si>
    <t>C - ANALITIKA I</t>
  </si>
  <si>
    <t>Avtomatski analizator mazalnosti ABS</t>
  </si>
  <si>
    <t xml:space="preserve">Laboratorijski analizator mazalnosti, namenjen določanju mazalnih lastnosti goriv in tekočin z metodo Ball-on-Cylinder Lubricity Evaluator; omogoča simulacijo obrabe v kontroliranih pogojih ter kvantitativno oceno mazalnosti na osnovi nastale obrabne sledi; opremljen z natančnim pogonskim in merilnim sistemom za ponovljive rezultate; integriran nadzor testnih parametrov (obremenitev, hitrost, čas); možnost povezave z računalnikom za zajem, analizo in arhiviranje podatkov; robustna laboratorijska izvedba primerna za rutinsko in raziskovalno uporabo; enostavno upravljanje in vzdrževanje; kompaktne dimenzije za postavitev na laboratorijsko delovno površino; napajanje 230 V, brez potrebe po dodatnih medijih. Dimenzije 52 x 52 x 35 cm. Kot npr. PCS Instruments ABS BOCLE ali enakovredno.  
</t>
  </si>
  <si>
    <t>Merilec viskoznosti</t>
  </si>
  <si>
    <t xml:space="preserve">Laboratorijski merilnik gostote in viskoznosti, namenjen hkratnemu določanju gostote, kinematične in dinamične viskoznosti tekočin v kontroliranih temperaturnih pogojih; deluje na principu vibracijske U-cevi v kombinaciji z merjenjem viskoznosti, kar omogoča visoko natančnost in ponovljivost rezultatov; integriran temperaturni nadzor za stabilne merilne pogoje; avtomatizirano delovanje z digitalnim upravljanjem in prikazom rezultatov; možnost povezave z računalnikom za prenos in obdelavo podatkov; primeren za rutinsko laboratorijsko analizo v industriji goriv, kemiji in raziskavah; kompaktna izvedba za namestitev na laboratorijsko mizo; enostavno čiščenje in vzdrževanje; napajanje 230 V, brez potrebe po dodatnih medijih. Dimenzije 33 x 51 x 23,1 cm. Kot npr. Anton Paar SVM 3001 ali enakovredno. 
</t>
  </si>
  <si>
    <t>Kriostat</t>
  </si>
  <si>
    <t xml:space="preserve">Laboratorijski kriostat namenjen natančni regulaciji temperature vzorcev in laboratorijskih naprav v kontroliranih pogojih; omogoča hlajenje in ogrevanje v širokem temperaturnem območju (približno od −20 °C do +150 °C); zagotavlja stabilno in homogeno temperaturno polje z integrirano cirkulacijo medija; primeren za uporabo z analitskimi instrumenti (npr. viskozimetri, gostotometri); digitalno upravljanje z nastavitvijo temperature in nadzorom delovanja; robustna laboratorijska izvedba za kontinuirano uporabo; kompaktna zasnova za postavitev ob ali pod laboratorijsko mizo; enostavno vzdrževanje; napajanje 230 V. Dimenzije 33 x 47 x 70 cm. Kot npr. Julabo Corio CD-1200F ali enakovredno. 
</t>
  </si>
  <si>
    <t>Digestorij</t>
  </si>
  <si>
    <t xml:space="preserve">laboratorijski digestorij za nizke prostore, širine 1200 mm, namenjen varnemu delu z nevarnimi kemikalijami in zaščiti uporabnika pred škodljivimi hlapi; prilagojen za vgradnjo v prostore z omejeno višino ob ohranjanju ustrezne delovne odprtine; zagotavlja kontroliran odvod zraka in učinkovito zajemanje hlapov; opremljen z dvižnim zaščitnim steklom za varno delo; notranje površine odporne na kemikalije in enostavne za čiščenje; integrirana osvetlitev delovnega prostora; možnost priklopa na prezračevalni sistem objekta; zasnovan za kontinuirano laboratorijsko uporabo; robustna konstrukcija; dimenzije prilagojene laboratorijskim standardom; priključek na elektriko 230 V ter na odvod zraka. Kot npr. LAB INTERIOR ali enakovredno. 
</t>
  </si>
  <si>
    <t>Plamenišče</t>
  </si>
  <si>
    <t xml:space="preserve">Laboratorijski analizator plamenišča namenjen določanju plamenišča tekočin po standardizirani metodi Abel v kontroliranih laboratorijskih pogojih; omogoča natančno in ponovljivo merjenje pri nizkih temperaturah plamenišča; integriran sistem za avtomatsko izvajanje meritev z nadzorom temperature, mešanja in zaznavanja vžiga; visoka stopnja varnosti z zaprtim merilnim sistemom; digitalno upravljanje in prikaz rezultatov; možnost povezave z računalnikom za prenos in obdelavo podatkov; robustna laboratorijska izvedba za rutinsko uporabo; kompaktna zasnova za postavitev na laboratorijsko površino; enostavno vzdrževanje; napajanje 230 V. Dimenzije 26 x 50 x 48 cm. Kot npr. Anton Paar ABA 500 ali enakovredno. 
</t>
  </si>
  <si>
    <t>Avtomatski destilator</t>
  </si>
  <si>
    <t xml:space="preserve">Laboratorijski destilacijski analizator namenjen avtomatskemu določanju destilacijskih karakteristik tekočin (npr. goriv) po standardiziranih metodah; omogoča natančno in ponovljivo merjenje destilacijskih krivulj v kontroliranih pogojih; integriran sistem za avtomatsko segrevanje, kondenzacijo in zajem podatkov; napreden optični sistem za zaznavanje destilacijskih točk brez mehanskih senzorjev; digitalno upravljanje z možnostjo programiranja meritev in prikazom rezultatov; možnost povezave z računalnikom za prenos, obdelavo in arhiviranje podatkov; robustna laboratorijska izvedba za rutinsko in raziskovalno uporabo; kompaktna zasnova za postavitev na laboratorijsko površino; enostavno vzdrževanje; napajanje 230 V, po potrebi priklop na odvod. Dimenzije 39 x 57 x 72 cm. Kot npr. PAC OptiDist 2 ali enakovredno. 
</t>
  </si>
  <si>
    <t>Navadni vgradni podpultni hladilnik</t>
  </si>
  <si>
    <t xml:space="preserve">Vgradni podpultni hladilnik, namenjen shranjevanju   laboratorijskega materiala pri nizkih temperaturah v omejenem prostoru; kompaktna izvedba za vgradnjo pod delovno površino; omogoča hlajenje v temperaturnem območju približno od +2 °C do +8 °C; notranjost z nastavljivimi policami za prilagodljivo razporeditev; enakomerno hlajenje in stabilno vzdrževanje temperature; energijsko učinkovito delovanje; tiho obratovanje primerno za notranje prostore; enostavno upravljanje in čiščenje; priključek na elektriko 230 V. Primern za vgradnjo pod pult višine 90 cm ali enakovredno.  
</t>
  </si>
  <si>
    <t>Stresalnik</t>
  </si>
  <si>
    <t xml:space="preserve">Laboratorijski stresalnik namenjen mešanju in homogenizaciji tekočin v laboratorijskih posodah; omogoča nastavljivo hitrost stresanja za prilagoditev različnim aplikacijam; robustna konstrukcija z ravno stresalno ploščo za stabilno delovanje; digitalni prikaz in upravljanje parametrov; primeren za kontinuirano laboratorijsko uporabo; enakomerno in ponovljivo mešanje; kompaktna zasnova za postavitev na laboratorijsko delovno površino; enostavno čiščenje in vzdrževanje; napajanje 230 V. Dimenzije 35 x 52 x 23 cm. Kot npr. IKA HS 501 DIGITAL ali enakovredno. 
</t>
  </si>
  <si>
    <t>D - ANALITIKA II</t>
  </si>
  <si>
    <t xml:space="preserve">Merilec gostote </t>
  </si>
  <si>
    <t xml:space="preserve">laboratorijski merilnik gostote namenjen natančnemu določanju gostote tekočin na osnovi principa vibracijske U-cevi; omogoča visoko natančnost in ponovljivost meritev v kontroliranih temperaturnih pogojih; integriran temperaturni nadzor za stabilne merilne pogoje; avtomatizirano delovanje z digitalnim upravljanjem in prikazom rezultatov; primeren za rutinsko laboratorijsko analizo v industriji goriv, kemiji in raziskovalnem okolju; možnost povezave z računalnikom za prenos in obdelavo podatkov; enostavno čiščenje merilne celice; kompaktna izvedba za postavitev na laboratorijsko mizo; napajanje 230 V, brez potrebe po dodatnih medijih. Dimenzije 31 x 36 x 15 cm. Kot npr. Anton Paar DMA 4002 ali enakovredno. 
</t>
  </si>
  <si>
    <t>Števec delcev</t>
  </si>
  <si>
    <t xml:space="preserve">Laboratorijski števec delcev namenjen avtomatskemu določanju čistosti tekočin z merjenjem števila in velikosti delcev po standardiziranih metodah; omogoča natančno in ponovljivo analizo kontaminacije v gorivih, oljih in drugih tekočinah; deluje na principu optičnega zaznavanja delcev (svetlobna blokada); integriran sistem za avtomatsko vzorčenje in obdelavo podatkov; digitalno upravljanje z možnostjo prikaza in shranjevanja rezultatov; možnost povezave z računalnikom za prenos in analizo podatkov; robustna laboratorijska izvedba za rutinsko uporabo; kompaktna zasnova za postavitev na laboratorijsko delovno površino; enostavno vzdrževanje; napajanje 230 V. Dimenzije 31 x 36 x 15 cm. Kot npr. Pamas S40 AVTUR ali enakovredno. 
</t>
  </si>
  <si>
    <t xml:space="preserve">Zmrzovalni analizator </t>
  </si>
  <si>
    <t xml:space="preserve">Laboratorijski analizator točke zmrzovanja namenjen določanju temperature zmrzovanja goriv in drugih tekočin v skladu s standardiziranimi metodami; omogoča natančno in ponovljivo merjenje v nizkotemperaturnem območju z avtomatiziranim postopkom ohlajanja in zaznavanja faznega prehoda; integriran hladilni sistem za delovanje pod sobno temperaturo; digitalno upravljanje z nastavitvijo merilnih parametrov in prikazom rezultatov; primeren za rutinsko laboratorijsko analizo v industriji goriv in kemiji; možnost povezave z računalnikom za prenos in arhiviranje podatkov; kompaktna laboratorijska izvedba za postavitev na delovno površino; enostavno vzdrževanje; napajanje 230 V. Dimenzije 25 x 60 x 27 cm. Kot npr. PAC OptiFZpoint ali enakovredno. </t>
  </si>
  <si>
    <t>Tehtnica</t>
  </si>
  <si>
    <t xml:space="preserve">Laboratorijska analitska tehtnica namenjena visoko natančnemu tehtanju v laboratorijskih in raziskovalnih pogojih; omogoča merilno območje do približno 410 g z ločljivostjo 0,1 mg za zelo natančne in ponovljive rezultate; deluje na osnovi naprednih merilnih tehnologij (npr. SmartPan) za zmanjšanje vpliva okolja in hitrejšo stabilizacijo meritev; opremljena z notranjo avtomatsko kalibracijo (proFACT) za zagotavljanje točnosti; integriran barvni zaslon na dotik za enostavno upravljanje in nastavitev metod; omogoča shranjevanje in prenos podatkov (USB, LAN) ter povezavo z laboratorijskimi informacijskimi sistemi; primerna za uporabo v farmaciji, kemiji in raziskovalnih laboratorijih; enostavno čiščenje zaradi gladkih površin in odstranljivih delov; kompaktna izvedba za postavitev na laboratorijsko tehtalno mizo; napajanje preko zunanjega adapterja 230 V. Dimenzije 22 x 42 x 37 cm. Kot npr. METTLER TOLEDO XPR404S ali enakovredno. </t>
  </si>
  <si>
    <t>O - otok</t>
  </si>
  <si>
    <t>Refraktometer</t>
  </si>
  <si>
    <t xml:space="preserve">Laboratorijski digitalni refraktometer namenjen natančnemu določanju lomnega količnika in koncentracije tekočin v laboratorijskih pogojih; deluje na principu merjenja lomnega količnika z visoko natančnostjo (do približno ±0,00002 nD), kar omogoča zanesljive in ponovljive rezultate; primeren za uporabo v petrokemični industriji; integriran temperaturni nadzor za stabilne merilne pogoje; omogoča hitro merjenje z majhnim volumnom vzorca (približno 0,3–0,5 ml); opremljen z digitalnim upravljanjem in zaslonom na dotik; možnost povezave z računalnikom (USB, Ethernet) ter integracije v laboratorijske informacijske sisteme; robustna izvedba z merilno prizmo iz safirja za dolgo življenjsko dobo in odpornost na kemikalije; primeren za rutinsko in raziskovalno laboratorijsko uporabo; kompaktna zasnova za postavitev na laboratorijsko mizo; napajanje 230 V. Dimenzije 23 x 33 x 12 cm. Kot npr. Anton Paar Abbemat 5001 ali enakovredno. </t>
  </si>
  <si>
    <t>ZUNANJI PROSTOR</t>
  </si>
  <si>
    <t>Jeklenka O2</t>
  </si>
  <si>
    <t xml:space="preserve">Standardna jeklenka za komprimiran zrak, volumen 50 litrov, namenjena shranjevanju in dobavi stisnjenega zraka za laboratorijske ali tehnične potrebe; izdelana iz jekla skladno z veljavnimi standardi za tlačne posode; delovni tlak običajno do 200–300 bar; opremljena z ventilom za varno priključitev na regulacijsko opremo; primerna za uporabo z reduktorjem tlaka in distribucijo zraka do porabnikov; robustna izvedba za varno uporabo in transport; možnost ponovnega polnjenja; skladna z varnostnimi predpisi za ravnanje s tlačnimi plini; namenjena za stacionarno ali mobilno uporabo.
</t>
  </si>
  <si>
    <t>Jeklenka N2 / CO2</t>
  </si>
  <si>
    <t xml:space="preserve">Standardna jeklenka za dušik (N₂), namenjena shranjevanju in dobavi stisnjenega inertnega plina za laboratorijske in tehnične aplikacije; izdelana iz jekla skladno z veljavnimi standardi za tlačne posode; volumen običajno 50 litrov; delovni tlak do približno 200–300 bar; opremljena z ustreznim ventilom za priklop na reduktor tlaka; primerna za uporabo v analitiki, zaščitnih atmosferah in procesih, kjer je potreben inertni plin; robustna izvedba za varno uporabo in transport; možnost ponovnega polnjenja; skladna z varnostnimi predpisi za ravnanje s tehničnimi plini; namenjena za stacionarno ali mobilno uporabo.
</t>
  </si>
  <si>
    <r>
      <t xml:space="preserve">PROSTOR </t>
    </r>
    <r>
      <rPr>
        <b/>
        <sz val="10"/>
        <rFont val="Arial"/>
        <family val="2"/>
      </rPr>
      <t>P7</t>
    </r>
  </si>
  <si>
    <t>Kompresor (za SVM 3001)</t>
  </si>
  <si>
    <t xml:space="preserve">Laboratorijski kompresor (oz. vir stisnjenega zraka) za napravo namenjen zagotavljanju stabilnega dovoda stisnjenega zraka za delovanje merilnega sistema in pomožnih funkcij (npr. čiščenje, praznjenje ali transport vzorca); omogoča delovni tlak približno do 2 bar (200 kPa), skladno z zahtevami proizvajalca; zagotavlja čist, suh in oljno prost zrak za zanesljivo in ponovljivo delovanje meritev; primeren za kontinuirano laboratorijsko uporabo; kompaktna izvedba za postavitev v laboratorijskem prostoru; nizka raven hrupa; možnost priklopa na regulator tlaka in filtracijo zraka; enostavno upravljanje in vzdrževanje; napajanje 230 V. Kot npr. Anton Paar ali enakovredno.
</t>
  </si>
  <si>
    <r>
      <t xml:space="preserve">PROSTOR </t>
    </r>
    <r>
      <rPr>
        <b/>
        <sz val="10"/>
        <rFont val="Arial"/>
        <family val="2"/>
      </rPr>
      <t>P1</t>
    </r>
  </si>
  <si>
    <t>Omara za kemikalije</t>
  </si>
  <si>
    <t xml:space="preserve">Ognjevarna varnostna omarica namenjena varnemu shranjevanju nevarnih snovi ali plinskih jeklenk v laboratorijskih in tehničnih prostorih; izdelana skladno z evropskimi standardi EN 14470-1, FWF90 za požarno zaščito in varno hramb; zagotavlja požarno odpornost do 90 minut; robustna konstrukcija iz jekla z zaščitno površinsko obdelavo za odpornost proti koroziji in mehanskim vplivom; opremljena z vrati z avtomatskim zapiranjem in zaklepanjem za nadzorovan dostop; integriran sistem prezračevanja za odvod nevarnih hlapov; možnost priklopa na prezračevalni sistem; notranjost prilagojena za varno postavitev posod ali jeklenk (pritrdilni elementi, police); skladna z varnostnimi zahtevami za delo z nevarnimi snovmi; omogoča varno in pregledno shranjevanje; dolga življenjska doba in enostavno vzdrževanje. Vključno z ventilatorjem, ki podpira delovanje do 4 omare. Dimenzije 120 x 62 x 196 cm. Kot npr. Asecos ali enakovredno. 
</t>
  </si>
  <si>
    <t>Izdelava, dobava in montaža hitrotekočih dvižnih vrat oznake Vf-01. Sestava vrat:
DIMENZIJA: svetla 240x300 cm
NAČIN ODPIRANJA: hitrotekoča sekcijska vrata 
KRILO: polno kovinsko prašno barvano krilo
PODBOJ: kovinski prašno barvan podboj
DODATNE ZAHTEVE: izrez za enokrilna vrata 90/210
Barve vratnih kril in podbojev potrdi investitor.
Glej shemo projektanta št. 1.6-3.1.
V ceni zajeta vsa pomožna dela, prenosi in transporti vsega materiala do mesta montaže. Pred izdelavo in montažo vse mere kontrolirati na mestu samem. Izvajalec pripravi delavniško dokumentacijo in jo preda projektantu v potrditev.</t>
  </si>
  <si>
    <t>a.2.9.</t>
  </si>
  <si>
    <t>b.2.2.</t>
  </si>
  <si>
    <t>Demontaža in odstranitev notranjih vrat na kovinskem podboju velikosti do 2 m2, z demontažo vratnega krila, podboja in odstranitvijo vseh ostalih elementov. Nalaganje materiala na kamion ter odvoz na trajno deponijo s plačilom takse.</t>
  </si>
  <si>
    <r>
      <t xml:space="preserve">Izdelava prebojev v opečnati steni debeline 30cm za potrebe montaže instalacij. Preboj preseka </t>
    </r>
    <r>
      <rPr>
        <sz val="10"/>
        <rFont val="Arial"/>
        <family val="2"/>
        <charset val="238"/>
      </rPr>
      <t>Ø</t>
    </r>
    <r>
      <rPr>
        <sz val="10"/>
        <rFont val="Arial CE"/>
        <family val="2"/>
        <charset val="238"/>
      </rPr>
      <t>30cm. Po končani montaži cevi se izvede popravilo fasade-upoštevati v ceni.</t>
    </r>
  </si>
  <si>
    <r>
      <t xml:space="preserve">Izdelava prebojev v opečnati steni debeline 30cm za potrebe montaže instalacij. Preboj preseka </t>
    </r>
    <r>
      <rPr>
        <sz val="10"/>
        <rFont val="Arial"/>
        <family val="2"/>
        <charset val="238"/>
      </rPr>
      <t>Ø</t>
    </r>
    <r>
      <rPr>
        <sz val="10"/>
        <rFont val="Arial CE"/>
        <family val="2"/>
        <charset val="238"/>
      </rPr>
      <t xml:space="preserve">16cm. </t>
    </r>
  </si>
  <si>
    <t>Dobava materiala in zazidava odprtine prezračevalnega kanala v obstoječi steni dim. 30x50cm. Po končani pozidavi se izvede popravilo fasade-upoštevati v ceni.</t>
  </si>
  <si>
    <t xml:space="preserve">Izdelava prebojev v opečnati steni debeline 30cm za potrebe montaže instalacij. Preboj preseka 65x65cm. </t>
  </si>
  <si>
    <t>Izvedba povečave obstoječega preboja v strehi skladišča na 45cm + popravilo obstoječe PVC HI na mestu preboja in obdelava odprtine (nanaša se na zamenjavo obstoječega ventilatorja).</t>
  </si>
  <si>
    <t>Dobava materiala in pozidava odprtine s siporeks blokom deb. 15cm. Bloki so medsebojno stičeni z lepilno malto.</t>
  </si>
  <si>
    <r>
      <t>m</t>
    </r>
    <r>
      <rPr>
        <vertAlign val="superscript"/>
        <sz val="10"/>
        <color indexed="8"/>
        <rFont val="Arial"/>
        <family val="2"/>
        <charset val="238"/>
      </rPr>
      <t>2</t>
    </r>
  </si>
  <si>
    <t xml:space="preserve">Dobava materiala in izdelava tankoslojnega ometa stene. Omet v sestavi: prvi sloj lepilne malte, armirna pvc mrežica in drugi sloj lepilne malte, komplet s pripravo podlage, dobavo materiala, prenosi, transport, vsa pomožna dela ter ves drobni pritrdilni material in vse potrebne robne letvice. </t>
  </si>
  <si>
    <t>a.6.7.</t>
  </si>
  <si>
    <t>a.6.8.</t>
  </si>
  <si>
    <t>a.6.9.</t>
  </si>
  <si>
    <t>a.6.10.</t>
  </si>
  <si>
    <t>a.6.11.</t>
  </si>
  <si>
    <t>a.6.12.</t>
  </si>
  <si>
    <t>a.6.13.</t>
  </si>
  <si>
    <t>a.4.4.</t>
  </si>
  <si>
    <t>Dobava in vgradnja betona C25/30 XC1, AB konstrukcije prereza do 0,08 m3/m2. Horizontalna vezi v penobetonski steni.</t>
  </si>
  <si>
    <t>a.5.2.</t>
  </si>
  <si>
    <t xml:space="preserve">Montaža in demontaža opaža AB horizontalne vezi v penobetonski steni. V ceni morajo biti zajeti vsi stroški za vsa pomožna dela, prenosi in transporti vsega materiala do mesta montaže, ter odstranitev po končanih delih vključno s čiščenjem in zlaganjem opažnega materiala. </t>
  </si>
  <si>
    <t>SKUPNA REKAPITULACIJA</t>
  </si>
  <si>
    <t>VRSTA DEL</t>
  </si>
  <si>
    <t>GRADBENO OBRTNIŠKA DELA</t>
  </si>
  <si>
    <t>ELEKTRO INSTALACIJE</t>
  </si>
  <si>
    <t>STROJNE INSTALACIJE</t>
  </si>
  <si>
    <t>DDV 22%</t>
  </si>
  <si>
    <t>LABORATORIJSKA OPREMA</t>
  </si>
  <si>
    <t>SKUPAJ</t>
  </si>
  <si>
    <t>Računalnik</t>
  </si>
  <si>
    <t>Namizni računalnik (PC-intra / PC-pub) z monitorjem in pripadajočo opremo, namenjen uporabi v internih (intranet) ali javnih (publik) informacijskih sistemih; vključuje računalniško enoto kompaktne ali standardne izvedbe z zadostno zmogljivostjo za pisarniško in aplikativno uporabo; opremljen z monitorjem ustrezne velikosti (25-27") z visoko ločljivostjo za jasno prikazovanje vsebin; vključuje tipkovnico in optično miško za nemoteno delo uporabnika; omogoča povezljivost v omrežje (LAN, po potrebi Wi-Fi) ter priklop zunanjih naprav (USB, HDMI ali DisplayPort); nameščen operacijski sistem in osnovna programska oprema; primeren za kontinuirano uporabo v laboratorijskih prostorih; kompaktna in ergonomska zasnova za postavitev na delovno mesto; enostavno vzdrževanje; napajanje 230 V.</t>
  </si>
  <si>
    <t xml:space="preserve">Laboratorijski mikroskop namenjen analizi vzorcev v okviru sistema za določanje mazalnosti (BOCLE/ABS), primeren za uporabo v kontroliranih laboratorijskih pogojih; omogoča optično opazovanje in ocenjevanje obrabnih sledi na površinah; opremljen z mikrometrično pomično mizo za natančno pozicioniranje vzorcev; integrirana ali dodatna osvetlitev za jasno vizualizacijo; možnost nadgradnje z digitalno kamero za zajem in dokumentiranje slik; robustna in stabilna izvedba za ponovljive meritve; kompaktne dimenzije za postavitev na laboratorijsko delovno površino; enostavno upravljanje in vzdrževanje; napajanje 230 V (v primeru osvetlitve/digitalnih komponent) Kot npr.PCS-005310 ABS ali enakovredno. 
</t>
  </si>
  <si>
    <t xml:space="preserve">Tehtalna miza za laboratorijske tehtnice, namenjena zagotavljanju stabilnih pogojev za natančno tehtanje; konstrukcija z antivibracijskim jedrom (npr. granitna ali masivna plošča) in ločenim nosilnim okvirjem za zmanjšanje prenosa vibracij iz okolice; visoka togost in stabilnost za uporabo z analitičnimi in preciznimi tehtnicami; kompaktna izvedba primerna za laboratorijske prostore; odporne in enostavno čistljive površine; možnost niveliranja z nastavljivimi nogami; dimenzije prilagojene standardnim laboratorijskim postavitvam; brez potrebe po posebnih priključkih. Dimenzije 90 x 75 x 90 cm. Kot npr. LAB INTERIOR balance table
</t>
  </si>
  <si>
    <t>Izdelava, dobava in montaža viseče omarice. Fiksna viseča omarica, dim. 90x37x75 cm.
Viseča omarica / globina = 37 cm, širina 90 cm, višina 75cm; korpus in vrata: MDF plošča, polica: oplemenitena iverna plošča debeline 18mm, 5mm ABS rob; ročaji prašno barvani za veliko odpornost na korozijo in kemikalije. Omarice so fiksirane na steno, spodnji rob na višini 155cm. 
Glej shemo opreme - 69.1.312.0.2</t>
  </si>
  <si>
    <t xml:space="preserve">Izdelava, dobava in montaža viseče omarice. Fiksna viseča omarica, dim. 120x37x75 cm.
Viseča omarica / globina = 37 cm, širina 120 cm, višina 75cm; korpus in vrata: MDF plošča, polica: oplemenitena iverna plošča debeline 18mm, 5mm ABS rob; ročaji prašno barvani za veliko odpornost na korozijo in kemikalije. Omarice so fiksirane na steno, spodnji rob na višini 155cm. 
Glej shemo opreme - 69.1.412.0.2 
</t>
  </si>
  <si>
    <t>Izdelava, dobava in montaža viseče omarice. Fiksna viseča omarica, dim. 90x37x75 cm.
Viseča omarica / globina = 37 cm, širina 90 cm, višina 75cm; korpus in vrata: MDF plošča, vitrina - steklo, polica: oplemenitena iverna plošča debeline 18mm, 5mm ABS rob; ročaji prašno barvani za veliko odpornost na korozijo in kemikalije. Omarice so fiksirane na steno, spodnji rob na višini 155cm).
Glej shemo opreme - 69.1.312.0.4</t>
  </si>
  <si>
    <t>Izdelava, dobava in montaža viseče omarice. Fiksna viseča omarica, dim. 60x37x55 cm.
Viseča omarica / globina = 37 cm, širina 60 cm, višina 75cm; korpus: MDF plošča, polica: oplemenitena iverna plošča debeline 18mm, 5mm ABS rob; Omarice so fiksirane na steno, spodnji rob na višini 155cm.
Glej shemo opreme - 69.1.212.0.0</t>
  </si>
  <si>
    <t>Izdelava, dobava in montaža pulti/mize na nogah-C okvir. Pult/ miza na nogah C-okvirja, laminatna ali melaminska plošča, dim. 180x75x90 cm.
Pulti/mize na nogah-C okvir / globina = 75 cm, višina 90 cm, obdelava - kovinska  podkonstrukcija, prašno barvana; noge C-okvir; obdelava - laminat: lesene vezane plošče 28 laminat, s finalno obdelavo HPL (high pressure laminate), 5mm ABS rob.
Glej shemo opreme - 61.2.522.1.1</t>
  </si>
  <si>
    <t>Izdelava, dobava in montaža podpultna omarica na podstavku. Podpultna omarica z vrati iz MDF plošč, dim. 60x57x88 cm.
Podpultna omarica na podstavku / globina = 57 cm, širina 60 cm, višina 88 cm; na podstavku-s pohištvenimi nogami za izravnavo; korpus in vrata: MDF plošča, polica: oplemenitena iverna plošča debeline 18mm, 5mm ABS rob; ročaji prašno barvani za veliko odpornost na korozijo in kemikalije. Možnost vgradnje podpultnega hladilnika in korita. 
Glej shemo opreme - 68.1.214.L.1 - 2 kos, 68.1.214.D.1 - 2 kosa</t>
  </si>
  <si>
    <t xml:space="preserve">Izdelava, dobava in montaža podpultna omarica s predalom na podstavku. Fiksna podpultna omarica z dvokrilnimi vrati in predalom iz melaminskih plošč, dim. 120x57x88cm.
Podpultna omarica s predalom na podstavku / globina = 57 cm, širina 120 cm, višina 88 cm; na podstavku-s pohištvenimi nogami za izravnavo; korpus, dvokrilna vrata, predal: MDF plošča; polica: oplemenitena iverna plošča debeline 18mm, 5mm ABS rob; ročaji prašno barvani za veliko odpornost na korozijo in kemikalije, predali s polnim izvlekom.
Glej shemo opreme - 68.1.414.0.5
</t>
  </si>
  <si>
    <t>Izdelava, dobava in montaža kotna podpultna omarica s predalom na podstavku. Fiksna podpultna omarica z dvokrilnimi vrati in predalom iz melaminskih plošč, dim. 120x57x88cm.
Kotna podpultna omarica s predalom na podstavku / globina = 57 cm, širina 120 cm, višina 88 cm; na podstavku-s pohištvenimi nogami za izravnavo; korpus, dvokrilna vrata, predal: MDF plošča; polica: oplemenitena iverna plošča debeline 18mm, 5mm ABS rob; ročaji prašno barvani za veliko odpornost na korozijo in kemikalije, predali s polnim izvlekom.
Glej shemo opreme - 68.1.414.0.4K</t>
  </si>
  <si>
    <t>Izdelava, dobava in montaža prostostoječa podpultna omarica s predalom na podstavku. Fiksna prostostoječa podpultna omarica z dvokrilnimi vrati in predalom iz melaminskih plošč, dim. 106x76x88cm.
Kotna podpultna omarica s predalom na podstavku / globina = 76 cm, širina 106 cm, višina 88 cm; na podstavku-s pohištvenimi nogami za izravnavo; korpus, dvokrilna vrata, predal: MDF plošča; polica: oplemenitena iverna plošča debeline 18mm, 5mm ABS rob; ročaji prašno barvani za veliko odpornost na korozijo in kemikalije, predali s polnim izvlekom; v hrbtišču razvod elektro inštalacij in 4x vgradna vtičnica.
Glej shemo opreme - 68.1.414.0.4O</t>
  </si>
  <si>
    <t>Izdelava, dobava in montaža podpultnega predalnika na podstavku. Podpultna omarica s predali iz MDF plošč, dim. 60x57x74 cm.
Podpultni predalnik na podstavku / globina = 57 cm, širina 60 cm, višina 74 cm; na podstavku-s pohištvenimi nogami za izravnavo; korpus in predali: MDF plošča; ročaji prašno barvani za veliko odpornost na korozijo in kemikalije, predali s polnim izvlekom.
Glej shemo opreme - 68.1.212.0.III</t>
  </si>
  <si>
    <t xml:space="preserve">Izdelava, dobava in montaža delovnih pultov na omaricah ali kovinski podkonstrukciji. Delovni pulti lesene vezane plošče 28 mm, z melaminsko finalno obdelavo - skupna debelina 30 mm, 5mm ABS rob 
</t>
  </si>
  <si>
    <t>Pult A, dim. 180x75x3 cm</t>
  </si>
  <si>
    <t>Pult B, dim. 260x75x3 cm, pult z vgrajenim koritom, delno konzolno</t>
  </si>
  <si>
    <t>Pult C, dim. 309x75x3 cm</t>
  </si>
  <si>
    <t>Pult D, dim. 270x75x3 cm</t>
  </si>
  <si>
    <t>Pult O, dim. 110x80x3 cm</t>
  </si>
  <si>
    <t xml:space="preserve">Dobava laboratorijskih stolov, sedalna višina 48-68 cm, sedalo in naslonjalo iz PUR integralne pene, barva po izboru uporabnika, nastavljiva naklon in višina. Podnožje iz umetne mase in na gumiranih kolesih. Nastavljiva višina sedeža.
</t>
  </si>
  <si>
    <t xml:space="preserve">Dobava laboratorijskih stolov, sedalna višina 56-84 cm, sedalo iz PUR integralne pene, brez naslona, barva po izboru uporabnika, nastavljiva višina. Podnožje iz umetne mase. Nastavljiva višina sedeža. Brez obroča za noge.
</t>
  </si>
  <si>
    <t xml:space="preserve">Izdelava, dobava in montaža polipropilenskega korita, Dimenzije 40x40x30 cm. S prelivom, mrežico in zamaškom. </t>
  </si>
  <si>
    <t>a.1.15.</t>
  </si>
  <si>
    <t xml:space="preserve">Dobava in montaža enoročne mešalne baterija, visokotlačne in plastificirane. S perlatorjem, gibljvim vratom, montirana v delovno ploščo.
</t>
  </si>
  <si>
    <t>a.1.16.</t>
  </si>
  <si>
    <t xml:space="preserve">Izdelava, dobava in montaža kotne viseče omarice. Fiksna kotna viseča omarica, dim. 76x37x75 cm.
Viseča omarica / globina = 37 cm, širina 76 cm, višina 75cm; korpus in vrata: MDF plošča, polica: oplemenitena iverna plošča debeline 18mm, 5mm ABS rob; ročaji prašno barvani za veliko odpornost na korozijo in kemikalije. Omarice so fiksirane na steno, spodnji rob na višini 155cm. 
Glej shemo opreme - 69.1.312.0.2.K
</t>
  </si>
  <si>
    <t xml:space="preserve">Dobava in montaža poličnih regalov, nosilnost police do 550 kg, kovinska konstrukcija, prašno barvani palični vertikalni nosilci, cinkane kovinske polične plošče, varnostni sistem montaže in zaklepanja polic. Primerno za skladišče ki so ex cone, skladiščenje EUR palet, skladno z EN standardi. </t>
  </si>
  <si>
    <t>Regal A,  dim. 270x110x250 cm, 6 polic</t>
  </si>
  <si>
    <t>Regal B,  dim. 270x80x250 cm, 3 police</t>
  </si>
  <si>
    <t>Regal C,  dim. 270x40x250 cm, 6 polic</t>
  </si>
  <si>
    <t>REKAPITULACIJA:</t>
  </si>
  <si>
    <t>S.1.</t>
  </si>
  <si>
    <t xml:space="preserve">OGREVANJE </t>
  </si>
  <si>
    <t>S.2.</t>
  </si>
  <si>
    <t>PREZRAČEVANJE</t>
  </si>
  <si>
    <t>S.3.</t>
  </si>
  <si>
    <t>TEHNIČNI PLINI</t>
  </si>
  <si>
    <t>S.4.</t>
  </si>
  <si>
    <t>VODOVOD</t>
  </si>
  <si>
    <t>Skupaj strojne instalacije</t>
  </si>
  <si>
    <t>Opis</t>
  </si>
  <si>
    <t>enota</t>
  </si>
  <si>
    <t>količina</t>
  </si>
  <si>
    <t>cena/enoto</t>
  </si>
  <si>
    <t>cena/postavko</t>
  </si>
  <si>
    <t xml:space="preserve">Dobava in montaža večplastne cevi za ogrevalno  vodo vodeno v estrihu, dobavljena v kolutu vstavljena v toplotno izolacijo debeline 9mm (sestavljena iz PE-RT-vezni spoj-vzdolžno pokrivno verjen aluminij-vezni sloj-PE-RT). Normalno vnetljivo, klasifikacija materiala B2 skladno s standartom DIN 4002. Maksimalna temperatura 95°C, maksimalni obratovalni tlak 10 bar-ov pri trajni obratovalni temperaturi 70°C, testirana odpornost proti pregrevanju 50 let, varnostni faktor 1.5, vključno z vsem potrebnim povezovalnimi spoji (T-kos, baterijskijskimi priključki, reducirni kosi, kolena 90°, kolena 45°, medeninaste spojke, zaščitna rebrasta cev...)  tesnilnim materilom in pritrdilnim priborom.           </t>
  </si>
  <si>
    <t>npr. kot Uponor ali enakovredno, tip: Uni pipe PLUS S9</t>
  </si>
  <si>
    <t>16x2,0</t>
  </si>
  <si>
    <t>m</t>
  </si>
  <si>
    <t>Dobava in vgradnja vijačnih spojk MLC, ki se sestojijo iz galvansko ponikljane medeninaste matice, notranje spojke izdelane iz PPSU in zatisnega obroča izdelanega iz PA. Za priklop Uponor večplastnih cevi na razdelilce. Notranji navoj 3/4" eurokonus izdelan v skladu s standardom DIN EN ISO 228-1, proizvajalca Uponor ali enakvredno, tip:</t>
  </si>
  <si>
    <t>vijačna spojka MLC 16-3/4 notranji navoj ‑ eurokonus</t>
  </si>
  <si>
    <t>Dobava in montaža jeklenih ploščatih radiatorjev s stranskim priključkom, srednjega cenovnega razreda, izdelani iz hladno valjane jeklene pločevine po EN 422-1 s pripadajočim termostatskim ventilom, z radiatorskim čepom in čepom z odzračevalno pipico, skupaj z zgornjim snemljivim pokrovom z odprtinami usmerjenimi proti prostoru in dveh stranskih snemljivih pokrovov, regestrirana in preizkušena toplotne moč po EN 442, v barvi RAL 9016, z vsemi potrebnimi priključki in opravljenimi testnimi preizkusi, vključno z predmontažno šablono, radiatorskim priključnim setom za priključitev radiatorjev iz stene, komplet konzolami ter vso dodatno potrebno ojačitvijo lahkih sten za montažo radiatorjev tip 11 do 33 višina 500 in 900 mm, univerzalnimi spojkami z EURO konusom ter vsem ostalim potrebnim pritrdilnim in tesnilnim materialom za priključitev radiatorja iz stene, proizvajalca VOGEL&amp;NOOT ali enakovredno, tip:</t>
  </si>
  <si>
    <t>33-400-1320</t>
  </si>
  <si>
    <t>Dobava in montaža sredinskih priključkov za radiatorje z vgrajenim kotnim in ravnim  dinamični ventilom,  iz medi, za dvocevno instalacijo, navojni priključek DN15, priključna matica za inox cev 15 mm, univerzalni z možnostjo zapiranja, polnjenja in praznenja radiatorja za dvocevne sisteme</t>
  </si>
  <si>
    <t xml:space="preserve">Spojke - fitingi za PEX cevi </t>
  </si>
  <si>
    <t>Sestava enega kompleta: prižemni obroč, podporni tulec, izolacijska podložka in prekrivna matica</t>
  </si>
  <si>
    <t>kot npr. proizvod DANFOSS ali enakovredni</t>
  </si>
  <si>
    <t>RA-DV 1/2" NN dovod</t>
  </si>
  <si>
    <t>RLV-S  1/2" NN povratek</t>
  </si>
  <si>
    <t>Demontaža obstoječega radiatorja 22/900-1000</t>
  </si>
  <si>
    <t>Drobni spojni, montažni in tesnilni material (kolena, nipli, predivo, reducirke, tulke,…..) za izvedbo funkcionalnosti sistema.</t>
  </si>
  <si>
    <t>Tlačni in tesnostni preizkusi napeljav, izvedeni po navodilih iz načrta, izdaja poročila</t>
  </si>
  <si>
    <t>Spiranje strojnih inštalacij ter polnjenje sistema ogrevanje z mehko vodo po navodilih proizvajalca opreme</t>
  </si>
  <si>
    <t>SKUPAJ OGREVANJE</t>
  </si>
  <si>
    <t xml:space="preserve">PREZRAČEVANJE </t>
  </si>
  <si>
    <t>Dobava, montaža in priklop eksplozijsko odpornega strešnega centrifugalnega ventilatorja, skupaj s pritrdilnim in montažnim materialom, s pritrdilnim in montažnim materialom.</t>
  </si>
  <si>
    <t>Certificiran za II 2G Ex h IIB+H2 T3 Gb</t>
  </si>
  <si>
    <t>Odvodni ventilator, ki ima elektromotor ločen od toka odpadnega zraka skladno s smernicami VDI 2052.</t>
  </si>
  <si>
    <t>Pretok: 2550 m3/h</t>
  </si>
  <si>
    <t>Pel.=750W/400V</t>
  </si>
  <si>
    <t>podstavek/dušilec SSD 450</t>
  </si>
  <si>
    <t>adapter ASK 450</t>
  </si>
  <si>
    <t>5-stopenjski transformator RTRDU 2</t>
  </si>
  <si>
    <t>U-EK230E zaščita motorja</t>
  </si>
  <si>
    <t>Ventilator se krmili preko centralnega regulacijskega sistema. Na ohišju mora imeti priklučno dozo in servisno stikalo motorja.</t>
  </si>
  <si>
    <t>npr. kot Systemair ali enakovredno, tip:</t>
  </si>
  <si>
    <t>DV-EX 450D4</t>
  </si>
  <si>
    <t>KOS</t>
  </si>
  <si>
    <t>Dobava, montaža in priklop ATEX prezračevalnega modula za nadzor pretoka zraka, skupaj s pritrdilnim in montažnim materialom, s pritrdilnim in montažnim materialom.</t>
  </si>
  <si>
    <t xml:space="preserve">Certificiran za CE EX II 3/-G Ex c IIC T4 </t>
  </si>
  <si>
    <t>Pretok: 200 m3/h</t>
  </si>
  <si>
    <t>Pel.=100W/230V</t>
  </si>
  <si>
    <t>npr. kot Asecos ali enakovredno, tip:</t>
  </si>
  <si>
    <t>HF.EA.8678</t>
  </si>
  <si>
    <t>Montaža in priklop eksplozijsko odpornega cetrifugalnegaa ventilatorja iz antistatičnega plastičnega materiala, skupaj s pritrdilnim in montažnim materialom, s pritrdilnim in montažnim materialom.</t>
  </si>
  <si>
    <t>dobava ventilatorja in opreme v sklopu digestorija</t>
  </si>
  <si>
    <t>Zaporna žaluzija za dovod zraka</t>
  </si>
  <si>
    <t xml:space="preserve">Zaporna žaluzija z ATEX elektromotornim pogonom kompatibilnim z regulacijskim sistemom odvodnega ventilaotrja DV-EX450. </t>
  </si>
  <si>
    <t xml:space="preserve">Certificiran za II 2 D Ex h IIIB T85°C </t>
  </si>
  <si>
    <t>TUNE-R-EX 500-230V</t>
  </si>
  <si>
    <t xml:space="preserve">Dobava in montaža aluminijaste prezračevalne rešetke za montažo v kanal za odvod zraka za montažo na prezračevalni kanal in v spuščeni strop, ustrezno pobarvan, kompletno z montažnim, pritrdilnim in tesnilnim materialom. Barva po izboru naročnika iz RAL barvne lestvice (prašno barvano) </t>
  </si>
  <si>
    <t>npr. kot SYSTEMAIR ali enakovredno, tip:</t>
  </si>
  <si>
    <t>NOVA A R1 600x150</t>
  </si>
  <si>
    <t>Dobava in montaža zaščitne rešetke z okvirjem za montažo v prezračevalni kanal in zaščito pred nečistočami  vključno s pritrdilnim in tesnilnim materialom, velikosti:</t>
  </si>
  <si>
    <t xml:space="preserve">kot npr. proizvod Systemair ali enakovredno, tip: </t>
  </si>
  <si>
    <t>PZALS 630x630</t>
  </si>
  <si>
    <t>PZAL-RES-250x250-160</t>
  </si>
  <si>
    <t>Dobava in montaža zračnih kanalov iz pocinkane jeklene pločevine debeline po DIN 24190 in 24191 (11.85), stopnje 10 ( 1000 Pa), oblike F (vzdolžno zarobljeni), med seboj spojeni prirobnično z MEZ kotniki, skupaj z vodilnimi usmerniki v lokih (enojnimi na ¼ do 1/3 radija pri širinah kanalov 400 do 800 mm in dvojnimi ali trojnimi pri večjih širinah kanalov), z dvodebelinskimi usmernimi lopaticami po celotni širini na kolenih, vključno z obešalnim, montažnim in pritrdilnim materijalom. Zračni kanali naj bodo pri večjih nazivnih velikostih diagonalno izbočeni ali ojačani z blagim izmeničnim vbočenjem in izbočenjem. Debelina pločevine glede na nazivno velikost</t>
  </si>
  <si>
    <t>od 530mm do 1000mm -    0,8 mm</t>
  </si>
  <si>
    <t>m2</t>
  </si>
  <si>
    <t>Dobava in montaža zračnih cevi iz umetne mase PPs, PPS-ex za prezračevanje EX prostorov, okroglega preseka, vključno s koleni, spojnimi kosi, odcepi, zaključnimi T-kosi, prehodnimi kosi, obešali, slepimi lonci, z obešalnim, montažnim in pritrdilnim materijalom</t>
  </si>
  <si>
    <t>PPs. Ø40</t>
  </si>
  <si>
    <t>PPs. Ø75</t>
  </si>
  <si>
    <t>PPs. Ø125</t>
  </si>
  <si>
    <t>PPs. Ø140</t>
  </si>
  <si>
    <t>PPs-ex Ø250</t>
  </si>
  <si>
    <t>PPs-ex Ø315</t>
  </si>
  <si>
    <t>PPs-ex Ø400</t>
  </si>
  <si>
    <t>PPs-ex Ø450</t>
  </si>
  <si>
    <t>Demontaža, prestavitev in ponovna montaža sesalne roke Fumex R200, skupaj s pritrdilnim in montažnim materialom</t>
  </si>
  <si>
    <t>Demontaža obstoječega strešnega ventilatorja DVEX315 in opreme, ter dovodnega prezračevalnega dela (rešetke, žaluzije)  v skladišču</t>
  </si>
  <si>
    <t>Volumska nastavitev rešetk prezračevalnega sistema, ureguliranje količin zraka in sistemov na predpisane količine zraka, meritve ostalih parametrov, ureguliranje do polne funkcionalnosti</t>
  </si>
  <si>
    <t>Šolanje uporabnika</t>
  </si>
  <si>
    <t>Preizkus tesnosti kanalske mreže pred izdelavo odprtin za distributivne elemente, z uporabo dimnih patron in ustvarjanjem nadtlaka v kanalskih mrežah.</t>
  </si>
  <si>
    <t>SKUPAJ PREZRAČEVANJE</t>
  </si>
  <si>
    <t>Prikloptehničnih plinov na 200 bar jeklenke za CO2 ili N2, sistem komprimiranega zraka, na tehnološke porabnike v laboratoriju. Vsi priklopi plinov  se lahko izvajajo samo v prisotnosti osebja iz tehnično vzdrževalne službe</t>
  </si>
  <si>
    <t>O2</t>
  </si>
  <si>
    <t>komprimiran zrak</t>
  </si>
  <si>
    <t>CO2 N2</t>
  </si>
  <si>
    <t>Dobava in montaža krogelnega ventila za medicinske pline PN16, materiali: telo ventila medenina, krogla nerjavno jeklo, tesnilo PTFE, o-ring EPDM, navojni priključki komplet z montažnim materialom</t>
  </si>
  <si>
    <t xml:space="preserve">kot npr. proizvod: DRAGER / tip: </t>
  </si>
  <si>
    <t>DN15 za cev 18x1</t>
  </si>
  <si>
    <t>Dobava in montaža bakrene cevi za pline dimenzije po EN 1057 v skladu s kvaliteto za pline po EN 13348 (vlečeno, razmaščeno, zaprto s plastičnimi čepi), material baker, z oblikovnimi kosi (loki, redukcije, T kosi, ...), trdo spajkanje po postopku za medicinske pline v skladu z EN 13133, EN 13134 pri temperaturo okolice nad 600°C, z dodajnim materialom brez kadmija po EN ISO 7396; komplet s cevnimi podporami iz jeklenih profilov, navojnim obešalnimi palicami ter cevnimi objemkami z gumi oblogo, razdalje med podporami v skladu z EN ISO 7396;</t>
  </si>
  <si>
    <t xml:space="preserve">kot npr. proizvod: MEDICIPS, tip: </t>
  </si>
  <si>
    <t>ali enakovredno</t>
  </si>
  <si>
    <t>Ф8x1</t>
  </si>
  <si>
    <t>Ф6x1</t>
  </si>
  <si>
    <t>Dobava in montaža visoko fleksibilna, poliuretanska (TPE-U) pnevmatska cev po DIN 73378, odporna na hidrolizo in mikrobe, z oblikovnimi kosi (loki, redukcije, T kosi, ...), komplet s cevnimi podporami, držanimi letvami, skupaj s tesnilnim in montažnim materialom</t>
  </si>
  <si>
    <t xml:space="preserve">kot npr. proizvod: FESTO, tip: </t>
  </si>
  <si>
    <t>PUN-H 'Ф6x1</t>
  </si>
  <si>
    <t>Dobava in montaža zaščitne bakrene cevi pri preboju skozi zid ter zatesnitev s trajno elastičnim materialom med zaščitno cevjo in cevovodom medicinskega plina</t>
  </si>
  <si>
    <t xml:space="preserve">kot npr. proizvod: MEDICIPS / tip: </t>
  </si>
  <si>
    <t>Ф28x1,5 - za prehod ø8, ø8</t>
  </si>
  <si>
    <t>Dobava in montaža odvzemne sklopke za plinee v skladu s standardi EN 737-1 in DIN 13260-2, izdelana kot samozaporni ventil z dvema stopnjama (prva stopnja: pripravljenost - plin ne uhaja, druga stopnja: uporaba -odjem plina), sestavljena iz sklopke, doze, vtičnice, obroča z oznako plina, za vgradnjo v ali na steno, v stensko luč, v instalacijski kanal ali stropni stativ, komplet z montažnim materialom;</t>
  </si>
  <si>
    <t>Označevanje cevovodov plinov v skladu z EN ISO 7396 in EN 737</t>
  </si>
  <si>
    <t>Tlačni preizkus trdnosti in tesnenja cevovodov medicinskih plinov po odsekih v skladu s postopki opisanimi v standardu EN ISO 7396, vključno s potrebnim materialom za preizkus ter izdelavo pisnega poročila o uspešno opravljenih tlačnih preizkusu.</t>
  </si>
  <si>
    <t>Pregled in preverjanje inštalacij plinov po izvedeni montaži v skladu z EN ISO 7396, vključno z izdelavo pisnega poročila:
- pregled oznak cevovodov in armatur,
- pregled mehanske trdnosti in obešanja cevovodov,
- pregled ustreznosti s projektno dokumentacijo;</t>
  </si>
  <si>
    <t>Certificiranje sistemov tehničnih plinov v skladu z EN ISO 7396, vključno z izdajo potrdila za posamezni  plin</t>
  </si>
  <si>
    <t>Preizkušanje, preverjanje in postopki pred uporabo sistemov tehničnih plinov v skladu z EN ISO 7396, vključno z izdelavo pisnega poročila:
- preizkusi tesnosti in mehanske integritete,
- preizkus zapornih ventilov - tesnosti in napajanje cevovodov,
- preizkus navzkrižnih priključkov,
- preizkus padcev tlaka in pretokov,
- preizkus sklopk, pravilnosti priključkov in oznak na sklopkah,
- preizkusi oziroma preverjanja kapacitet sistema,
- preizkusi varnostnih ventilov,
- preizkus vseh izvorov dobav medicinskih plinov,
- preizkus monitoringa in alarmnih sistemov,
- test onesnaženosti cevovodov,
- preizkusi kvalitete medicinskega komprimiranega zraka iz kompresorskih sistemov,
- preizkusi kvalitete komprimiranega zraka za operacijske naprave iz kompresorskih sistemov,
- preizkusi kvalitete medicinskega zraka obogatenega s kisikom iz sistemov za zbiranje kisika,
- polnenje sistemov s specifičnimi medicinskimi plini,
- preizkusi identitete medicinskih plinov;</t>
  </si>
  <si>
    <t>SKUPAJ TEHNIČNI PLINI</t>
  </si>
  <si>
    <t>Vodovod</t>
  </si>
  <si>
    <t xml:space="preserve">Demontaža napeljave sanitarne vode v prostoru skladišča, blidiranje odcepa-priključek </t>
  </si>
  <si>
    <t>DN15-DN20</t>
  </si>
  <si>
    <t>SKUPAJ VODOVOD</t>
  </si>
  <si>
    <t>a.6.14.</t>
  </si>
  <si>
    <t xml:space="preserve">Izdelava prebojev v opečnati steni debeline 15cm za potrebe montaže instalacij. Preboj preseka 30x15cm. </t>
  </si>
  <si>
    <t>a.5.7.</t>
  </si>
  <si>
    <t>Dobava in montaža prezračevalne rešetke iz alu barvane pločevine proste prezračevalne površine 300 cm2. Rešetka v fasadnem panelu.</t>
  </si>
  <si>
    <t>VSB 20</t>
  </si>
  <si>
    <t>PPs. Ø200</t>
  </si>
  <si>
    <t xml:space="preserve"> 3/1.4.</t>
  </si>
  <si>
    <t>SPECIFIKACIJA MATERIALA</t>
  </si>
  <si>
    <t xml:space="preserve"> </t>
  </si>
  <si>
    <t xml:space="preserve">Vsi kabli v prostorih morajo glede na zahteve Tehnične smernice TSG-1-001:2019 POŽARNA VARNOST V STAVBAH, ustrezati minimalnemu odzivu na ogenj Cca - s1 d2 a1, kjer niso položeni podometno! </t>
  </si>
  <si>
    <t>Navedena oprema oz. material odgovarja zahtevani kvaliteti. Če bo ponujena drugačna oprema oz. material, mora biti enake ali boljše kvalitete. Eventuelne spremembe glede na popis potrjujejo projektant, nadzor, investitor in uporabnik!</t>
  </si>
  <si>
    <t>Če se ugotovi, da je ponujena oprema oz. materiali slabše kvalitete kot projektirano oziroma ne dosega zahtevane parametre, bo izvajalec vgradil opremo oz. materiale po projektni dokumentaciji.</t>
  </si>
  <si>
    <t>V ponudbi je potrebno zajeti dobavo, montažo in priklop izbrane opreme!</t>
  </si>
  <si>
    <t>SPLOŠNO (OPOZORILA IN OPOMBE)</t>
  </si>
  <si>
    <t>Pri izdelavi ponudbe na podlagi predmetnega popisa je potrebno v ceni posamezne enote ali sistema navedenega v popisu upoštevati:</t>
  </si>
  <si>
    <t>a)</t>
  </si>
  <si>
    <t>Dobavo materiala, ustrezno zaščitenega proti poškodbam, z vsemi transportnimi in manipulativnimi stroški, stroški zavarovanj, skladiščenja med transportom ali pred montažo. Pred montažo se vsak kos posebej pregleda in ugotovi ustreznost glede na zahteve. Vsaka naprava mora biti opremljena z navodili za obratovanje v slovenskem jeziku.</t>
  </si>
  <si>
    <t>b)</t>
  </si>
  <si>
    <t>Pripravo dokumentacije skladno s »Pravilnikom o gradbenih proizvodih«, ki jo izvajalec pred montažo preda nadzornemu organu (atesti, izjave o skladnosti, CE certifikati, tehnična soglasja…)</t>
  </si>
  <si>
    <t>c)</t>
  </si>
  <si>
    <t>Montažo materiala, izvedeno s strani strokovno usposobljene osebe, po potrebi osebe, ki je pooblaščena za montažo. Vsa oprema mora biti montirana skladno z navodili proizvajalca. V sklopu montaže je potrebno upoštevati ves drobni montažni material, pripravljalna in zaključna dela, izdelavo morebiti potrebnih prebojev in dolbenj.</t>
  </si>
  <si>
    <t>d)</t>
  </si>
  <si>
    <t>Zaščito vgrajenega materiala na objektu proti poškodbam nastalim zaradi izvajanja gradbenih ali ostalih del po vgradnji materiala.</t>
  </si>
  <si>
    <t>e)</t>
  </si>
  <si>
    <t>Pripravo dokumentacije o ustrezni montaži elementov ali naprav z zapisniki o kontroli električnih in cevnih povezav posamezne naprave ali zagonu naprav s strani za to pooblaščene organizacije ali proizvajalca, če je to potrebno.</t>
  </si>
  <si>
    <t>f)</t>
  </si>
  <si>
    <t>Pregled vseh elementov aktivne in pasivne požarne zaščite s strani pooblaščene organizacije, pridobivanje izjav o ustreznosti izvedenih del in montaže. Vsi elementi sistemov aktivne ali pasivne požarne zaščite morajo biti ustrezno označeni in dokumentirani.</t>
  </si>
  <si>
    <t>g)</t>
  </si>
  <si>
    <t>Trdnostne in ostale potrebne preizkuse sistemov z zapisniki o izvedbah preizkusov, podpisanimi s strani nadzornega organa. V kolikor je za posamezno instalacijo potrebno pridobiti ustrezno dokumentacijo drugega podjetja, je potrebno upoštevati stroške nadzora s strani tega podjetja, naročilo preskusov in pridobitev dokumentacije o ustreznosti in uspešno opravljenih preizkusih.</t>
  </si>
  <si>
    <t>h)</t>
  </si>
  <si>
    <t>Zagon in kontrola posameznega sistema v celoti ter izdelava zapisnika o funkcionalnosti sistema.</t>
  </si>
  <si>
    <t>i)</t>
  </si>
  <si>
    <t>Vris sprememb, nastalih med gradnjo v PZI načrt ter predaja teh izdelovalcu PID načrta.</t>
  </si>
  <si>
    <t>j)</t>
  </si>
  <si>
    <t>Izdelava dokazila o zanesljivosti objekta skladno z veljavnim pravilnikom.</t>
  </si>
  <si>
    <t>m)</t>
  </si>
  <si>
    <t>V ceni je potrebno upoštevati tudi meritve in vsa dokazila za pozitivno mnenje izvedencev na tehničnem pregledu</t>
  </si>
  <si>
    <t>o)</t>
  </si>
  <si>
    <t>Vgradi se lahko samo oprema z veljavnimi atesti.</t>
  </si>
  <si>
    <t>p)</t>
  </si>
  <si>
    <t>Ponujeni material naj vsebuje tudi drobni material!</t>
  </si>
  <si>
    <t>A</t>
  </si>
  <si>
    <t>VODOVNI MATERIAL</t>
  </si>
  <si>
    <t xml:space="preserve">Nizkonapetostni energetski kabli nazivne napetosti 0,6/1kV, </t>
  </si>
  <si>
    <t>s PVC izolacijo:</t>
  </si>
  <si>
    <t>NHXMH-J Cca 3 x 1,5 mm2</t>
  </si>
  <si>
    <t>NHXMH-J Cca 3 x 2,5 mm2</t>
  </si>
  <si>
    <t>NHXMH-J Cca 5 x 2,5 mm2</t>
  </si>
  <si>
    <t>NHXMH-J Cca 5 x 6 mm2 - dovod do R-UPS</t>
  </si>
  <si>
    <t>Izvedba prebojev skozi steno oziroma betonsko ploščo</t>
  </si>
  <si>
    <t>dimenzij 15x30x15cm (ŠxVxG)</t>
  </si>
  <si>
    <r>
      <t xml:space="preserve">Kabelske </t>
    </r>
    <r>
      <rPr>
        <u/>
        <sz val="10"/>
        <rFont val="Arial"/>
        <family val="2"/>
        <charset val="238"/>
      </rPr>
      <t>police Elba</t>
    </r>
    <r>
      <rPr>
        <sz val="10"/>
        <rFont val="Arial"/>
        <family val="2"/>
        <charset val="238"/>
      </rPr>
      <t>, komplet s pritrdilnim in spojnim materialom, vključno z L,U ali T nosilci glede na izvedbo pritrditve, samo za šibkotočne instalacije, z montažo in dobavo, drobnim in veznim materialom, ter vsemi kovinskimi element za montažo za skupno dolžino polic</t>
    </r>
  </si>
  <si>
    <t>PK 100</t>
  </si>
  <si>
    <t>PK 200</t>
  </si>
  <si>
    <t>4</t>
  </si>
  <si>
    <t>Bakreni enožilni vodniki z rumeno-zeleno izolacijo:</t>
  </si>
  <si>
    <t>H07Z1-R Cca 6 mm2 (povezave PE)</t>
  </si>
  <si>
    <t>5</t>
  </si>
  <si>
    <t>Instalacijske cevi:</t>
  </si>
  <si>
    <t>IC fi 16 - 32 mm</t>
  </si>
  <si>
    <t>6</t>
  </si>
  <si>
    <t>Razvodna doza, komplet z uvodnicami in pritrdilnim priborom</t>
  </si>
  <si>
    <t>80 x 80 x 40 mm</t>
  </si>
  <si>
    <t>100 x 100 x 50 mm</t>
  </si>
  <si>
    <t>7</t>
  </si>
  <si>
    <t xml:space="preserve">Priklop motorjev ali naprav, komplet s preizkusom delovanja, </t>
  </si>
  <si>
    <t>namestitvijo kabelskih oznak na kabel, komplet za naprave moči.</t>
  </si>
  <si>
    <t>moči do 5 kW</t>
  </si>
  <si>
    <t>8</t>
  </si>
  <si>
    <t>Priklop in ožičenje elementov strojnih instalacij ( ventilatorjev, prezračevalne naprave, termostatov...) do 2 kW, komplet z veznim in drobnim materialom</t>
  </si>
  <si>
    <t>9</t>
  </si>
  <si>
    <t>Izdelava napisnih ploščic velikosti 40 x 80 mm, z oznakami velikosti</t>
  </si>
  <si>
    <t>10 mm, komplet s pritrdilnim materialom za namestitev napisnih</t>
  </si>
  <si>
    <t xml:space="preserve">ploščic na razdelilce, motorje ali druge elemente: </t>
  </si>
  <si>
    <t>10</t>
  </si>
  <si>
    <t>Izdelava označevalnih tablic za kable, komplet s pritrdilnim materialom</t>
  </si>
  <si>
    <t>11</t>
  </si>
  <si>
    <t>Izdelava ozemljitvenih povezav na dozo GIP, DIP, ZIP</t>
  </si>
  <si>
    <t>12</t>
  </si>
  <si>
    <t>Ognjevarna masa 310 ml</t>
  </si>
  <si>
    <t>13</t>
  </si>
  <si>
    <t>Izdelava lukenj v AB stenah in plošči od fi 25mm do fi 110mm</t>
  </si>
  <si>
    <t>s kronskim svedrom, ocena</t>
  </si>
  <si>
    <t>14</t>
  </si>
  <si>
    <t>Sodelovanje pri zagonu strojnih instalacij in tehnoloških por. ocena</t>
  </si>
  <si>
    <t>15</t>
  </si>
  <si>
    <t xml:space="preserve">Interne povezave elementov po shemi dobavitelja opreme, </t>
  </si>
  <si>
    <t>izvedba povezav med zunanjimi in notranjimi enotami, ocena</t>
  </si>
  <si>
    <t>16</t>
  </si>
  <si>
    <t>Priklopi tehnološke opreme, komplet</t>
  </si>
  <si>
    <t>17</t>
  </si>
  <si>
    <t xml:space="preserve">Nepredvidena dela oziroma skrita dela, vse na bazi </t>
  </si>
  <si>
    <t xml:space="preserve">predhodno potrjenih ur s strani nadzornega organa, </t>
  </si>
  <si>
    <t>ter obveznim vpisom v gradbeni dnevnik izvajalca, ocena</t>
  </si>
  <si>
    <t>18</t>
  </si>
  <si>
    <t>Usklajevanje električnih instalacij, glede na dobavljeno opremo, ocena</t>
  </si>
  <si>
    <t>19</t>
  </si>
  <si>
    <t>Sproten vnos vseh kabelskih tras, mikrolokacij in oznak elementov električnih instalacij predmetnega dela objekta v načrt električnih instalacij</t>
  </si>
  <si>
    <t>20</t>
  </si>
  <si>
    <t>Dolbljenje sten in stropov, širine cca. 15cm, globine cca. 5cm, komplet z odvozom odvečnega materiala in gipsanjem</t>
  </si>
  <si>
    <t>21</t>
  </si>
  <si>
    <t>Priprava gradbiščnega elektro razdelilca za potrebe gradbišča, komplet dobava, montaža in priklop</t>
  </si>
  <si>
    <t>22</t>
  </si>
  <si>
    <t>Priprava razsvetljave za potrebe gradbišča, komplet dobava, montaža in priklop</t>
  </si>
  <si>
    <t>VODOVNI MATERIAL SKUPAJ</t>
  </si>
  <si>
    <t>EUR:</t>
  </si>
  <si>
    <t>B</t>
  </si>
  <si>
    <t>VTIČNICE IN FIKSNI PRIKLJUČKI</t>
  </si>
  <si>
    <t>Vtičnice podometne, komplet z negorljivo instalacijsko dozo in pritrdilnim materialom, komplet kot npr. LEGRAND, VIMAR, GIRA ali Bticino, komplet z zaščitnimi preprekami, s pripadajočimi okvirji (2,3,4,6,8 mest), glede na število stikal, (natančen tip in barvo izbere arhitekt notranje opreme)</t>
  </si>
  <si>
    <t>- 16 A, 250 V, 50 Hz, (P+N+Pe), s pokrovom</t>
  </si>
  <si>
    <t>2</t>
  </si>
  <si>
    <t xml:space="preserve">Kabelski izpust zaključen na sponkah p/o - n/o, komplet z dozo, pritrdilnim drobnim in veznim materialom, 1f </t>
  </si>
  <si>
    <t>- 3-žilni, 230 V</t>
  </si>
  <si>
    <t>3</t>
  </si>
  <si>
    <t xml:space="preserve">Kabelski izpust zaključen na sponkah p/o - n/o, komplet z dozo, pritrdilnim drobnim in veznim materialom, 3f </t>
  </si>
  <si>
    <t>- 5-žilni, 400 V</t>
  </si>
  <si>
    <t>SKUPAJ VTIČNICE IN FIKSNI PRIKLJUČKI</t>
  </si>
  <si>
    <t>C</t>
  </si>
  <si>
    <t>RAZDELILNIKI</t>
  </si>
  <si>
    <t>Pri izdelavi ponudbe je potrebno pri vsakem</t>
  </si>
  <si>
    <t>stikalnem bloku upoštevati poleg posebej navedenega tudi:</t>
  </si>
  <si>
    <t>komplet z izdelavo napisnih ploščic za označevanje elementov, izdelavo kabelskih označb, kabelske uvodnice, zatesnjevanje kabelskih uvodnic, zbiralke, podporne izolatorje, zaščitne prekrivne plošče za preprečitev dotika, vezni material, POK korita za polaganje kablov, ves pritrdilni in drobni montažni material, vse označbe stikalnega bloka v skladu z veljavnimi predpisi, atesti, prostor za dodatno namestitev opreme, nameščanje enopolnih shem v stikalne bloke, namestitev ročk    za izvlačenje varovalk, namestitev žepov za namestitev shem, priklop in testiranje kablov, vse potrebne meritve in preizkusi, spuščanje v pogon, tipska ključavnica enaka za stikalne bloke. Vsi stikalni bloki morajo biti opremljeni z Pi zbiralko, vidno označeno in ločeno od Pe zbiralke. Razdelilci naj bodo opremljeni z režami za pretok zraka - spodaj   in zgoraj na vratih.</t>
  </si>
  <si>
    <t>1</t>
  </si>
  <si>
    <t>Stikalni blok R-UPS</t>
  </si>
  <si>
    <t>Podometna razdelilna omara, IP30, z montažno ploščo, dim. 714x359x95 - VxŠxG, z vrati in ključavnico; kot: Schrack BK071004-- ali enakovredno, z vgrajeno naslednjo opremo:</t>
  </si>
  <si>
    <r>
      <rPr>
        <b/>
        <sz val="10"/>
        <rFont val="Arial"/>
        <family val="2"/>
        <charset val="238"/>
      </rPr>
      <t>Glavno stikalo</t>
    </r>
    <r>
      <rPr>
        <sz val="10"/>
        <rFont val="Arial"/>
        <family val="2"/>
        <charset val="238"/>
      </rPr>
      <t>: 40A/3p (kot Schrack)</t>
    </r>
  </si>
  <si>
    <r>
      <rPr>
        <b/>
        <sz val="10"/>
        <rFont val="Arial"/>
        <family val="2"/>
        <charset val="238"/>
      </rPr>
      <t>Prenapetostni odvodnik,</t>
    </r>
    <r>
      <rPr>
        <sz val="10"/>
        <rFont val="Arial"/>
        <family val="2"/>
        <charset val="238"/>
      </rPr>
      <t xml:space="preserve"> kot PZH R2 275/50/3+1 (Hermi)</t>
    </r>
  </si>
  <si>
    <t>Diferenčno zaščitno stikalo (kot Eaton):</t>
  </si>
  <si>
    <t>RCCB, 63A/4p/30mA, 10 kA , AC</t>
  </si>
  <si>
    <t>Instalacijski odklopnik (kot Schrack):</t>
  </si>
  <si>
    <t>C/16A/1p/10kA</t>
  </si>
  <si>
    <t>Drobni, vezni in montažni material</t>
  </si>
  <si>
    <t>%</t>
  </si>
  <si>
    <t>Skupaj razdelilnik R-UPS</t>
  </si>
  <si>
    <t>Stikalni blok R-dog.</t>
  </si>
  <si>
    <t>C/10-16A/1p/10kA</t>
  </si>
  <si>
    <t>C/16-20A/3p/10kA</t>
  </si>
  <si>
    <t>Skupaj razdelilnik SB-LM</t>
  </si>
  <si>
    <t>SKUPAJ RAZDELILNIKI</t>
  </si>
  <si>
    <t>D</t>
  </si>
  <si>
    <t>UPS NAPRAVA</t>
  </si>
  <si>
    <t>Naprava za neprekinjeno napajanje moči 10kVA/10kW, 400/230V prostostoječe izvedbe, kot Socomec ITYS3-TW 100B 3/1 10kVa/10kW</t>
  </si>
  <si>
    <t>Prostostoječa izvedba, nadzor združljiv s centralnim nadzornim sistemom CNS, vgrajen dinamični LCD zaslon, možnost nadzora preko RS232, možnost nadzora preko TCP/IP, možnost izklopa v sili (sklenitev kontakta izklopi UPS), test oziroma druga ustrezna listina, navodila za obratovanje in vzdrževanje, ustrezna dokumentacija v slovenskem jeziku, šolanje uporabnika za delo UPS napravo.</t>
  </si>
  <si>
    <t>Komplet montaža in spravljanje v pogon UPS naprave;</t>
  </si>
  <si>
    <t>UPS NAPRAVA SKUPAJ</t>
  </si>
  <si>
    <t>SIGNALNO KOMUNIKACIJSKE INŠTALACIJE</t>
  </si>
  <si>
    <t>UNIVERZALNO OŽIČENJE</t>
  </si>
  <si>
    <t>Storitev</t>
  </si>
  <si>
    <t>-  zaključevanje UTP kabla na panelu</t>
  </si>
  <si>
    <t>- označevanje UTP povezovalnega kabla</t>
  </si>
  <si>
    <t>- Priključni panel s 24. vtičnicami RJ45 kat. 6a, UTP,  1HE, skupaj z nosilnim ohišjem za vgradnjo v komunikacijsko omaro, za zaključitev UTP kablov</t>
  </si>
  <si>
    <t>- organizator ožičenja, višine 1HE, kot R&amp;M (horizontalni)</t>
  </si>
  <si>
    <t>komplet dograditev, KO-xx</t>
  </si>
  <si>
    <t>Podatkovna vtičnica RJ45 kat. 6a, dvojna, za vgradnjo v talno dozo, komplet s pritrdilnim materialom, kot npr. R&amp;M</t>
  </si>
  <si>
    <t>Podatkovna vtičnica RJ45 kat. 6a, enojna, za vgradnjo v talno dozo, komplet s pritrdilnim materialom, kot npr. R&amp;M</t>
  </si>
  <si>
    <t>Priključni kabel RJ45 - RJ45, dolžine 1,5 m, kat.6a, kot npr. R&amp;M</t>
  </si>
  <si>
    <t>Kabel položen pretežno po policah, delno v kanalu, delno nadometno, delno uvlečen v instalacijske cevi:</t>
  </si>
  <si>
    <t>UTP 4x2x23, kat.6a LSFRZH Cca, kot npr. R&amp;M</t>
  </si>
  <si>
    <t>Ozemljitveni vodnik H07Z1-R Cca 16 mm2</t>
  </si>
  <si>
    <t>Instalacijske cevi, za nadometno montažo</t>
  </si>
  <si>
    <t>PN fi 23 mm</t>
  </si>
  <si>
    <t>Plamal kit za tesnenje prehodov iz enega v drug požarni sektor</t>
  </si>
  <si>
    <t xml:space="preserve">Izdelava lukenj/prebojev, do fi=25mm </t>
  </si>
  <si>
    <t>Meritve kablov UTP, označevanje panelov in vtičnic, komplet z izdelavo merilnega poročila</t>
  </si>
  <si>
    <t>OPOMBE:</t>
  </si>
  <si>
    <t>Optični in Telefonski dovod do objekta ni predmet tega načrta!</t>
  </si>
  <si>
    <t>Aktivna oprema ni predmet tega načrta!</t>
  </si>
  <si>
    <t>Izvedeno univerzalno ožičenje z vsemi elementi mora ustrezati mednarodnim standardom EN 50173: Nov. 2002, ANSI TIA/EIA 568-B in ISO 11801 2nd edition: Sept. 2002 oz. njihovi zadnji objavljeni verziji, ki jih je potrebno upoštevati pri izvajanju dela.</t>
  </si>
  <si>
    <t>Vsi elementi univerzalnega ožičenja mora biti istega proizvajalca.</t>
  </si>
  <si>
    <t xml:space="preserve">Za celoten izveden sistem univerzalnega komunikacijskega ožičenja se zahteva sistemska garancija principala. Izvajalec del mora izdati sistemsko garancijo principala za dobo najmanj 15 ali več let za vso pasivno opremo in univerzalno ožičenje. Sistemska garancija se mora glasiti na naslov investitorja. </t>
  </si>
  <si>
    <t>Meritve univerzalnega ožičenja je potrebno izvesti po trenutno veljavnem standardu za kat.6 ISO/ICE 11801 2nd edition sept.2002 (Class E-Permanent Link) oz. evropskem EN50173-1: November 2002 (Class E-Permanent Link) standardu s certificirano merilno opremo.</t>
  </si>
  <si>
    <t>Vse meritve univerzalnega ožičenja morajo biti predane investitorju v pisni obliki kakor tudi v originalni obliki merilnega instrumenta.</t>
  </si>
  <si>
    <t>Izvajalec del univerzalnega ožičenja mora dela izvajati s certificirano ekipo.</t>
  </si>
  <si>
    <t>Pri vseh postavkah v popisu je vključena dobava in montaža tudi če to ni posebej navedeno.</t>
  </si>
  <si>
    <t>SKUPAJ UNIVERZALNO OŽIČENJE</t>
  </si>
  <si>
    <t>DEMONTAŽA</t>
  </si>
  <si>
    <t>Demontaža vseh kablov in elektro opreme v predmetnem delu objekta in odvoz na lokalno deponijo za ločeno zbiranje gradbenih odpadkov, skupaj</t>
  </si>
  <si>
    <t>Dolbljenje sten, širine cca. 15 cm, globine cca. 5 cm, (za močnostne inštalacije in telekomunikacije) komplet z odvozom odvečnega materiala in zapiranjem - gipsanjem</t>
  </si>
  <si>
    <t>REKAPITULACIJA</t>
  </si>
  <si>
    <t>JAKI TOK</t>
  </si>
  <si>
    <t>VTIČNICE IN FIKSNI PRIKLJUČKI SKUPAJ</t>
  </si>
  <si>
    <t>RAZDELILNIKI SKUPAJ</t>
  </si>
  <si>
    <t>SKUPAJ: JAKI TOK</t>
  </si>
  <si>
    <t>UNIVERZALNO OŽIČENJE SKUPAJ</t>
  </si>
  <si>
    <t>SKUPAJ SIGNALNO KOMUNIKACIJSKE INŠTALACIJE</t>
  </si>
  <si>
    <t>JAKI TOK IN SIGNALNO KOMUNIKACIJSKE INŠTALACIJE SKUPAJ Z DEMONTAŽO</t>
  </si>
  <si>
    <t>MERITVE ELEKTRIČNE INSTALACIJE</t>
  </si>
  <si>
    <t>3/1.4.1</t>
  </si>
  <si>
    <t xml:space="preserve">JAKI TOK IN SIGNALNO KOMUNIKACIJSKE INŠTALACIJE SKUPAJ </t>
  </si>
  <si>
    <t xml:space="preserve">CENA SKUPAJ Z DDV </t>
  </si>
  <si>
    <t>Izdelava, dobava in montaža požarno odpornih vrat oznake Vn-01. Sestava vrat:
Požarna vrata EI 90 C
zid. mera: 100 / 220 + 40 nadsvetlobe, svetla širina min. 90 cm
kom.: 1 (levo odpiranje)
Notranja enokrilna kovinska vrata s steklenim polnilom, odporna na požar EI 90 C, krilo ognjevarno kovinsko, okvir kovinski. Nad vrati nadsvetloba s požarnoodpornim steklom.
Pož. odporna barvna obdelava v tonu kot ostala vrata.
Okovje tipsko za požarna vrata: tečaji uležajeni , kovinska kljuka zaobljena.
Vrata imajo elektro ključavnico, vezano na kontrolo pristopa in požarno centralo - glej načrt elektroinstalacij.
Samozapiralo v mehanizmu nad vrati ali v okovju.
Glej shemo projektanta.
V ceni zajeta vsa pomožna dela, prenosi in transporti vsega materiala do mesta montaže. Pred izdelavo in montažo vse mere kontrolirati na mestu samem. Izvajalec pripravi delavniško dokumentacijo in jo preda projektantu v potrditev.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</si>
</sst>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0.00\ &quot;€&quot;_-;\-* #,##0.00\ &quot;€&quot;_-;_-* &quot;-&quot;??\ &quot;€&quot;_-;_-@_-"/>
    <numFmt numFmtId="164" formatCode="_ * #,##0.00_)\ &quot;€&quot;_ ;_ * \(#,##0.00\)\ &quot;€&quot;_ ;_ * &quot;-&quot;??_)\ &quot;€&quot;_ ;_ @_ "/>
    <numFmt numFmtId="165" formatCode="_ * #,##0.00_)\ _€_ ;_ * \(#,##0.00\)\ _€_ ;_ * &quot;-&quot;??_)\ _€_ ;_ @_ "/>
    <numFmt numFmtId="166" formatCode="_-* #,##0\ _€_-;\-* #,##0\ _€_-;_-* &quot;-&quot;\ _€_-;_-@_-"/>
    <numFmt numFmtId="167" formatCode="_-* #,##0.00\ _€_-;\-* #,##0.00\ _€_-;_-* &quot;-&quot;??\ _€_-;_-@_-"/>
    <numFmt numFmtId="168" formatCode="_-* #,##0.00\ _S_I_T_-;\-* #,##0.00\ _S_I_T_-;_-* &quot;-&quot;??\ _S_I_T_-;_-@_-"/>
    <numFmt numFmtId="169" formatCode="_-* #,##0.00\ &quot;SIT&quot;_-;\-* #,##0.00\ &quot;SIT&quot;_-;_-* &quot;-&quot;??\ &quot;SIT&quot;_-;_-@_-"/>
    <numFmt numFmtId="170" formatCode="#,##0.00&quot; &quot;[$€-424];[Red]&quot;-&quot;#,##0.00&quot; &quot;[$€-424]"/>
    <numFmt numFmtId="171" formatCode="#,##0.00&quot; SIT &quot;;\-#,##0.00&quot; SIT &quot;;&quot; -&quot;#&quot; SIT &quot;;@\ "/>
    <numFmt numFmtId="172" formatCode="#,##0.00&quot;       &quot;;\-#,##0.00&quot;       &quot;;&quot; -&quot;#&quot;       &quot;;@\ "/>
    <numFmt numFmtId="173" formatCode="#,##0.00&quot;    &quot;;\-#,##0.00&quot;    &quot;;&quot; -&quot;#&quot;    &quot;;@\ "/>
    <numFmt numFmtId="174" formatCode="#,##0&quot;       &quot;;\-#,##0&quot;       &quot;;&quot; -       &quot;;@\ "/>
    <numFmt numFmtId="175" formatCode="_-* #,##0.00\ _S_I_T_-;\-* #,##0.00\ _S_I_T_-;_-* \-??\ _S_I_T_-;_-@_-"/>
    <numFmt numFmtId="176" formatCode="_-* #,##0.00&quot; SIT&quot;_-;\-* #,##0.00&quot; SIT&quot;_-;_-* \-??&quot; SIT&quot;_-;_-@_-"/>
    <numFmt numFmtId="177" formatCode="General_)"/>
    <numFmt numFmtId="178" formatCode="_-* #,##0.00\ _€_-;\-* #,##0.00\ _€_-;_-* \-??\ _€_-;_-@_-"/>
    <numFmt numFmtId="179" formatCode="#,##0\ &quot;SIT&quot;;\-#,##0\ &quot;SIT&quot;"/>
    <numFmt numFmtId="180" formatCode="#,##0\ &quot;SIT&quot;;[Red]\-#,##0\ &quot;SIT&quot;"/>
    <numFmt numFmtId="181" formatCode="_-* #,##0\ _S_I_T_-;\-* #,##0\ _S_I_T_-;_-* &quot;- &quot;_S_I_T_-;_-@_-"/>
    <numFmt numFmtId="182" formatCode="#,##0.00\ [$EUR];\-#,##0.00\ [$EUR]"/>
    <numFmt numFmtId="183" formatCode="_ [$€]\ * #,##0.00_ ;_ [$€]\ * \-#,##0.00_ ;_ [$€]\ * &quot;-&quot;??_ ;_ @_ "/>
    <numFmt numFmtId="184" formatCode="_-* #,##0.00\ [$€-1]_-;\-* #,##0.00\ [$€-1]_-;_-* &quot;-&quot;??\ [$€-1]_-;_-@_-"/>
    <numFmt numFmtId="185" formatCode="00&quot;.&quot;"/>
    <numFmt numFmtId="186" formatCode="#,##0.00\ [$€-1];\-#,##0.00\ [$€-1]"/>
    <numFmt numFmtId="187" formatCode="#,##0.00\ &quot;€&quot;"/>
  </numFmts>
  <fonts count="15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charset val="238"/>
    </font>
    <font>
      <sz val="10"/>
      <name val="Arial"/>
      <family val="2"/>
      <charset val="238"/>
    </font>
    <font>
      <sz val="8"/>
      <name val="Arial"/>
      <family val="2"/>
      <charset val="238"/>
    </font>
    <font>
      <sz val="10"/>
      <name val="Arial"/>
      <family val="2"/>
      <charset val="238"/>
    </font>
    <font>
      <sz val="11"/>
      <name val="Arial"/>
      <family val="2"/>
      <charset val="238"/>
    </font>
    <font>
      <b/>
      <sz val="11"/>
      <name val="Arial"/>
      <family val="2"/>
      <charset val="238"/>
    </font>
    <font>
      <b/>
      <sz val="20"/>
      <name val="Arial"/>
      <family val="2"/>
      <charset val="238"/>
    </font>
    <font>
      <b/>
      <sz val="12"/>
      <name val="Arial"/>
      <family val="2"/>
      <charset val="238"/>
    </font>
    <font>
      <b/>
      <sz val="16"/>
      <name val="Arial"/>
      <family val="2"/>
      <charset val="238"/>
    </font>
    <font>
      <sz val="10"/>
      <name val="SL Dutch"/>
      <charset val="238"/>
    </font>
    <font>
      <b/>
      <sz val="10"/>
      <name val="Arial"/>
      <family val="2"/>
      <charset val="238"/>
    </font>
    <font>
      <i/>
      <sz val="10"/>
      <name val="Arial"/>
      <family val="2"/>
      <charset val="238"/>
    </font>
    <font>
      <vertAlign val="superscript"/>
      <sz val="10"/>
      <name val="Arial"/>
      <family val="2"/>
      <charset val="238"/>
    </font>
    <font>
      <b/>
      <i/>
      <sz val="10"/>
      <name val="Arial"/>
      <family val="2"/>
      <charset val="238"/>
    </font>
    <font>
      <b/>
      <sz val="14"/>
      <name val="Arial"/>
      <family val="2"/>
      <charset val="238"/>
    </font>
    <font>
      <sz val="10"/>
      <name val="Arial"/>
      <family val="2"/>
    </font>
    <font>
      <b/>
      <sz val="9"/>
      <name val="Arial"/>
      <family val="2"/>
      <charset val="238"/>
    </font>
    <font>
      <b/>
      <sz val="8"/>
      <name val="Arial"/>
      <family val="2"/>
      <charset val="238"/>
    </font>
    <font>
      <b/>
      <i/>
      <sz val="14"/>
      <name val="Arial"/>
      <family val="2"/>
      <charset val="238"/>
    </font>
    <font>
      <sz val="10"/>
      <name val="Arial CE"/>
      <family val="2"/>
      <charset val="238"/>
    </font>
    <font>
      <sz val="10"/>
      <name val="Arial CE"/>
      <charset val="238"/>
    </font>
    <font>
      <b/>
      <sz val="22"/>
      <name val="Arial"/>
      <family val="2"/>
      <charset val="238"/>
    </font>
    <font>
      <sz val="10"/>
      <name val="Arial CE"/>
      <family val="2"/>
    </font>
    <font>
      <sz val="10"/>
      <name val="Arial CE"/>
    </font>
    <font>
      <sz val="10"/>
      <name val="Times New Roman CE"/>
      <family val="1"/>
      <charset val="238"/>
    </font>
    <font>
      <sz val="10"/>
      <name val="Arial"/>
      <family val="2"/>
      <charset val="1"/>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1"/>
      <color indexed="8"/>
      <name val="Calibri"/>
      <family val="2"/>
      <charset val="238"/>
    </font>
    <font>
      <sz val="11"/>
      <color indexed="8"/>
      <name val="Arial"/>
      <family val="2"/>
      <charset val="238"/>
    </font>
    <font>
      <b/>
      <sz val="15"/>
      <color indexed="48"/>
      <name val="Calibri"/>
      <family val="2"/>
      <charset val="238"/>
    </font>
    <font>
      <b/>
      <sz val="13"/>
      <color indexed="48"/>
      <name val="Calibri"/>
      <family val="2"/>
      <charset val="238"/>
    </font>
    <font>
      <b/>
      <sz val="11"/>
      <color indexed="48"/>
      <name val="Calibri"/>
      <family val="2"/>
      <charset val="238"/>
    </font>
    <font>
      <b/>
      <sz val="18"/>
      <color indexed="48"/>
      <name val="Cambria"/>
      <family val="2"/>
      <charset val="238"/>
    </font>
    <font>
      <sz val="10"/>
      <color indexed="8"/>
      <name val="Arial Narrow"/>
      <family val="2"/>
      <charset val="238"/>
    </font>
    <font>
      <sz val="11"/>
      <name val="Arial Narrow CE"/>
      <family val="2"/>
      <charset val="238"/>
    </font>
    <font>
      <sz val="12"/>
      <name val="Times New Roman"/>
      <family val="1"/>
      <charset val="238"/>
    </font>
    <font>
      <sz val="11"/>
      <color indexed="59"/>
      <name val="Calibri"/>
      <family val="2"/>
      <charset val="238"/>
    </font>
    <font>
      <sz val="11"/>
      <color indexed="8"/>
      <name val="Times New Roman"/>
      <family val="1"/>
      <charset val="238"/>
    </font>
    <font>
      <b/>
      <sz val="11"/>
      <color indexed="60"/>
      <name val="Calibri"/>
      <family val="2"/>
      <charset val="238"/>
    </font>
    <font>
      <u/>
      <sz val="11"/>
      <color indexed="12"/>
      <name val="Calibri"/>
      <family val="2"/>
      <charset val="238"/>
    </font>
    <font>
      <sz val="12"/>
      <name val="Times New Roman"/>
      <family val="1"/>
      <charset val="1"/>
    </font>
    <font>
      <sz val="11"/>
      <color indexed="8"/>
      <name val="Arial"/>
      <family val="2"/>
      <charset val="1"/>
    </font>
    <font>
      <b/>
      <sz val="11"/>
      <color indexed="10"/>
      <name val="Calibri"/>
      <family val="2"/>
      <charset val="238"/>
    </font>
    <font>
      <sz val="10"/>
      <name val="Mangal"/>
      <family val="2"/>
      <charset val="238"/>
    </font>
    <font>
      <sz val="9"/>
      <name val="Futura Prins"/>
      <charset val="238"/>
    </font>
    <font>
      <sz val="9"/>
      <name val="Futura Prins"/>
      <charset val="1"/>
    </font>
    <font>
      <b/>
      <sz val="15"/>
      <color indexed="62"/>
      <name val="Calibri"/>
      <family val="2"/>
      <charset val="238"/>
    </font>
    <font>
      <b/>
      <sz val="13"/>
      <color indexed="62"/>
      <name val="Calibri"/>
      <family val="2"/>
      <charset val="238"/>
    </font>
    <font>
      <b/>
      <sz val="11"/>
      <color indexed="62"/>
      <name val="Calibri"/>
      <family val="2"/>
      <charset val="238"/>
    </font>
    <font>
      <b/>
      <sz val="11"/>
      <name val="Arial CE"/>
      <family val="2"/>
      <charset val="238"/>
    </font>
    <font>
      <sz val="12"/>
      <name val="Times New Roman CE"/>
      <family val="1"/>
      <charset val="238"/>
    </font>
    <font>
      <sz val="10"/>
      <color indexed="8"/>
      <name val="Times New Roman"/>
      <family val="1"/>
      <charset val="238"/>
    </font>
    <font>
      <sz val="10"/>
      <name val="MS Sans Serif"/>
      <family val="2"/>
      <charset val="238"/>
    </font>
    <font>
      <sz val="11"/>
      <color indexed="19"/>
      <name val="Calibri"/>
      <family val="2"/>
      <charset val="238"/>
    </font>
    <font>
      <sz val="10"/>
      <name val="Courier New"/>
      <family val="1"/>
      <charset val="238"/>
    </font>
    <font>
      <sz val="11"/>
      <name val="Futura Prins"/>
      <charset val="238"/>
    </font>
    <font>
      <sz val="11"/>
      <name val="Futura Prins"/>
      <charset val="1"/>
    </font>
    <font>
      <b/>
      <sz val="18"/>
      <color indexed="62"/>
      <name val="Cambria"/>
      <family val="2"/>
      <charset val="238"/>
    </font>
    <font>
      <sz val="11"/>
      <color indexed="8"/>
      <name val="Arial"/>
      <family val="2"/>
    </font>
    <font>
      <sz val="11"/>
      <color indexed="8"/>
      <name val="Arial CE1"/>
      <charset val="238"/>
    </font>
    <font>
      <sz val="11"/>
      <name val="Arial Narrow CE"/>
      <charset val="238"/>
    </font>
    <font>
      <sz val="12"/>
      <name val="Times New Roman"/>
      <family val="1"/>
    </font>
    <font>
      <sz val="10"/>
      <color indexed="24"/>
      <name val="Arial"/>
      <family val="2"/>
      <charset val="238"/>
    </font>
    <font>
      <sz val="9"/>
      <name val="Futura Prins"/>
    </font>
    <font>
      <sz val="10"/>
      <name val="Courier"/>
      <family val="1"/>
      <charset val="238"/>
    </font>
    <font>
      <sz val="11"/>
      <name val="Futura Prins"/>
    </font>
    <font>
      <sz val="10"/>
      <name val="Century Gothic"/>
      <family val="2"/>
      <charset val="238"/>
    </font>
    <font>
      <sz val="12"/>
      <name val="Courier"/>
      <family val="1"/>
      <charset val="238"/>
    </font>
    <font>
      <sz val="11"/>
      <name val="Times New Roman"/>
      <family val="1"/>
      <charset val="238"/>
    </font>
    <font>
      <sz val="10"/>
      <name val="Arial"/>
      <family val="2"/>
      <charset val="204"/>
    </font>
    <font>
      <u/>
      <sz val="10"/>
      <color indexed="12"/>
      <name val="Arial CE"/>
      <charset val="238"/>
    </font>
    <font>
      <sz val="10"/>
      <name val="Verdana"/>
      <family val="2"/>
      <charset val="238"/>
    </font>
    <font>
      <sz val="11"/>
      <color indexed="8"/>
      <name val="Calibri"/>
      <family val="2"/>
    </font>
    <font>
      <sz val="8"/>
      <color indexed="8"/>
      <name val="Tahoma"/>
      <family val="2"/>
      <charset val="238"/>
    </font>
    <font>
      <u/>
      <sz val="10"/>
      <color indexed="12"/>
      <name val="Arial CE"/>
      <family val="2"/>
      <charset val="238"/>
    </font>
    <font>
      <sz val="12"/>
      <name val="Times New Roman CE"/>
      <charset val="238"/>
    </font>
    <font>
      <sz val="11"/>
      <name val="Times New Roman CE"/>
      <family val="1"/>
      <charset val="238"/>
    </font>
    <font>
      <sz val="11"/>
      <name val="Arial CE"/>
      <family val="2"/>
      <charset val="238"/>
    </font>
    <font>
      <b/>
      <sz val="18"/>
      <name val="Arial"/>
      <family val="2"/>
      <charset val="238"/>
    </font>
    <font>
      <sz val="18"/>
      <name val="Arial"/>
      <family val="2"/>
      <charset val="238"/>
    </font>
    <font>
      <b/>
      <sz val="10"/>
      <name val="Arial"/>
      <family val="2"/>
    </font>
    <font>
      <sz val="10"/>
      <name val="Arial Narrow"/>
      <family val="2"/>
    </font>
    <font>
      <i/>
      <u/>
      <sz val="10"/>
      <name val="Arial"/>
      <family val="2"/>
    </font>
    <font>
      <sz val="10"/>
      <color indexed="8"/>
      <name val="Arial"/>
      <family val="2"/>
    </font>
    <font>
      <sz val="9"/>
      <name val="Arial"/>
      <family val="2"/>
    </font>
    <font>
      <b/>
      <u/>
      <sz val="16"/>
      <name val="Arial"/>
      <family val="2"/>
      <charset val="238"/>
    </font>
    <font>
      <b/>
      <sz val="12"/>
      <name val="Arial"/>
      <family val="2"/>
    </font>
    <font>
      <b/>
      <i/>
      <u/>
      <sz val="11"/>
      <name val="Arial"/>
      <family val="2"/>
    </font>
    <font>
      <i/>
      <sz val="10"/>
      <name val="Arial"/>
      <family val="2"/>
    </font>
    <font>
      <vertAlign val="superscript"/>
      <sz val="10"/>
      <name val="Arial"/>
      <family val="2"/>
    </font>
    <font>
      <i/>
      <u/>
      <sz val="10"/>
      <name val="Arial"/>
      <family val="2"/>
      <charset val="238"/>
    </font>
    <font>
      <b/>
      <i/>
      <sz val="10"/>
      <name val="Arial"/>
      <family val="2"/>
    </font>
    <font>
      <sz val="10"/>
      <color indexed="10"/>
      <name val="Arial"/>
      <family val="2"/>
    </font>
    <font>
      <b/>
      <sz val="14"/>
      <name val="Arial"/>
      <family val="2"/>
    </font>
    <font>
      <b/>
      <i/>
      <sz val="14"/>
      <name val="Arial"/>
      <family val="2"/>
    </font>
    <font>
      <b/>
      <sz val="11"/>
      <name val="Arial"/>
      <family val="2"/>
    </font>
    <font>
      <sz val="11"/>
      <color theme="1"/>
      <name val="Calibri"/>
      <family val="2"/>
      <charset val="238"/>
      <scheme val="minor"/>
    </font>
    <font>
      <b/>
      <i/>
      <sz val="16"/>
      <color rgb="FF000000"/>
      <name val="Arial"/>
      <family val="2"/>
      <charset val="238"/>
    </font>
    <font>
      <u/>
      <sz val="11"/>
      <color theme="10"/>
      <name val="Calibri"/>
      <family val="2"/>
      <charset val="238"/>
    </font>
    <font>
      <sz val="10"/>
      <color theme="1"/>
      <name val="Arial Narrow"/>
      <family val="2"/>
      <charset val="238"/>
    </font>
    <font>
      <sz val="10"/>
      <color theme="1"/>
      <name val="Arial"/>
      <family val="2"/>
      <charset val="238"/>
    </font>
    <font>
      <sz val="10"/>
      <color rgb="FF000000"/>
      <name val="Times New Roman"/>
      <family val="1"/>
      <charset val="238"/>
    </font>
    <font>
      <sz val="12"/>
      <color theme="1"/>
      <name val="Calibri"/>
      <family val="2"/>
      <scheme val="minor"/>
    </font>
    <font>
      <sz val="11"/>
      <color rgb="FF000000"/>
      <name val="Arial"/>
      <family val="2"/>
      <charset val="238"/>
    </font>
    <font>
      <b/>
      <i/>
      <u/>
      <sz val="11"/>
      <color rgb="FF000000"/>
      <name val="Arial"/>
      <family val="2"/>
      <charset val="238"/>
    </font>
    <font>
      <sz val="10"/>
      <color rgb="FFFF0000"/>
      <name val="Arial"/>
      <family val="2"/>
    </font>
    <font>
      <sz val="18"/>
      <color rgb="FFFF0000"/>
      <name val="Arial"/>
      <family val="2"/>
    </font>
    <font>
      <sz val="10"/>
      <color rgb="FFFF0000"/>
      <name val="Arial"/>
      <family val="2"/>
      <charset val="238"/>
    </font>
    <font>
      <sz val="10"/>
      <color theme="1"/>
      <name val="Arial"/>
      <family val="2"/>
    </font>
    <font>
      <sz val="9"/>
      <name val="Arial"/>
      <family val="2"/>
      <charset val="238"/>
    </font>
    <font>
      <sz val="10"/>
      <color rgb="FF000000"/>
      <name val="Arial"/>
      <family val="2"/>
      <charset val="238"/>
    </font>
    <font>
      <u/>
      <sz val="10"/>
      <color theme="10"/>
      <name val="Arial"/>
      <family val="2"/>
      <charset val="238"/>
    </font>
    <font>
      <sz val="12"/>
      <name val="Arial"/>
      <family val="2"/>
      <charset val="238"/>
    </font>
    <font>
      <sz val="10"/>
      <color indexed="8"/>
      <name val="Century Gothic"/>
      <family val="2"/>
      <charset val="238"/>
    </font>
    <font>
      <b/>
      <sz val="12"/>
      <color rgb="FF222222"/>
      <name val="Arial"/>
      <family val="2"/>
    </font>
    <font>
      <b/>
      <sz val="12"/>
      <color theme="1"/>
      <name val="Arial"/>
      <family val="2"/>
    </font>
    <font>
      <sz val="10"/>
      <color rgb="FF002060"/>
      <name val="Arial"/>
      <family val="2"/>
    </font>
    <font>
      <b/>
      <sz val="10"/>
      <color theme="1"/>
      <name val="Arial"/>
      <family val="2"/>
    </font>
    <font>
      <i/>
      <sz val="10"/>
      <color theme="1"/>
      <name val="Arial"/>
      <family val="2"/>
    </font>
    <font>
      <i/>
      <u/>
      <sz val="10"/>
      <color theme="1"/>
      <name val="Arial"/>
      <family val="2"/>
    </font>
    <font>
      <vertAlign val="superscript"/>
      <sz val="10"/>
      <color theme="1"/>
      <name val="Arial"/>
      <family val="2"/>
    </font>
    <font>
      <vertAlign val="superscript"/>
      <sz val="10"/>
      <color indexed="8"/>
      <name val="Arial"/>
      <family val="2"/>
    </font>
    <font>
      <vertAlign val="superscript"/>
      <sz val="10"/>
      <color indexed="8"/>
      <name val="Arial"/>
      <family val="2"/>
      <charset val="238"/>
    </font>
    <font>
      <b/>
      <u/>
      <sz val="15"/>
      <name val="Arial"/>
      <family val="2"/>
    </font>
    <font>
      <b/>
      <sz val="14"/>
      <name val="Segoe UI"/>
      <family val="2"/>
    </font>
    <font>
      <sz val="10"/>
      <name val="Segoe UI"/>
      <family val="2"/>
    </font>
    <font>
      <b/>
      <sz val="10"/>
      <name val="Segoe UI"/>
      <family val="2"/>
    </font>
    <font>
      <b/>
      <sz val="11"/>
      <name val="Segoe UI"/>
      <family val="2"/>
    </font>
    <font>
      <b/>
      <sz val="9"/>
      <name val="Segoe UI"/>
      <family val="2"/>
    </font>
    <font>
      <sz val="12"/>
      <name val="Courier"/>
      <family val="3"/>
    </font>
    <font>
      <sz val="10"/>
      <name val="Segoe UI"/>
      <family val="2"/>
      <charset val="238"/>
    </font>
    <font>
      <sz val="10"/>
      <color indexed="8"/>
      <name val="Segoe UI"/>
      <family val="2"/>
    </font>
    <font>
      <sz val="10"/>
      <name val="Arial"/>
      <family val="2"/>
    </font>
    <font>
      <b/>
      <sz val="10"/>
      <color rgb="FFFF0000"/>
      <name val="Arial"/>
      <family val="2"/>
      <charset val="238"/>
    </font>
    <font>
      <sz val="10"/>
      <color rgb="FF0070C0"/>
      <name val="Arial"/>
      <family val="2"/>
      <charset val="238"/>
    </font>
    <font>
      <u/>
      <sz val="10"/>
      <name val="Arial"/>
      <family val="2"/>
      <charset val="238"/>
    </font>
    <font>
      <b/>
      <sz val="10"/>
      <color rgb="FF0070C0"/>
      <name val="Arial"/>
      <family val="2"/>
      <charset val="238"/>
    </font>
    <font>
      <sz val="10"/>
      <color rgb="FF00B050"/>
      <name val="Arial"/>
      <family val="2"/>
      <charset val="238"/>
    </font>
    <font>
      <sz val="10"/>
      <name val="DINCE-Regular"/>
      <charset val="238"/>
    </font>
  </fonts>
  <fills count="66">
    <fill>
      <patternFill patternType="none"/>
    </fill>
    <fill>
      <patternFill patternType="gray125"/>
    </fill>
    <fill>
      <patternFill patternType="solid">
        <fgColor indexed="31"/>
        <bgColor indexed="22"/>
      </patternFill>
    </fill>
    <fill>
      <patternFill patternType="solid">
        <fgColor indexed="31"/>
        <bgColor indexed="44"/>
      </patternFill>
    </fill>
    <fill>
      <patternFill patternType="solid">
        <fgColor indexed="45"/>
      </patternFill>
    </fill>
    <fill>
      <patternFill patternType="solid">
        <fgColor indexed="45"/>
        <bgColor indexed="29"/>
      </patternFill>
    </fill>
    <fill>
      <patternFill patternType="solid">
        <fgColor indexed="45"/>
        <bgColor indexed="46"/>
      </patternFill>
    </fill>
    <fill>
      <patternFill patternType="solid">
        <fgColor indexed="42"/>
        <bgColor indexed="27"/>
      </patternFill>
    </fill>
    <fill>
      <patternFill patternType="solid">
        <fgColor indexed="46"/>
        <bgColor indexed="24"/>
      </patternFill>
    </fill>
    <fill>
      <patternFill patternType="solid">
        <fgColor indexed="46"/>
        <bgColor indexed="45"/>
      </patternFill>
    </fill>
    <fill>
      <patternFill patternType="solid">
        <fgColor indexed="27"/>
        <bgColor indexed="41"/>
      </patternFill>
    </fill>
    <fill>
      <patternFill patternType="solid">
        <fgColor indexed="41"/>
        <bgColor indexed="44"/>
      </patternFill>
    </fill>
    <fill>
      <patternFill patternType="solid">
        <fgColor indexed="47"/>
      </patternFill>
    </fill>
    <fill>
      <patternFill patternType="solid">
        <fgColor indexed="47"/>
        <bgColor indexed="22"/>
      </patternFill>
    </fill>
    <fill>
      <patternFill patternType="solid">
        <fgColor indexed="27"/>
        <bgColor indexed="42"/>
      </patternFill>
    </fill>
    <fill>
      <patternFill patternType="solid">
        <fgColor indexed="44"/>
        <bgColor indexed="31"/>
      </patternFill>
    </fill>
    <fill>
      <patternFill patternType="solid">
        <fgColor indexed="44"/>
        <bgColor indexed="42"/>
      </patternFill>
    </fill>
    <fill>
      <patternFill patternType="solid">
        <fgColor indexed="29"/>
        <bgColor indexed="45"/>
      </patternFill>
    </fill>
    <fill>
      <patternFill patternType="solid">
        <fgColor indexed="26"/>
        <bgColor indexed="9"/>
      </patternFill>
    </fill>
    <fill>
      <patternFill patternType="solid">
        <fgColor indexed="26"/>
        <bgColor indexed="43"/>
      </patternFill>
    </fill>
    <fill>
      <patternFill patternType="solid">
        <fgColor indexed="31"/>
        <bgColor indexed="27"/>
      </patternFill>
    </fill>
    <fill>
      <patternFill patternType="solid">
        <fgColor indexed="42"/>
        <bgColor indexed="44"/>
      </patternFill>
    </fill>
    <fill>
      <patternFill patternType="solid">
        <fgColor indexed="11"/>
        <bgColor indexed="49"/>
      </patternFill>
    </fill>
    <fill>
      <patternFill patternType="solid">
        <fgColor indexed="51"/>
        <bgColor indexed="13"/>
      </patternFill>
    </fill>
    <fill>
      <patternFill patternType="solid">
        <fgColor indexed="19"/>
        <bgColor indexed="23"/>
      </patternFill>
    </fill>
    <fill>
      <patternFill patternType="solid">
        <fgColor indexed="19"/>
        <bgColor indexed="55"/>
      </patternFill>
    </fill>
    <fill>
      <patternFill patternType="solid">
        <fgColor indexed="43"/>
        <bgColor indexed="26"/>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bgColor indexed="51"/>
      </patternFill>
    </fill>
    <fill>
      <patternFill patternType="solid">
        <fgColor indexed="60"/>
        <bgColor indexed="25"/>
      </patternFill>
    </fill>
    <fill>
      <patternFill patternType="solid">
        <fgColor indexed="25"/>
        <bgColor indexed="61"/>
      </patternFill>
    </fill>
    <fill>
      <patternFill patternType="solid">
        <fgColor indexed="25"/>
        <bgColor indexed="23"/>
      </patternFill>
    </fill>
    <fill>
      <patternFill patternType="solid">
        <fgColor indexed="50"/>
        <bgColor indexed="51"/>
      </patternFill>
    </fill>
    <fill>
      <patternFill patternType="solid">
        <fgColor indexed="50"/>
        <bgColor indexed="19"/>
      </patternFill>
    </fill>
    <fill>
      <patternFill patternType="solid">
        <fgColor indexed="48"/>
        <bgColor indexed="30"/>
      </patternFill>
    </fill>
    <fill>
      <patternFill patternType="solid">
        <fgColor indexed="48"/>
        <bgColor indexed="62"/>
      </patternFill>
    </fill>
    <fill>
      <patternFill patternType="solid">
        <fgColor indexed="62"/>
      </patternFill>
    </fill>
    <fill>
      <patternFill patternType="solid">
        <fgColor indexed="10"/>
      </patternFill>
    </fill>
    <fill>
      <patternFill patternType="solid">
        <fgColor indexed="57"/>
      </patternFill>
    </fill>
    <fill>
      <patternFill patternType="solid">
        <fgColor indexed="54"/>
        <bgColor indexed="23"/>
      </patternFill>
    </fill>
    <fill>
      <patternFill patternType="solid">
        <fgColor indexed="10"/>
        <bgColor indexed="60"/>
      </patternFill>
    </fill>
    <fill>
      <patternFill patternType="solid">
        <fgColor indexed="53"/>
      </patternFill>
    </fill>
    <fill>
      <patternFill patternType="solid">
        <fgColor indexed="9"/>
        <bgColor indexed="26"/>
      </patternFill>
    </fill>
    <fill>
      <patternFill patternType="solid">
        <fgColor indexed="22"/>
      </patternFill>
    </fill>
    <fill>
      <patternFill patternType="solid">
        <fgColor indexed="55"/>
        <bgColor indexed="23"/>
      </patternFill>
    </fill>
    <fill>
      <patternFill patternType="solid">
        <fgColor indexed="55"/>
      </patternFill>
    </fill>
    <fill>
      <patternFill patternType="solid">
        <fgColor indexed="22"/>
        <bgColor indexed="31"/>
      </patternFill>
    </fill>
    <fill>
      <patternFill patternType="solid">
        <fgColor indexed="43"/>
      </patternFill>
    </fill>
    <fill>
      <patternFill patternType="solid">
        <fgColor indexed="26"/>
      </patternFill>
    </fill>
    <fill>
      <patternFill patternType="solid">
        <fgColor indexed="62"/>
        <bgColor indexed="56"/>
      </patternFill>
    </fill>
    <fill>
      <patternFill patternType="solid">
        <fgColor indexed="62"/>
        <bgColor indexed="48"/>
      </patternFill>
    </fill>
    <fill>
      <patternFill patternType="solid">
        <fgColor indexed="10"/>
        <bgColor indexed="16"/>
      </patternFill>
    </fill>
    <fill>
      <patternFill patternType="solid">
        <fgColor indexed="57"/>
        <bgColor indexed="21"/>
      </patternFill>
    </fill>
    <fill>
      <patternFill patternType="solid">
        <fgColor indexed="54"/>
        <bgColor indexed="63"/>
      </patternFill>
    </fill>
    <fill>
      <patternFill patternType="solid">
        <fgColor indexed="53"/>
        <bgColor indexed="52"/>
      </patternFill>
    </fill>
    <fill>
      <patternFill patternType="solid">
        <fgColor indexed="25"/>
        <bgColor indexed="60"/>
      </patternFill>
    </fill>
    <fill>
      <patternFill patternType="solid">
        <fgColor indexed="22"/>
        <bgColor indexed="64"/>
      </patternFill>
    </fill>
    <fill>
      <patternFill patternType="solid">
        <fgColor indexed="9"/>
        <bgColor indexed="64"/>
      </patternFill>
    </fill>
    <fill>
      <patternFill patternType="solid">
        <fgColor rgb="FFFFFFFF"/>
        <bgColor rgb="FFFFFFFF"/>
      </patternFill>
    </fill>
    <fill>
      <patternFill patternType="solid">
        <fgColor rgb="FFFFFFCC"/>
      </patternFill>
    </fill>
    <fill>
      <patternFill patternType="solid">
        <fgColor theme="5" tint="0.79998168889431442"/>
        <bgColor indexed="64"/>
      </patternFill>
    </fill>
    <fill>
      <patternFill patternType="solid">
        <fgColor theme="6" tint="0.79998168889431442"/>
        <bgColor indexed="64"/>
      </patternFill>
    </fill>
  </fills>
  <borders count="9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8"/>
      </left>
      <right style="hair">
        <color indexed="8"/>
      </right>
      <top style="hair">
        <color indexed="8"/>
      </top>
      <bottom style="hair">
        <color indexed="8"/>
      </bottom>
      <diagonal/>
    </border>
    <border>
      <left style="hair">
        <color indexed="64"/>
      </left>
      <right style="hair">
        <color indexed="64"/>
      </right>
      <top style="hair">
        <color indexed="64"/>
      </top>
      <bottom style="hair">
        <color indexed="64"/>
      </bottom>
      <diagonal/>
    </border>
    <border>
      <left/>
      <right/>
      <top/>
      <bottom style="thick">
        <color indexed="48"/>
      </bottom>
      <diagonal/>
    </border>
    <border>
      <left/>
      <right/>
      <top/>
      <bottom style="thick">
        <color indexed="62"/>
      </bottom>
      <diagonal/>
    </border>
    <border>
      <left/>
      <right/>
      <top/>
      <bottom style="thick">
        <color indexed="42"/>
      </bottom>
      <diagonal/>
    </border>
    <border>
      <left/>
      <right/>
      <top/>
      <bottom style="thick">
        <color indexed="22"/>
      </bottom>
      <diagonal/>
    </border>
    <border>
      <left/>
      <right/>
      <top/>
      <bottom style="medium">
        <color indexed="4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double">
        <color indexed="60"/>
      </bottom>
      <diagonal/>
    </border>
    <border>
      <left style="double">
        <color indexed="8"/>
      </left>
      <right style="double">
        <color indexed="8"/>
      </right>
      <top style="double">
        <color indexed="8"/>
      </top>
      <bottom style="double">
        <color indexed="8"/>
      </bottom>
      <diagonal/>
    </border>
    <border>
      <left style="double">
        <color indexed="64"/>
      </left>
      <right style="double">
        <color indexed="64"/>
      </right>
      <top style="double">
        <color indexed="64"/>
      </top>
      <bottom style="double">
        <color indexed="64"/>
      </bottom>
      <diagonal/>
    </border>
    <border>
      <left/>
      <right/>
      <top style="thin">
        <color indexed="8"/>
      </top>
      <bottom style="double">
        <color indexed="8"/>
      </bottom>
      <diagonal/>
    </border>
    <border>
      <left/>
      <right/>
      <top style="thin">
        <color indexed="48"/>
      </top>
      <bottom style="double">
        <color indexed="48"/>
      </bottom>
      <diagonal/>
    </border>
    <border>
      <left/>
      <right/>
      <top style="thin">
        <color indexed="62"/>
      </top>
      <bottom style="double">
        <color indexed="62"/>
      </bottom>
      <diagonal/>
    </border>
    <border>
      <left style="hair">
        <color indexed="64"/>
      </left>
      <right style="thin">
        <color indexed="64"/>
      </right>
      <top style="hair">
        <color indexed="64"/>
      </top>
      <bottom style="hair">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style="medium">
        <color indexed="64"/>
      </left>
      <right/>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top/>
      <bottom style="medium">
        <color indexed="64"/>
      </bottom>
      <diagonal/>
    </border>
    <border>
      <left style="hair">
        <color indexed="64"/>
      </left>
      <right style="hair">
        <color indexed="64"/>
      </right>
      <top style="thin">
        <color indexed="64"/>
      </top>
      <bottom style="hair">
        <color indexed="64"/>
      </bottom>
      <diagonal/>
    </border>
    <border>
      <left/>
      <right/>
      <top style="medium">
        <color indexed="64"/>
      </top>
      <bottom style="hair">
        <color indexed="64"/>
      </bottom>
      <diagonal/>
    </border>
    <border>
      <left/>
      <right/>
      <top/>
      <bottom style="hair">
        <color indexed="64"/>
      </bottom>
      <diagonal/>
    </border>
    <border>
      <left/>
      <right/>
      <top style="medium">
        <color indexed="64"/>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diagonal/>
    </border>
    <border>
      <left style="hair">
        <color indexed="64"/>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bottom/>
      <diagonal/>
    </border>
    <border>
      <left style="thin">
        <color indexed="64"/>
      </left>
      <right style="hair">
        <color rgb="FF000000"/>
      </right>
      <top style="hair">
        <color rgb="FF000000"/>
      </top>
      <bottom style="hair">
        <color rgb="FF000000"/>
      </bottom>
      <diagonal/>
    </border>
    <border>
      <left style="thin">
        <color indexed="64"/>
      </left>
      <right style="hair">
        <color rgb="FF000000"/>
      </right>
      <top style="hair">
        <color rgb="FF000000"/>
      </top>
      <bottom/>
      <diagonal/>
    </border>
    <border>
      <left style="thin">
        <color rgb="FFB2B2B2"/>
      </left>
      <right style="thin">
        <color rgb="FFB2B2B2"/>
      </right>
      <top style="thin">
        <color rgb="FFB2B2B2"/>
      </top>
      <bottom style="thin">
        <color rgb="FFB2B2B2"/>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style="thin">
        <color indexed="64"/>
      </right>
      <top/>
      <bottom style="hair">
        <color rgb="FF000000"/>
      </bottom>
      <diagonal/>
    </border>
    <border>
      <left style="thin">
        <color indexed="64"/>
      </left>
      <right style="hair">
        <color rgb="FF000000"/>
      </right>
      <top/>
      <bottom/>
      <diagonal/>
    </border>
    <border>
      <left style="hair">
        <color rgb="FF000000"/>
      </left>
      <right style="hair">
        <color rgb="FF000000"/>
      </right>
      <top/>
      <bottom/>
      <diagonal/>
    </border>
    <border>
      <left style="hair">
        <color rgb="FF000000"/>
      </left>
      <right/>
      <top/>
      <bottom/>
      <diagonal/>
    </border>
    <border>
      <left style="hair">
        <color rgb="FF000000"/>
      </left>
      <right style="hair">
        <color rgb="FF000000"/>
      </right>
      <top style="hair">
        <color rgb="FF000000"/>
      </top>
      <bottom/>
      <diagonal/>
    </border>
    <border>
      <left style="hair">
        <color rgb="FF000000"/>
      </left>
      <right style="thin">
        <color indexed="64"/>
      </right>
      <top style="hair">
        <color rgb="FF000000"/>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indexed="64"/>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rgb="FF000000"/>
      </left>
      <right style="thin">
        <color indexed="64"/>
      </right>
      <top style="hair">
        <color rgb="FF000000"/>
      </top>
      <bottom style="hair">
        <color rgb="FF000000"/>
      </bottom>
      <diagonal/>
    </border>
    <border>
      <left style="hair">
        <color rgb="FF000000"/>
      </left>
      <right style="thin">
        <color indexed="64"/>
      </right>
      <top/>
      <bottom/>
      <diagonal/>
    </border>
    <border>
      <left/>
      <right/>
      <top/>
      <bottom style="thin">
        <color indexed="64"/>
      </bottom>
      <diagonal/>
    </border>
    <border>
      <left/>
      <right/>
      <top style="thin">
        <color indexed="64"/>
      </top>
      <bottom style="double">
        <color indexed="64"/>
      </bottom>
      <diagonal/>
    </border>
    <border>
      <left style="hair">
        <color indexed="64"/>
      </left>
      <right style="hair">
        <color indexed="64"/>
      </right>
      <top style="hair">
        <color indexed="64"/>
      </top>
      <bottom style="medium">
        <color indexed="64"/>
      </bottom>
      <diagonal/>
    </border>
  </borders>
  <cellStyleXfs count="2652">
    <xf numFmtId="0" fontId="0" fillId="0" borderId="0"/>
    <xf numFmtId="0" fontId="55" fillId="0" borderId="0"/>
    <xf numFmtId="0" fontId="60" fillId="0" borderId="0"/>
    <xf numFmtId="0" fontId="81"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48" fillId="0" borderId="0"/>
    <xf numFmtId="0" fontId="61" fillId="0" borderId="0"/>
    <xf numFmtId="0" fontId="78" fillId="0" borderId="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0"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0"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0"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0"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0"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3"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21"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4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28"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0"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4" borderId="0" applyNumberFormat="0" applyBorder="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62" fillId="46" borderId="1" applyNumberFormat="0" applyAlignment="0" applyProtection="0"/>
    <xf numFmtId="0" fontId="33" fillId="47" borderId="1" applyNumberFormat="0" applyAlignment="0" applyProtection="0"/>
    <xf numFmtId="0" fontId="34" fillId="48" borderId="2" applyNumberFormat="0" applyAlignment="0" applyProtection="0"/>
    <xf numFmtId="0" fontId="34" fillId="48" borderId="2" applyNumberFormat="0" applyAlignment="0" applyProtection="0"/>
    <xf numFmtId="0" fontId="34" fillId="48" borderId="2" applyNumberFormat="0" applyAlignment="0" applyProtection="0"/>
    <xf numFmtId="0" fontId="34" fillId="48" borderId="2" applyNumberFormat="0" applyAlignment="0" applyProtection="0"/>
    <xf numFmtId="0" fontId="34" fillId="48" borderId="2" applyNumberFormat="0" applyAlignment="0" applyProtection="0"/>
    <xf numFmtId="0" fontId="34" fillId="48" borderId="2" applyNumberFormat="0" applyAlignment="0" applyProtection="0"/>
    <xf numFmtId="0" fontId="34" fillId="48" borderId="2" applyNumberFormat="0" applyAlignment="0" applyProtection="0"/>
    <xf numFmtId="0" fontId="34" fillId="49" borderId="2" applyNumberFormat="0" applyAlignment="0" applyProtection="0"/>
    <xf numFmtId="175" fontId="5" fillId="0" borderId="0" applyFill="0" applyBorder="0" applyAlignment="0" applyProtection="0"/>
    <xf numFmtId="175" fontId="63" fillId="0" borderId="0" applyFill="0" applyBorder="0" applyAlignment="0" applyProtection="0"/>
    <xf numFmtId="168" fontId="6" fillId="0" borderId="0" applyFont="0" applyFill="0" applyBorder="0" applyAlignment="0" applyProtection="0"/>
    <xf numFmtId="3" fontId="5" fillId="0" borderId="0" applyFill="0" applyBorder="0" applyAlignment="0" applyProtection="0"/>
    <xf numFmtId="3" fontId="63" fillId="0" borderId="0" applyFill="0" applyBorder="0" applyAlignment="0" applyProtection="0"/>
    <xf numFmtId="3" fontId="82" fillId="0" borderId="0" applyFont="0" applyFill="0" applyBorder="0" applyAlignment="0" applyProtection="0"/>
    <xf numFmtId="176" fontId="5" fillId="0" borderId="0" applyFill="0" applyBorder="0" applyAlignment="0" applyProtection="0"/>
    <xf numFmtId="176" fontId="63" fillId="0" borderId="0" applyFill="0" applyBorder="0" applyAlignment="0" applyProtection="0"/>
    <xf numFmtId="169" fontId="6" fillId="0" borderId="0" applyFont="0" applyFill="0" applyBorder="0" applyAlignment="0" applyProtection="0"/>
    <xf numFmtId="44" fontId="29" fillId="0" borderId="0" applyFont="0" applyFill="0" applyBorder="0" applyAlignment="0" applyProtection="0"/>
    <xf numFmtId="0" fontId="36" fillId="7" borderId="0" applyNumberFormat="0" applyBorder="0" applyAlignment="0" applyProtection="0"/>
    <xf numFmtId="0" fontId="36" fillId="7" borderId="0" applyNumberFormat="0" applyBorder="0" applyAlignment="0" applyProtection="0"/>
    <xf numFmtId="0" fontId="64" fillId="0" borderId="3" applyAlignment="0"/>
    <xf numFmtId="0" fontId="65" fillId="0" borderId="3" applyAlignment="0"/>
    <xf numFmtId="0" fontId="83" fillId="0" borderId="4" applyAlignment="0"/>
    <xf numFmtId="179" fontId="6" fillId="0" borderId="0"/>
    <xf numFmtId="180" fontId="6" fillId="0" borderId="0"/>
    <xf numFmtId="0" fontId="6"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79" fillId="0" borderId="0"/>
    <xf numFmtId="0" fontId="5" fillId="0" borderId="0"/>
    <xf numFmtId="0" fontId="5" fillId="0" borderId="0"/>
    <xf numFmtId="0" fontId="79" fillId="0" borderId="0"/>
    <xf numFmtId="0" fontId="5" fillId="0" borderId="0"/>
    <xf numFmtId="9" fontId="6" fillId="0" borderId="0"/>
    <xf numFmtId="0" fontId="93" fillId="46" borderId="0">
      <alignment horizontal="left" vertical="top"/>
    </xf>
    <xf numFmtId="172" fontId="5" fillId="0" borderId="0"/>
    <xf numFmtId="172" fontId="27" fillId="0" borderId="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7" borderId="0" applyNumberFormat="0" applyBorder="0" applyAlignment="0" applyProtection="0"/>
    <xf numFmtId="0" fontId="36" fillId="7" borderId="0" applyNumberFormat="0" applyBorder="0" applyAlignment="0" applyProtection="0"/>
    <xf numFmtId="0" fontId="36" fillId="21" borderId="0" applyNumberFormat="0" applyBorder="0" applyAlignment="0" applyProtection="0"/>
    <xf numFmtId="0" fontId="36" fillId="7" borderId="0" applyNumberFormat="0" applyBorder="0" applyAlignment="0" applyProtection="0"/>
    <xf numFmtId="0" fontId="36" fillId="7" borderId="0" applyNumberFormat="0" applyBorder="0" applyAlignment="0" applyProtection="0"/>
    <xf numFmtId="0" fontId="36" fillId="21" borderId="0" applyNumberFormat="0" applyBorder="0" applyAlignment="0" applyProtection="0"/>
    <xf numFmtId="0" fontId="36" fillId="7" borderId="0" applyNumberFormat="0" applyBorder="0" applyAlignment="0" applyProtection="0"/>
    <xf numFmtId="0" fontId="36" fillId="7" borderId="0" applyNumberFormat="0" applyBorder="0" applyAlignment="0" applyProtection="0"/>
    <xf numFmtId="0" fontId="36" fillId="21" borderId="0" applyNumberFormat="0" applyBorder="0" applyAlignment="0" applyProtection="0"/>
    <xf numFmtId="0" fontId="36" fillId="7" borderId="0" applyNumberFormat="0" applyBorder="0" applyAlignment="0" applyProtection="0"/>
    <xf numFmtId="0" fontId="36" fillId="7" borderId="0" applyNumberFormat="0" applyBorder="0" applyAlignment="0" applyProtection="0"/>
    <xf numFmtId="0" fontId="36" fillId="21" borderId="0" applyNumberFormat="0" applyBorder="0" applyAlignment="0" applyProtection="0"/>
    <xf numFmtId="0" fontId="36" fillId="7" borderId="0" applyNumberFormat="0" applyBorder="0" applyAlignment="0" applyProtection="0"/>
    <xf numFmtId="0" fontId="36" fillId="7" borderId="0" applyNumberFormat="0" applyBorder="0" applyAlignment="0" applyProtection="0"/>
    <xf numFmtId="0" fontId="36" fillId="21" borderId="0" applyNumberFormat="0" applyBorder="0" applyAlignment="0" applyProtection="0"/>
    <xf numFmtId="0" fontId="36" fillId="7" borderId="0" applyNumberFormat="0" applyBorder="0" applyAlignment="0" applyProtection="0"/>
    <xf numFmtId="0" fontId="36" fillId="7" borderId="0" applyNumberFormat="0" applyBorder="0" applyAlignment="0" applyProtection="0"/>
    <xf numFmtId="0" fontId="36" fillId="21" borderId="0" applyNumberFormat="0" applyBorder="0" applyAlignment="0" applyProtection="0"/>
    <xf numFmtId="0" fontId="117" fillId="0" borderId="0" applyNumberFormat="0" applyBorder="0" applyProtection="0">
      <alignment horizontal="center"/>
    </xf>
    <xf numFmtId="0" fontId="66" fillId="0" borderId="5" applyNumberFormat="0" applyFill="0" applyAlignment="0" applyProtection="0"/>
    <xf numFmtId="0" fontId="66" fillId="0" borderId="5" applyNumberFormat="0" applyFill="0" applyAlignment="0" applyProtection="0"/>
    <xf numFmtId="0" fontId="66" fillId="0" borderId="5" applyNumberFormat="0" applyFill="0" applyAlignment="0" applyProtection="0"/>
    <xf numFmtId="0" fontId="66" fillId="0" borderId="5" applyNumberFormat="0" applyFill="0" applyAlignment="0" applyProtection="0"/>
    <xf numFmtId="0" fontId="66" fillId="0" borderId="5" applyNumberFormat="0" applyFill="0" applyAlignment="0" applyProtection="0"/>
    <xf numFmtId="0" fontId="66" fillId="0" borderId="5" applyNumberFormat="0" applyFill="0" applyAlignment="0" applyProtection="0"/>
    <xf numFmtId="0" fontId="66" fillId="0" borderId="5" applyNumberFormat="0" applyFill="0" applyAlignment="0" applyProtection="0"/>
    <xf numFmtId="0" fontId="37" fillId="0" borderId="6" applyNumberFormat="0" applyFill="0" applyAlignment="0" applyProtection="0"/>
    <xf numFmtId="0" fontId="67" fillId="0" borderId="7" applyNumberFormat="0" applyFill="0" applyAlignment="0" applyProtection="0"/>
    <xf numFmtId="0" fontId="67" fillId="0" borderId="7" applyNumberFormat="0" applyFill="0" applyAlignment="0" applyProtection="0"/>
    <xf numFmtId="0" fontId="67" fillId="0" borderId="7" applyNumberFormat="0" applyFill="0" applyAlignment="0" applyProtection="0"/>
    <xf numFmtId="0" fontId="67" fillId="0" borderId="7" applyNumberFormat="0" applyFill="0" applyAlignment="0" applyProtection="0"/>
    <xf numFmtId="0" fontId="67" fillId="0" borderId="7" applyNumberFormat="0" applyFill="0" applyAlignment="0" applyProtection="0"/>
    <xf numFmtId="0" fontId="67" fillId="0" borderId="7" applyNumberFormat="0" applyFill="0" applyAlignment="0" applyProtection="0"/>
    <xf numFmtId="0" fontId="67" fillId="0" borderId="7" applyNumberFormat="0" applyFill="0" applyAlignment="0" applyProtection="0"/>
    <xf numFmtId="0" fontId="38" fillId="0" borderId="8" applyNumberFormat="0" applyFill="0" applyAlignment="0" applyProtection="0"/>
    <xf numFmtId="0" fontId="68" fillId="0" borderId="9" applyNumberFormat="0" applyFill="0" applyAlignment="0" applyProtection="0"/>
    <xf numFmtId="0" fontId="68" fillId="0" borderId="9" applyNumberFormat="0" applyFill="0" applyAlignment="0" applyProtection="0"/>
    <xf numFmtId="0" fontId="68" fillId="0" borderId="9" applyNumberFormat="0" applyFill="0" applyAlignment="0" applyProtection="0"/>
    <xf numFmtId="0" fontId="68" fillId="0" borderId="9" applyNumberFormat="0" applyFill="0" applyAlignment="0" applyProtection="0"/>
    <xf numFmtId="0" fontId="68" fillId="0" borderId="9" applyNumberFormat="0" applyFill="0" applyAlignment="0" applyProtection="0"/>
    <xf numFmtId="0" fontId="68" fillId="0" borderId="9" applyNumberFormat="0" applyFill="0" applyAlignment="0" applyProtection="0"/>
    <xf numFmtId="0" fontId="68" fillId="0" borderId="9" applyNumberFormat="0" applyFill="0" applyAlignment="0" applyProtection="0"/>
    <xf numFmtId="0" fontId="39" fillId="0" borderId="1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39" fillId="0" borderId="0" applyNumberFormat="0" applyFill="0" applyBorder="0" applyAlignment="0" applyProtection="0"/>
    <xf numFmtId="0" fontId="117" fillId="0" borderId="0" applyNumberFormat="0" applyBorder="0" applyProtection="0">
      <alignment horizontal="center" textRotation="90"/>
    </xf>
    <xf numFmtId="0" fontId="59" fillId="0" borderId="0" applyNumberFormat="0" applyFill="0" applyBorder="0" applyAlignment="0" applyProtection="0"/>
    <xf numFmtId="0" fontId="90" fillId="0" borderId="0" applyNumberFormat="0" applyFill="0" applyBorder="0" applyAlignment="0" applyProtection="0">
      <alignment vertical="top"/>
      <protection locked="0"/>
    </xf>
    <xf numFmtId="0" fontId="59" fillId="0" borderId="0" applyNumberFormat="0" applyFill="0" applyBorder="0" applyAlignment="0" applyProtection="0"/>
    <xf numFmtId="0" fontId="118" fillId="0" borderId="0" applyNumberFormat="0" applyFill="0" applyBorder="0" applyAlignment="0" applyProtection="0">
      <alignment vertical="top"/>
      <protection locked="0"/>
    </xf>
    <xf numFmtId="0" fontId="94" fillId="0" borderId="0" applyNumberFormat="0" applyFill="0" applyBorder="0" applyAlignment="0" applyProtection="0"/>
    <xf numFmtId="0" fontId="40" fillId="26" borderId="1" applyNumberFormat="0" applyAlignment="0" applyProtection="0"/>
    <xf numFmtId="0" fontId="40" fillId="26" borderId="1" applyNumberFormat="0" applyAlignment="0" applyProtection="0"/>
    <xf numFmtId="0" fontId="40" fillId="26" borderId="1" applyNumberFormat="0" applyAlignment="0" applyProtection="0"/>
    <xf numFmtId="0" fontId="40" fillId="26" borderId="1" applyNumberFormat="0" applyAlignment="0" applyProtection="0"/>
    <xf numFmtId="0" fontId="40" fillId="26" borderId="1" applyNumberFormat="0" applyAlignment="0" applyProtection="0"/>
    <xf numFmtId="0" fontId="40" fillId="26" borderId="1" applyNumberFormat="0" applyAlignment="0" applyProtection="0"/>
    <xf numFmtId="0" fontId="40" fillId="26" borderId="1" applyNumberFormat="0" applyAlignment="0" applyProtection="0"/>
    <xf numFmtId="0" fontId="40" fillId="12" borderId="1" applyNumberFormat="0" applyAlignment="0" applyProtection="0"/>
    <xf numFmtId="0" fontId="43" fillId="50" borderId="11" applyNumberFormat="0" applyAlignment="0" applyProtection="0"/>
    <xf numFmtId="0" fontId="43" fillId="50" borderId="11" applyNumberFormat="0" applyAlignment="0" applyProtection="0"/>
    <xf numFmtId="0" fontId="43" fillId="50" borderId="11" applyNumberFormat="0" applyAlignment="0" applyProtection="0"/>
    <xf numFmtId="0" fontId="46" fillId="0" borderId="12" applyNumberFormat="0" applyFill="0" applyAlignment="0" applyProtection="0"/>
    <xf numFmtId="0" fontId="46" fillId="0" borderId="12" applyNumberFormat="0" applyFill="0" applyAlignment="0" applyProtection="0"/>
    <xf numFmtId="0" fontId="46" fillId="0" borderId="12" applyNumberFormat="0" applyFill="0" applyAlignment="0" applyProtection="0"/>
    <xf numFmtId="0" fontId="46" fillId="0" borderId="12" applyNumberFormat="0" applyFill="0" applyAlignment="0" applyProtection="0"/>
    <xf numFmtId="0" fontId="46" fillId="0" borderId="12" applyNumberFormat="0" applyFill="0" applyAlignment="0" applyProtection="0"/>
    <xf numFmtId="0" fontId="46" fillId="0" borderId="12" applyNumberFormat="0" applyFill="0" applyAlignment="0" applyProtection="0"/>
    <xf numFmtId="0" fontId="46" fillId="0" borderId="12" applyNumberFormat="0" applyFill="0" applyAlignment="0" applyProtection="0"/>
    <xf numFmtId="0" fontId="41" fillId="0" borderId="13"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9" fillId="0" borderId="6" applyNumberFormat="0" applyFill="0" applyAlignment="0" applyProtection="0"/>
    <xf numFmtId="0" fontId="38" fillId="0" borderId="8" applyNumberFormat="0" applyFill="0" applyAlignment="0" applyProtection="0"/>
    <xf numFmtId="0" fontId="50" fillId="0" borderId="8" applyNumberFormat="0" applyFill="0" applyAlignment="0" applyProtection="0"/>
    <xf numFmtId="0" fontId="39" fillId="0" borderId="10" applyNumberFormat="0" applyFill="0" applyAlignment="0" applyProtection="0"/>
    <xf numFmtId="0" fontId="51" fillId="0" borderId="10" applyNumberFormat="0" applyFill="0" applyAlignment="0" applyProtection="0"/>
    <xf numFmtId="0" fontId="39"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44" fillId="0" borderId="0" applyNumberFormat="0" applyFill="0" applyBorder="0" applyAlignment="0" applyProtection="0"/>
    <xf numFmtId="4" fontId="6" fillId="0" borderId="0" applyAlignment="0"/>
    <xf numFmtId="4" fontId="6" fillId="0" borderId="0" applyAlignment="0"/>
    <xf numFmtId="4" fontId="6" fillId="0" borderId="0" applyAlignment="0"/>
    <xf numFmtId="4" fontId="6" fillId="0" borderId="0" applyAlignment="0"/>
    <xf numFmtId="4" fontId="6" fillId="0" borderId="0" applyAlignment="0"/>
    <xf numFmtId="4" fontId="6" fillId="0" borderId="0" applyAlignment="0"/>
    <xf numFmtId="4" fontId="6" fillId="0" borderId="0" applyAlignment="0"/>
    <xf numFmtId="4" fontId="69" fillId="0" borderId="0" applyAlignment="0"/>
    <xf numFmtId="4" fontId="69" fillId="0" borderId="0" applyAlignment="0"/>
    <xf numFmtId="4" fontId="69" fillId="0" borderId="0" applyAlignment="0"/>
    <xf numFmtId="4" fontId="69" fillId="0" borderId="0" applyAlignment="0"/>
    <xf numFmtId="4" fontId="69" fillId="0" borderId="0" applyAlignment="0"/>
    <xf numFmtId="4" fontId="69" fillId="0" borderId="0" applyAlignment="0"/>
    <xf numFmtId="4" fontId="69" fillId="0" borderId="0" applyAlignment="0"/>
    <xf numFmtId="0" fontId="5" fillId="0" borderId="0"/>
    <xf numFmtId="0" fontId="6"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116" fillId="0" borderId="0"/>
    <xf numFmtId="0" fontId="72" fillId="0" borderId="0" applyNumberFormat="0" applyFont="0" applyFill="0" applyBorder="0" applyAlignment="0" applyProtection="0">
      <alignment vertical="top"/>
    </xf>
    <xf numFmtId="0" fontId="92" fillId="0" borderId="0"/>
    <xf numFmtId="0" fontId="6" fillId="0" borderId="0"/>
    <xf numFmtId="0" fontId="116" fillId="0" borderId="0"/>
    <xf numFmtId="0" fontId="25" fillId="0" borderId="0"/>
    <xf numFmtId="0" fontId="25" fillId="0" borderId="0"/>
    <xf numFmtId="0" fontId="5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9" fillId="0" borderId="0"/>
    <xf numFmtId="0" fontId="6"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1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9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24" fillId="0" borderId="0"/>
    <xf numFmtId="0" fontId="24" fillId="0" borderId="0"/>
    <xf numFmtId="0" fontId="25" fillId="0" borderId="0"/>
    <xf numFmtId="0" fontId="30" fillId="0" borderId="0"/>
    <xf numFmtId="0" fontId="20" fillId="0" borderId="0"/>
    <xf numFmtId="0" fontId="24" fillId="0" borderId="0"/>
    <xf numFmtId="0" fontId="6" fillId="0" borderId="0"/>
    <xf numFmtId="0" fontId="30" fillId="0" borderId="0"/>
    <xf numFmtId="0" fontId="20" fillId="0" borderId="0"/>
    <xf numFmtId="0" fontId="24" fillId="0" borderId="0"/>
    <xf numFmtId="0" fontId="25" fillId="0" borderId="0"/>
    <xf numFmtId="0" fontId="6" fillId="0" borderId="0"/>
    <xf numFmtId="0" fontId="6" fillId="0" borderId="0"/>
    <xf numFmtId="0" fontId="24" fillId="0" borderId="0"/>
    <xf numFmtId="0" fontId="24" fillId="0" borderId="0"/>
    <xf numFmtId="0" fontId="25" fillId="0" borderId="0"/>
    <xf numFmtId="0" fontId="5" fillId="0" borderId="0"/>
    <xf numFmtId="0" fontId="24" fillId="0" borderId="0"/>
    <xf numFmtId="0" fontId="116"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70" fillId="0" borderId="0">
      <alignment horizontal="justify" vertical="top"/>
    </xf>
    <xf numFmtId="0" fontId="24" fillId="0" borderId="0"/>
    <xf numFmtId="0" fontId="6" fillId="0" borderId="0"/>
    <xf numFmtId="0" fontId="116" fillId="0" borderId="0"/>
    <xf numFmtId="0" fontId="25" fillId="0" borderId="0"/>
    <xf numFmtId="0" fontId="116" fillId="0" borderId="0">
      <alignment vertical="top"/>
    </xf>
    <xf numFmtId="0" fontId="6" fillId="0" borderId="0"/>
    <xf numFmtId="0" fontId="54" fillId="0" borderId="0"/>
    <xf numFmtId="0" fontId="54" fillId="0" borderId="0"/>
    <xf numFmtId="0" fontId="80" fillId="0" borderId="0"/>
    <xf numFmtId="0" fontId="24" fillId="0" borderId="0"/>
    <xf numFmtId="0" fontId="25" fillId="0" borderId="0"/>
    <xf numFmtId="0" fontId="24"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6" fillId="0" borderId="0"/>
    <xf numFmtId="0" fontId="30" fillId="0" borderId="0"/>
    <xf numFmtId="0" fontId="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4"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28" fillId="0" borderId="0"/>
    <xf numFmtId="0" fontId="5" fillId="0" borderId="0"/>
    <xf numFmtId="0" fontId="116" fillId="0" borderId="0"/>
    <xf numFmtId="0" fontId="5" fillId="0" borderId="0"/>
    <xf numFmtId="0" fontId="6" fillId="0" borderId="0"/>
    <xf numFmtId="0" fontId="6" fillId="0" borderId="0"/>
    <xf numFmtId="0" fontId="54" fillId="0" borderId="0"/>
    <xf numFmtId="0" fontId="80" fillId="0" borderId="0"/>
    <xf numFmtId="0" fontId="54"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80" fillId="0" borderId="0"/>
    <xf numFmtId="0" fontId="6" fillId="0" borderId="0"/>
    <xf numFmtId="0" fontId="5"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54" fillId="0" borderId="0"/>
    <xf numFmtId="0" fontId="54" fillId="0" borderId="0"/>
    <xf numFmtId="0" fontId="80" fillId="0" borderId="0"/>
    <xf numFmtId="0" fontId="54" fillId="0" borderId="0"/>
    <xf numFmtId="0" fontId="54" fillId="0" borderId="0"/>
    <xf numFmtId="0" fontId="80" fillId="0" borderId="0"/>
    <xf numFmtId="0" fontId="54" fillId="0" borderId="0"/>
    <xf numFmtId="0" fontId="80" fillId="0" borderId="0"/>
    <xf numFmtId="0" fontId="54" fillId="0" borderId="0"/>
    <xf numFmtId="0" fontId="54" fillId="0" borderId="0"/>
    <xf numFmtId="0" fontId="80" fillId="0" borderId="0"/>
    <xf numFmtId="0" fontId="25" fillId="0" borderId="0"/>
    <xf numFmtId="0" fontId="29" fillId="0" borderId="0"/>
    <xf numFmtId="0" fontId="6" fillId="0" borderId="0"/>
    <xf numFmtId="0" fontId="6" fillId="0" borderId="0"/>
    <xf numFmtId="0" fontId="6" fillId="0" borderId="0"/>
    <xf numFmtId="0" fontId="29" fillId="0" borderId="0"/>
    <xf numFmtId="0" fontId="71" fillId="0" borderId="0"/>
    <xf numFmtId="0" fontId="71" fillId="0" borderId="0"/>
    <xf numFmtId="0" fontId="121" fillId="0" borderId="0"/>
    <xf numFmtId="0" fontId="91" fillId="0" borderId="0"/>
    <xf numFmtId="0" fontId="6" fillId="0" borderId="0"/>
    <xf numFmtId="0" fontId="116" fillId="0" borderId="0"/>
    <xf numFmtId="0" fontId="27" fillId="0" borderId="0"/>
    <xf numFmtId="0" fontId="5" fillId="0" borderId="0"/>
    <xf numFmtId="0" fontId="6" fillId="0" borderId="0"/>
    <xf numFmtId="0" fontId="72" fillId="0" borderId="0"/>
    <xf numFmtId="0" fontId="6" fillId="0" borderId="0"/>
    <xf numFmtId="0" fontId="5" fillId="0" borderId="0"/>
    <xf numFmtId="0" fontId="116" fillId="0" borderId="0"/>
    <xf numFmtId="0" fontId="86" fillId="0" borderId="0"/>
    <xf numFmtId="0" fontId="6" fillId="0" borderId="0"/>
    <xf numFmtId="0" fontId="6" fillId="0" borderId="0"/>
    <xf numFmtId="0" fontId="6" fillId="0" borderId="0"/>
    <xf numFmtId="0" fontId="6" fillId="0" borderId="0"/>
    <xf numFmtId="0" fontId="6" fillId="0" borderId="0"/>
    <xf numFmtId="0" fontId="24" fillId="0" borderId="0"/>
    <xf numFmtId="0" fontId="24" fillId="0" borderId="0"/>
    <xf numFmtId="0" fontId="25" fillId="0" borderId="0"/>
    <xf numFmtId="0" fontId="25" fillId="0" borderId="0"/>
    <xf numFmtId="0" fontId="24" fillId="0" borderId="0"/>
    <xf numFmtId="0" fontId="5" fillId="0" borderId="0"/>
    <xf numFmtId="0" fontId="5" fillId="0" borderId="0"/>
    <xf numFmtId="0" fontId="116" fillId="0" borderId="0"/>
    <xf numFmtId="0" fontId="1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116" fillId="0" borderId="0"/>
    <xf numFmtId="0" fontId="116" fillId="0" borderId="0"/>
    <xf numFmtId="0" fontId="14" fillId="0" borderId="0"/>
    <xf numFmtId="0" fontId="6" fillId="0" borderId="0"/>
    <xf numFmtId="0" fontId="73" fillId="26"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42" fillId="51"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77" fontId="74" fillId="0" borderId="0"/>
    <xf numFmtId="177" fontId="74" fillId="0" borderId="0"/>
    <xf numFmtId="177" fontId="84" fillId="0" borderId="0"/>
    <xf numFmtId="0" fontId="6" fillId="0" borderId="0"/>
    <xf numFmtId="0" fontId="24" fillId="0" borderId="0"/>
    <xf numFmtId="180" fontId="6" fillId="0" borderId="0"/>
    <xf numFmtId="0" fontId="28" fillId="0" borderId="0"/>
    <xf numFmtId="0" fontId="25" fillId="0" borderId="0"/>
    <xf numFmtId="0" fontId="25" fillId="0" borderId="0"/>
    <xf numFmtId="0" fontId="6" fillId="0" borderId="0"/>
    <xf numFmtId="0" fontId="28" fillId="0" borderId="0"/>
    <xf numFmtId="0" fontId="97" fillId="0" borderId="0"/>
    <xf numFmtId="0" fontId="116" fillId="0" borderId="0"/>
    <xf numFmtId="0" fontId="5" fillId="0" borderId="0"/>
    <xf numFmtId="0" fontId="123" fillId="0" borderId="0"/>
    <xf numFmtId="0" fontId="28" fillId="0" borderId="0"/>
    <xf numFmtId="0" fontId="6" fillId="0" borderId="0"/>
    <xf numFmtId="0" fontId="116" fillId="0" borderId="0"/>
    <xf numFmtId="0" fontId="116" fillId="0" borderId="0"/>
    <xf numFmtId="0" fontId="28"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24" fillId="0" borderId="0"/>
    <xf numFmtId="180" fontId="87" fillId="0" borderId="0"/>
    <xf numFmtId="0" fontId="24" fillId="0" borderId="0"/>
    <xf numFmtId="0" fontId="6" fillId="18" borderId="14" applyNumberFormat="0" applyAlignment="0" applyProtection="0"/>
    <xf numFmtId="0" fontId="6" fillId="18" borderId="14" applyNumberFormat="0" applyAlignment="0" applyProtection="0"/>
    <xf numFmtId="0" fontId="6" fillId="18" borderId="14" applyNumberFormat="0" applyAlignment="0" applyProtection="0"/>
    <xf numFmtId="0" fontId="6" fillId="19" borderId="14" applyNumberFormat="0" applyAlignment="0" applyProtection="0"/>
    <xf numFmtId="0" fontId="6" fillId="18" borderId="14" applyNumberFormat="0" applyAlignment="0" applyProtection="0"/>
    <xf numFmtId="0" fontId="6" fillId="18" borderId="14" applyNumberFormat="0" applyAlignment="0" applyProtection="0"/>
    <xf numFmtId="0" fontId="6" fillId="19" borderId="14" applyNumberFormat="0" applyAlignment="0" applyProtection="0"/>
    <xf numFmtId="0" fontId="6" fillId="18" borderId="14" applyNumberFormat="0" applyAlignment="0" applyProtection="0"/>
    <xf numFmtId="0" fontId="6" fillId="18" borderId="14" applyNumberFormat="0" applyAlignment="0" applyProtection="0"/>
    <xf numFmtId="0" fontId="6" fillId="19" borderId="14" applyNumberFormat="0" applyAlignment="0" applyProtection="0"/>
    <xf numFmtId="0" fontId="6" fillId="18" borderId="14" applyNumberFormat="0" applyAlignment="0" applyProtection="0"/>
    <xf numFmtId="0" fontId="6" fillId="18" borderId="14" applyNumberFormat="0" applyAlignment="0" applyProtection="0"/>
    <xf numFmtId="0" fontId="6" fillId="19" borderId="14" applyNumberFormat="0" applyAlignment="0" applyProtection="0"/>
    <xf numFmtId="0" fontId="6" fillId="18" borderId="14" applyNumberFormat="0" applyAlignment="0" applyProtection="0"/>
    <xf numFmtId="0" fontId="6" fillId="18" borderId="14" applyNumberFormat="0" applyAlignment="0" applyProtection="0"/>
    <xf numFmtId="0" fontId="6" fillId="19" borderId="14" applyNumberFormat="0" applyAlignment="0" applyProtection="0"/>
    <xf numFmtId="0" fontId="6" fillId="18" borderId="14" applyNumberFormat="0" applyAlignment="0" applyProtection="0"/>
    <xf numFmtId="0" fontId="6" fillId="18" borderId="14" applyNumberFormat="0" applyAlignment="0" applyProtection="0"/>
    <xf numFmtId="0" fontId="6" fillId="19" borderId="14" applyNumberFormat="0" applyAlignment="0" applyProtection="0"/>
    <xf numFmtId="0" fontId="6" fillId="18" borderId="14" applyNumberFormat="0" applyAlignment="0" applyProtection="0"/>
    <xf numFmtId="0" fontId="6" fillId="19" borderId="14" applyNumberFormat="0" applyAlignment="0" applyProtection="0"/>
    <xf numFmtId="0" fontId="87" fillId="52" borderId="14" applyNumberFormat="0" applyFont="0" applyAlignment="0" applyProtection="0"/>
    <xf numFmtId="9" fontId="6" fillId="0" borderId="0" applyFill="0" applyBorder="0" applyAlignment="0" applyProtection="0"/>
    <xf numFmtId="9" fontId="30" fillId="0" borderId="0" applyFill="0" applyBorder="0" applyAlignment="0" applyProtection="0"/>
    <xf numFmtId="9" fontId="20" fillId="0" borderId="0" applyFill="0" applyBorder="0" applyAlignment="0" applyProtection="0"/>
    <xf numFmtId="9" fontId="47" fillId="0" borderId="0" applyFont="0" applyFill="0" applyBorder="0" applyAlignment="0" applyProtection="0"/>
    <xf numFmtId="9" fontId="6" fillId="0" borderId="0" applyFill="0" applyBorder="0" applyAlignment="0" applyProtection="0"/>
    <xf numFmtId="0" fontId="6" fillId="18" borderId="14" applyNumberFormat="0" applyAlignment="0" applyProtection="0"/>
    <xf numFmtId="0" fontId="6" fillId="18" borderId="14" applyNumberFormat="0" applyAlignment="0" applyProtection="0"/>
    <xf numFmtId="0" fontId="24" fillId="18" borderId="14" applyNumberFormat="0" applyAlignment="0" applyProtection="0"/>
    <xf numFmtId="0" fontId="24" fillId="18" borderId="14" applyNumberFormat="0" applyAlignment="0" applyProtection="0"/>
    <xf numFmtId="0" fontId="24" fillId="19" borderId="14" applyNumberFormat="0" applyAlignment="0" applyProtection="0"/>
    <xf numFmtId="0" fontId="46" fillId="0" borderId="0" applyNumberFormat="0" applyFill="0" applyBorder="0" applyAlignment="0" applyProtection="0"/>
    <xf numFmtId="0" fontId="43" fillId="46" borderId="11" applyNumberFormat="0" applyAlignment="0" applyProtection="0"/>
    <xf numFmtId="0" fontId="43" fillId="46" borderId="11" applyNumberFormat="0" applyAlignment="0" applyProtection="0"/>
    <xf numFmtId="0" fontId="43" fillId="46" borderId="11" applyNumberFormat="0" applyAlignment="0" applyProtection="0"/>
    <xf numFmtId="0" fontId="43" fillId="46" borderId="11" applyNumberFormat="0" applyAlignment="0" applyProtection="0"/>
    <xf numFmtId="0" fontId="43" fillId="46" borderId="11" applyNumberFormat="0" applyAlignment="0" applyProtection="0"/>
    <xf numFmtId="0" fontId="43" fillId="46" borderId="11" applyNumberFormat="0" applyAlignment="0" applyProtection="0"/>
    <xf numFmtId="0" fontId="43" fillId="46" borderId="11" applyNumberFormat="0" applyAlignment="0" applyProtection="0"/>
    <xf numFmtId="0" fontId="43" fillId="46" borderId="11" applyNumberFormat="0" applyAlignment="0" applyProtection="0"/>
    <xf numFmtId="0" fontId="43" fillId="46" borderId="11" applyNumberFormat="0" applyAlignment="0" applyProtection="0"/>
    <xf numFmtId="0" fontId="43" fillId="46" borderId="11" applyNumberFormat="0" applyAlignment="0" applyProtection="0"/>
    <xf numFmtId="0" fontId="43" fillId="46" borderId="11" applyNumberFormat="0" applyAlignment="0" applyProtection="0"/>
    <xf numFmtId="0" fontId="43" fillId="46" borderId="11" applyNumberFormat="0" applyAlignment="0" applyProtection="0"/>
    <xf numFmtId="0" fontId="35" fillId="0" borderId="0" applyNumberFormat="0" applyFill="0" applyBorder="0" applyAlignment="0" applyProtection="0"/>
    <xf numFmtId="0" fontId="57" fillId="0" borderId="0" applyBorder="0" applyProtection="0">
      <alignment vertical="top" wrapText="1"/>
    </xf>
    <xf numFmtId="0" fontId="88" fillId="0" borderId="0" applyFill="0">
      <alignment wrapText="1"/>
    </xf>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55"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57"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59" borderId="0" applyNumberFormat="0" applyBorder="0" applyAlignment="0" applyProtection="0"/>
    <xf numFmtId="0" fontId="41" fillId="0" borderId="13" applyNumberFormat="0" applyFill="0" applyAlignment="0" applyProtection="0"/>
    <xf numFmtId="0" fontId="42" fillId="0" borderId="15" applyNumberFormat="0" applyFill="0" applyAlignment="0" applyProtection="0"/>
    <xf numFmtId="0" fontId="34" fillId="48" borderId="2" applyNumberFormat="0" applyAlignment="0" applyProtection="0"/>
    <xf numFmtId="0" fontId="34" fillId="48" borderId="2" applyNumberFormat="0" applyAlignment="0" applyProtection="0"/>
    <xf numFmtId="49" fontId="75" fillId="50" borderId="16">
      <alignment horizontal="center" vertical="top" wrapText="1"/>
    </xf>
    <xf numFmtId="49" fontId="76" fillId="50" borderId="16">
      <alignment horizontal="center" vertical="top" wrapText="1"/>
    </xf>
    <xf numFmtId="49" fontId="85" fillId="60" borderId="17">
      <alignment horizontal="center" vertical="top" wrapText="1"/>
    </xf>
    <xf numFmtId="49" fontId="75" fillId="50" borderId="16">
      <alignment horizontal="center" vertical="top" wrapText="1"/>
    </xf>
    <xf numFmtId="0" fontId="33" fillId="50" borderId="1" applyNumberFormat="0" applyAlignment="0" applyProtection="0"/>
    <xf numFmtId="0" fontId="33" fillId="50" borderId="1" applyNumberFormat="0" applyAlignment="0" applyProtection="0"/>
    <xf numFmtId="0" fontId="33" fillId="50" borderId="1" applyNumberFormat="0" applyAlignment="0" applyProtection="0"/>
    <xf numFmtId="0" fontId="58" fillId="50" borderId="1" applyNumberFormat="0" applyAlignment="0" applyProtection="0"/>
    <xf numFmtId="0" fontId="58" fillId="50" borderId="1" applyNumberFormat="0" applyAlignment="0" applyProtection="0"/>
    <xf numFmtId="0" fontId="58" fillId="50" borderId="1" applyNumberFormat="0" applyAlignment="0" applyProtection="0"/>
    <xf numFmtId="0" fontId="124" fillId="0" borderId="0" applyNumberFormat="0" applyBorder="0" applyProtection="0"/>
    <xf numFmtId="170" fontId="124" fillId="0" borderId="0" applyBorder="0" applyProtection="0"/>
    <xf numFmtId="0" fontId="93" fillId="46" borderId="0">
      <alignment horizontal="right" vertical="top"/>
    </xf>
    <xf numFmtId="0" fontId="93" fillId="46" borderId="0">
      <alignment horizontal="left" vertical="top"/>
    </xf>
    <xf numFmtId="0" fontId="93" fillId="46" borderId="0">
      <alignment horizontal="left" vertical="top"/>
    </xf>
    <xf numFmtId="4" fontId="6" fillId="0" borderId="18" applyAlignment="0"/>
    <xf numFmtId="4" fontId="6" fillId="0" borderId="18" applyAlignment="0"/>
    <xf numFmtId="4" fontId="6" fillId="0" borderId="18" applyAlignment="0"/>
    <xf numFmtId="4" fontId="6" fillId="0" borderId="18" applyAlignment="0"/>
    <xf numFmtId="4" fontId="6" fillId="0" borderId="18" applyAlignment="0"/>
    <xf numFmtId="4" fontId="6" fillId="0" borderId="18" applyAlignment="0"/>
    <xf numFmtId="4" fontId="6" fillId="0" borderId="18" applyAlignment="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55" fillId="0" borderId="0"/>
    <xf numFmtId="0" fontId="24" fillId="0" borderId="0"/>
    <xf numFmtId="0" fontId="60" fillId="0" borderId="0"/>
    <xf numFmtId="0" fontId="81" fillId="0" borderId="0"/>
    <xf numFmtId="0" fontId="101" fillId="0" borderId="0">
      <alignment horizontal="justify" vertical="top" wrapText="1"/>
    </xf>
    <xf numFmtId="0" fontId="89" fillId="0" borderId="0"/>
    <xf numFmtId="0" fontId="24" fillId="0" borderId="0"/>
    <xf numFmtId="0" fontId="5"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5" fillId="0" borderId="20" applyNumberFormat="0" applyFill="0" applyAlignment="0" applyProtection="0"/>
    <xf numFmtId="171" fontId="5" fillId="0" borderId="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69" fontId="28" fillId="0" borderId="0" applyFont="0" applyFill="0" applyBorder="0" applyAlignment="0" applyProtection="0"/>
    <xf numFmtId="176" fontId="5" fillId="0" borderId="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25" fillId="0" borderId="0" applyFont="0" applyFill="0" applyBorder="0" applyAlignment="0" applyProtection="0"/>
    <xf numFmtId="171" fontId="6" fillId="0" borderId="0" applyFill="0" applyBorder="0" applyAlignment="0" applyProtection="0"/>
    <xf numFmtId="176" fontId="6" fillId="0" borderId="0" applyFill="0" applyBorder="0" applyAlignment="0" applyProtection="0"/>
    <xf numFmtId="171" fontId="5" fillId="0" borderId="0" applyFill="0" applyBorder="0" applyAlignment="0" applyProtection="0"/>
    <xf numFmtId="176" fontId="5" fillId="0" borderId="0" applyFill="0" applyBorder="0" applyAlignment="0" applyProtection="0"/>
    <xf numFmtId="176" fontId="63" fillId="0" borderId="0" applyFill="0" applyBorder="0" applyAlignment="0" applyProtection="0"/>
    <xf numFmtId="169" fontId="6" fillId="0" borderId="0" applyFont="0" applyFill="0" applyBorder="0" applyAlignment="0" applyProtection="0"/>
    <xf numFmtId="176" fontId="63" fillId="0" borderId="0" applyFill="0" applyBorder="0" applyAlignment="0" applyProtection="0"/>
    <xf numFmtId="176" fontId="5" fillId="0" borderId="0" applyFill="0" applyBorder="0" applyAlignment="0" applyProtection="0"/>
    <xf numFmtId="169" fontId="25" fillId="0" borderId="0" applyFont="0" applyFill="0" applyBorder="0" applyAlignment="0" applyProtection="0"/>
    <xf numFmtId="171" fontId="5" fillId="0" borderId="0" applyFill="0" applyBorder="0" applyAlignment="0" applyProtection="0"/>
    <xf numFmtId="176" fontId="6"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25" fillId="0" borderId="0" applyFont="0" applyFill="0" applyBorder="0" applyAlignment="0" applyProtection="0"/>
    <xf numFmtId="176" fontId="6" fillId="0" borderId="0" applyFill="0" applyBorder="0" applyAlignment="0" applyProtection="0"/>
    <xf numFmtId="176" fontId="6" fillId="0" borderId="0" applyFill="0" applyBorder="0" applyAlignment="0" applyProtection="0"/>
    <xf numFmtId="176" fontId="6" fillId="0" borderId="0" applyFill="0" applyBorder="0" applyAlignment="0" applyProtection="0"/>
    <xf numFmtId="176" fontId="5" fillId="0" borderId="0" applyFill="0" applyBorder="0" applyAlignment="0" applyProtection="0"/>
    <xf numFmtId="176" fontId="63" fillId="0" borderId="0" applyFill="0" applyBorder="0" applyAlignment="0" applyProtection="0"/>
    <xf numFmtId="169" fontId="6" fillId="0" borderId="0" applyFont="0" applyFill="0" applyBorder="0" applyAlignment="0" applyProtection="0"/>
    <xf numFmtId="176" fontId="6" fillId="0" borderId="0" applyFill="0" applyBorder="0" applyAlignment="0" applyProtection="0"/>
    <xf numFmtId="169" fontId="6" fillId="0" borderId="0" applyFill="0" applyBorder="0" applyAlignment="0" applyProtection="0"/>
    <xf numFmtId="44" fontId="5"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1" fontId="5" fillId="0" borderId="0" applyFill="0" applyBorder="0" applyAlignment="0" applyProtection="0"/>
    <xf numFmtId="176" fontId="63" fillId="0" borderId="0" applyFill="0" applyBorder="0" applyAlignment="0" applyProtection="0"/>
    <xf numFmtId="176" fontId="5" fillId="0" borderId="0" applyFill="0" applyBorder="0" applyAlignment="0" applyProtection="0"/>
    <xf numFmtId="169" fontId="80" fillId="0" borderId="0" applyFont="0" applyFill="0" applyBorder="0" applyAlignment="0" applyProtection="0"/>
    <xf numFmtId="174" fontId="6" fillId="0" borderId="0" applyFill="0" applyBorder="0" applyAlignment="0" applyProtection="0"/>
    <xf numFmtId="0" fontId="6" fillId="0" borderId="0"/>
    <xf numFmtId="0" fontId="6" fillId="0" borderId="0"/>
    <xf numFmtId="181" fontId="20" fillId="0" borderId="0" applyFill="0" applyBorder="0" applyAlignment="0" applyProtection="0"/>
    <xf numFmtId="166" fontId="47"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6"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5" fontId="30" fillId="0" borderId="0" applyFill="0" applyBorder="0" applyAlignment="0" applyProtection="0"/>
    <xf numFmtId="175" fontId="6" fillId="0" borderId="0" applyFill="0" applyBorder="0" applyAlignment="0" applyProtection="0"/>
    <xf numFmtId="175" fontId="20" fillId="0" borderId="0" applyFill="0" applyBorder="0" applyAlignment="0" applyProtection="0"/>
    <xf numFmtId="172" fontId="6"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5" fontId="30" fillId="0" borderId="0" applyFill="0" applyBorder="0" applyAlignment="0" applyProtection="0"/>
    <xf numFmtId="175" fontId="6" fillId="0" borderId="0" applyFill="0" applyBorder="0" applyAlignment="0" applyProtection="0"/>
    <xf numFmtId="175" fontId="20" fillId="0" borderId="0" applyFill="0" applyBorder="0" applyAlignment="0" applyProtection="0"/>
    <xf numFmtId="172" fontId="6"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5" fontId="30" fillId="0" borderId="0" applyFill="0" applyBorder="0" applyAlignment="0" applyProtection="0"/>
    <xf numFmtId="175" fontId="6" fillId="0" borderId="0" applyFill="0" applyBorder="0" applyAlignment="0" applyProtection="0"/>
    <xf numFmtId="175" fontId="20" fillId="0" borderId="0" applyFill="0" applyBorder="0" applyAlignment="0" applyProtection="0"/>
    <xf numFmtId="172" fontId="6" fillId="0" borderId="0" applyFill="0" applyBorder="0" applyAlignment="0" applyProtection="0"/>
    <xf numFmtId="175" fontId="30" fillId="0" borderId="0" applyFill="0" applyBorder="0" applyAlignment="0" applyProtection="0"/>
    <xf numFmtId="175" fontId="6" fillId="0" borderId="0" applyFill="0" applyBorder="0" applyAlignment="0" applyProtection="0"/>
    <xf numFmtId="175" fontId="20"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25" fillId="0" borderId="0" applyFont="0" applyFill="0" applyBorder="0" applyAlignment="0" applyProtection="0"/>
    <xf numFmtId="175" fontId="63" fillId="0" borderId="0" applyFill="0" applyBorder="0" applyAlignment="0" applyProtection="0"/>
    <xf numFmtId="168" fontId="28" fillId="0" borderId="0" applyFont="0" applyFill="0" applyBorder="0" applyAlignment="0" applyProtection="0"/>
    <xf numFmtId="175" fontId="5" fillId="0" borderId="0" applyFill="0" applyBorder="0" applyAlignment="0" applyProtection="0"/>
    <xf numFmtId="168" fontId="25" fillId="0" borderId="0" applyFont="0" applyFill="0" applyBorder="0" applyAlignment="0" applyProtection="0"/>
    <xf numFmtId="168" fontId="5" fillId="0" borderId="0" applyFont="0" applyFill="0" applyBorder="0" applyAlignment="0" applyProtection="0"/>
    <xf numFmtId="172" fontId="6" fillId="0" borderId="0" applyFill="0" applyBorder="0" applyAlignment="0" applyProtection="0"/>
    <xf numFmtId="175" fontId="30" fillId="0" borderId="0" applyFill="0" applyBorder="0" applyAlignment="0" applyProtection="0"/>
    <xf numFmtId="175" fontId="6" fillId="0" borderId="0" applyFill="0" applyBorder="0" applyAlignment="0" applyProtection="0"/>
    <xf numFmtId="175" fontId="20" fillId="0" borderId="0" applyFill="0" applyBorder="0" applyAlignment="0" applyProtection="0"/>
    <xf numFmtId="172"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5" fillId="0" borderId="0" applyFill="0" applyBorder="0" applyAlignment="0" applyProtection="0"/>
    <xf numFmtId="175" fontId="63" fillId="0" borderId="0" applyFill="0" applyBorder="0" applyAlignment="0" applyProtection="0"/>
    <xf numFmtId="168" fontId="2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5" fontId="20" fillId="0" borderId="0" applyFill="0" applyBorder="0" applyAlignment="0" applyProtection="0"/>
    <xf numFmtId="172"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5" fillId="0" borderId="0" applyFill="0" applyBorder="0" applyAlignment="0" applyProtection="0"/>
    <xf numFmtId="175" fontId="63" fillId="0" borderId="0" applyFill="0" applyBorder="0" applyAlignment="0" applyProtection="0"/>
    <xf numFmtId="168" fontId="2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5" fontId="20" fillId="0" borderId="0" applyFill="0" applyBorder="0" applyAlignment="0" applyProtection="0"/>
    <xf numFmtId="172"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5" fillId="0" borderId="0" applyFill="0" applyBorder="0" applyAlignment="0" applyProtection="0"/>
    <xf numFmtId="175" fontId="63" fillId="0" borderId="0" applyFill="0" applyBorder="0" applyAlignment="0" applyProtection="0"/>
    <xf numFmtId="168" fontId="2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5" fontId="20" fillId="0" borderId="0" applyFill="0" applyBorder="0" applyAlignment="0" applyProtection="0"/>
    <xf numFmtId="173" fontId="5" fillId="0" borderId="0" applyFill="0" applyBorder="0" applyAlignment="0" applyProtection="0"/>
    <xf numFmtId="172"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7"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5" fontId="24"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5" fontId="48" fillId="0" borderId="0" applyFill="0" applyBorder="0" applyAlignment="0" applyProtection="0"/>
    <xf numFmtId="167" fontId="47" fillId="0" borderId="0" applyFont="0" applyFill="0" applyBorder="0" applyAlignment="0" applyProtection="0"/>
    <xf numFmtId="172"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25" fillId="0" borderId="0" applyFont="0" applyFill="0" applyBorder="0" applyAlignment="0" applyProtection="0"/>
    <xf numFmtId="173"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2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67" fontId="92"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7" fontId="5" fillId="0" borderId="0" applyFont="0" applyFill="0" applyBorder="0" applyAlignment="0" applyProtection="0"/>
    <xf numFmtId="172"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5" fillId="0" borderId="0" applyFill="0" applyBorder="0" applyAlignment="0" applyProtection="0"/>
    <xf numFmtId="175" fontId="63" fillId="0" borderId="0" applyFill="0" applyBorder="0" applyAlignment="0" applyProtection="0"/>
    <xf numFmtId="168" fontId="2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5" fontId="20" fillId="0" borderId="0" applyFill="0" applyBorder="0" applyAlignment="0" applyProtection="0"/>
    <xf numFmtId="172"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5" fillId="0" borderId="0" applyFill="0" applyBorder="0" applyAlignment="0" applyProtection="0"/>
    <xf numFmtId="175" fontId="63" fillId="0" borderId="0" applyFill="0" applyBorder="0" applyAlignment="0" applyProtection="0"/>
    <xf numFmtId="168" fontId="2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5" fontId="20" fillId="0" borderId="0" applyFill="0" applyBorder="0" applyAlignment="0" applyProtection="0"/>
    <xf numFmtId="172"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5" fillId="0" borderId="0" applyFill="0" applyBorder="0" applyAlignment="0" applyProtection="0"/>
    <xf numFmtId="175" fontId="63" fillId="0" borderId="0" applyFill="0" applyBorder="0" applyAlignment="0" applyProtection="0"/>
    <xf numFmtId="168" fontId="2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5" fontId="20"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5" fontId="24" fillId="0" borderId="0" applyFill="0" applyBorder="0" applyAlignment="0" applyProtection="0"/>
    <xf numFmtId="168" fontId="5" fillId="0" borderId="0" applyFont="0" applyFill="0" applyBorder="0" applyAlignment="0" applyProtection="0"/>
    <xf numFmtId="175" fontId="20"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5" fontId="24" fillId="0" borderId="0" applyFill="0" applyBorder="0" applyAlignment="0" applyProtection="0"/>
    <xf numFmtId="168" fontId="5" fillId="0" borderId="0" applyFont="0" applyFill="0" applyBorder="0" applyAlignment="0" applyProtection="0"/>
    <xf numFmtId="175" fontId="20"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5" fontId="24" fillId="0" borderId="0" applyFill="0" applyBorder="0" applyAlignment="0" applyProtection="0"/>
    <xf numFmtId="168" fontId="5" fillId="0" borderId="0" applyFont="0" applyFill="0" applyBorder="0" applyAlignment="0" applyProtection="0"/>
    <xf numFmtId="175" fontId="20" fillId="0" borderId="0" applyFill="0" applyBorder="0" applyAlignment="0" applyProtection="0"/>
    <xf numFmtId="168" fontId="5" fillId="0" borderId="0" applyFont="0" applyFill="0" applyBorder="0" applyAlignment="0" applyProtection="0"/>
    <xf numFmtId="172" fontId="24" fillId="0" borderId="0" applyFill="0" applyBorder="0" applyAlignment="0" applyProtection="0"/>
    <xf numFmtId="175" fontId="24" fillId="0" borderId="0" applyFill="0" applyBorder="0" applyAlignment="0" applyProtection="0"/>
    <xf numFmtId="175" fontId="20" fillId="0" borderId="0" applyFill="0" applyBorder="0" applyAlignment="0" applyProtection="0"/>
    <xf numFmtId="172" fontId="24" fillId="0" borderId="0" applyFill="0" applyBorder="0" applyAlignment="0" applyProtection="0"/>
    <xf numFmtId="175" fontId="24" fillId="0" borderId="0" applyFill="0" applyBorder="0" applyAlignment="0" applyProtection="0"/>
    <xf numFmtId="175" fontId="20" fillId="0" borderId="0" applyFill="0" applyBorder="0" applyAlignment="0" applyProtection="0"/>
    <xf numFmtId="172" fontId="24" fillId="0" borderId="0" applyFill="0" applyBorder="0" applyAlignment="0" applyProtection="0"/>
    <xf numFmtId="175" fontId="24" fillId="0" borderId="0" applyFill="0" applyBorder="0" applyAlignment="0" applyProtection="0"/>
    <xf numFmtId="175" fontId="20" fillId="0" borderId="0" applyFill="0" applyBorder="0" applyAlignment="0" applyProtection="0"/>
    <xf numFmtId="172" fontId="24" fillId="0" borderId="0" applyFill="0" applyBorder="0" applyAlignment="0" applyProtection="0"/>
    <xf numFmtId="175" fontId="24" fillId="0" borderId="0" applyFill="0" applyBorder="0" applyAlignment="0" applyProtection="0"/>
    <xf numFmtId="175" fontId="20"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5" fontId="6"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67" fontId="47" fillId="0" borderId="0" applyFont="0" applyFill="0" applyBorder="0" applyAlignment="0" applyProtection="0"/>
    <xf numFmtId="14" fontId="24"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4" fontId="24"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2" fontId="24" fillId="0" borderId="0" applyFill="0" applyBorder="0" applyAlignment="0" applyProtection="0"/>
    <xf numFmtId="175" fontId="24" fillId="0" borderId="0" applyFill="0" applyBorder="0" applyAlignment="0" applyProtection="0"/>
    <xf numFmtId="175" fontId="20"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5" fontId="24" fillId="0" borderId="0" applyFill="0" applyBorder="0" applyAlignment="0" applyProtection="0"/>
    <xf numFmtId="175" fontId="20"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5" fontId="24" fillId="0" borderId="0" applyFill="0" applyBorder="0" applyAlignment="0" applyProtection="0"/>
    <xf numFmtId="168" fontId="25"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5" fontId="24" fillId="0" borderId="0" applyFill="0" applyBorder="0" applyAlignment="0" applyProtection="0"/>
    <xf numFmtId="168" fontId="25"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5" fontId="24" fillId="0" borderId="0" applyFill="0" applyBorder="0" applyAlignment="0" applyProtection="0"/>
    <xf numFmtId="168" fontId="25" fillId="0" borderId="0" applyFont="0" applyFill="0" applyBorder="0" applyAlignment="0" applyProtection="0"/>
    <xf numFmtId="175" fontId="5" fillId="0" borderId="0" applyFill="0" applyBorder="0" applyAlignment="0" applyProtection="0"/>
    <xf numFmtId="175" fontId="63" fillId="0" borderId="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7" fontId="6"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3" fontId="5" fillId="0" borderId="0" applyFill="0" applyBorder="0" applyAlignment="0" applyProtection="0"/>
    <xf numFmtId="173" fontId="5" fillId="0" borderId="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8" fontId="63" fillId="0" borderId="0" applyFill="0" applyBorder="0" applyAlignment="0" applyProtection="0"/>
    <xf numFmtId="178" fontId="5" fillId="0" borderId="0" applyFill="0" applyBorder="0" applyAlignment="0" applyProtection="0"/>
    <xf numFmtId="167"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75" fontId="63" fillId="0" borderId="0" applyFill="0" applyBorder="0" applyAlignment="0" applyProtection="0"/>
    <xf numFmtId="175" fontId="5"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175" fontId="63" fillId="0" borderId="0" applyFill="0" applyBorder="0" applyAlignment="0" applyProtection="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0" fontId="6" fillId="0" borderId="0"/>
    <xf numFmtId="175" fontId="5" fillId="0" borderId="0" applyFill="0" applyBorder="0" applyAlignment="0" applyProtection="0"/>
    <xf numFmtId="168" fontId="80" fillId="0" borderId="0" applyFont="0" applyFill="0" applyBorder="0" applyAlignment="0" applyProtection="0"/>
    <xf numFmtId="172" fontId="5" fillId="0" borderId="0" applyFill="0" applyBorder="0" applyAlignment="0" applyProtection="0"/>
    <xf numFmtId="0" fontId="6" fillId="0" borderId="0"/>
    <xf numFmtId="0" fontId="6" fillId="0" borderId="0"/>
    <xf numFmtId="168" fontId="80" fillId="0" borderId="0" applyFont="0" applyFill="0" applyBorder="0" applyAlignment="0" applyProtection="0"/>
    <xf numFmtId="172" fontId="5" fillId="0" borderId="0" applyFill="0" applyBorder="0" applyAlignment="0" applyProtection="0"/>
    <xf numFmtId="0" fontId="6" fillId="0" borderId="0"/>
    <xf numFmtId="0" fontId="6" fillId="0" borderId="0"/>
    <xf numFmtId="168" fontId="80" fillId="0" borderId="0" applyFont="0" applyFill="0" applyBorder="0" applyAlignment="0" applyProtection="0"/>
    <xf numFmtId="172" fontId="5" fillId="0" borderId="0" applyFill="0" applyBorder="0" applyAlignment="0" applyProtection="0"/>
    <xf numFmtId="0" fontId="6" fillId="0" borderId="0"/>
    <xf numFmtId="0" fontId="6" fillId="0" borderId="0"/>
    <xf numFmtId="168" fontId="80" fillId="0" borderId="0" applyFont="0" applyFill="0" applyBorder="0" applyAlignment="0" applyProtection="0"/>
    <xf numFmtId="172" fontId="5" fillId="0" borderId="0" applyFill="0" applyBorder="0" applyAlignment="0" applyProtection="0"/>
    <xf numFmtId="0" fontId="6" fillId="0" borderId="0"/>
    <xf numFmtId="0" fontId="6" fillId="0" borderId="0"/>
    <xf numFmtId="168" fontId="80"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0" fontId="6" fillId="0" borderId="0"/>
    <xf numFmtId="0" fontId="6" fillId="0" borderId="0"/>
    <xf numFmtId="168" fontId="5" fillId="0" borderId="0" applyFont="0" applyFill="0" applyBorder="0" applyAlignment="0" applyProtection="0"/>
    <xf numFmtId="0" fontId="6" fillId="0" borderId="0"/>
    <xf numFmtId="0" fontId="6" fillId="0" borderId="0"/>
    <xf numFmtId="168" fontId="5" fillId="0" borderId="0" applyFont="0" applyFill="0" applyBorder="0" applyAlignment="0" applyProtection="0"/>
    <xf numFmtId="0" fontId="6" fillId="0" borderId="0"/>
    <xf numFmtId="0" fontId="6" fillId="0" borderId="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2" fontId="5" fillId="0" borderId="0" applyFill="0" applyBorder="0" applyAlignment="0" applyProtection="0"/>
    <xf numFmtId="172" fontId="5" fillId="0" borderId="0" applyFill="0" applyBorder="0" applyAlignment="0" applyProtection="0"/>
    <xf numFmtId="0" fontId="6" fillId="0" borderId="0"/>
    <xf numFmtId="0" fontId="6" fillId="0" borderId="0"/>
    <xf numFmtId="168" fontId="5" fillId="0" borderId="0" applyFont="0" applyFill="0" applyBorder="0" applyAlignment="0" applyProtection="0"/>
    <xf numFmtId="0" fontId="6" fillId="0" borderId="0"/>
    <xf numFmtId="0" fontId="6" fillId="0" borderId="0"/>
    <xf numFmtId="168" fontId="5" fillId="0" borderId="0" applyFont="0" applyFill="0" applyBorder="0" applyAlignment="0" applyProtection="0"/>
    <xf numFmtId="0" fontId="6" fillId="0" borderId="0"/>
    <xf numFmtId="0" fontId="6" fillId="0" borderId="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2" fontId="6" fillId="0" borderId="0" applyFill="0" applyBorder="0" applyAlignment="0" applyProtection="0"/>
    <xf numFmtId="172" fontId="6" fillId="0" borderId="0" applyFill="0" applyBorder="0" applyAlignment="0" applyProtection="0"/>
    <xf numFmtId="0" fontId="6" fillId="0" borderId="0"/>
    <xf numFmtId="0" fontId="6" fillId="0" borderId="0"/>
    <xf numFmtId="175" fontId="20"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0" fontId="6" fillId="0" borderId="0"/>
    <xf numFmtId="0" fontId="6" fillId="0" borderId="0"/>
    <xf numFmtId="168" fontId="5" fillId="0" borderId="0" applyFont="0" applyFill="0" applyBorder="0" applyAlignment="0" applyProtection="0"/>
    <xf numFmtId="0" fontId="6" fillId="0" borderId="0"/>
    <xf numFmtId="0" fontId="6" fillId="0" borderId="0"/>
    <xf numFmtId="168" fontId="5" fillId="0" borderId="0" applyFont="0" applyFill="0" applyBorder="0" applyAlignment="0" applyProtection="0"/>
    <xf numFmtId="0" fontId="6" fillId="0" borderId="0"/>
    <xf numFmtId="0" fontId="6" fillId="0" borderId="0"/>
    <xf numFmtId="168" fontId="5" fillId="0" borderId="0" applyFont="0" applyFill="0" applyBorder="0" applyAlignment="0" applyProtection="0"/>
    <xf numFmtId="172" fontId="6" fillId="0" borderId="0" applyFill="0" applyBorder="0" applyAlignment="0" applyProtection="0"/>
    <xf numFmtId="0" fontId="6" fillId="0" borderId="0"/>
    <xf numFmtId="0" fontId="6" fillId="0" borderId="0"/>
    <xf numFmtId="175" fontId="20" fillId="0" borderId="0" applyFill="0" applyBorder="0" applyAlignment="0" applyProtection="0"/>
    <xf numFmtId="172" fontId="5" fillId="0" borderId="0" applyFill="0" applyBorder="0" applyAlignment="0" applyProtection="0"/>
    <xf numFmtId="172" fontId="5" fillId="0" borderId="0" applyFill="0" applyBorder="0" applyAlignment="0" applyProtection="0"/>
    <xf numFmtId="0" fontId="6" fillId="0" borderId="0"/>
    <xf numFmtId="0" fontId="6" fillId="0" borderId="0"/>
    <xf numFmtId="168" fontId="80" fillId="0" borderId="0" applyFont="0" applyFill="0" applyBorder="0" applyAlignment="0" applyProtection="0"/>
    <xf numFmtId="172" fontId="5" fillId="0" borderId="0" applyFill="0" applyBorder="0" applyAlignment="0" applyProtection="0"/>
    <xf numFmtId="0" fontId="6" fillId="0" borderId="0"/>
    <xf numFmtId="0" fontId="6" fillId="0" borderId="0"/>
    <xf numFmtId="168" fontId="80" fillId="0" borderId="0" applyFont="0" applyFill="0" applyBorder="0" applyAlignment="0" applyProtection="0"/>
    <xf numFmtId="0" fontId="6" fillId="0" borderId="0"/>
    <xf numFmtId="0" fontId="6" fillId="0" borderId="0"/>
    <xf numFmtId="168" fontId="80" fillId="0" borderId="0" applyFont="0" applyFill="0" applyBorder="0" applyAlignment="0" applyProtection="0"/>
    <xf numFmtId="172" fontId="6" fillId="0" borderId="0" applyFill="0" applyBorder="0" applyAlignment="0" applyProtection="0"/>
    <xf numFmtId="172" fontId="5" fillId="0" borderId="0" applyFill="0" applyBorder="0" applyAlignment="0" applyProtection="0"/>
    <xf numFmtId="0" fontId="6" fillId="0" borderId="0"/>
    <xf numFmtId="0" fontId="6" fillId="0" borderId="0"/>
    <xf numFmtId="168" fontId="80" fillId="0" borderId="0" applyFont="0" applyFill="0" applyBorder="0" applyAlignment="0" applyProtection="0"/>
    <xf numFmtId="172" fontId="5" fillId="0" borderId="0" applyFill="0" applyBorder="0" applyAlignment="0" applyProtection="0"/>
    <xf numFmtId="0" fontId="6" fillId="0" borderId="0"/>
    <xf numFmtId="0" fontId="6" fillId="0" borderId="0"/>
    <xf numFmtId="168" fontId="80" fillId="0" borderId="0" applyFont="0" applyFill="0" applyBorder="0" applyAlignment="0" applyProtection="0"/>
    <xf numFmtId="0" fontId="6" fillId="0" borderId="0"/>
    <xf numFmtId="0" fontId="6" fillId="0" borderId="0"/>
    <xf numFmtId="175" fontId="20" fillId="0" borderId="0" applyFill="0" applyBorder="0" applyAlignment="0" applyProtection="0"/>
    <xf numFmtId="172" fontId="6" fillId="0" borderId="0" applyFill="0" applyBorder="0" applyAlignment="0" applyProtection="0"/>
    <xf numFmtId="172" fontId="5" fillId="0" borderId="0" applyFill="0" applyBorder="0" applyAlignment="0" applyProtection="0"/>
    <xf numFmtId="0" fontId="6" fillId="0" borderId="0"/>
    <xf numFmtId="0" fontId="6" fillId="0" borderId="0"/>
    <xf numFmtId="168" fontId="80" fillId="0" borderId="0" applyFont="0" applyFill="0" applyBorder="0" applyAlignment="0" applyProtection="0"/>
    <xf numFmtId="172" fontId="5" fillId="0" borderId="0" applyFill="0" applyBorder="0" applyAlignment="0" applyProtection="0"/>
    <xf numFmtId="0" fontId="6" fillId="0" borderId="0"/>
    <xf numFmtId="0" fontId="6" fillId="0" borderId="0"/>
    <xf numFmtId="168" fontId="80" fillId="0" borderId="0" applyFont="0" applyFill="0" applyBorder="0" applyAlignment="0" applyProtection="0"/>
    <xf numFmtId="0" fontId="6" fillId="0" borderId="0"/>
    <xf numFmtId="0" fontId="6" fillId="0" borderId="0"/>
    <xf numFmtId="175" fontId="20" fillId="0" borderId="0" applyFill="0" applyBorder="0" applyAlignment="0" applyProtection="0"/>
    <xf numFmtId="0" fontId="40" fillId="13" borderId="1" applyNumberFormat="0" applyAlignment="0" applyProtection="0"/>
    <xf numFmtId="0" fontId="6" fillId="0" borderId="0"/>
    <xf numFmtId="0" fontId="6" fillId="0" borderId="0"/>
    <xf numFmtId="0" fontId="40" fillId="10" borderId="1" applyNumberFormat="0" applyAlignment="0" applyProtection="0"/>
    <xf numFmtId="0" fontId="6" fillId="0" borderId="0"/>
    <xf numFmtId="0" fontId="40" fillId="14" borderId="1" applyNumberFormat="0" applyAlignment="0" applyProtection="0"/>
    <xf numFmtId="0" fontId="45" fillId="0" borderId="20" applyNumberFormat="0" applyFill="0" applyAlignment="0" applyProtection="0"/>
    <xf numFmtId="0" fontId="6" fillId="0" borderId="0"/>
    <xf numFmtId="0" fontId="6" fillId="0" borderId="0"/>
    <xf numFmtId="0" fontId="46" fillId="0" borderId="0" applyNumberFormat="0" applyFill="0" applyBorder="0" applyAlignment="0" applyProtection="0"/>
    <xf numFmtId="0" fontId="6" fillId="0" borderId="0"/>
    <xf numFmtId="0" fontId="46" fillId="0" borderId="0" applyNumberFormat="0" applyFill="0" applyBorder="0" applyAlignment="0" applyProtection="0"/>
    <xf numFmtId="0" fontId="6" fillId="0" borderId="0"/>
    <xf numFmtId="0" fontId="46" fillId="0" borderId="0" applyNumberFormat="0" applyFill="0" applyBorder="0" applyAlignment="0" applyProtection="0"/>
    <xf numFmtId="0" fontId="6" fillId="0" borderId="0"/>
    <xf numFmtId="0" fontId="46" fillId="0" borderId="0" applyNumberFormat="0" applyFill="0" applyBorder="0" applyAlignment="0" applyProtection="0"/>
    <xf numFmtId="0" fontId="6" fillId="0" borderId="0"/>
    <xf numFmtId="0" fontId="46" fillId="0" borderId="0" applyNumberFormat="0" applyFill="0" applyBorder="0" applyAlignment="0" applyProtection="0"/>
    <xf numFmtId="0" fontId="6" fillId="0" borderId="0"/>
    <xf numFmtId="0" fontId="46" fillId="0" borderId="0" applyNumberFormat="0" applyFill="0" applyBorder="0" applyAlignment="0" applyProtection="0"/>
    <xf numFmtId="0" fontId="120" fillId="0" borderId="0"/>
    <xf numFmtId="0" fontId="120" fillId="0" borderId="0"/>
    <xf numFmtId="0" fontId="25" fillId="0" borderId="0"/>
    <xf numFmtId="175" fontId="24" fillId="0" borderId="0" applyFill="0" applyBorder="0" applyAlignment="0" applyProtection="0"/>
    <xf numFmtId="0" fontId="25" fillId="0" borderId="0"/>
    <xf numFmtId="0" fontId="4" fillId="0" borderId="0"/>
    <xf numFmtId="0" fontId="6" fillId="0" borderId="0">
      <alignment vertical="top"/>
    </xf>
    <xf numFmtId="0" fontId="4" fillId="0" borderId="0"/>
    <xf numFmtId="0" fontId="4" fillId="63" borderId="67" applyNumberFormat="0" applyFont="0" applyAlignment="0" applyProtection="0"/>
    <xf numFmtId="182" fontId="129" fillId="0" borderId="0" applyBorder="0" applyProtection="0">
      <alignment horizontal="right" vertical="top" wrapText="1"/>
    </xf>
    <xf numFmtId="0" fontId="130" fillId="0" borderId="0"/>
    <xf numFmtId="0" fontId="131" fillId="0" borderId="0" applyNumberFormat="0" applyFill="0" applyBorder="0" applyAlignment="0" applyProtection="0"/>
    <xf numFmtId="0" fontId="130" fillId="63" borderId="67" applyNumberFormat="0" applyFont="0" applyAlignment="0" applyProtection="0"/>
    <xf numFmtId="166" fontId="6" fillId="0" borderId="0" applyFill="0" applyBorder="0" applyAlignment="0" applyProtection="0"/>
    <xf numFmtId="0" fontId="5" fillId="0" borderId="0"/>
    <xf numFmtId="0" fontId="25" fillId="0" borderId="0"/>
    <xf numFmtId="0" fontId="20" fillId="0" borderId="0">
      <alignment vertical="center"/>
    </xf>
    <xf numFmtId="0" fontId="25" fillId="0" borderId="0"/>
    <xf numFmtId="0" fontId="3" fillId="0" borderId="0"/>
    <xf numFmtId="0" fontId="6" fillId="0" borderId="0"/>
    <xf numFmtId="0" fontId="25" fillId="0" borderId="0"/>
    <xf numFmtId="0" fontId="25" fillId="0" borderId="0"/>
    <xf numFmtId="0" fontId="25" fillId="0" borderId="0"/>
    <xf numFmtId="0" fontId="6" fillId="0" borderId="0"/>
    <xf numFmtId="0" fontId="6" fillId="0" borderId="0"/>
    <xf numFmtId="0" fontId="6" fillId="0" borderId="0"/>
    <xf numFmtId="0" fontId="24" fillId="0" borderId="0"/>
    <xf numFmtId="0" fontId="24" fillId="0" borderId="0"/>
    <xf numFmtId="44" fontId="2" fillId="0" borderId="0" applyFont="0" applyFill="0" applyBorder="0" applyAlignment="0" applyProtection="0"/>
    <xf numFmtId="183" fontId="25" fillId="0" borderId="0"/>
    <xf numFmtId="183" fontId="132" fillId="0" borderId="0"/>
    <xf numFmtId="44" fontId="25" fillId="0" borderId="0" applyFont="0" applyFill="0" applyBorder="0" applyAlignment="0" applyProtection="0"/>
    <xf numFmtId="0" fontId="25" fillId="0" borderId="0"/>
    <xf numFmtId="0" fontId="6" fillId="0" borderId="0"/>
    <xf numFmtId="0" fontId="133" fillId="0" borderId="0" applyProtection="0">
      <alignment horizontal="left" vertical="top" wrapText="1"/>
    </xf>
    <xf numFmtId="0" fontId="86" fillId="0" borderId="0"/>
    <xf numFmtId="37" fontId="149" fillId="0" borderId="0"/>
    <xf numFmtId="0" fontId="6" fillId="0" borderId="0"/>
    <xf numFmtId="165" fontId="152" fillId="0" borderId="0" applyFont="0" applyFill="0" applyBorder="0" applyAlignment="0" applyProtection="0"/>
    <xf numFmtId="164" fontId="152" fillId="0" borderId="0" applyFont="0" applyFill="0" applyBorder="0" applyAlignment="0" applyProtection="0"/>
    <xf numFmtId="0" fontId="25" fillId="0" borderId="0"/>
    <xf numFmtId="0" fontId="6" fillId="0" borderId="0"/>
    <xf numFmtId="0" fontId="72" fillId="0" borderId="0"/>
  </cellStyleXfs>
  <cellXfs count="731">
    <xf numFmtId="0" fontId="0" fillId="0" borderId="0" xfId="0"/>
    <xf numFmtId="4" fontId="8" fillId="0" borderId="0" xfId="0" applyNumberFormat="1" applyFont="1"/>
    <xf numFmtId="4" fontId="21" fillId="0" borderId="0" xfId="0" applyNumberFormat="1" applyFont="1" applyAlignment="1">
      <alignment horizontal="right" vertical="top" wrapText="1"/>
    </xf>
    <xf numFmtId="4" fontId="6" fillId="0" borderId="0" xfId="0" applyNumberFormat="1" applyFont="1"/>
    <xf numFmtId="4" fontId="99" fillId="0" borderId="0" xfId="0" applyNumberFormat="1" applyFont="1"/>
    <xf numFmtId="4" fontId="100" fillId="0" borderId="0" xfId="0" applyNumberFormat="1" applyFont="1" applyAlignment="1">
      <alignment horizontal="center" wrapText="1"/>
    </xf>
    <xf numFmtId="4" fontId="100" fillId="0" borderId="0" xfId="0" applyNumberFormat="1" applyFont="1" applyAlignment="1">
      <alignment horizontal="center"/>
    </xf>
    <xf numFmtId="4" fontId="20" fillId="0" borderId="0" xfId="0" applyNumberFormat="1" applyFont="1" applyAlignment="1">
      <alignment horizontal="center"/>
    </xf>
    <xf numFmtId="4" fontId="100" fillId="0" borderId="0" xfId="1278" applyNumberFormat="1" applyFont="1" applyAlignment="1">
      <alignment horizontal="center" vertical="top" wrapText="1"/>
    </xf>
    <xf numFmtId="4" fontId="100" fillId="0" borderId="4" xfId="0" applyNumberFormat="1" applyFont="1" applyBorder="1" applyAlignment="1">
      <alignment horizontal="center" wrapText="1"/>
    </xf>
    <xf numFmtId="4" fontId="20" fillId="0" borderId="4" xfId="0" applyNumberFormat="1" applyFont="1" applyBorder="1" applyAlignment="1">
      <alignment horizontal="center" wrapText="1"/>
    </xf>
    <xf numFmtId="4" fontId="100" fillId="0" borderId="21" xfId="0" applyNumberFormat="1" applyFont="1" applyBorder="1" applyAlignment="1">
      <alignment horizontal="center" wrapText="1"/>
    </xf>
    <xf numFmtId="4" fontId="20" fillId="0" borderId="22" xfId="0" applyNumberFormat="1" applyFont="1" applyBorder="1" applyAlignment="1">
      <alignment horizontal="center" wrapText="1"/>
    </xf>
    <xf numFmtId="4" fontId="20" fillId="0" borderId="23" xfId="0" applyNumberFormat="1" applyFont="1" applyBorder="1" applyAlignment="1">
      <alignment horizontal="center" wrapText="1"/>
    </xf>
    <xf numFmtId="4" fontId="20" fillId="0" borderId="0" xfId="0" applyNumberFormat="1" applyFont="1"/>
    <xf numFmtId="0" fontId="9" fillId="0" borderId="0" xfId="0" applyFont="1" applyAlignment="1">
      <alignment horizontal="justify" vertical="top"/>
    </xf>
    <xf numFmtId="0" fontId="12" fillId="0" borderId="0" xfId="0" applyFont="1" applyAlignment="1">
      <alignment horizontal="justify" vertical="top" wrapText="1"/>
    </xf>
    <xf numFmtId="0" fontId="15" fillId="0" borderId="0" xfId="1278" applyFont="1" applyAlignment="1">
      <alignment horizontal="justify" vertical="top" wrapText="1"/>
    </xf>
    <xf numFmtId="0" fontId="19" fillId="0" borderId="24" xfId="1278" applyFont="1" applyBorder="1" applyAlignment="1">
      <alignment horizontal="justify" vertical="top" wrapText="1"/>
    </xf>
    <xf numFmtId="0" fontId="19" fillId="0" borderId="25" xfId="1278" applyFont="1" applyBorder="1" applyAlignment="1">
      <alignment horizontal="justify" vertical="top" wrapText="1"/>
    </xf>
    <xf numFmtId="0" fontId="15" fillId="0" borderId="25" xfId="0" applyFont="1" applyBorder="1" applyAlignment="1">
      <alignment horizontal="justify" vertical="top" wrapText="1"/>
    </xf>
    <xf numFmtId="0" fontId="15" fillId="0" borderId="26" xfId="0" applyFont="1" applyBorder="1" applyAlignment="1">
      <alignment horizontal="justify" vertical="top" wrapText="1"/>
    </xf>
    <xf numFmtId="0" fontId="19" fillId="0" borderId="24" xfId="0" applyFont="1" applyBorder="1" applyAlignment="1">
      <alignment horizontal="justify" vertical="top" wrapText="1"/>
    </xf>
    <xf numFmtId="0" fontId="19" fillId="0" borderId="25" xfId="0" applyFont="1" applyBorder="1" applyAlignment="1">
      <alignment horizontal="justify" vertical="top" wrapText="1"/>
    </xf>
    <xf numFmtId="0" fontId="15" fillId="0" borderId="22" xfId="0" applyFont="1" applyBorder="1" applyAlignment="1">
      <alignment horizontal="justify" vertical="top" wrapText="1"/>
    </xf>
    <xf numFmtId="0" fontId="15" fillId="0" borderId="27" xfId="0" applyFont="1" applyBorder="1" applyAlignment="1">
      <alignment horizontal="justify" vertical="top" wrapText="1"/>
    </xf>
    <xf numFmtId="0" fontId="6" fillId="0" borderId="28" xfId="0" applyFont="1" applyBorder="1" applyAlignment="1">
      <alignment horizontal="justify" vertical="top" wrapText="1"/>
    </xf>
    <xf numFmtId="0" fontId="15" fillId="0" borderId="23" xfId="0" applyFont="1" applyBorder="1" applyAlignment="1">
      <alignment horizontal="justify" vertical="top" wrapText="1"/>
    </xf>
    <xf numFmtId="0" fontId="6" fillId="0" borderId="29" xfId="0" applyFont="1" applyBorder="1" applyAlignment="1">
      <alignment horizontal="justify" vertical="top" wrapText="1"/>
    </xf>
    <xf numFmtId="0" fontId="15" fillId="0" borderId="22" xfId="1295" applyFont="1" applyBorder="1" applyAlignment="1">
      <alignment horizontal="justify" vertical="top" wrapText="1"/>
    </xf>
    <xf numFmtId="0" fontId="23" fillId="0" borderId="22" xfId="0" applyFont="1" applyBorder="1" applyAlignment="1">
      <alignment horizontal="justify" vertical="top"/>
    </xf>
    <xf numFmtId="0" fontId="6" fillId="0" borderId="4" xfId="0" applyFont="1" applyBorder="1" applyAlignment="1">
      <alignment horizontal="justify" vertical="top" wrapText="1"/>
    </xf>
    <xf numFmtId="0" fontId="6" fillId="0" borderId="0" xfId="0" applyFont="1" applyAlignment="1">
      <alignment horizontal="justify" vertical="top" wrapText="1"/>
    </xf>
    <xf numFmtId="4" fontId="15" fillId="0" borderId="22" xfId="1295" applyNumberFormat="1" applyFont="1" applyBorder="1" applyAlignment="1">
      <alignment horizontal="justify" vertical="top" wrapText="1"/>
    </xf>
    <xf numFmtId="4" fontId="6" fillId="0" borderId="22" xfId="0" applyNumberFormat="1" applyFont="1" applyBorder="1" applyAlignment="1">
      <alignment wrapText="1"/>
    </xf>
    <xf numFmtId="4" fontId="6" fillId="0" borderId="4" xfId="0" applyNumberFormat="1" applyFont="1" applyBorder="1" applyAlignment="1">
      <alignment horizontal="right" vertical="top" wrapText="1"/>
    </xf>
    <xf numFmtId="4" fontId="15" fillId="0" borderId="23" xfId="0" applyNumberFormat="1" applyFont="1" applyBorder="1" applyAlignment="1">
      <alignment horizontal="justify" vertical="top" wrapText="1"/>
    </xf>
    <xf numFmtId="0" fontId="103" fillId="0" borderId="0" xfId="713" applyFont="1" applyAlignment="1">
      <alignment vertical="top"/>
    </xf>
    <xf numFmtId="0" fontId="100" fillId="0" borderId="30" xfId="713" applyFont="1" applyBorder="1" applyAlignment="1">
      <alignment horizontal="left"/>
    </xf>
    <xf numFmtId="0" fontId="100" fillId="0" borderId="31" xfId="713" applyFont="1" applyBorder="1"/>
    <xf numFmtId="0" fontId="100" fillId="0" borderId="0" xfId="713" applyFont="1" applyAlignment="1">
      <alignment vertical="top"/>
    </xf>
    <xf numFmtId="4" fontId="104" fillId="0" borderId="0" xfId="0" applyNumberFormat="1" applyFont="1" applyAlignment="1">
      <alignment horizontal="center" vertical="top" wrapText="1"/>
    </xf>
    <xf numFmtId="4" fontId="20" fillId="0" borderId="0" xfId="0" applyNumberFormat="1" applyFont="1" applyAlignment="1">
      <alignment horizontal="justify" vertical="top" wrapText="1"/>
    </xf>
    <xf numFmtId="4" fontId="20" fillId="0" borderId="0" xfId="0" applyNumberFormat="1" applyFont="1" applyAlignment="1">
      <alignment horizontal="left" vertical="top" wrapText="1"/>
    </xf>
    <xf numFmtId="0" fontId="103" fillId="0" borderId="0" xfId="713" applyFont="1" applyAlignment="1">
      <alignment horizontal="center" vertical="top" wrapText="1"/>
    </xf>
    <xf numFmtId="0" fontId="103" fillId="0" borderId="0" xfId="713" applyFont="1" applyAlignment="1">
      <alignment horizontal="justify" vertical="top" wrapText="1"/>
    </xf>
    <xf numFmtId="0" fontId="103" fillId="0" borderId="0" xfId="713" applyFont="1" applyAlignment="1">
      <alignment horizontal="justify" vertical="top"/>
    </xf>
    <xf numFmtId="0" fontId="20" fillId="0" borderId="0" xfId="1220" applyFont="1" applyAlignment="1">
      <alignment vertical="top"/>
    </xf>
    <xf numFmtId="4" fontId="10" fillId="0" borderId="0" xfId="0" applyNumberFormat="1" applyFont="1" applyAlignment="1">
      <alignment horizontal="right" vertical="top" wrapText="1"/>
    </xf>
    <xf numFmtId="4" fontId="100" fillId="0" borderId="0" xfId="0" applyNumberFormat="1" applyFont="1" applyAlignment="1">
      <alignment horizontal="left" wrapText="1"/>
    </xf>
    <xf numFmtId="4" fontId="10" fillId="0" borderId="0" xfId="0" applyNumberFormat="1" applyFont="1" applyAlignment="1">
      <alignment horizontal="right" vertical="top"/>
    </xf>
    <xf numFmtId="0" fontId="12" fillId="0" borderId="0" xfId="0" applyFont="1" applyAlignment="1">
      <alignment horizontal="center" vertical="top"/>
    </xf>
    <xf numFmtId="4" fontId="100" fillId="0" borderId="0" xfId="0" applyNumberFormat="1" applyFont="1" applyAlignment="1">
      <alignment horizontal="left"/>
    </xf>
    <xf numFmtId="4" fontId="26" fillId="0" borderId="0" xfId="0" applyNumberFormat="1" applyFont="1" applyAlignment="1">
      <alignment vertical="center" wrapText="1"/>
    </xf>
    <xf numFmtId="4" fontId="105" fillId="0" borderId="0" xfId="0" applyNumberFormat="1" applyFont="1" applyAlignment="1">
      <alignment horizontal="left" vertical="center" wrapText="1"/>
    </xf>
    <xf numFmtId="4" fontId="106" fillId="0" borderId="0" xfId="0" applyNumberFormat="1" applyFont="1" applyAlignment="1">
      <alignment vertical="center" wrapText="1"/>
    </xf>
    <xf numFmtId="4" fontId="10" fillId="0" borderId="0" xfId="0" applyNumberFormat="1" applyFont="1" applyAlignment="1">
      <alignment vertical="top"/>
    </xf>
    <xf numFmtId="4" fontId="106" fillId="0" borderId="0" xfId="0" applyNumberFormat="1" applyFont="1" applyAlignment="1">
      <alignment vertical="top" wrapText="1"/>
    </xf>
    <xf numFmtId="0" fontId="106" fillId="0" borderId="0" xfId="0" applyFont="1" applyAlignment="1">
      <alignment horizontal="justify" vertical="top"/>
    </xf>
    <xf numFmtId="0" fontId="106" fillId="0" borderId="0" xfId="0" applyFont="1" applyAlignment="1">
      <alignment horizontal="left" vertical="top" wrapText="1"/>
    </xf>
    <xf numFmtId="4" fontId="106" fillId="0" borderId="0" xfId="0" applyNumberFormat="1" applyFont="1" applyAlignment="1">
      <alignment horizontal="left" vertical="top" wrapText="1"/>
    </xf>
    <xf numFmtId="4" fontId="20" fillId="0" borderId="0" xfId="0" applyNumberFormat="1" applyFont="1" applyAlignment="1">
      <alignment horizontal="left"/>
    </xf>
    <xf numFmtId="4" fontId="125" fillId="0" borderId="0" xfId="0" applyNumberFormat="1" applyFont="1"/>
    <xf numFmtId="4" fontId="105" fillId="0" borderId="0" xfId="0" applyNumberFormat="1" applyFont="1" applyAlignment="1">
      <alignment vertical="center" wrapText="1"/>
    </xf>
    <xf numFmtId="4" fontId="108" fillId="0" borderId="4" xfId="0" applyNumberFormat="1" applyFont="1" applyBorder="1" applyAlignment="1">
      <alignment horizontal="justify" vertical="top" wrapText="1"/>
    </xf>
    <xf numFmtId="0" fontId="20" fillId="0" borderId="0" xfId="713" applyFont="1" applyAlignment="1">
      <alignment vertical="top" wrapText="1"/>
    </xf>
    <xf numFmtId="49" fontId="104" fillId="0" borderId="0" xfId="0" applyNumberFormat="1" applyFont="1" applyAlignment="1">
      <alignment vertical="top" wrapText="1"/>
    </xf>
    <xf numFmtId="0" fontId="104" fillId="0" borderId="0" xfId="0" applyFont="1" applyAlignment="1">
      <alignment horizontal="left" wrapText="1"/>
    </xf>
    <xf numFmtId="4" fontId="20" fillId="0" borderId="4" xfId="0" applyNumberFormat="1" applyFont="1" applyBorder="1" applyAlignment="1">
      <alignment horizontal="justify" vertical="top" wrapText="1"/>
    </xf>
    <xf numFmtId="4" fontId="6" fillId="0" borderId="4" xfId="0" applyNumberFormat="1" applyFont="1" applyBorder="1" applyAlignment="1">
      <alignment horizontal="justify" vertical="top" wrapText="1"/>
    </xf>
    <xf numFmtId="4" fontId="6" fillId="0" borderId="4" xfId="0" applyNumberFormat="1" applyFont="1" applyBorder="1"/>
    <xf numFmtId="4" fontId="6" fillId="61" borderId="4" xfId="0" applyNumberFormat="1" applyFont="1" applyFill="1" applyBorder="1" applyAlignment="1">
      <alignment horizontal="justify" vertical="top" wrapText="1"/>
    </xf>
    <xf numFmtId="0" fontId="24" fillId="0" borderId="4" xfId="0" applyFont="1" applyBorder="1" applyAlignment="1">
      <alignment horizontal="justify" vertical="top" wrapText="1"/>
    </xf>
    <xf numFmtId="0" fontId="6" fillId="0" borderId="32" xfId="0" applyFont="1" applyBorder="1" applyAlignment="1">
      <alignment horizontal="justify" vertical="top" wrapText="1"/>
    </xf>
    <xf numFmtId="4" fontId="126" fillId="0" borderId="0" xfId="0" applyNumberFormat="1" applyFont="1"/>
    <xf numFmtId="0" fontId="12" fillId="0" borderId="0" xfId="0" applyFont="1" applyAlignment="1">
      <alignment horizontal="justify" vertical="top"/>
    </xf>
    <xf numFmtId="0" fontId="11" fillId="0" borderId="0" xfId="0" applyFont="1" applyAlignment="1">
      <alignment horizontal="justify" vertical="top"/>
    </xf>
    <xf numFmtId="0" fontId="13" fillId="0" borderId="33" xfId="0" applyFont="1" applyBorder="1" applyAlignment="1">
      <alignment horizontal="justify" vertical="top"/>
    </xf>
    <xf numFmtId="0" fontId="15" fillId="0" borderId="30" xfId="0" applyFont="1" applyBorder="1" applyAlignment="1">
      <alignment horizontal="justify" vertical="top" wrapText="1"/>
    </xf>
    <xf numFmtId="0" fontId="15" fillId="0" borderId="0" xfId="0" applyFont="1" applyAlignment="1">
      <alignment horizontal="justify" vertical="top" wrapText="1"/>
    </xf>
    <xf numFmtId="0" fontId="15" fillId="0" borderId="34" xfId="0" applyFont="1" applyBorder="1" applyAlignment="1">
      <alignment horizontal="justify" vertical="top" wrapText="1"/>
    </xf>
    <xf numFmtId="0" fontId="12" fillId="0" borderId="30" xfId="0" applyFont="1" applyBorder="1" applyAlignment="1">
      <alignment horizontal="justify" vertical="top" wrapText="1"/>
    </xf>
    <xf numFmtId="0" fontId="6" fillId="0" borderId="35" xfId="0" applyFont="1" applyBorder="1" applyAlignment="1">
      <alignment horizontal="justify" vertical="top" wrapText="1"/>
    </xf>
    <xf numFmtId="0" fontId="6" fillId="0" borderId="23" xfId="0" applyFont="1" applyBorder="1" applyAlignment="1">
      <alignment horizontal="justify" vertical="top" wrapText="1"/>
    </xf>
    <xf numFmtId="0" fontId="22" fillId="0" borderId="4" xfId="0" applyFont="1" applyBorder="1" applyAlignment="1">
      <alignment horizontal="justify" vertical="top" wrapText="1"/>
    </xf>
    <xf numFmtId="0" fontId="107" fillId="0" borderId="4" xfId="0" applyFont="1" applyBorder="1" applyAlignment="1">
      <alignment horizontal="justify" vertical="top" wrapText="1"/>
    </xf>
    <xf numFmtId="0" fontId="107" fillId="0" borderId="23" xfId="0" applyFont="1" applyBorder="1" applyAlignment="1">
      <alignment horizontal="justify" vertical="top" wrapText="1"/>
    </xf>
    <xf numFmtId="4" fontId="15" fillId="0" borderId="22" xfId="0" applyNumberFormat="1" applyFont="1" applyBorder="1" applyAlignment="1">
      <alignment horizontal="justify" vertical="top" wrapText="1"/>
    </xf>
    <xf numFmtId="4" fontId="6" fillId="0" borderId="4" xfId="0" applyNumberFormat="1" applyFont="1" applyBorder="1" applyAlignment="1">
      <alignment horizontal="center" wrapText="1"/>
    </xf>
    <xf numFmtId="0" fontId="100" fillId="0" borderId="22" xfId="0" applyFont="1" applyBorder="1" applyAlignment="1">
      <alignment horizontal="justify" vertical="top" wrapText="1"/>
    </xf>
    <xf numFmtId="4" fontId="6" fillId="0" borderId="28" xfId="0" applyNumberFormat="1" applyFont="1" applyBorder="1" applyAlignment="1">
      <alignment horizontal="justify" vertical="top" wrapText="1"/>
    </xf>
    <xf numFmtId="0" fontId="6" fillId="0" borderId="4" xfId="0" applyFont="1" applyBorder="1" applyAlignment="1">
      <alignment horizontal="center" wrapText="1"/>
    </xf>
    <xf numFmtId="0" fontId="25" fillId="0" borderId="4" xfId="0" applyFont="1" applyBorder="1" applyAlignment="1">
      <alignment horizontal="center" wrapText="1"/>
    </xf>
    <xf numFmtId="4" fontId="6" fillId="0" borderId="4" xfId="0" applyNumberFormat="1" applyFont="1" applyBorder="1" applyAlignment="1">
      <alignment horizontal="center" vertical="top" wrapText="1"/>
    </xf>
    <xf numFmtId="0" fontId="6" fillId="0" borderId="23" xfId="0" applyFont="1" applyBorder="1" applyAlignment="1">
      <alignment horizontal="center" wrapText="1"/>
    </xf>
    <xf numFmtId="0" fontId="9"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wrapText="1"/>
    </xf>
    <xf numFmtId="0" fontId="13" fillId="0" borderId="22" xfId="0" applyFont="1" applyBorder="1" applyAlignment="1">
      <alignment horizontal="center"/>
    </xf>
    <xf numFmtId="0" fontId="15" fillId="0" borderId="0" xfId="1278" applyFont="1" applyAlignment="1">
      <alignment horizontal="center" wrapText="1"/>
    </xf>
    <xf numFmtId="0" fontId="19" fillId="0" borderId="36" xfId="1278" applyFont="1" applyBorder="1" applyAlignment="1">
      <alignment horizontal="center" wrapText="1"/>
    </xf>
    <xf numFmtId="0" fontId="19" fillId="0" borderId="37" xfId="1278" applyFont="1" applyBorder="1" applyAlignment="1">
      <alignment horizontal="center" wrapText="1"/>
    </xf>
    <xf numFmtId="0" fontId="15" fillId="0" borderId="37" xfId="0" applyFont="1" applyBorder="1" applyAlignment="1">
      <alignment horizontal="center" wrapText="1"/>
    </xf>
    <xf numFmtId="0" fontId="15" fillId="0" borderId="0" xfId="0" applyFont="1" applyAlignment="1">
      <alignment horizontal="center" wrapText="1"/>
    </xf>
    <xf numFmtId="0" fontId="15" fillId="0" borderId="38" xfId="0" applyFont="1" applyBorder="1" applyAlignment="1">
      <alignment horizontal="center" wrapText="1"/>
    </xf>
    <xf numFmtId="0" fontId="15" fillId="0" borderId="34" xfId="0" applyFont="1" applyBorder="1" applyAlignment="1">
      <alignment horizontal="center" wrapText="1"/>
    </xf>
    <xf numFmtId="0" fontId="19" fillId="0" borderId="36" xfId="0" applyFont="1" applyBorder="1" applyAlignment="1">
      <alignment horizontal="center" wrapText="1"/>
    </xf>
    <xf numFmtId="0" fontId="19" fillId="0" borderId="37" xfId="0" applyFont="1" applyBorder="1" applyAlignment="1">
      <alignment horizontal="center" wrapText="1"/>
    </xf>
    <xf numFmtId="0" fontId="12" fillId="0" borderId="38" xfId="0" applyFont="1" applyBorder="1" applyAlignment="1">
      <alignment horizontal="center" wrapText="1"/>
    </xf>
    <xf numFmtId="0" fontId="6" fillId="0" borderId="35" xfId="0" applyFont="1" applyBorder="1" applyAlignment="1">
      <alignment horizontal="center" wrapText="1"/>
    </xf>
    <xf numFmtId="0" fontId="22" fillId="0" borderId="4" xfId="0" applyFont="1" applyBorder="1" applyAlignment="1">
      <alignment horizontal="center" wrapText="1"/>
    </xf>
    <xf numFmtId="0" fontId="107" fillId="0" borderId="4" xfId="0" applyFont="1" applyBorder="1" applyAlignment="1">
      <alignment horizontal="center" wrapText="1"/>
    </xf>
    <xf numFmtId="0" fontId="107" fillId="0" borderId="23" xfId="0" applyFont="1" applyBorder="1" applyAlignment="1">
      <alignment horizontal="center" wrapText="1"/>
    </xf>
    <xf numFmtId="0" fontId="15" fillId="0" borderId="22" xfId="0" applyFont="1" applyBorder="1" applyAlignment="1">
      <alignment horizontal="center" wrapText="1"/>
    </xf>
    <xf numFmtId="0" fontId="15" fillId="0" borderId="27" xfId="0" applyFont="1" applyBorder="1" applyAlignment="1">
      <alignment horizontal="center" wrapText="1"/>
    </xf>
    <xf numFmtId="0" fontId="15" fillId="0" borderId="29" xfId="0" applyFont="1" applyBorder="1" applyAlignment="1">
      <alignment horizontal="center" wrapText="1"/>
    </xf>
    <xf numFmtId="0" fontId="6" fillId="0" borderId="28" xfId="0" applyFont="1" applyBorder="1" applyAlignment="1">
      <alignment horizontal="center" wrapText="1"/>
    </xf>
    <xf numFmtId="0" fontId="6" fillId="0" borderId="32" xfId="0" applyFont="1" applyBorder="1" applyAlignment="1">
      <alignment horizontal="center" wrapText="1"/>
    </xf>
    <xf numFmtId="4" fontId="6" fillId="61" borderId="4" xfId="0" applyNumberFormat="1" applyFont="1" applyFill="1" applyBorder="1" applyAlignment="1">
      <alignment horizontal="center" wrapText="1"/>
    </xf>
    <xf numFmtId="0" fontId="6" fillId="0" borderId="29" xfId="0" applyFont="1" applyBorder="1" applyAlignment="1">
      <alignment horizontal="center" wrapText="1"/>
    </xf>
    <xf numFmtId="0" fontId="15" fillId="0" borderId="23" xfId="0" applyFont="1" applyBorder="1" applyAlignment="1">
      <alignment horizontal="center" wrapText="1"/>
    </xf>
    <xf numFmtId="0" fontId="15" fillId="0" borderId="22" xfId="1295" applyFont="1" applyBorder="1" applyAlignment="1">
      <alignment horizontal="center" wrapText="1"/>
    </xf>
    <xf numFmtId="4" fontId="15" fillId="0" borderId="22" xfId="0" applyNumberFormat="1" applyFont="1" applyBorder="1" applyAlignment="1">
      <alignment horizontal="center" wrapText="1"/>
    </xf>
    <xf numFmtId="4" fontId="16" fillId="0" borderId="4" xfId="0" applyNumberFormat="1" applyFont="1" applyBorder="1" applyAlignment="1">
      <alignment horizontal="center" wrapText="1"/>
    </xf>
    <xf numFmtId="4" fontId="6" fillId="0" borderId="28" xfId="0" applyNumberFormat="1" applyFont="1" applyBorder="1" applyAlignment="1">
      <alignment horizontal="center" wrapText="1"/>
    </xf>
    <xf numFmtId="4" fontId="15" fillId="0" borderId="22" xfId="1295" applyNumberFormat="1" applyFont="1" applyBorder="1" applyAlignment="1">
      <alignment horizontal="center" wrapText="1"/>
    </xf>
    <xf numFmtId="4" fontId="15" fillId="0" borderId="23" xfId="0" applyNumberFormat="1" applyFont="1" applyBorder="1" applyAlignment="1">
      <alignment horizontal="center" wrapText="1"/>
    </xf>
    <xf numFmtId="0" fontId="6" fillId="0" borderId="0" xfId="0" applyFont="1" applyAlignment="1">
      <alignment horizontal="center" wrapText="1"/>
    </xf>
    <xf numFmtId="4" fontId="20" fillId="0" borderId="0" xfId="0" applyNumberFormat="1" applyFont="1" applyAlignment="1">
      <alignment horizontal="center" wrapText="1"/>
    </xf>
    <xf numFmtId="4" fontId="100" fillId="0" borderId="0" xfId="0" applyNumberFormat="1" applyFont="1" applyAlignment="1">
      <alignment horizontal="center" vertical="top"/>
    </xf>
    <xf numFmtId="4" fontId="20" fillId="0" borderId="0" xfId="0" applyNumberFormat="1" applyFont="1" applyAlignment="1">
      <alignment horizontal="center" vertical="top"/>
    </xf>
    <xf numFmtId="4" fontId="20" fillId="0" borderId="22" xfId="0" applyNumberFormat="1" applyFont="1" applyBorder="1" applyAlignment="1">
      <alignment horizontal="center"/>
    </xf>
    <xf numFmtId="4" fontId="20" fillId="0" borderId="0" xfId="1278" applyNumberFormat="1" applyFont="1" applyAlignment="1">
      <alignment horizontal="center" vertical="top" wrapText="1"/>
    </xf>
    <xf numFmtId="4" fontId="20" fillId="0" borderId="34" xfId="1278" applyNumberFormat="1" applyFont="1" applyBorder="1" applyAlignment="1">
      <alignment horizontal="center" vertical="top" wrapText="1"/>
    </xf>
    <xf numFmtId="4" fontId="20" fillId="0" borderId="36" xfId="1278" applyNumberFormat="1" applyFont="1" applyBorder="1" applyAlignment="1">
      <alignment horizontal="center" vertical="top" wrapText="1"/>
    </xf>
    <xf numFmtId="4" fontId="20" fillId="0" borderId="32" xfId="0" applyNumberFormat="1" applyFont="1" applyBorder="1" applyAlignment="1">
      <alignment horizontal="center" vertical="top" wrapText="1"/>
    </xf>
    <xf numFmtId="4" fontId="20" fillId="0" borderId="37" xfId="1278" applyNumberFormat="1" applyFont="1" applyBorder="1" applyAlignment="1">
      <alignment horizontal="center" vertical="top" wrapText="1"/>
    </xf>
    <xf numFmtId="4" fontId="20" fillId="0" borderId="4" xfId="1278" applyNumberFormat="1" applyFont="1" applyBorder="1" applyAlignment="1">
      <alignment horizontal="center" vertical="top" wrapText="1"/>
    </xf>
    <xf numFmtId="4" fontId="20" fillId="0" borderId="37" xfId="0" applyNumberFormat="1" applyFont="1" applyBorder="1" applyAlignment="1">
      <alignment horizontal="center" vertical="top" wrapText="1"/>
    </xf>
    <xf numFmtId="4" fontId="20" fillId="0" borderId="0" xfId="0" applyNumberFormat="1" applyFont="1" applyAlignment="1">
      <alignment horizontal="center" vertical="top" wrapText="1"/>
    </xf>
    <xf numFmtId="4" fontId="100" fillId="0" borderId="38" xfId="0" applyNumberFormat="1" applyFont="1" applyBorder="1" applyAlignment="1">
      <alignment horizontal="center" vertical="top" wrapText="1"/>
    </xf>
    <xf numFmtId="4" fontId="20" fillId="0" borderId="38" xfId="0" applyNumberFormat="1" applyFont="1" applyBorder="1" applyAlignment="1">
      <alignment horizontal="center" vertical="top" wrapText="1"/>
    </xf>
    <xf numFmtId="4" fontId="100" fillId="0" borderId="0" xfId="0" applyNumberFormat="1" applyFont="1" applyAlignment="1">
      <alignment horizontal="center" vertical="top" wrapText="1"/>
    </xf>
    <xf numFmtId="4" fontId="100" fillId="0" borderId="34" xfId="0" applyNumberFormat="1" applyFont="1" applyBorder="1" applyAlignment="1">
      <alignment horizontal="center" vertical="top" wrapText="1"/>
    </xf>
    <xf numFmtId="4" fontId="20" fillId="0" borderId="34" xfId="0" applyNumberFormat="1" applyFont="1" applyBorder="1" applyAlignment="1">
      <alignment horizontal="center" vertical="top" wrapText="1"/>
    </xf>
    <xf numFmtId="4" fontId="100" fillId="0" borderId="34" xfId="1278" applyNumberFormat="1" applyFont="1" applyBorder="1" applyAlignment="1">
      <alignment horizontal="center" vertical="top" wrapText="1"/>
    </xf>
    <xf numFmtId="4" fontId="100" fillId="0" borderId="36" xfId="0" applyNumberFormat="1" applyFont="1" applyBorder="1" applyAlignment="1">
      <alignment horizontal="center" vertical="top" wrapText="1"/>
    </xf>
    <xf numFmtId="4" fontId="100" fillId="0" borderId="37" xfId="0" applyNumberFormat="1" applyFont="1" applyBorder="1" applyAlignment="1">
      <alignment horizontal="center" vertical="top" wrapText="1"/>
    </xf>
    <xf numFmtId="0" fontId="20" fillId="0" borderId="35" xfId="0" applyFont="1" applyBorder="1" applyAlignment="1">
      <alignment horizontal="center"/>
    </xf>
    <xf numFmtId="4" fontId="20" fillId="0" borderId="39" xfId="0" applyNumberFormat="1" applyFont="1" applyBorder="1" applyAlignment="1">
      <alignment horizontal="center"/>
    </xf>
    <xf numFmtId="0" fontId="20" fillId="0" borderId="40" xfId="0" applyFont="1" applyBorder="1" applyAlignment="1">
      <alignment horizontal="center"/>
    </xf>
    <xf numFmtId="0" fontId="20" fillId="0" borderId="23" xfId="0" applyFont="1" applyBorder="1" applyAlignment="1">
      <alignment horizontal="center"/>
    </xf>
    <xf numFmtId="0" fontId="20" fillId="0" borderId="41" xfId="0" applyFont="1" applyBorder="1" applyAlignment="1">
      <alignment horizontal="center"/>
    </xf>
    <xf numFmtId="4" fontId="20" fillId="0" borderId="42" xfId="0" applyNumberFormat="1" applyFont="1" applyBorder="1" applyAlignment="1">
      <alignment horizontal="center" vertical="top"/>
    </xf>
    <xf numFmtId="0" fontId="20" fillId="0" borderId="4" xfId="0" applyFont="1" applyBorder="1" applyAlignment="1">
      <alignment horizontal="center"/>
    </xf>
    <xf numFmtId="0" fontId="20" fillId="0" borderId="21" xfId="0" applyFont="1" applyBorder="1" applyAlignment="1">
      <alignment horizontal="center"/>
    </xf>
    <xf numFmtId="4" fontId="20" fillId="0" borderId="41" xfId="0" applyNumberFormat="1" applyFont="1" applyBorder="1" applyAlignment="1">
      <alignment horizontal="center" wrapText="1"/>
    </xf>
    <xf numFmtId="4" fontId="100" fillId="0" borderId="42" xfId="0" applyNumberFormat="1" applyFont="1" applyBorder="1" applyAlignment="1">
      <alignment horizontal="center" wrapText="1"/>
    </xf>
    <xf numFmtId="4" fontId="6" fillId="0" borderId="4" xfId="0" applyNumberFormat="1" applyFont="1" applyBorder="1" applyAlignment="1">
      <alignment horizontal="center"/>
    </xf>
    <xf numFmtId="4" fontId="6" fillId="0" borderId="21" xfId="0" applyNumberFormat="1" applyFont="1" applyBorder="1" applyAlignment="1">
      <alignment horizontal="center"/>
    </xf>
    <xf numFmtId="4" fontId="6" fillId="0" borderId="23" xfId="0" applyNumberFormat="1" applyFont="1" applyBorder="1" applyAlignment="1">
      <alignment horizontal="center"/>
    </xf>
    <xf numFmtId="4" fontId="15" fillId="0" borderId="21" xfId="0" applyNumberFormat="1" applyFont="1" applyBorder="1" applyAlignment="1">
      <alignment horizontal="center"/>
    </xf>
    <xf numFmtId="4" fontId="6" fillId="0" borderId="32" xfId="0" applyNumberFormat="1" applyFont="1" applyBorder="1" applyAlignment="1">
      <alignment horizontal="center"/>
    </xf>
    <xf numFmtId="4" fontId="6" fillId="0" borderId="43" xfId="0" applyNumberFormat="1" applyFont="1" applyBorder="1" applyAlignment="1">
      <alignment horizontal="center"/>
    </xf>
    <xf numFmtId="4" fontId="6" fillId="0" borderId="22" xfId="0" applyNumberFormat="1" applyFont="1" applyBorder="1" applyAlignment="1">
      <alignment horizontal="center" wrapText="1"/>
    </xf>
    <xf numFmtId="4" fontId="6" fillId="0" borderId="42" xfId="0" applyNumberFormat="1" applyFont="1" applyBorder="1" applyAlignment="1">
      <alignment horizontal="center" wrapText="1"/>
    </xf>
    <xf numFmtId="4" fontId="6" fillId="0" borderId="32" xfId="0" applyNumberFormat="1" applyFont="1" applyBorder="1" applyAlignment="1">
      <alignment horizontal="center" vertical="top" wrapText="1"/>
    </xf>
    <xf numFmtId="4" fontId="6" fillId="0" borderId="23" xfId="0" applyNumberFormat="1" applyFont="1" applyBorder="1" applyAlignment="1">
      <alignment horizontal="center" wrapText="1"/>
    </xf>
    <xf numFmtId="4" fontId="15" fillId="0" borderId="42" xfId="0" applyNumberFormat="1" applyFont="1" applyBorder="1" applyAlignment="1">
      <alignment horizontal="center" wrapText="1"/>
    </xf>
    <xf numFmtId="4" fontId="15" fillId="0" borderId="41" xfId="0" applyNumberFormat="1" applyFont="1" applyBorder="1" applyAlignment="1">
      <alignment horizontal="center"/>
    </xf>
    <xf numFmtId="0" fontId="6" fillId="0" borderId="4" xfId="1299" applyFont="1" applyBorder="1" applyAlignment="1">
      <alignment horizontal="justify" vertical="top" wrapText="1"/>
    </xf>
    <xf numFmtId="0" fontId="102" fillId="0" borderId="32" xfId="0" applyFont="1" applyBorder="1" applyAlignment="1">
      <alignment horizontal="justify" vertical="top" wrapText="1"/>
    </xf>
    <xf numFmtId="0" fontId="20" fillId="0" borderId="4" xfId="0" applyFont="1" applyBorder="1" applyAlignment="1">
      <alignment horizontal="justify" vertical="top" wrapText="1"/>
    </xf>
    <xf numFmtId="0" fontId="108" fillId="0" borderId="4" xfId="0" applyFont="1" applyBorder="1" applyAlignment="1">
      <alignment horizontal="justify" vertical="top" wrapText="1"/>
    </xf>
    <xf numFmtId="0" fontId="15" fillId="0" borderId="44" xfId="0" applyFont="1" applyBorder="1" applyAlignment="1">
      <alignment horizontal="justify" vertical="top" wrapText="1"/>
    </xf>
    <xf numFmtId="4" fontId="127" fillId="0" borderId="29" xfId="0" applyNumberFormat="1" applyFont="1" applyBorder="1" applyAlignment="1">
      <alignment horizontal="left" vertical="top" wrapText="1"/>
    </xf>
    <xf numFmtId="0" fontId="15" fillId="0" borderId="22" xfId="894" applyFont="1" applyBorder="1" applyAlignment="1">
      <alignment horizontal="justify" vertical="top" wrapText="1"/>
    </xf>
    <xf numFmtId="4" fontId="102" fillId="0" borderId="32" xfId="0" applyNumberFormat="1" applyFont="1" applyBorder="1" applyAlignment="1">
      <alignment horizontal="justify" vertical="top" wrapText="1"/>
    </xf>
    <xf numFmtId="4" fontId="15" fillId="0" borderId="32" xfId="0" applyNumberFormat="1" applyFont="1" applyBorder="1" applyAlignment="1">
      <alignment horizontal="center" wrapText="1"/>
    </xf>
    <xf numFmtId="4" fontId="15" fillId="0" borderId="4" xfId="0" applyNumberFormat="1" applyFont="1" applyBorder="1" applyAlignment="1">
      <alignment horizontal="center" wrapText="1"/>
    </xf>
    <xf numFmtId="4" fontId="15" fillId="0" borderId="4" xfId="0" applyNumberFormat="1" applyFont="1" applyBorder="1" applyAlignment="1">
      <alignment horizontal="center"/>
    </xf>
    <xf numFmtId="0" fontId="15" fillId="0" borderId="4" xfId="0" applyFont="1" applyBorder="1" applyAlignment="1">
      <alignment horizontal="justify" vertical="top" wrapText="1"/>
    </xf>
    <xf numFmtId="4" fontId="6" fillId="0" borderId="46" xfId="0" applyNumberFormat="1" applyFont="1" applyBorder="1" applyAlignment="1">
      <alignment wrapText="1"/>
    </xf>
    <xf numFmtId="0" fontId="6" fillId="0" borderId="44" xfId="0" applyFont="1" applyBorder="1" applyAlignment="1">
      <alignment horizontal="center" wrapText="1"/>
    </xf>
    <xf numFmtId="0" fontId="102" fillId="0" borderId="46" xfId="0" applyFont="1" applyBorder="1" applyAlignment="1">
      <alignment horizontal="justify" vertical="top" wrapText="1"/>
    </xf>
    <xf numFmtId="0" fontId="108" fillId="0" borderId="37" xfId="0" applyFont="1" applyBorder="1" applyAlignment="1">
      <alignment horizontal="justify" vertical="top" wrapText="1"/>
    </xf>
    <xf numFmtId="0" fontId="108" fillId="0" borderId="47" xfId="0" applyFont="1" applyBorder="1" applyAlignment="1">
      <alignment horizontal="justify" vertical="top" wrapText="1"/>
    </xf>
    <xf numFmtId="0" fontId="15" fillId="0" borderId="49" xfId="0" applyFont="1" applyBorder="1" applyAlignment="1">
      <alignment horizontal="justify" vertical="top" wrapText="1"/>
    </xf>
    <xf numFmtId="0" fontId="6" fillId="0" borderId="46" xfId="0" applyFont="1" applyBorder="1" applyAlignment="1">
      <alignment horizontal="justify" vertical="top" wrapText="1"/>
    </xf>
    <xf numFmtId="4" fontId="6" fillId="0" borderId="46" xfId="0" applyNumberFormat="1" applyFont="1" applyBorder="1" applyAlignment="1">
      <alignment horizontal="center" wrapText="1"/>
    </xf>
    <xf numFmtId="4" fontId="6" fillId="0" borderId="32" xfId="0" applyNumberFormat="1" applyFont="1" applyBorder="1" applyAlignment="1">
      <alignment horizontal="center" wrapText="1"/>
    </xf>
    <xf numFmtId="4" fontId="6" fillId="0" borderId="48" xfId="0" applyNumberFormat="1" applyFont="1" applyBorder="1" applyAlignment="1">
      <alignment horizontal="center" wrapText="1"/>
    </xf>
    <xf numFmtId="4" fontId="6" fillId="0" borderId="29" xfId="0" applyNumberFormat="1" applyFont="1" applyBorder="1" applyAlignment="1">
      <alignment horizontal="center"/>
    </xf>
    <xf numFmtId="4" fontId="6" fillId="0" borderId="51" xfId="0" applyNumberFormat="1" applyFont="1" applyBorder="1" applyAlignment="1">
      <alignment horizontal="center"/>
    </xf>
    <xf numFmtId="0" fontId="6" fillId="0" borderId="50" xfId="0" applyFont="1" applyBorder="1" applyAlignment="1">
      <alignment horizontal="justify" vertical="top" wrapText="1"/>
    </xf>
    <xf numFmtId="0" fontId="25" fillId="0" borderId="4" xfId="0" applyFont="1" applyBorder="1" applyAlignment="1">
      <alignment horizontal="justify" wrapText="1"/>
    </xf>
    <xf numFmtId="0" fontId="6" fillId="0" borderId="23" xfId="0" applyFont="1" applyBorder="1" applyAlignment="1">
      <alignment horizontal="center"/>
    </xf>
    <xf numFmtId="0" fontId="6" fillId="0" borderId="41" xfId="0" applyFont="1" applyBorder="1" applyAlignment="1">
      <alignment horizontal="center"/>
    </xf>
    <xf numFmtId="4" fontId="15" fillId="0" borderId="29" xfId="0" applyNumberFormat="1" applyFont="1" applyBorder="1" applyAlignment="1">
      <alignment horizontal="center" wrapText="1"/>
    </xf>
    <xf numFmtId="0" fontId="6" fillId="0" borderId="32" xfId="0" applyFont="1" applyBorder="1" applyAlignment="1">
      <alignment horizontal="center"/>
    </xf>
    <xf numFmtId="0" fontId="6" fillId="0" borderId="43" xfId="0" applyFont="1" applyBorder="1" applyAlignment="1">
      <alignment horizontal="center"/>
    </xf>
    <xf numFmtId="0" fontId="6" fillId="0" borderId="46" xfId="0" applyFont="1" applyBorder="1" applyAlignment="1">
      <alignment horizontal="center"/>
    </xf>
    <xf numFmtId="4" fontId="6" fillId="0" borderId="22" xfId="894" applyNumberFormat="1" applyBorder="1" applyAlignment="1">
      <alignment horizontal="center" wrapText="1"/>
    </xf>
    <xf numFmtId="0" fontId="6" fillId="0" borderId="51" xfId="0" applyFont="1" applyBorder="1" applyAlignment="1">
      <alignment horizontal="center"/>
    </xf>
    <xf numFmtId="0" fontId="6" fillId="0" borderId="4" xfId="0" applyFont="1" applyBorder="1" applyAlignment="1">
      <alignment horizontal="center"/>
    </xf>
    <xf numFmtId="0" fontId="6" fillId="0" borderId="29" xfId="0" applyFont="1" applyBorder="1" applyAlignment="1">
      <alignment horizontal="center"/>
    </xf>
    <xf numFmtId="0" fontId="6" fillId="0" borderId="44" xfId="0" applyFont="1" applyBorder="1" applyAlignment="1">
      <alignment horizontal="center"/>
    </xf>
    <xf numFmtId="4" fontId="6" fillId="0" borderId="44" xfId="0" applyNumberFormat="1" applyFont="1" applyBorder="1" applyAlignment="1">
      <alignment horizontal="center"/>
    </xf>
    <xf numFmtId="4" fontId="15" fillId="0" borderId="51" xfId="0" applyNumberFormat="1" applyFont="1" applyBorder="1" applyAlignment="1">
      <alignment horizontal="center"/>
    </xf>
    <xf numFmtId="0" fontId="6" fillId="0" borderId="45" xfId="0" applyFont="1" applyBorder="1" applyAlignment="1">
      <alignment horizontal="center"/>
    </xf>
    <xf numFmtId="4" fontId="6" fillId="0" borderId="44" xfId="0" applyNumberFormat="1" applyFont="1" applyBorder="1" applyAlignment="1">
      <alignment horizontal="center" wrapText="1"/>
    </xf>
    <xf numFmtId="4" fontId="15" fillId="0" borderId="23" xfId="0" applyNumberFormat="1" applyFont="1" applyBorder="1" applyAlignment="1">
      <alignment horizontal="center"/>
    </xf>
    <xf numFmtId="4" fontId="15" fillId="0" borderId="44" xfId="0" applyNumberFormat="1" applyFont="1" applyBorder="1" applyAlignment="1">
      <alignment horizontal="center" wrapText="1"/>
    </xf>
    <xf numFmtId="0" fontId="6" fillId="0" borderId="44" xfId="0" applyFont="1" applyBorder="1"/>
    <xf numFmtId="0" fontId="6" fillId="0" borderId="53" xfId="0" applyFont="1" applyBorder="1"/>
    <xf numFmtId="4" fontId="6" fillId="0" borderId="44" xfId="0" applyNumberFormat="1" applyFont="1" applyBorder="1" applyAlignment="1">
      <alignment horizontal="right" wrapText="1"/>
    </xf>
    <xf numFmtId="4" fontId="6" fillId="0" borderId="49" xfId="0" applyNumberFormat="1" applyFont="1" applyBorder="1" applyAlignment="1">
      <alignment wrapText="1"/>
    </xf>
    <xf numFmtId="4" fontId="6" fillId="0" borderId="23" xfId="0" applyNumberFormat="1" applyFont="1" applyBorder="1" applyAlignment="1">
      <alignment horizontal="right" wrapText="1"/>
    </xf>
    <xf numFmtId="4" fontId="15" fillId="0" borderId="44" xfId="0" applyNumberFormat="1" applyFont="1" applyBorder="1" applyAlignment="1">
      <alignment horizontal="right" wrapText="1"/>
    </xf>
    <xf numFmtId="0" fontId="6" fillId="0" borderId="21" xfId="0" applyFont="1" applyBorder="1" applyAlignment="1">
      <alignment horizontal="center"/>
    </xf>
    <xf numFmtId="0" fontId="16" fillId="0" borderId="4" xfId="0" applyFont="1" applyBorder="1" applyAlignment="1">
      <alignment horizontal="center" wrapText="1"/>
    </xf>
    <xf numFmtId="4" fontId="6" fillId="0" borderId="45" xfId="0" applyNumberFormat="1" applyFont="1" applyBorder="1" applyAlignment="1">
      <alignment horizontal="center"/>
    </xf>
    <xf numFmtId="0" fontId="18" fillId="0" borderId="22" xfId="0" applyFont="1" applyBorder="1" applyAlignment="1">
      <alignment horizontal="center"/>
    </xf>
    <xf numFmtId="4" fontId="6" fillId="0" borderId="22" xfId="0" applyNumberFormat="1" applyFont="1" applyBorder="1" applyAlignment="1">
      <alignment horizontal="center" vertical="top"/>
    </xf>
    <xf numFmtId="4" fontId="6" fillId="0" borderId="42" xfId="0" applyNumberFormat="1" applyFont="1" applyBorder="1" applyAlignment="1">
      <alignment horizontal="center" vertical="top"/>
    </xf>
    <xf numFmtId="4" fontId="15" fillId="0" borderId="51" xfId="0" applyNumberFormat="1" applyFont="1" applyBorder="1" applyAlignment="1">
      <alignment horizontal="center" wrapText="1"/>
    </xf>
    <xf numFmtId="4" fontId="20" fillId="0" borderId="4" xfId="0" applyNumberFormat="1" applyFont="1" applyBorder="1" applyAlignment="1">
      <alignment horizontal="center"/>
    </xf>
    <xf numFmtId="4" fontId="100" fillId="0" borderId="54" xfId="0" applyNumberFormat="1" applyFont="1" applyBorder="1" applyAlignment="1">
      <alignment horizontal="center" vertical="top" wrapText="1"/>
    </xf>
    <xf numFmtId="4" fontId="20" fillId="0" borderId="32" xfId="0" applyNumberFormat="1" applyFont="1" applyBorder="1" applyAlignment="1">
      <alignment horizontal="center" wrapText="1"/>
    </xf>
    <xf numFmtId="0" fontId="6" fillId="61" borderId="4" xfId="0" applyFont="1" applyFill="1" applyBorder="1" applyAlignment="1">
      <alignment horizontal="justify" vertical="top" wrapText="1"/>
    </xf>
    <xf numFmtId="4" fontId="20" fillId="0" borderId="29" xfId="0" applyNumberFormat="1" applyFont="1" applyBorder="1" applyAlignment="1">
      <alignment horizontal="center"/>
    </xf>
    <xf numFmtId="4" fontId="20" fillId="0" borderId="32" xfId="0" applyNumberFormat="1" applyFont="1" applyBorder="1" applyAlignment="1">
      <alignment horizontal="center"/>
    </xf>
    <xf numFmtId="0" fontId="20" fillId="0" borderId="49" xfId="0" applyFont="1" applyBorder="1" applyAlignment="1">
      <alignment horizontal="center"/>
    </xf>
    <xf numFmtId="4" fontId="100" fillId="0" borderId="22" xfId="0" applyNumberFormat="1" applyFont="1" applyBorder="1" applyAlignment="1">
      <alignment horizontal="center" wrapText="1"/>
    </xf>
    <xf numFmtId="4" fontId="20" fillId="0" borderId="50" xfId="0" applyNumberFormat="1" applyFont="1" applyBorder="1" applyAlignment="1">
      <alignment horizontal="center"/>
    </xf>
    <xf numFmtId="4" fontId="20" fillId="0" borderId="29" xfId="0" applyNumberFormat="1" applyFont="1" applyBorder="1" applyAlignment="1">
      <alignment horizontal="justify" vertical="top" wrapText="1"/>
    </xf>
    <xf numFmtId="0" fontId="20" fillId="0" borderId="4" xfId="0" applyFont="1" applyBorder="1" applyAlignment="1">
      <alignment horizontal="center" wrapText="1"/>
    </xf>
    <xf numFmtId="4" fontId="20" fillId="0" borderId="4" xfId="0" applyNumberFormat="1" applyFont="1" applyBorder="1" applyAlignment="1">
      <alignment horizontal="center" vertical="top" wrapText="1"/>
    </xf>
    <xf numFmtId="4" fontId="20" fillId="0" borderId="55" xfId="0" applyNumberFormat="1" applyFont="1" applyBorder="1" applyAlignment="1">
      <alignment horizontal="center" vertical="top" wrapText="1"/>
    </xf>
    <xf numFmtId="4" fontId="20" fillId="0" borderId="56" xfId="0" applyNumberFormat="1" applyFont="1" applyBorder="1" applyAlignment="1">
      <alignment horizontal="center" vertical="top" wrapText="1"/>
    </xf>
    <xf numFmtId="4" fontId="20" fillId="0" borderId="57" xfId="0" applyNumberFormat="1" applyFont="1" applyBorder="1" applyAlignment="1">
      <alignment horizontal="center" vertical="top" wrapText="1"/>
    </xf>
    <xf numFmtId="4" fontId="20" fillId="0" borderId="58" xfId="0" applyNumberFormat="1" applyFont="1" applyBorder="1" applyAlignment="1">
      <alignment horizontal="center" vertical="top" wrapText="1"/>
    </xf>
    <xf numFmtId="4" fontId="100" fillId="0" borderId="55" xfId="0" applyNumberFormat="1" applyFont="1" applyBorder="1" applyAlignment="1">
      <alignment horizontal="center" vertical="top" wrapText="1"/>
    </xf>
    <xf numFmtId="4" fontId="100" fillId="0" borderId="33" xfId="0" applyNumberFormat="1" applyFont="1" applyBorder="1" applyAlignment="1">
      <alignment horizontal="center" vertical="top" wrapText="1"/>
    </xf>
    <xf numFmtId="4" fontId="100" fillId="0" borderId="59" xfId="0" applyNumberFormat="1" applyFont="1" applyBorder="1" applyAlignment="1">
      <alignment horizontal="center" vertical="top" wrapText="1"/>
    </xf>
    <xf numFmtId="4" fontId="100" fillId="0" borderId="56" xfId="0" applyNumberFormat="1" applyFont="1" applyBorder="1" applyAlignment="1">
      <alignment horizontal="center" vertical="top" wrapText="1"/>
    </xf>
    <xf numFmtId="4" fontId="100" fillId="0" borderId="58" xfId="0" applyNumberFormat="1" applyFont="1" applyBorder="1" applyAlignment="1">
      <alignment horizontal="center" vertical="top" wrapText="1"/>
    </xf>
    <xf numFmtId="4" fontId="20" fillId="0" borderId="59" xfId="0" applyNumberFormat="1" applyFont="1" applyBorder="1" applyAlignment="1">
      <alignment horizontal="center" vertical="top" wrapText="1"/>
    </xf>
    <xf numFmtId="4" fontId="100" fillId="0" borderId="33" xfId="894" applyNumberFormat="1" applyFont="1" applyBorder="1" applyAlignment="1">
      <alignment horizontal="center" vertical="top" wrapText="1"/>
    </xf>
    <xf numFmtId="4" fontId="108" fillId="0" borderId="59" xfId="1278" applyNumberFormat="1" applyFont="1" applyBorder="1" applyAlignment="1">
      <alignment horizontal="center" vertical="top" wrapText="1"/>
    </xf>
    <xf numFmtId="4" fontId="108" fillId="0" borderId="55" xfId="1278" applyNumberFormat="1" applyFont="1" applyBorder="1" applyAlignment="1">
      <alignment horizontal="center" vertical="top" wrapText="1"/>
    </xf>
    <xf numFmtId="4" fontId="108" fillId="0" borderId="55" xfId="0" applyNumberFormat="1" applyFont="1" applyBorder="1" applyAlignment="1">
      <alignment horizontal="center" vertical="top" wrapText="1"/>
    </xf>
    <xf numFmtId="4" fontId="100" fillId="0" borderId="55" xfId="0" applyNumberFormat="1" applyFont="1" applyBorder="1" applyAlignment="1">
      <alignment horizontal="center" wrapText="1"/>
    </xf>
    <xf numFmtId="4" fontId="20" fillId="61" borderId="55" xfId="0" applyNumberFormat="1" applyFont="1" applyFill="1" applyBorder="1" applyAlignment="1">
      <alignment horizontal="center" vertical="top" wrapText="1"/>
    </xf>
    <xf numFmtId="4" fontId="20" fillId="0" borderId="59" xfId="1295" applyNumberFormat="1" applyFont="1" applyBorder="1" applyAlignment="1">
      <alignment horizontal="center" vertical="top" wrapText="1"/>
    </xf>
    <xf numFmtId="4" fontId="20" fillId="0" borderId="55" xfId="1295" applyNumberFormat="1" applyFont="1" applyBorder="1" applyAlignment="1">
      <alignment horizontal="center" vertical="top" wrapText="1"/>
    </xf>
    <xf numFmtId="4" fontId="108" fillId="0" borderId="59" xfId="0" applyNumberFormat="1" applyFont="1" applyBorder="1" applyAlignment="1">
      <alignment horizontal="center" vertical="top" wrapText="1"/>
    </xf>
    <xf numFmtId="4" fontId="111" fillId="0" borderId="59" xfId="0" applyNumberFormat="1" applyFont="1" applyBorder="1" applyAlignment="1">
      <alignment horizontal="center" vertical="top" wrapText="1"/>
    </xf>
    <xf numFmtId="4" fontId="20" fillId="0" borderId="58" xfId="0" applyNumberFormat="1" applyFont="1" applyBorder="1" applyAlignment="1">
      <alignment horizontal="center"/>
    </xf>
    <xf numFmtId="4" fontId="100" fillId="0" borderId="33" xfId="1295" applyNumberFormat="1" applyFont="1" applyBorder="1" applyAlignment="1">
      <alignment horizontal="center" vertical="top" wrapText="1"/>
    </xf>
    <xf numFmtId="4" fontId="108" fillId="0" borderId="59" xfId="1295" applyNumberFormat="1" applyFont="1" applyBorder="1" applyAlignment="1">
      <alignment horizontal="center" vertical="top" wrapText="1"/>
    </xf>
    <xf numFmtId="4" fontId="113" fillId="0" borderId="0" xfId="1278" applyNumberFormat="1" applyFont="1" applyAlignment="1">
      <alignment horizontal="center" vertical="top" wrapText="1"/>
    </xf>
    <xf numFmtId="4" fontId="114" fillId="0" borderId="33" xfId="0" applyNumberFormat="1" applyFont="1" applyBorder="1" applyAlignment="1">
      <alignment horizontal="center" vertical="top" wrapText="1"/>
    </xf>
    <xf numFmtId="0" fontId="110" fillId="0" borderId="32" xfId="0" applyFont="1" applyBorder="1" applyAlignment="1">
      <alignment horizontal="center" wrapText="1"/>
    </xf>
    <xf numFmtId="4" fontId="114" fillId="0" borderId="33" xfId="0" applyNumberFormat="1" applyFont="1" applyBorder="1" applyAlignment="1">
      <alignment horizontal="center" vertical="top"/>
    </xf>
    <xf numFmtId="0" fontId="108" fillId="0" borderId="32" xfId="0" applyFont="1" applyBorder="1" applyAlignment="1">
      <alignment horizontal="justify" vertical="top" wrapText="1"/>
    </xf>
    <xf numFmtId="0" fontId="111" fillId="0" borderId="4" xfId="0" applyFont="1" applyBorder="1" applyAlignment="1">
      <alignment horizontal="justify" vertical="top" wrapText="1"/>
    </xf>
    <xf numFmtId="0" fontId="16" fillId="0" borderId="32" xfId="0" applyFont="1" applyBorder="1" applyAlignment="1">
      <alignment horizontal="center" wrapText="1"/>
    </xf>
    <xf numFmtId="11" fontId="6" fillId="61" borderId="4" xfId="1279" applyNumberFormat="1" applyFill="1" applyBorder="1" applyAlignment="1">
      <alignment horizontal="center" wrapText="1"/>
    </xf>
    <xf numFmtId="4" fontId="108" fillId="0" borderId="55" xfId="1295" applyNumberFormat="1" applyFont="1" applyBorder="1" applyAlignment="1">
      <alignment horizontal="center" vertical="top" wrapText="1"/>
    </xf>
    <xf numFmtId="0" fontId="108" fillId="0" borderId="4" xfId="1295" applyFont="1" applyBorder="1" applyAlignment="1">
      <alignment horizontal="justify" vertical="top" wrapText="1"/>
    </xf>
    <xf numFmtId="0" fontId="16" fillId="0" borderId="4" xfId="1295" applyFont="1" applyBorder="1" applyAlignment="1">
      <alignment horizontal="center" wrapText="1"/>
    </xf>
    <xf numFmtId="0" fontId="25" fillId="0" borderId="4" xfId="0" applyFont="1" applyBorder="1" applyAlignment="1">
      <alignment horizontal="justify" vertical="top" wrapText="1"/>
    </xf>
    <xf numFmtId="4" fontId="112" fillId="0" borderId="0" xfId="0" applyNumberFormat="1" applyFont="1"/>
    <xf numFmtId="0" fontId="0" fillId="0" borderId="4" xfId="0" applyBorder="1" applyAlignment="1">
      <alignment horizontal="center"/>
    </xf>
    <xf numFmtId="4" fontId="127" fillId="0" borderId="4" xfId="0" applyNumberFormat="1" applyFont="1" applyBorder="1" applyAlignment="1">
      <alignment horizontal="center"/>
    </xf>
    <xf numFmtId="0" fontId="6" fillId="0" borderId="49" xfId="0" applyFont="1" applyBorder="1" applyAlignment="1">
      <alignment horizontal="center" wrapText="1"/>
    </xf>
    <xf numFmtId="4" fontId="20" fillId="0" borderId="23" xfId="0" applyNumberFormat="1" applyFont="1" applyBorder="1" applyAlignment="1">
      <alignment horizontal="right" vertical="top" wrapText="1"/>
    </xf>
    <xf numFmtId="4" fontId="100" fillId="0" borderId="22" xfId="0" applyNumberFormat="1" applyFont="1" applyBorder="1" applyAlignment="1">
      <alignment horizontal="justify" vertical="top" wrapText="1"/>
    </xf>
    <xf numFmtId="0" fontId="100" fillId="0" borderId="22" xfId="0" applyFont="1" applyBorder="1" applyAlignment="1">
      <alignment horizontal="center" wrapText="1"/>
    </xf>
    <xf numFmtId="4" fontId="20" fillId="0" borderId="42" xfId="0" applyNumberFormat="1" applyFont="1" applyBorder="1" applyAlignment="1">
      <alignment horizontal="center" wrapText="1"/>
    </xf>
    <xf numFmtId="0" fontId="102" fillId="0" borderId="32" xfId="0" applyFont="1" applyBorder="1" applyAlignment="1">
      <alignment horizontal="center" wrapText="1"/>
    </xf>
    <xf numFmtId="0" fontId="108" fillId="0" borderId="4" xfId="0" applyFont="1" applyBorder="1" applyAlignment="1">
      <alignment horizontal="center" wrapText="1"/>
    </xf>
    <xf numFmtId="0" fontId="6" fillId="0" borderId="4" xfId="1299" applyFont="1" applyBorder="1" applyAlignment="1">
      <alignment horizontal="center" wrapText="1"/>
    </xf>
    <xf numFmtId="4" fontId="20" fillId="0" borderId="45" xfId="0" applyNumberFormat="1" applyFont="1" applyBorder="1" applyAlignment="1">
      <alignment horizontal="center" wrapText="1"/>
    </xf>
    <xf numFmtId="4" fontId="125" fillId="0" borderId="4" xfId="0" applyNumberFormat="1" applyFont="1" applyBorder="1" applyAlignment="1">
      <alignment horizontal="center"/>
    </xf>
    <xf numFmtId="0" fontId="125" fillId="0" borderId="4" xfId="0" applyFont="1" applyBorder="1" applyAlignment="1">
      <alignment horizontal="center"/>
    </xf>
    <xf numFmtId="0" fontId="20" fillId="0" borderId="0" xfId="0" applyFont="1"/>
    <xf numFmtId="4" fontId="128" fillId="0" borderId="65" xfId="0" applyNumberFormat="1" applyFont="1" applyBorder="1" applyAlignment="1">
      <alignment horizontal="center" vertical="top" wrapText="1"/>
    </xf>
    <xf numFmtId="4" fontId="20" fillId="0" borderId="4" xfId="701" applyNumberFormat="1" applyFont="1" applyBorder="1" applyAlignment="1">
      <alignment horizontal="justify" vertical="top" wrapText="1"/>
    </xf>
    <xf numFmtId="4" fontId="125" fillId="0" borderId="55" xfId="1295" applyNumberFormat="1" applyFont="1" applyBorder="1" applyAlignment="1">
      <alignment horizontal="center" vertical="top" wrapText="1"/>
    </xf>
    <xf numFmtId="0" fontId="103" fillId="0" borderId="3" xfId="0" applyFont="1" applyBorder="1" applyAlignment="1">
      <alignment horizontal="center"/>
    </xf>
    <xf numFmtId="4" fontId="20" fillId="61" borderId="4" xfId="0" applyNumberFormat="1" applyFont="1" applyFill="1" applyBorder="1" applyAlignment="1">
      <alignment horizontal="center" wrapText="1"/>
    </xf>
    <xf numFmtId="0" fontId="108" fillId="0" borderId="23" xfId="0" applyFont="1" applyBorder="1" applyAlignment="1">
      <alignment horizontal="justify" vertical="top" wrapText="1"/>
    </xf>
    <xf numFmtId="4" fontId="6" fillId="0" borderId="52" xfId="0" applyNumberFormat="1" applyFont="1" applyBorder="1" applyAlignment="1">
      <alignment horizontal="center"/>
    </xf>
    <xf numFmtId="4" fontId="6" fillId="0" borderId="52" xfId="0" applyNumberFormat="1" applyFont="1" applyBorder="1" applyAlignment="1">
      <alignment horizontal="center" wrapText="1"/>
    </xf>
    <xf numFmtId="4" fontId="20" fillId="0" borderId="4" xfId="0" applyNumberFormat="1" applyFont="1" applyBorder="1" applyAlignment="1">
      <alignment horizontal="left" vertical="top" wrapText="1"/>
    </xf>
    <xf numFmtId="4" fontId="106" fillId="0" borderId="0" xfId="0" applyNumberFormat="1" applyFont="1" applyAlignment="1">
      <alignment horizontal="left" vertical="center" wrapText="1"/>
    </xf>
    <xf numFmtId="4" fontId="106" fillId="0" borderId="0" xfId="0" applyNumberFormat="1" applyFont="1" applyAlignment="1">
      <alignment horizontal="left" vertical="top"/>
    </xf>
    <xf numFmtId="4" fontId="106" fillId="0" borderId="0" xfId="0" applyNumberFormat="1" applyFont="1" applyAlignment="1">
      <alignment horizontal="left" wrapText="1"/>
    </xf>
    <xf numFmtId="4" fontId="20" fillId="0" borderId="61" xfId="0" applyNumberFormat="1" applyFont="1" applyBorder="1" applyAlignment="1">
      <alignment horizontal="center" vertical="top" wrapText="1"/>
    </xf>
    <xf numFmtId="4" fontId="100" fillId="0" borderId="62" xfId="1278" applyNumberFormat="1" applyFont="1" applyBorder="1" applyAlignment="1">
      <alignment horizontal="center" vertical="top" wrapText="1"/>
    </xf>
    <xf numFmtId="4" fontId="20" fillId="0" borderId="63" xfId="1278" applyNumberFormat="1" applyFont="1" applyBorder="1" applyAlignment="1">
      <alignment horizontal="center" vertical="top" wrapText="1"/>
    </xf>
    <xf numFmtId="4" fontId="100" fillId="0" borderId="63" xfId="1278" applyNumberFormat="1" applyFont="1" applyBorder="1" applyAlignment="1">
      <alignment horizontal="center" vertical="top" wrapText="1"/>
    </xf>
    <xf numFmtId="4" fontId="20" fillId="0" borderId="64" xfId="1278" applyNumberFormat="1" applyFont="1" applyBorder="1" applyAlignment="1">
      <alignment horizontal="center" vertical="top" wrapText="1"/>
    </xf>
    <xf numFmtId="4" fontId="106" fillId="0" borderId="31" xfId="1278" applyNumberFormat="1" applyFont="1" applyBorder="1" applyAlignment="1">
      <alignment horizontal="center" vertical="top" wrapText="1"/>
    </xf>
    <xf numFmtId="4" fontId="20" fillId="61" borderId="4" xfId="0" applyNumberFormat="1" applyFont="1" applyFill="1" applyBorder="1" applyAlignment="1">
      <alignment horizontal="justify" vertical="top" wrapText="1"/>
    </xf>
    <xf numFmtId="4" fontId="125" fillId="0" borderId="0" xfId="0" applyNumberFormat="1" applyFont="1" applyAlignment="1">
      <alignment horizontal="left"/>
    </xf>
    <xf numFmtId="4" fontId="126" fillId="0" borderId="0" xfId="0" applyNumberFormat="1" applyFont="1" applyAlignment="1">
      <alignment horizontal="left"/>
    </xf>
    <xf numFmtId="4" fontId="6" fillId="0" borderId="0" xfId="0" applyNumberFormat="1" applyFont="1" applyAlignment="1">
      <alignment horizontal="left"/>
    </xf>
    <xf numFmtId="4" fontId="20" fillId="62" borderId="65" xfId="0" applyNumberFormat="1" applyFont="1" applyFill="1" applyBorder="1" applyAlignment="1">
      <alignment horizontal="center" vertical="top" wrapText="1"/>
    </xf>
    <xf numFmtId="4" fontId="127" fillId="0" borderId="4" xfId="0" applyNumberFormat="1" applyFont="1" applyBorder="1" applyAlignment="1">
      <alignment horizontal="justify" vertical="top" wrapText="1"/>
    </xf>
    <xf numFmtId="4" fontId="128" fillId="0" borderId="55" xfId="0" applyNumberFormat="1" applyFont="1" applyBorder="1" applyAlignment="1">
      <alignment horizontal="center" vertical="top" wrapText="1"/>
    </xf>
    <xf numFmtId="4" fontId="20" fillId="0" borderId="62" xfId="1278" applyNumberFormat="1" applyFont="1" applyBorder="1" applyAlignment="1">
      <alignment horizontal="center" vertical="top" wrapText="1"/>
    </xf>
    <xf numFmtId="4" fontId="100" fillId="0" borderId="31" xfId="1278" applyNumberFormat="1" applyFont="1" applyBorder="1" applyAlignment="1">
      <alignment horizontal="center" vertical="top" wrapText="1"/>
    </xf>
    <xf numFmtId="4" fontId="100" fillId="0" borderId="31" xfId="0" applyNumberFormat="1" applyFont="1" applyBorder="1" applyAlignment="1">
      <alignment horizontal="center" vertical="top" wrapText="1"/>
    </xf>
    <xf numFmtId="4" fontId="6" fillId="0" borderId="4" xfId="1295" applyNumberFormat="1" applyBorder="1" applyAlignment="1">
      <alignment horizontal="justify" vertical="top"/>
    </xf>
    <xf numFmtId="0" fontId="115" fillId="0" borderId="0" xfId="0" applyFont="1" applyAlignment="1">
      <alignment horizontal="justify" vertical="top" wrapText="1"/>
    </xf>
    <xf numFmtId="0" fontId="100" fillId="0" borderId="33" xfId="0" applyFont="1" applyBorder="1" applyAlignment="1">
      <alignment horizontal="justify" vertical="top" wrapText="1"/>
    </xf>
    <xf numFmtId="4" fontId="111" fillId="0" borderId="68" xfId="1295" applyNumberFormat="1" applyFont="1" applyBorder="1" applyAlignment="1">
      <alignment horizontal="center" vertical="top" wrapText="1"/>
    </xf>
    <xf numFmtId="0" fontId="18" fillId="0" borderId="29" xfId="1295" applyFont="1" applyBorder="1" applyAlignment="1">
      <alignment horizontal="justify" vertical="top" wrapText="1"/>
    </xf>
    <xf numFmtId="0" fontId="18" fillId="0" borderId="39" xfId="1295" applyFont="1" applyBorder="1" applyAlignment="1">
      <alignment horizontal="justify" vertical="top" wrapText="1"/>
    </xf>
    <xf numFmtId="0" fontId="18" fillId="0" borderId="29" xfId="1295" applyFont="1" applyBorder="1" applyAlignment="1">
      <alignment horizontal="center" wrapText="1"/>
    </xf>
    <xf numFmtId="0" fontId="15" fillId="0" borderId="37" xfId="0" applyFont="1" applyBorder="1" applyAlignment="1">
      <alignment horizontal="justify" vertical="top" wrapText="1"/>
    </xf>
    <xf numFmtId="4" fontId="20" fillId="0" borderId="27" xfId="0" applyNumberFormat="1" applyFont="1" applyBorder="1" applyAlignment="1">
      <alignment horizontal="center" wrapText="1"/>
    </xf>
    <xf numFmtId="4" fontId="6" fillId="0" borderId="4" xfId="0" applyNumberFormat="1" applyFont="1" applyBorder="1" applyAlignment="1">
      <alignment wrapText="1"/>
    </xf>
    <xf numFmtId="4" fontId="15" fillId="0" borderId="4" xfId="1295" applyNumberFormat="1" applyFont="1" applyBorder="1" applyAlignment="1">
      <alignment horizontal="justify" vertical="top" wrapText="1"/>
    </xf>
    <xf numFmtId="4" fontId="6" fillId="0" borderId="4" xfId="894" applyNumberFormat="1" applyBorder="1" applyAlignment="1">
      <alignment horizontal="justify" vertical="top" wrapText="1"/>
    </xf>
    <xf numFmtId="4" fontId="111" fillId="0" borderId="55" xfId="1295" applyNumberFormat="1" applyFont="1" applyBorder="1" applyAlignment="1">
      <alignment horizontal="center" vertical="top" wrapText="1"/>
    </xf>
    <xf numFmtId="4" fontId="108" fillId="0" borderId="69" xfId="0" applyNumberFormat="1" applyFont="1" applyBorder="1" applyAlignment="1">
      <alignment horizontal="center" vertical="top" wrapText="1"/>
    </xf>
    <xf numFmtId="0" fontId="108" fillId="0" borderId="70" xfId="0" applyFont="1" applyBorder="1" applyAlignment="1">
      <alignment horizontal="justify" vertical="top" wrapText="1"/>
    </xf>
    <xf numFmtId="4" fontId="6" fillId="0" borderId="70" xfId="0" applyNumberFormat="1" applyFont="1" applyBorder="1" applyAlignment="1">
      <alignment horizontal="center" vertical="top" wrapText="1"/>
    </xf>
    <xf numFmtId="4" fontId="6" fillId="0" borderId="71" xfId="0" applyNumberFormat="1" applyFont="1" applyBorder="1" applyAlignment="1">
      <alignment horizontal="center"/>
    </xf>
    <xf numFmtId="0" fontId="6" fillId="0" borderId="72" xfId="0" applyFont="1" applyBorder="1" applyAlignment="1">
      <alignment horizontal="center"/>
    </xf>
    <xf numFmtId="0" fontId="125" fillId="0" borderId="4" xfId="0" applyFont="1" applyBorder="1" applyAlignment="1">
      <alignment horizontal="left" vertical="top" wrapText="1"/>
    </xf>
    <xf numFmtId="4" fontId="128" fillId="0" borderId="60" xfId="0" applyNumberFormat="1" applyFont="1" applyBorder="1" applyAlignment="1">
      <alignment horizontal="center" vertical="top" wrapText="1"/>
    </xf>
    <xf numFmtId="4" fontId="128" fillId="0" borderId="66" xfId="0" applyNumberFormat="1" applyFont="1" applyBorder="1" applyAlignment="1">
      <alignment horizontal="center" vertical="top" wrapText="1"/>
    </xf>
    <xf numFmtId="4" fontId="6" fillId="61" borderId="23" xfId="0" applyNumberFormat="1" applyFont="1" applyFill="1" applyBorder="1" applyAlignment="1">
      <alignment horizontal="justify" vertical="top" wrapText="1"/>
    </xf>
    <xf numFmtId="0" fontId="127" fillId="0" borderId="4" xfId="0" applyFont="1" applyBorder="1" applyAlignment="1">
      <alignment horizontal="center" wrapText="1"/>
    </xf>
    <xf numFmtId="0" fontId="103" fillId="0" borderId="0" xfId="0" applyFont="1" applyAlignment="1">
      <alignment horizontal="center"/>
    </xf>
    <xf numFmtId="4" fontId="100" fillId="0" borderId="64" xfId="1278" applyNumberFormat="1" applyFont="1" applyBorder="1" applyAlignment="1">
      <alignment horizontal="center" vertical="top" wrapText="1"/>
    </xf>
    <xf numFmtId="4" fontId="125" fillId="0" borderId="55" xfId="0" applyNumberFormat="1" applyFont="1" applyBorder="1" applyAlignment="1">
      <alignment horizontal="center" vertical="top" wrapText="1"/>
    </xf>
    <xf numFmtId="0" fontId="108" fillId="0" borderId="27" xfId="0" applyFont="1" applyBorder="1" applyAlignment="1">
      <alignment horizontal="justify" vertical="top" wrapText="1"/>
    </xf>
    <xf numFmtId="0" fontId="110" fillId="0" borderId="27" xfId="0" applyFont="1" applyBorder="1" applyAlignment="1">
      <alignment horizontal="center" wrapText="1"/>
    </xf>
    <xf numFmtId="4" fontId="16" fillId="0" borderId="52" xfId="0" applyNumberFormat="1" applyFont="1" applyBorder="1" applyAlignment="1">
      <alignment horizontal="justify" vertical="top" wrapText="1"/>
    </xf>
    <xf numFmtId="4" fontId="16" fillId="0" borderId="28" xfId="0" applyNumberFormat="1" applyFont="1" applyBorder="1" applyAlignment="1">
      <alignment horizontal="center" wrapText="1"/>
    </xf>
    <xf numFmtId="0" fontId="16" fillId="0" borderId="52" xfId="0" applyFont="1" applyBorder="1" applyAlignment="1">
      <alignment horizontal="justify" vertical="top" wrapText="1"/>
    </xf>
    <xf numFmtId="0" fontId="16" fillId="0" borderId="52" xfId="0" applyFont="1" applyBorder="1" applyAlignment="1">
      <alignment horizontal="center" wrapText="1"/>
    </xf>
    <xf numFmtId="4" fontId="6" fillId="0" borderId="65" xfId="0" applyNumberFormat="1" applyFont="1" applyBorder="1" applyAlignment="1">
      <alignment horizontal="center" vertical="top" wrapText="1"/>
    </xf>
    <xf numFmtId="4" fontId="6" fillId="0" borderId="48" xfId="0" applyNumberFormat="1" applyFont="1" applyBorder="1" applyAlignment="1">
      <alignment horizontal="justify" vertical="top" wrapText="1"/>
    </xf>
    <xf numFmtId="4" fontId="6" fillId="0" borderId="55" xfId="0" applyNumberFormat="1" applyFont="1" applyBorder="1" applyAlignment="1">
      <alignment horizontal="center" vertical="top" wrapText="1"/>
    </xf>
    <xf numFmtId="0" fontId="106" fillId="0" borderId="0" xfId="0" applyFont="1" applyAlignment="1">
      <alignment horizontal="center" vertical="center"/>
    </xf>
    <xf numFmtId="4" fontId="106" fillId="0" borderId="0" xfId="0" applyNumberFormat="1" applyFont="1" applyAlignment="1">
      <alignment horizontal="left" vertical="center"/>
    </xf>
    <xf numFmtId="0" fontId="134" fillId="0" borderId="0" xfId="0" applyFont="1" applyAlignment="1">
      <alignment wrapText="1"/>
    </xf>
    <xf numFmtId="49" fontId="106" fillId="0" borderId="0" xfId="0" applyNumberFormat="1" applyFont="1" applyAlignment="1">
      <alignment horizontal="left" wrapText="1"/>
    </xf>
    <xf numFmtId="4" fontId="135" fillId="0" borderId="0" xfId="0" applyNumberFormat="1" applyFont="1" applyAlignment="1">
      <alignment horizontal="left" vertical="center" wrapText="1"/>
    </xf>
    <xf numFmtId="4" fontId="128" fillId="0" borderId="75" xfId="0" applyNumberFormat="1" applyFont="1" applyBorder="1" applyAlignment="1">
      <alignment horizontal="center" vertical="top" wrapText="1"/>
    </xf>
    <xf numFmtId="0" fontId="128" fillId="0" borderId="76" xfId="0" applyFont="1" applyBorder="1" applyAlignment="1">
      <alignment horizontal="justify" vertical="top" wrapText="1"/>
    </xf>
    <xf numFmtId="0" fontId="128" fillId="0" borderId="76" xfId="0" applyFont="1" applyBorder="1" applyAlignment="1">
      <alignment horizontal="center" wrapText="1"/>
    </xf>
    <xf numFmtId="0" fontId="128" fillId="0" borderId="77" xfId="0" applyFont="1" applyBorder="1" applyAlignment="1">
      <alignment horizontal="center"/>
    </xf>
    <xf numFmtId="4" fontId="136" fillId="0" borderId="76" xfId="0" applyNumberFormat="1" applyFont="1" applyBorder="1" applyAlignment="1">
      <alignment horizontal="center"/>
    </xf>
    <xf numFmtId="0" fontId="128" fillId="0" borderId="78" xfId="0" applyFont="1" applyBorder="1" applyAlignment="1">
      <alignment horizontal="center"/>
    </xf>
    <xf numFmtId="4" fontId="128" fillId="0" borderId="0" xfId="0" applyNumberFormat="1" applyFont="1"/>
    <xf numFmtId="4" fontId="128" fillId="0" borderId="79" xfId="0" applyNumberFormat="1" applyFont="1" applyBorder="1" applyAlignment="1">
      <alignment horizontal="center" vertical="top" wrapText="1"/>
    </xf>
    <xf numFmtId="0" fontId="128" fillId="0" borderId="80" xfId="0" applyFont="1" applyBorder="1" applyAlignment="1">
      <alignment horizontal="justify" vertical="top" wrapText="1"/>
    </xf>
    <xf numFmtId="0" fontId="128" fillId="0" borderId="80" xfId="0" applyFont="1" applyBorder="1" applyAlignment="1">
      <alignment horizontal="center" wrapText="1"/>
    </xf>
    <xf numFmtId="0" fontId="128" fillId="0" borderId="81" xfId="0" applyFont="1" applyBorder="1" applyAlignment="1">
      <alignment horizontal="center"/>
    </xf>
    <xf numFmtId="4" fontId="136" fillId="0" borderId="82" xfId="0" applyNumberFormat="1" applyFont="1" applyBorder="1" applyAlignment="1">
      <alignment horizontal="center"/>
    </xf>
    <xf numFmtId="0" fontId="128" fillId="0" borderId="83" xfId="0" applyFont="1" applyBorder="1" applyAlignment="1">
      <alignment horizontal="center"/>
    </xf>
    <xf numFmtId="4" fontId="137" fillId="0" borderId="84" xfId="0" applyNumberFormat="1" applyFont="1" applyBorder="1" applyAlignment="1">
      <alignment horizontal="center" vertical="top" wrapText="1"/>
    </xf>
    <xf numFmtId="0" fontId="137" fillId="0" borderId="85" xfId="0" applyFont="1" applyBorder="1" applyAlignment="1">
      <alignment horizontal="justify" vertical="top" wrapText="1"/>
    </xf>
    <xf numFmtId="4" fontId="128" fillId="0" borderId="85" xfId="0" applyNumberFormat="1" applyFont="1" applyBorder="1" applyAlignment="1">
      <alignment horizontal="center" wrapText="1"/>
    </xf>
    <xf numFmtId="4" fontId="136" fillId="0" borderId="86" xfId="0" applyNumberFormat="1" applyFont="1" applyBorder="1" applyAlignment="1">
      <alignment horizontal="center" wrapText="1"/>
    </xf>
    <xf numFmtId="0" fontId="128" fillId="0" borderId="87" xfId="0" applyFont="1" applyBorder="1" applyAlignment="1">
      <alignment horizontal="center"/>
    </xf>
    <xf numFmtId="4" fontId="138" fillId="0" borderId="75" xfId="0" applyNumberFormat="1" applyFont="1" applyBorder="1" applyAlignment="1">
      <alignment horizontal="center" vertical="top" wrapText="1"/>
    </xf>
    <xf numFmtId="4" fontId="139" fillId="0" borderId="76" xfId="0" applyNumberFormat="1" applyFont="1" applyBorder="1" applyAlignment="1">
      <alignment horizontal="justify" vertical="top" wrapText="1"/>
    </xf>
    <xf numFmtId="4" fontId="137" fillId="0" borderId="76" xfId="0" applyNumberFormat="1" applyFont="1" applyBorder="1" applyAlignment="1">
      <alignment horizontal="center" wrapText="1"/>
    </xf>
    <xf numFmtId="4" fontId="128" fillId="0" borderId="77" xfId="0" applyNumberFormat="1" applyFont="1" applyBorder="1" applyAlignment="1">
      <alignment horizontal="center" wrapText="1"/>
    </xf>
    <xf numFmtId="4" fontId="138" fillId="0" borderId="65" xfId="0" applyNumberFormat="1" applyFont="1" applyBorder="1" applyAlignment="1">
      <alignment horizontal="center" vertical="top" wrapText="1"/>
    </xf>
    <xf numFmtId="4" fontId="138" fillId="0" borderId="88" xfId="0" applyNumberFormat="1" applyFont="1" applyBorder="1" applyAlignment="1">
      <alignment horizontal="justify" vertical="top" wrapText="1"/>
    </xf>
    <xf numFmtId="4" fontId="137" fillId="0" borderId="88" xfId="0" applyNumberFormat="1" applyFont="1" applyBorder="1" applyAlignment="1">
      <alignment horizontal="center" wrapText="1"/>
    </xf>
    <xf numFmtId="4" fontId="128" fillId="0" borderId="89" xfId="0" applyNumberFormat="1" applyFont="1" applyBorder="1" applyAlignment="1">
      <alignment horizontal="center" wrapText="1"/>
    </xf>
    <xf numFmtId="4" fontId="128" fillId="0" borderId="88" xfId="0" applyNumberFormat="1" applyFont="1" applyBorder="1" applyAlignment="1">
      <alignment horizontal="center" wrapText="1"/>
    </xf>
    <xf numFmtId="0" fontId="138" fillId="0" borderId="88" xfId="0" applyFont="1" applyBorder="1" applyAlignment="1">
      <alignment horizontal="justify" vertical="top" wrapText="1"/>
    </xf>
    <xf numFmtId="4" fontId="137" fillId="0" borderId="66" xfId="0" applyNumberFormat="1" applyFont="1" applyBorder="1" applyAlignment="1">
      <alignment horizontal="center" wrapText="1"/>
    </xf>
    <xf numFmtId="0" fontId="137" fillId="0" borderId="82" xfId="0" applyFont="1" applyBorder="1" applyAlignment="1">
      <alignment horizontal="justify" vertical="top" wrapText="1"/>
    </xf>
    <xf numFmtId="4" fontId="137" fillId="0" borderId="82" xfId="0" applyNumberFormat="1" applyFont="1" applyBorder="1" applyAlignment="1">
      <alignment horizontal="center" wrapText="1"/>
    </xf>
    <xf numFmtId="4" fontId="128" fillId="0" borderId="82" xfId="0" applyNumberFormat="1" applyFont="1" applyBorder="1" applyAlignment="1">
      <alignment horizontal="center" wrapText="1"/>
    </xf>
    <xf numFmtId="4" fontId="137" fillId="0" borderId="55" xfId="0" applyNumberFormat="1" applyFont="1" applyBorder="1" applyAlignment="1">
      <alignment horizontal="center" wrapText="1"/>
    </xf>
    <xf numFmtId="0" fontId="137" fillId="0" borderId="4" xfId="0" applyFont="1" applyBorder="1" applyAlignment="1">
      <alignment horizontal="justify" vertical="top" wrapText="1"/>
    </xf>
    <xf numFmtId="4" fontId="137" fillId="0" borderId="4" xfId="0" applyNumberFormat="1" applyFont="1" applyBorder="1" applyAlignment="1">
      <alignment horizontal="center" wrapText="1"/>
    </xf>
    <xf numFmtId="4" fontId="128" fillId="0" borderId="4" xfId="0" applyNumberFormat="1" applyFont="1" applyBorder="1" applyAlignment="1">
      <alignment horizontal="center" wrapText="1"/>
    </xf>
    <xf numFmtId="4" fontId="128" fillId="62" borderId="4" xfId="0" applyNumberFormat="1" applyFont="1" applyFill="1" applyBorder="1" applyAlignment="1">
      <alignment horizontal="justify" vertical="top" wrapText="1"/>
    </xf>
    <xf numFmtId="0" fontId="128" fillId="0" borderId="4" xfId="0" applyFont="1" applyBorder="1" applyAlignment="1">
      <alignment horizontal="center" wrapText="1"/>
    </xf>
    <xf numFmtId="4" fontId="128" fillId="0" borderId="4" xfId="0" applyNumberFormat="1" applyFont="1" applyBorder="1" applyAlignment="1">
      <alignment horizontal="center"/>
    </xf>
    <xf numFmtId="0" fontId="128" fillId="0" borderId="80" xfId="0" applyFont="1" applyBorder="1" applyAlignment="1">
      <alignment horizontal="center"/>
    </xf>
    <xf numFmtId="4" fontId="136" fillId="0" borderId="80" xfId="0" applyNumberFormat="1" applyFont="1" applyBorder="1" applyAlignment="1">
      <alignment horizontal="center"/>
    </xf>
    <xf numFmtId="0" fontId="128" fillId="0" borderId="91" xfId="0" applyFont="1" applyBorder="1" applyAlignment="1">
      <alignment horizontal="center"/>
    </xf>
    <xf numFmtId="0" fontId="128" fillId="0" borderId="86" xfId="0" applyFont="1" applyBorder="1" applyAlignment="1">
      <alignment horizontal="center" wrapText="1"/>
    </xf>
    <xf numFmtId="0" fontId="128" fillId="0" borderId="86" xfId="0" applyFont="1" applyBorder="1" applyAlignment="1">
      <alignment horizontal="center"/>
    </xf>
    <xf numFmtId="4" fontId="136" fillId="0" borderId="86" xfId="0" applyNumberFormat="1" applyFont="1" applyBorder="1" applyAlignment="1">
      <alignment horizontal="center"/>
    </xf>
    <xf numFmtId="4" fontId="137" fillId="0" borderId="87" xfId="0" applyNumberFormat="1" applyFont="1" applyBorder="1" applyAlignment="1">
      <alignment horizontal="center"/>
    </xf>
    <xf numFmtId="0" fontId="128" fillId="0" borderId="76" xfId="0" applyFont="1" applyBorder="1" applyAlignment="1">
      <alignment horizontal="center"/>
    </xf>
    <xf numFmtId="0" fontId="128" fillId="0" borderId="4" xfId="0" applyFont="1" applyBorder="1" applyAlignment="1">
      <alignment horizontal="justify" vertical="top" wrapText="1"/>
    </xf>
    <xf numFmtId="4" fontId="20" fillId="62" borderId="55" xfId="0" applyNumberFormat="1" applyFont="1" applyFill="1" applyBorder="1" applyAlignment="1">
      <alignment horizontal="center" vertical="top" wrapText="1"/>
    </xf>
    <xf numFmtId="0" fontId="6" fillId="61" borderId="48" xfId="0" applyFont="1" applyFill="1" applyBorder="1" applyAlignment="1">
      <alignment horizontal="center" wrapText="1"/>
    </xf>
    <xf numFmtId="4" fontId="137" fillId="0" borderId="55" xfId="0" applyNumberFormat="1" applyFont="1" applyBorder="1" applyAlignment="1">
      <alignment horizontal="center" vertical="top" wrapText="1"/>
    </xf>
    <xf numFmtId="4" fontId="128" fillId="62" borderId="55" xfId="0" applyNumberFormat="1" applyFont="1" applyFill="1" applyBorder="1" applyAlignment="1">
      <alignment horizontal="center" vertical="top" wrapText="1"/>
    </xf>
    <xf numFmtId="0" fontId="20" fillId="61" borderId="4" xfId="0" applyFont="1" applyFill="1" applyBorder="1" applyAlignment="1">
      <alignment horizontal="justify" vertical="top" wrapText="1"/>
    </xf>
    <xf numFmtId="0" fontId="20" fillId="61" borderId="4" xfId="0" applyFont="1" applyFill="1" applyBorder="1" applyAlignment="1">
      <alignment horizontal="center" wrapText="1"/>
    </xf>
    <xf numFmtId="4" fontId="6" fillId="0" borderId="88" xfId="0" applyNumberFormat="1" applyFont="1" applyBorder="1" applyAlignment="1">
      <alignment horizontal="justify" vertical="top" wrapText="1"/>
    </xf>
    <xf numFmtId="4" fontId="20" fillId="61" borderId="60" xfId="0" applyNumberFormat="1" applyFont="1" applyFill="1" applyBorder="1" applyAlignment="1">
      <alignment horizontal="center" vertical="top" wrapText="1"/>
    </xf>
    <xf numFmtId="4" fontId="20" fillId="0" borderId="60" xfId="0" applyNumberFormat="1" applyFont="1" applyBorder="1" applyAlignment="1">
      <alignment horizontal="center" vertical="top" wrapText="1"/>
    </xf>
    <xf numFmtId="4" fontId="128" fillId="62" borderId="4" xfId="0" applyNumberFormat="1" applyFont="1" applyFill="1" applyBorder="1" applyAlignment="1">
      <alignment horizontal="center" wrapText="1"/>
    </xf>
    <xf numFmtId="4" fontId="20" fillId="0" borderId="60" xfId="1295" applyNumberFormat="1" applyFont="1" applyBorder="1" applyAlignment="1">
      <alignment horizontal="center" vertical="top" wrapText="1"/>
    </xf>
    <xf numFmtId="4" fontId="20" fillId="0" borderId="42" xfId="0" applyNumberFormat="1" applyFont="1" applyBorder="1" applyAlignment="1">
      <alignment horizontal="center"/>
    </xf>
    <xf numFmtId="4" fontId="111" fillId="0" borderId="59" xfId="1278" applyNumberFormat="1" applyFont="1" applyBorder="1" applyAlignment="1">
      <alignment horizontal="center" vertical="top" wrapText="1"/>
    </xf>
    <xf numFmtId="0" fontId="102" fillId="0" borderId="27" xfId="0" applyFont="1" applyBorder="1" applyAlignment="1">
      <alignment horizontal="justify" vertical="top" wrapText="1"/>
    </xf>
    <xf numFmtId="4" fontId="128" fillId="62" borderId="65" xfId="0" applyNumberFormat="1" applyFont="1" applyFill="1" applyBorder="1" applyAlignment="1">
      <alignment horizontal="center" vertical="top" wrapText="1"/>
    </xf>
    <xf numFmtId="0" fontId="24" fillId="0" borderId="23" xfId="0" applyFont="1" applyBorder="1" applyAlignment="1">
      <alignment horizontal="justify" vertical="top" wrapText="1"/>
    </xf>
    <xf numFmtId="49" fontId="25" fillId="0" borderId="23" xfId="0" applyNumberFormat="1" applyFont="1" applyBorder="1" applyAlignment="1">
      <alignment horizontal="justify" vertical="top" wrapText="1"/>
    </xf>
    <xf numFmtId="4" fontId="16" fillId="0" borderId="27" xfId="0" applyNumberFormat="1" applyFont="1" applyBorder="1" applyAlignment="1">
      <alignment horizontal="center" wrapText="1"/>
    </xf>
    <xf numFmtId="0" fontId="100" fillId="0" borderId="0" xfId="0" applyFont="1" applyAlignment="1">
      <alignment horizontal="center" vertical="top"/>
    </xf>
    <xf numFmtId="0" fontId="100" fillId="0" borderId="0" xfId="0" applyFont="1" applyAlignment="1">
      <alignment horizontal="center" vertical="top" wrapText="1"/>
    </xf>
    <xf numFmtId="0" fontId="6" fillId="0" borderId="92" xfId="0" applyFont="1" applyBorder="1" applyAlignment="1">
      <alignment horizontal="left" vertical="top" wrapText="1"/>
    </xf>
    <xf numFmtId="0" fontId="20" fillId="0" borderId="0" xfId="0" applyFont="1" applyAlignment="1">
      <alignment horizontal="left" vertical="top" textRotation="90" wrapText="1"/>
    </xf>
    <xf numFmtId="0" fontId="20" fillId="0" borderId="0" xfId="0" applyFont="1" applyAlignment="1">
      <alignment horizontal="left" vertical="top" wrapText="1"/>
    </xf>
    <xf numFmtId="0" fontId="20" fillId="0" borderId="0" xfId="0" applyFont="1" applyAlignment="1">
      <alignment horizontal="left" vertical="top" textRotation="90"/>
    </xf>
    <xf numFmtId="0" fontId="6" fillId="0" borderId="0" xfId="0" applyFont="1" applyAlignment="1">
      <alignment horizontal="left" vertical="top" textRotation="90"/>
    </xf>
    <xf numFmtId="0" fontId="6" fillId="0" borderId="0" xfId="0" applyFont="1" applyAlignment="1">
      <alignment horizontal="left" vertical="top" wrapText="1"/>
    </xf>
    <xf numFmtId="0" fontId="6" fillId="0" borderId="0" xfId="0" applyFont="1" applyAlignment="1">
      <alignment horizontal="left" vertical="top" textRotation="90" wrapText="1"/>
    </xf>
    <xf numFmtId="0" fontId="6" fillId="0" borderId="0" xfId="0" applyFont="1" applyAlignment="1">
      <alignment horizontal="left" vertical="top"/>
    </xf>
    <xf numFmtId="0" fontId="20" fillId="0" borderId="0" xfId="0" applyFont="1" applyAlignment="1">
      <alignment horizontal="left" vertical="top"/>
    </xf>
    <xf numFmtId="0" fontId="24" fillId="0" borderId="4" xfId="701" applyFont="1" applyBorder="1" applyAlignment="1">
      <alignment horizontal="justify" vertical="top" wrapText="1"/>
    </xf>
    <xf numFmtId="4" fontId="120" fillId="61" borderId="4" xfId="0" applyNumberFormat="1" applyFont="1" applyFill="1" applyBorder="1" applyAlignment="1">
      <alignment horizontal="justify" vertical="top" wrapText="1"/>
    </xf>
    <xf numFmtId="0" fontId="120" fillId="0" borderId="4" xfId="0" applyFont="1" applyBorder="1" applyAlignment="1">
      <alignment horizontal="center" wrapText="1"/>
    </xf>
    <xf numFmtId="4" fontId="120" fillId="0" borderId="4" xfId="0" applyNumberFormat="1" applyFont="1" applyBorder="1" applyAlignment="1">
      <alignment horizontal="center"/>
    </xf>
    <xf numFmtId="4" fontId="128" fillId="62" borderId="60" xfId="0" applyNumberFormat="1" applyFont="1" applyFill="1" applyBorder="1" applyAlignment="1">
      <alignment horizontal="center" vertical="top" wrapText="1"/>
    </xf>
    <xf numFmtId="0" fontId="20" fillId="61" borderId="48" xfId="0" applyFont="1" applyFill="1" applyBorder="1" applyAlignment="1">
      <alignment horizontal="center" wrapText="1"/>
    </xf>
    <xf numFmtId="4" fontId="6" fillId="0" borderId="0" xfId="0" applyNumberFormat="1" applyFont="1" applyAlignment="1">
      <alignment horizontal="justify" vertical="top" wrapText="1"/>
    </xf>
    <xf numFmtId="0" fontId="0" fillId="0" borderId="0" xfId="0" applyAlignment="1">
      <alignment horizontal="center"/>
    </xf>
    <xf numFmtId="4" fontId="0" fillId="0" borderId="0" xfId="0" applyNumberFormat="1"/>
    <xf numFmtId="0" fontId="100" fillId="0" borderId="0" xfId="0" applyFont="1" applyAlignment="1">
      <alignment horizontal="justify" vertical="top" wrapText="1"/>
    </xf>
    <xf numFmtId="4" fontId="100" fillId="0" borderId="70" xfId="0" applyNumberFormat="1" applyFont="1" applyBorder="1" applyAlignment="1">
      <alignment horizontal="center" wrapText="1"/>
    </xf>
    <xf numFmtId="4" fontId="20" fillId="0" borderId="70" xfId="0" applyNumberFormat="1" applyFont="1" applyBorder="1" applyAlignment="1">
      <alignment horizontal="center" wrapText="1"/>
    </xf>
    <xf numFmtId="4" fontId="100" fillId="0" borderId="72" xfId="0" applyNumberFormat="1" applyFont="1" applyBorder="1" applyAlignment="1">
      <alignment horizontal="center" wrapText="1"/>
    </xf>
    <xf numFmtId="4" fontId="0" fillId="0" borderId="0" xfId="0" applyNumberFormat="1" applyAlignment="1">
      <alignment horizontal="center"/>
    </xf>
    <xf numFmtId="4" fontId="0" fillId="0" borderId="92" xfId="0" applyNumberFormat="1" applyBorder="1" applyAlignment="1">
      <alignment horizontal="center"/>
    </xf>
    <xf numFmtId="0" fontId="10" fillId="0" borderId="0" xfId="0" applyFont="1" applyAlignment="1">
      <alignment horizontal="left" vertical="top"/>
    </xf>
    <xf numFmtId="0" fontId="10" fillId="0" borderId="0" xfId="0" applyFont="1" applyAlignment="1">
      <alignment horizontal="left" vertical="top" wrapText="1"/>
    </xf>
    <xf numFmtId="4" fontId="10" fillId="0" borderId="0" xfId="0" applyNumberFormat="1" applyFont="1" applyAlignment="1">
      <alignment horizontal="center"/>
    </xf>
    <xf numFmtId="0" fontId="10" fillId="0" borderId="0" xfId="0" applyFont="1"/>
    <xf numFmtId="4" fontId="20" fillId="0" borderId="55" xfId="0" applyNumberFormat="1" applyFont="1" applyFill="1" applyBorder="1" applyAlignment="1">
      <alignment horizontal="center" vertical="top" wrapText="1"/>
    </xf>
    <xf numFmtId="4" fontId="6" fillId="0" borderId="4" xfId="0" applyNumberFormat="1" applyFont="1" applyFill="1" applyBorder="1" applyAlignment="1">
      <alignment horizontal="justify" vertical="top" wrapText="1"/>
    </xf>
    <xf numFmtId="0" fontId="6" fillId="0" borderId="4" xfId="0" applyFont="1" applyFill="1" applyBorder="1" applyAlignment="1">
      <alignment horizontal="center" wrapText="1"/>
    </xf>
    <xf numFmtId="4" fontId="6" fillId="0" borderId="23" xfId="0" applyNumberFormat="1" applyFont="1" applyFill="1" applyBorder="1" applyAlignment="1">
      <alignment horizontal="center"/>
    </xf>
    <xf numFmtId="0" fontId="0" fillId="0" borderId="0" xfId="0" applyFill="1"/>
    <xf numFmtId="4" fontId="144" fillId="64" borderId="38" xfId="1237" applyNumberFormat="1" applyFont="1" applyFill="1" applyBorder="1" applyAlignment="1">
      <alignment horizontal="right" vertical="top" wrapText="1"/>
    </xf>
    <xf numFmtId="4" fontId="144" fillId="64" borderId="38" xfId="1237" applyNumberFormat="1" applyFont="1" applyFill="1" applyBorder="1" applyAlignment="1">
      <alignment horizontal="justify" vertical="top" wrapText="1"/>
    </xf>
    <xf numFmtId="4" fontId="145" fillId="64" borderId="38" xfId="1237" applyNumberFormat="1" applyFont="1" applyFill="1" applyBorder="1" applyAlignment="1">
      <alignment horizontal="center" wrapText="1"/>
    </xf>
    <xf numFmtId="4" fontId="145" fillId="64" borderId="38" xfId="1237" applyNumberFormat="1" applyFont="1" applyFill="1" applyBorder="1" applyAlignment="1">
      <alignment horizontal="right" wrapText="1"/>
    </xf>
    <xf numFmtId="44" fontId="145" fillId="64" borderId="38" xfId="2637" applyFont="1" applyFill="1" applyBorder="1" applyAlignment="1">
      <alignment horizontal="right" wrapText="1"/>
    </xf>
    <xf numFmtId="184" fontId="145" fillId="64" borderId="38" xfId="1237" applyNumberFormat="1" applyFont="1" applyFill="1" applyBorder="1" applyAlignment="1">
      <alignment horizontal="right" wrapText="1"/>
    </xf>
    <xf numFmtId="4" fontId="145" fillId="0" borderId="0" xfId="0" applyNumberFormat="1" applyFont="1" applyAlignment="1">
      <alignment horizontal="justify" wrapText="1"/>
    </xf>
    <xf numFmtId="4" fontId="146" fillId="65" borderId="33" xfId="1237" applyNumberFormat="1" applyFont="1" applyFill="1" applyBorder="1" applyAlignment="1">
      <alignment horizontal="right" vertical="top" wrapText="1"/>
    </xf>
    <xf numFmtId="4" fontId="147" fillId="65" borderId="22" xfId="1237" applyNumberFormat="1" applyFont="1" applyFill="1" applyBorder="1" applyAlignment="1">
      <alignment horizontal="justify" vertical="top" wrapText="1"/>
    </xf>
    <xf numFmtId="4" fontId="145" fillId="65" borderId="22" xfId="1237" applyNumberFormat="1" applyFont="1" applyFill="1" applyBorder="1" applyAlignment="1">
      <alignment horizontal="center" wrapText="1"/>
    </xf>
    <xf numFmtId="4" fontId="145" fillId="65" borderId="22" xfId="2396" applyNumberFormat="1" applyFont="1" applyFill="1" applyBorder="1" applyAlignment="1" applyProtection="1">
      <alignment horizontal="right" wrapText="1"/>
    </xf>
    <xf numFmtId="44" fontId="145" fillId="65" borderId="22" xfId="2637" applyFont="1" applyFill="1" applyBorder="1" applyAlignment="1" applyProtection="1">
      <alignment horizontal="right" wrapText="1"/>
    </xf>
    <xf numFmtId="184" fontId="145" fillId="65" borderId="42" xfId="1237" applyNumberFormat="1" applyFont="1" applyFill="1" applyBorder="1" applyAlignment="1">
      <alignment horizontal="right" wrapText="1"/>
    </xf>
    <xf numFmtId="4" fontId="146" fillId="0" borderId="32" xfId="1237" applyNumberFormat="1" applyFont="1" applyBorder="1" applyAlignment="1">
      <alignment horizontal="right" vertical="top"/>
    </xf>
    <xf numFmtId="4" fontId="146" fillId="0" borderId="32" xfId="1237" applyNumberFormat="1" applyFont="1" applyBorder="1" applyAlignment="1">
      <alignment vertical="top"/>
    </xf>
    <xf numFmtId="4" fontId="145" fillId="0" borderId="32" xfId="1237" applyNumberFormat="1" applyFont="1" applyBorder="1" applyAlignment="1">
      <alignment vertical="top"/>
    </xf>
    <xf numFmtId="44" fontId="145" fillId="0" borderId="32" xfId="2637" applyFont="1" applyFill="1" applyBorder="1" applyAlignment="1" applyProtection="1">
      <alignment vertical="top"/>
    </xf>
    <xf numFmtId="184" fontId="145" fillId="0" borderId="32" xfId="1237" applyNumberFormat="1" applyFont="1" applyBorder="1" applyAlignment="1">
      <alignment vertical="top"/>
    </xf>
    <xf numFmtId="4" fontId="146" fillId="0" borderId="4" xfId="1237" applyNumberFormat="1" applyFont="1" applyBorder="1" applyAlignment="1">
      <alignment horizontal="right" vertical="top" wrapText="1"/>
    </xf>
    <xf numFmtId="4" fontId="146" fillId="0" borderId="4" xfId="1237" applyNumberFormat="1" applyFont="1" applyBorder="1" applyAlignment="1">
      <alignment horizontal="justify" vertical="top" wrapText="1"/>
    </xf>
    <xf numFmtId="4" fontId="145" fillId="0" borderId="4" xfId="1237" applyNumberFormat="1" applyFont="1" applyBorder="1" applyAlignment="1">
      <alignment horizontal="center" wrapText="1"/>
    </xf>
    <xf numFmtId="4" fontId="145" fillId="0" borderId="4" xfId="1237" applyNumberFormat="1" applyFont="1" applyBorder="1" applyAlignment="1">
      <alignment horizontal="right" wrapText="1"/>
    </xf>
    <xf numFmtId="44" fontId="145" fillId="0" borderId="4" xfId="2637" applyFont="1" applyFill="1" applyBorder="1" applyAlignment="1" applyProtection="1">
      <alignment horizontal="right" wrapText="1"/>
    </xf>
    <xf numFmtId="184" fontId="146" fillId="0" borderId="4" xfId="1237" applyNumberFormat="1" applyFont="1" applyBorder="1" applyAlignment="1">
      <alignment horizontal="right" wrapText="1"/>
    </xf>
    <xf numFmtId="0" fontId="146" fillId="65" borderId="44" xfId="1237" applyFont="1" applyFill="1" applyBorder="1" applyAlignment="1">
      <alignment horizontal="right"/>
    </xf>
    <xf numFmtId="0" fontId="146" fillId="65" borderId="44" xfId="1237" applyFont="1" applyFill="1" applyBorder="1"/>
    <xf numFmtId="44" fontId="145" fillId="65" borderId="44" xfId="2637" applyFont="1" applyFill="1" applyBorder="1"/>
    <xf numFmtId="44" fontId="146" fillId="65" borderId="44" xfId="2637" applyFont="1" applyFill="1" applyBorder="1"/>
    <xf numFmtId="4" fontId="146" fillId="0" borderId="0" xfId="1237" applyNumberFormat="1" applyFont="1" applyAlignment="1">
      <alignment horizontal="right" vertical="top" wrapText="1"/>
    </xf>
    <xf numFmtId="4" fontId="146" fillId="0" borderId="0" xfId="1237" applyNumberFormat="1" applyFont="1" applyAlignment="1">
      <alignment horizontal="justify" vertical="top" wrapText="1"/>
    </xf>
    <xf numFmtId="4" fontId="146" fillId="0" borderId="0" xfId="1237" applyNumberFormat="1" applyFont="1" applyAlignment="1">
      <alignment horizontal="center" wrapText="1"/>
    </xf>
    <xf numFmtId="4" fontId="145" fillId="0" borderId="0" xfId="2396" applyNumberFormat="1" applyFont="1" applyFill="1" applyBorder="1" applyAlignment="1" applyProtection="1">
      <alignment horizontal="right" wrapText="1"/>
    </xf>
    <xf numFmtId="44" fontId="145" fillId="0" borderId="0" xfId="2637" applyFont="1" applyFill="1" applyBorder="1" applyAlignment="1" applyProtection="1">
      <alignment horizontal="right" wrapText="1"/>
    </xf>
    <xf numFmtId="184" fontId="145" fillId="0" borderId="0" xfId="1237" applyNumberFormat="1" applyFont="1" applyAlignment="1">
      <alignment horizontal="right" wrapText="1"/>
    </xf>
    <xf numFmtId="0" fontId="146" fillId="65" borderId="4" xfId="1237" applyFont="1" applyFill="1" applyBorder="1" applyAlignment="1">
      <alignment horizontal="right"/>
    </xf>
    <xf numFmtId="0" fontId="146" fillId="65" borderId="4" xfId="1237" applyFont="1" applyFill="1" applyBorder="1" applyAlignment="1">
      <alignment horizontal="left"/>
    </xf>
    <xf numFmtId="0" fontId="146" fillId="65" borderId="4" xfId="1237" applyFont="1" applyFill="1" applyBorder="1"/>
    <xf numFmtId="0" fontId="148" fillId="65" borderId="4" xfId="1237" applyFont="1" applyFill="1" applyBorder="1"/>
    <xf numFmtId="185" fontId="146" fillId="0" borderId="4" xfId="2645" applyNumberFormat="1" applyFont="1" applyBorder="1" applyAlignment="1">
      <alignment horizontal="right" vertical="top" wrapText="1"/>
    </xf>
    <xf numFmtId="4" fontId="145" fillId="0" borderId="4" xfId="1237" applyNumberFormat="1" applyFont="1" applyBorder="1" applyAlignment="1">
      <alignment horizontal="justify" vertical="top" wrapText="1"/>
    </xf>
    <xf numFmtId="4" fontId="145" fillId="0" borderId="4" xfId="1237" applyNumberFormat="1" applyFont="1" applyBorder="1" applyAlignment="1">
      <alignment horizontal="center" vertical="top" wrapText="1"/>
    </xf>
    <xf numFmtId="0" fontId="150" fillId="0" borderId="0" xfId="0" applyFont="1" applyAlignment="1">
      <alignment vertical="top" wrapText="1"/>
    </xf>
    <xf numFmtId="0" fontId="150" fillId="0" borderId="0" xfId="1037" applyFont="1" applyAlignment="1">
      <alignment vertical="top" wrapText="1"/>
    </xf>
    <xf numFmtId="0" fontId="145" fillId="0" borderId="0" xfId="0" applyFont="1"/>
    <xf numFmtId="4" fontId="151" fillId="0" borderId="4" xfId="1237" applyNumberFormat="1" applyFont="1" applyBorder="1" applyAlignment="1">
      <alignment horizontal="center" vertical="top" wrapText="1"/>
    </xf>
    <xf numFmtId="4" fontId="151" fillId="0" borderId="4" xfId="1237" applyNumberFormat="1" applyFont="1" applyBorder="1" applyAlignment="1">
      <alignment horizontal="right" wrapText="1"/>
    </xf>
    <xf numFmtId="4" fontId="151" fillId="0" borderId="4" xfId="1237" applyNumberFormat="1" applyFont="1" applyBorder="1" applyAlignment="1">
      <alignment horizontal="justify" vertical="top" wrapText="1"/>
    </xf>
    <xf numFmtId="4" fontId="151" fillId="0" borderId="4" xfId="1237" applyNumberFormat="1" applyFont="1" applyBorder="1" applyAlignment="1">
      <alignment horizontal="left" vertical="top" wrapText="1"/>
    </xf>
    <xf numFmtId="0" fontId="145" fillId="0" borderId="4" xfId="1279" quotePrefix="1" applyFont="1" applyBorder="1" applyAlignment="1">
      <alignment horizontal="left" vertical="top" wrapText="1"/>
    </xf>
    <xf numFmtId="0" fontId="145" fillId="0" borderId="4" xfId="1279" applyFont="1" applyBorder="1" applyAlignment="1">
      <alignment horizontal="left"/>
    </xf>
    <xf numFmtId="4" fontId="145" fillId="0" borderId="4" xfId="1279" applyNumberFormat="1" applyFont="1" applyBorder="1" applyAlignment="1">
      <alignment horizontal="right"/>
    </xf>
    <xf numFmtId="0" fontId="145" fillId="0" borderId="4" xfId="1037" applyFont="1" applyBorder="1" applyAlignment="1">
      <alignment horizontal="left" vertical="top" wrapText="1"/>
    </xf>
    <xf numFmtId="0" fontId="145" fillId="0" borderId="4" xfId="1279" applyFont="1" applyBorder="1" applyAlignment="1">
      <alignment horizontal="center" wrapText="1"/>
    </xf>
    <xf numFmtId="4" fontId="145" fillId="0" borderId="4" xfId="2646" applyNumberFormat="1" applyFont="1" applyBorder="1" applyAlignment="1" applyProtection="1">
      <alignment horizontal="right"/>
      <protection locked="0"/>
    </xf>
    <xf numFmtId="0" fontId="145" fillId="0" borderId="4" xfId="1037" quotePrefix="1" applyFont="1" applyBorder="1" applyAlignment="1">
      <alignment horizontal="left" vertical="top" wrapText="1"/>
    </xf>
    <xf numFmtId="0" fontId="146" fillId="0" borderId="4" xfId="1279" applyFont="1" applyBorder="1" applyAlignment="1">
      <alignment horizontal="center" vertical="top"/>
    </xf>
    <xf numFmtId="0" fontId="146" fillId="0" borderId="94" xfId="1037" applyFont="1" applyBorder="1" applyAlignment="1">
      <alignment horizontal="center" vertical="top"/>
    </xf>
    <xf numFmtId="3" fontId="145" fillId="0" borderId="94" xfId="2322" applyNumberFormat="1" applyFont="1" applyBorder="1" applyAlignment="1">
      <alignment horizontal="left" vertical="top"/>
    </xf>
    <xf numFmtId="4" fontId="145" fillId="0" borderId="94" xfId="1037" applyNumberFormat="1" applyFont="1" applyBorder="1" applyAlignment="1">
      <alignment vertical="top"/>
    </xf>
    <xf numFmtId="0" fontId="146" fillId="65" borderId="44" xfId="1237" applyFont="1" applyFill="1" applyBorder="1" applyAlignment="1">
      <alignment horizontal="left"/>
    </xf>
    <xf numFmtId="4" fontId="145" fillId="0" borderId="0" xfId="0" applyNumberFormat="1" applyFont="1" applyAlignment="1">
      <alignment horizontal="right" wrapText="1"/>
    </xf>
    <xf numFmtId="0" fontId="6" fillId="0" borderId="4" xfId="1295" applyNumberFormat="1" applyBorder="1" applyAlignment="1">
      <alignment horizontal="justify" vertical="top" wrapText="1"/>
    </xf>
    <xf numFmtId="49" fontId="15" fillId="0" borderId="0" xfId="0" applyNumberFormat="1" applyFont="1" applyAlignment="1">
      <alignment horizontal="center" vertical="center" shrinkToFit="1"/>
    </xf>
    <xf numFmtId="0" fontId="15" fillId="0" borderId="0" xfId="0" applyFont="1" applyAlignment="1">
      <alignment horizontal="left" vertical="top" wrapText="1"/>
    </xf>
    <xf numFmtId="1" fontId="15" fillId="0" borderId="0" xfId="0" applyNumberFormat="1" applyFont="1" applyAlignment="1">
      <alignment horizontal="center" wrapText="1"/>
    </xf>
    <xf numFmtId="187" fontId="6" fillId="0" borderId="0" xfId="0" applyNumberFormat="1" applyFont="1" applyAlignment="1">
      <alignment horizontal="right" wrapText="1"/>
    </xf>
    <xf numFmtId="187" fontId="15" fillId="0" borderId="0" xfId="2647" applyNumberFormat="1" applyFont="1" applyFill="1" applyBorder="1" applyAlignment="1">
      <alignment horizontal="right" wrapText="1"/>
    </xf>
    <xf numFmtId="0" fontId="153" fillId="0" borderId="0" xfId="0" applyFont="1" applyAlignment="1">
      <alignment horizontal="left" vertical="top" wrapText="1"/>
    </xf>
    <xf numFmtId="49" fontId="6" fillId="0" borderId="0" xfId="0" applyNumberFormat="1" applyFont="1" applyAlignment="1">
      <alignment horizontal="center" vertical="top" wrapText="1"/>
    </xf>
    <xf numFmtId="1" fontId="6" fillId="0" borderId="0" xfId="0" applyNumberFormat="1" applyFont="1" applyAlignment="1">
      <alignment horizontal="center" wrapText="1"/>
    </xf>
    <xf numFmtId="187" fontId="6" fillId="0" borderId="0" xfId="2647" applyNumberFormat="1" applyFont="1" applyFill="1" applyBorder="1" applyAlignment="1">
      <alignment horizontal="right" wrapText="1"/>
    </xf>
    <xf numFmtId="0" fontId="127" fillId="0" borderId="0" xfId="0" applyFont="1" applyAlignment="1">
      <alignment horizontal="left" vertical="top" wrapText="1"/>
    </xf>
    <xf numFmtId="49" fontId="15" fillId="0" borderId="0" xfId="0" applyNumberFormat="1" applyFont="1" applyAlignment="1">
      <alignment horizontal="center" vertical="top" wrapText="1"/>
    </xf>
    <xf numFmtId="187" fontId="15" fillId="0" borderId="0" xfId="0" applyNumberFormat="1" applyFont="1" applyAlignment="1">
      <alignment horizontal="right" wrapText="1"/>
    </xf>
    <xf numFmtId="0" fontId="153" fillId="0" borderId="0" xfId="0" applyFont="1" applyAlignment="1">
      <alignment wrapText="1"/>
    </xf>
    <xf numFmtId="0" fontId="127" fillId="0" borderId="0" xfId="0" applyFont="1" applyAlignment="1">
      <alignment wrapText="1"/>
    </xf>
    <xf numFmtId="0" fontId="127" fillId="0" borderId="0" xfId="1033" applyFont="1" applyAlignment="1">
      <alignment wrapText="1"/>
    </xf>
    <xf numFmtId="0" fontId="127" fillId="0" borderId="0" xfId="894" applyFont="1" applyAlignment="1">
      <alignment horizontal="right" wrapText="1"/>
    </xf>
    <xf numFmtId="187" fontId="6" fillId="0" borderId="0" xfId="894" applyNumberFormat="1" applyAlignment="1" applyProtection="1">
      <alignment horizontal="right" wrapText="1"/>
      <protection locked="0"/>
    </xf>
    <xf numFmtId="0" fontId="127" fillId="0" borderId="0" xfId="2649" applyFont="1" applyAlignment="1">
      <alignment wrapText="1"/>
    </xf>
    <xf numFmtId="0" fontId="154" fillId="0" borderId="0" xfId="2649" applyFont="1" applyAlignment="1">
      <alignment wrapText="1"/>
    </xf>
    <xf numFmtId="0" fontId="6" fillId="0" borderId="0" xfId="0" applyFont="1" applyAlignment="1">
      <alignment horizontal="center" vertical="top" wrapText="1"/>
    </xf>
    <xf numFmtId="3" fontId="6" fillId="0" borderId="0" xfId="0" applyNumberFormat="1" applyFont="1" applyAlignment="1">
      <alignment horizontal="center" wrapText="1"/>
    </xf>
    <xf numFmtId="0" fontId="6" fillId="0" borderId="0" xfId="894" applyAlignment="1">
      <alignment horizontal="right" wrapText="1"/>
    </xf>
    <xf numFmtId="0" fontId="6" fillId="0" borderId="0" xfId="0" applyFont="1" applyAlignment="1">
      <alignment horizontal="left" wrapText="1"/>
    </xf>
    <xf numFmtId="0" fontId="6" fillId="0" borderId="0" xfId="2650" applyAlignment="1">
      <alignment horizontal="center" wrapText="1"/>
    </xf>
    <xf numFmtId="0" fontId="6" fillId="0" borderId="0" xfId="0" applyFont="1" applyAlignment="1">
      <alignment wrapText="1"/>
    </xf>
    <xf numFmtId="0" fontId="6" fillId="0" borderId="0" xfId="1431" applyFont="1" applyAlignment="1">
      <alignment horizontal="left" vertical="top" wrapText="1"/>
    </xf>
    <xf numFmtId="0" fontId="6" fillId="0" borderId="0" xfId="1431" quotePrefix="1" applyFont="1" applyAlignment="1">
      <alignment horizontal="left" vertical="top" wrapText="1"/>
    </xf>
    <xf numFmtId="187" fontId="6" fillId="0" borderId="0" xfId="894" applyNumberFormat="1" applyAlignment="1" applyProtection="1">
      <alignment wrapText="1"/>
      <protection locked="0"/>
    </xf>
    <xf numFmtId="0" fontId="6" fillId="0" borderId="0" xfId="0" quotePrefix="1" applyFont="1" applyAlignment="1">
      <alignment horizontal="left" vertical="top" wrapText="1"/>
    </xf>
    <xf numFmtId="0" fontId="6" fillId="0" borderId="0" xfId="2649" applyFont="1" applyAlignment="1">
      <alignment wrapText="1"/>
    </xf>
    <xf numFmtId="0" fontId="127" fillId="0" borderId="0" xfId="2651" applyFont="1" applyAlignment="1">
      <alignment wrapText="1"/>
    </xf>
    <xf numFmtId="0" fontId="6" fillId="0" borderId="0" xfId="2651" applyFont="1" applyAlignment="1">
      <alignment horizontal="left" vertical="top" wrapText="1"/>
    </xf>
    <xf numFmtId="49" fontId="6" fillId="0" borderId="0" xfId="2651" applyNumberFormat="1" applyFont="1" applyAlignment="1">
      <alignment horizontal="center" vertical="top" wrapText="1"/>
    </xf>
    <xf numFmtId="0" fontId="6" fillId="0" borderId="0" xfId="2651" applyFont="1" applyAlignment="1">
      <alignment horizontal="center" wrapText="1"/>
    </xf>
    <xf numFmtId="1" fontId="6" fillId="0" borderId="0" xfId="2651" applyNumberFormat="1" applyFont="1" applyAlignment="1">
      <alignment horizontal="center" wrapText="1"/>
    </xf>
    <xf numFmtId="187" fontId="6" fillId="0" borderId="0" xfId="2651" applyNumberFormat="1" applyFont="1" applyAlignment="1" applyProtection="1">
      <alignment horizontal="right" wrapText="1"/>
      <protection locked="0"/>
    </xf>
    <xf numFmtId="49" fontId="6" fillId="0" borderId="0" xfId="0" applyNumberFormat="1" applyFont="1" applyAlignment="1" applyProtection="1">
      <alignment horizontal="center" vertical="top"/>
      <protection locked="0"/>
    </xf>
    <xf numFmtId="0" fontId="6" fillId="0" borderId="0" xfId="0" applyFont="1" applyAlignment="1" applyProtection="1">
      <alignment horizontal="left" vertical="top"/>
      <protection locked="0"/>
    </xf>
    <xf numFmtId="49" fontId="6" fillId="0" borderId="0" xfId="0" applyNumberFormat="1" applyFont="1" applyAlignment="1" applyProtection="1">
      <alignment horizontal="center"/>
      <protection locked="0"/>
    </xf>
    <xf numFmtId="1" fontId="6" fillId="0" borderId="0" xfId="0" applyNumberFormat="1" applyFont="1" applyAlignment="1" applyProtection="1">
      <alignment horizontal="center"/>
      <protection locked="0"/>
    </xf>
    <xf numFmtId="187" fontId="6" fillId="0" borderId="0" xfId="0" applyNumberFormat="1" applyFont="1" applyAlignment="1" applyProtection="1">
      <alignment horizontal="right"/>
      <protection locked="0"/>
    </xf>
    <xf numFmtId="187" fontId="6" fillId="0" borderId="0" xfId="2647" applyNumberFormat="1" applyFont="1" applyFill="1" applyBorder="1" applyAlignment="1" applyProtection="1">
      <alignment horizontal="right"/>
      <protection locked="0"/>
    </xf>
    <xf numFmtId="0" fontId="154" fillId="0" borderId="0" xfId="0" applyFont="1" applyProtection="1">
      <protection locked="0"/>
    </xf>
    <xf numFmtId="49" fontId="6" fillId="0" borderId="0" xfId="0" applyNumberFormat="1" applyFont="1" applyAlignment="1" applyProtection="1">
      <alignment horizontal="center" vertical="top" wrapText="1"/>
      <protection locked="0"/>
    </xf>
    <xf numFmtId="0" fontId="6" fillId="0" borderId="0" xfId="0" applyFont="1" applyAlignment="1" applyProtection="1">
      <alignment horizontal="left" vertical="top" wrapText="1"/>
      <protection locked="0"/>
    </xf>
    <xf numFmtId="49" fontId="6" fillId="0" borderId="0" xfId="0" applyNumberFormat="1" applyFont="1" applyAlignment="1" applyProtection="1">
      <alignment horizontal="center" wrapText="1"/>
      <protection locked="0"/>
    </xf>
    <xf numFmtId="1" fontId="6" fillId="0" borderId="0" xfId="0" applyNumberFormat="1" applyFont="1" applyAlignment="1" applyProtection="1">
      <alignment horizontal="center" wrapText="1"/>
      <protection locked="0"/>
    </xf>
    <xf numFmtId="187" fontId="6" fillId="0" borderId="0" xfId="0" applyNumberFormat="1" applyFont="1" applyAlignment="1" applyProtection="1">
      <alignment horizontal="right" wrapText="1"/>
      <protection locked="0"/>
    </xf>
    <xf numFmtId="187" fontId="6" fillId="0" borderId="0" xfId="2647" applyNumberFormat="1" applyFont="1" applyFill="1" applyBorder="1" applyAlignment="1" applyProtection="1">
      <alignment horizontal="right" wrapText="1"/>
      <protection locked="0"/>
    </xf>
    <xf numFmtId="0" fontId="154" fillId="0" borderId="0" xfId="0" applyFont="1" applyAlignment="1" applyProtection="1">
      <alignment wrapText="1"/>
      <protection locked="0"/>
    </xf>
    <xf numFmtId="0" fontId="154" fillId="0" borderId="0" xfId="0" applyFont="1" applyAlignment="1">
      <alignment horizontal="left" vertical="top" wrapText="1"/>
    </xf>
    <xf numFmtId="49" fontId="6" fillId="0" borderId="0" xfId="0" applyNumberFormat="1" applyFont="1" applyAlignment="1">
      <alignment horizontal="center" vertical="top"/>
    </xf>
    <xf numFmtId="0" fontId="6" fillId="0" borderId="0" xfId="0" applyFont="1" applyAlignment="1">
      <alignment horizontal="center"/>
    </xf>
    <xf numFmtId="1" fontId="6" fillId="0" borderId="0" xfId="0" applyNumberFormat="1" applyFont="1" applyAlignment="1">
      <alignment horizontal="center"/>
    </xf>
    <xf numFmtId="187" fontId="6" fillId="0" borderId="0" xfId="0" applyNumberFormat="1" applyFont="1" applyAlignment="1">
      <alignment horizontal="right"/>
    </xf>
    <xf numFmtId="0" fontId="154" fillId="0" borderId="0" xfId="0" applyFont="1" applyAlignment="1">
      <alignment horizontal="left" vertical="top"/>
    </xf>
    <xf numFmtId="0" fontId="154" fillId="0" borderId="0" xfId="0" applyFont="1" applyAlignment="1">
      <alignment vertical="top" wrapText="1"/>
    </xf>
    <xf numFmtId="2" fontId="6" fillId="0" borderId="0" xfId="0" applyNumberFormat="1" applyFont="1" applyAlignment="1">
      <alignment horizontal="center" wrapText="1"/>
    </xf>
    <xf numFmtId="0" fontId="6" fillId="0" borderId="0" xfId="0" applyFont="1" applyAlignment="1" applyProtection="1">
      <alignment horizontal="center" wrapText="1"/>
      <protection locked="0"/>
    </xf>
    <xf numFmtId="0" fontId="154" fillId="0" borderId="0" xfId="0" applyFont="1" applyAlignment="1" applyProtection="1">
      <alignment horizontal="left" vertical="top" wrapText="1"/>
      <protection locked="0"/>
    </xf>
    <xf numFmtId="0" fontId="154" fillId="0" borderId="0" xfId="0" applyFont="1" applyAlignment="1">
      <alignment wrapText="1"/>
    </xf>
    <xf numFmtId="49" fontId="6" fillId="0" borderId="0" xfId="0" applyNumberFormat="1" applyFont="1" applyAlignment="1">
      <alignment vertical="top" wrapText="1"/>
    </xf>
    <xf numFmtId="49" fontId="6" fillId="0" borderId="0" xfId="0" applyNumberFormat="1" applyFont="1" applyAlignment="1">
      <alignment horizontal="center" wrapText="1"/>
    </xf>
    <xf numFmtId="0" fontId="156" fillId="0" borderId="0" xfId="0" applyFont="1" applyAlignment="1">
      <alignment horizontal="left" vertical="top" wrapText="1"/>
    </xf>
    <xf numFmtId="0" fontId="15" fillId="0" borderId="0" xfId="0" quotePrefix="1" applyFont="1" applyAlignment="1">
      <alignment horizontal="left" vertical="top" wrapText="1"/>
    </xf>
    <xf numFmtId="0" fontId="6" fillId="0" borderId="0" xfId="0" applyFont="1" applyAlignment="1">
      <alignment vertical="top" wrapText="1"/>
    </xf>
    <xf numFmtId="0" fontId="6" fillId="0" borderId="0" xfId="0" quotePrefix="1" applyFont="1" applyAlignment="1">
      <alignment vertical="top" wrapText="1"/>
    </xf>
    <xf numFmtId="0" fontId="127" fillId="0" borderId="0" xfId="0" applyFont="1" applyAlignment="1" applyProtection="1">
      <alignment wrapText="1"/>
      <protection locked="0"/>
    </xf>
    <xf numFmtId="0" fontId="15" fillId="0" borderId="0" xfId="0" applyFont="1" applyAlignment="1" applyProtection="1">
      <alignment horizontal="left" vertical="top" wrapText="1"/>
      <protection locked="0"/>
    </xf>
    <xf numFmtId="0" fontId="6" fillId="0" borderId="0" xfId="0" applyFont="1" applyAlignment="1" applyProtection="1">
      <alignment horizontal="center" vertical="top" wrapText="1"/>
      <protection locked="0"/>
    </xf>
    <xf numFmtId="49" fontId="15" fillId="0" borderId="0" xfId="0" applyNumberFormat="1" applyFont="1" applyAlignment="1" applyProtection="1">
      <alignment horizontal="center" vertical="top" wrapText="1"/>
      <protection locked="0"/>
    </xf>
    <xf numFmtId="0" fontId="15" fillId="0" borderId="0" xfId="0" applyFont="1" applyAlignment="1" applyProtection="1">
      <alignment horizontal="center" wrapText="1"/>
      <protection locked="0"/>
    </xf>
    <xf numFmtId="1" fontId="15" fillId="0" borderId="0" xfId="0" applyNumberFormat="1" applyFont="1" applyAlignment="1" applyProtection="1">
      <alignment horizontal="center" wrapText="1"/>
      <protection locked="0"/>
    </xf>
    <xf numFmtId="0" fontId="15" fillId="0" borderId="0" xfId="0" applyFont="1" applyAlignment="1">
      <alignment horizontal="center" vertical="top" wrapText="1"/>
    </xf>
    <xf numFmtId="3" fontId="15" fillId="0" borderId="0" xfId="0" applyNumberFormat="1" applyFont="1" applyAlignment="1">
      <alignment horizontal="center" wrapText="1"/>
    </xf>
    <xf numFmtId="187" fontId="15" fillId="0" borderId="0" xfId="0" applyNumberFormat="1" applyFont="1" applyAlignment="1">
      <alignment vertical="top" wrapText="1"/>
    </xf>
    <xf numFmtId="0" fontId="6" fillId="0" borderId="0" xfId="1033" applyFont="1" applyAlignment="1">
      <alignment wrapText="1"/>
    </xf>
    <xf numFmtId="187" fontId="6" fillId="0" borderId="0" xfId="0" applyNumberFormat="1" applyFont="1" applyAlignment="1">
      <alignment vertical="top" wrapText="1"/>
    </xf>
    <xf numFmtId="187" fontId="6" fillId="0" borderId="0" xfId="1033" applyNumberFormat="1" applyFont="1" applyAlignment="1">
      <alignment wrapText="1"/>
    </xf>
    <xf numFmtId="0" fontId="154" fillId="0" borderId="0" xfId="1033" applyFont="1" applyAlignment="1">
      <alignment wrapText="1"/>
    </xf>
    <xf numFmtId="0" fontId="6" fillId="0" borderId="0" xfId="1033" applyFont="1" applyAlignment="1">
      <alignment horizontal="center" wrapText="1"/>
    </xf>
    <xf numFmtId="0" fontId="15" fillId="0" borderId="0" xfId="1033" applyFont="1" applyAlignment="1">
      <alignment wrapText="1"/>
    </xf>
    <xf numFmtId="49" fontId="15" fillId="0" borderId="0" xfId="0" applyNumberFormat="1" applyFont="1" applyAlignment="1">
      <alignment horizontal="center" vertical="center" wrapText="1"/>
    </xf>
    <xf numFmtId="0" fontId="6" fillId="0" borderId="0" xfId="0" applyFont="1" applyAlignment="1">
      <alignment horizontal="center" vertical="center" wrapText="1"/>
    </xf>
    <xf numFmtId="0" fontId="154" fillId="0" borderId="0" xfId="2651" applyFont="1" applyAlignment="1">
      <alignment wrapText="1"/>
    </xf>
    <xf numFmtId="0" fontId="157" fillId="0" borderId="0" xfId="1033" applyFont="1" applyAlignment="1">
      <alignment wrapText="1"/>
    </xf>
    <xf numFmtId="0" fontId="157" fillId="0" borderId="0" xfId="0" applyFont="1" applyAlignment="1">
      <alignment horizontal="left" vertical="top" wrapText="1"/>
    </xf>
    <xf numFmtId="49" fontId="6" fillId="0" borderId="0" xfId="1033" applyNumberFormat="1" applyFont="1" applyAlignment="1">
      <alignment vertical="top" wrapText="1"/>
    </xf>
    <xf numFmtId="187" fontId="15" fillId="0" borderId="0" xfId="894" applyNumberFormat="1" applyFont="1" applyAlignment="1" applyProtection="1">
      <alignment horizontal="right" wrapText="1"/>
      <protection locked="0"/>
    </xf>
    <xf numFmtId="49" fontId="6" fillId="0" borderId="0" xfId="1221" applyNumberFormat="1" applyFont="1" applyAlignment="1">
      <alignment horizontal="center" vertical="top" wrapText="1"/>
    </xf>
    <xf numFmtId="49" fontId="6" fillId="0" borderId="0" xfId="1033" applyNumberFormat="1" applyFont="1" applyAlignment="1">
      <alignment horizontal="center" vertical="top" wrapText="1"/>
    </xf>
    <xf numFmtId="0" fontId="6" fillId="0" borderId="0" xfId="1033" applyFont="1" applyAlignment="1">
      <alignment horizontal="left" vertical="top" wrapText="1"/>
    </xf>
    <xf numFmtId="1" fontId="6" fillId="0" borderId="0" xfId="1033" applyNumberFormat="1" applyFont="1" applyAlignment="1">
      <alignment horizontal="center" wrapText="1"/>
    </xf>
    <xf numFmtId="187" fontId="6" fillId="0" borderId="0" xfId="1033" applyNumberFormat="1" applyFont="1" applyAlignment="1" applyProtection="1">
      <alignment horizontal="right" wrapText="1"/>
      <protection locked="0"/>
    </xf>
    <xf numFmtId="1" fontId="6" fillId="0" borderId="0" xfId="0" applyNumberFormat="1" applyFont="1" applyAlignment="1">
      <alignment horizontal="center" vertical="top" wrapText="1"/>
    </xf>
    <xf numFmtId="38" fontId="6" fillId="0" borderId="0" xfId="2647" applyNumberFormat="1" applyFont="1" applyFill="1" applyAlignment="1">
      <alignment horizontal="center" wrapText="1"/>
    </xf>
    <xf numFmtId="49" fontId="15" fillId="0" borderId="0" xfId="0" applyNumberFormat="1" applyFont="1" applyAlignment="1">
      <alignment vertical="top" wrapText="1"/>
    </xf>
    <xf numFmtId="49" fontId="127" fillId="0" borderId="0" xfId="0" applyNumberFormat="1" applyFont="1" applyAlignment="1">
      <alignment horizontal="center" vertical="top" wrapText="1"/>
    </xf>
    <xf numFmtId="49" fontId="127" fillId="0" borderId="0" xfId="0" applyNumberFormat="1" applyFont="1" applyAlignment="1">
      <alignment vertical="top" wrapText="1"/>
    </xf>
    <xf numFmtId="49" fontId="127" fillId="0" borderId="0" xfId="0" applyNumberFormat="1" applyFont="1" applyAlignment="1">
      <alignment horizontal="center" wrapText="1"/>
    </xf>
    <xf numFmtId="1" fontId="127" fillId="0" borderId="0" xfId="0" applyNumberFormat="1" applyFont="1" applyAlignment="1">
      <alignment horizontal="center" wrapText="1"/>
    </xf>
    <xf numFmtId="187" fontId="127" fillId="0" borderId="0" xfId="0" applyNumberFormat="1" applyFont="1" applyAlignment="1">
      <alignment horizontal="right" wrapText="1"/>
    </xf>
    <xf numFmtId="187" fontId="127" fillId="0" borderId="0" xfId="2647" applyNumberFormat="1" applyFont="1" applyFill="1" applyBorder="1" applyAlignment="1">
      <alignment horizontal="right" wrapText="1"/>
    </xf>
    <xf numFmtId="0" fontId="127" fillId="0" borderId="0" xfId="0" applyFont="1" applyAlignment="1">
      <alignment horizontal="center" wrapText="1"/>
    </xf>
    <xf numFmtId="4" fontId="105" fillId="0" borderId="0" xfId="0" applyNumberFormat="1" applyFont="1" applyAlignment="1">
      <alignment horizontal="left" vertical="center" wrapText="1"/>
    </xf>
    <xf numFmtId="4" fontId="23" fillId="0" borderId="22" xfId="0" applyNumberFormat="1" applyFont="1" applyBorder="1" applyAlignment="1">
      <alignment horizontal="left" vertical="top" wrapText="1"/>
    </xf>
    <xf numFmtId="4" fontId="98" fillId="0" borderId="0" xfId="0" applyNumberFormat="1" applyFont="1" applyAlignment="1">
      <alignment horizontal="left" vertical="center" wrapText="1"/>
    </xf>
    <xf numFmtId="4" fontId="13" fillId="0" borderId="0" xfId="0" applyNumberFormat="1" applyFont="1" applyAlignment="1">
      <alignment horizontal="left" vertical="center" wrapText="1"/>
    </xf>
    <xf numFmtId="4" fontId="106" fillId="0" borderId="0" xfId="0" applyNumberFormat="1" applyFont="1" applyProtection="1"/>
    <xf numFmtId="4" fontId="106" fillId="0" borderId="93" xfId="0" applyNumberFormat="1" applyFont="1" applyBorder="1" applyProtection="1"/>
    <xf numFmtId="0" fontId="0" fillId="0" borderId="0" xfId="0" applyAlignment="1" applyProtection="1">
      <alignment horizontal="center"/>
    </xf>
    <xf numFmtId="0" fontId="143" fillId="0" borderId="0" xfId="0" applyFont="1" applyProtection="1"/>
    <xf numFmtId="4" fontId="0" fillId="0" borderId="0" xfId="0" applyNumberFormat="1" applyProtection="1"/>
    <xf numFmtId="0" fontId="0" fillId="0" borderId="0" xfId="0" applyProtection="1"/>
    <xf numFmtId="0" fontId="106" fillId="0" borderId="0" xfId="0" applyFont="1" applyProtection="1"/>
    <xf numFmtId="0" fontId="106" fillId="0" borderId="0" xfId="0" applyFont="1" applyAlignment="1" applyProtection="1">
      <alignment horizontal="center"/>
    </xf>
    <xf numFmtId="0" fontId="106" fillId="0" borderId="92" xfId="0" applyFont="1" applyBorder="1" applyProtection="1"/>
    <xf numFmtId="0" fontId="106" fillId="0" borderId="93" xfId="0" applyFont="1" applyBorder="1" applyProtection="1"/>
    <xf numFmtId="4" fontId="106" fillId="0" borderId="0" xfId="0" applyNumberFormat="1" applyFont="1" applyProtection="1">
      <protection locked="0"/>
    </xf>
    <xf numFmtId="4" fontId="106" fillId="0" borderId="92" xfId="0" applyNumberFormat="1" applyFont="1" applyBorder="1" applyProtection="1">
      <protection locked="0"/>
    </xf>
    <xf numFmtId="4" fontId="100" fillId="0" borderId="63" xfId="1278" applyNumberFormat="1" applyFont="1" applyBorder="1" applyAlignment="1" applyProtection="1">
      <alignment horizontal="center" vertical="top" wrapText="1"/>
      <protection locked="0"/>
    </xf>
    <xf numFmtId="4" fontId="20" fillId="0" borderId="23" xfId="0" applyNumberFormat="1" applyFont="1" applyBorder="1" applyAlignment="1" applyProtection="1">
      <alignment horizontal="center" wrapText="1"/>
      <protection locked="0"/>
    </xf>
    <xf numFmtId="4" fontId="100" fillId="0" borderId="21" xfId="0" applyNumberFormat="1" applyFont="1" applyBorder="1" applyAlignment="1" applyProtection="1">
      <alignment horizontal="center" wrapText="1"/>
      <protection locked="0"/>
    </xf>
    <xf numFmtId="4" fontId="20" fillId="0" borderId="23" xfId="0" applyNumberFormat="1" applyFont="1" applyBorder="1" applyAlignment="1" applyProtection="1">
      <alignment horizontal="center"/>
      <protection locked="0"/>
    </xf>
    <xf numFmtId="0" fontId="20" fillId="0" borderId="21" xfId="0" applyFont="1" applyBorder="1" applyAlignment="1" applyProtection="1">
      <alignment horizontal="center"/>
      <protection locked="0"/>
    </xf>
    <xf numFmtId="0" fontId="20" fillId="0" borderId="41" xfId="0" applyFont="1" applyBorder="1" applyAlignment="1" applyProtection="1">
      <alignment horizontal="center"/>
      <protection locked="0"/>
    </xf>
    <xf numFmtId="0" fontId="6" fillId="0" borderId="23" xfId="0" applyFont="1" applyBorder="1" applyAlignment="1" applyProtection="1">
      <alignment horizontal="center"/>
      <protection locked="0"/>
    </xf>
    <xf numFmtId="0" fontId="6" fillId="0" borderId="41" xfId="0" applyFont="1" applyBorder="1" applyAlignment="1" applyProtection="1">
      <alignment horizontal="center"/>
      <protection locked="0"/>
    </xf>
    <xf numFmtId="4" fontId="6" fillId="0" borderId="22" xfId="0" applyNumberFormat="1" applyFont="1" applyBorder="1" applyAlignment="1" applyProtection="1">
      <alignment horizontal="center" wrapText="1"/>
      <protection locked="0"/>
    </xf>
    <xf numFmtId="4" fontId="6" fillId="0" borderId="42" xfId="0" applyNumberFormat="1" applyFont="1" applyBorder="1" applyAlignment="1" applyProtection="1">
      <alignment horizontal="center" wrapText="1"/>
      <protection locked="0"/>
    </xf>
    <xf numFmtId="4" fontId="6" fillId="0" borderId="32" xfId="0" applyNumberFormat="1" applyFont="1" applyBorder="1" applyAlignment="1" applyProtection="1">
      <alignment horizontal="center" wrapText="1"/>
      <protection locked="0"/>
    </xf>
    <xf numFmtId="4" fontId="6" fillId="0" borderId="43" xfId="0" applyNumberFormat="1" applyFont="1" applyBorder="1" applyAlignment="1" applyProtection="1">
      <alignment horizontal="center" wrapText="1"/>
      <protection locked="0"/>
    </xf>
    <xf numFmtId="4" fontId="6" fillId="0" borderId="29" xfId="0" applyNumberFormat="1" applyFont="1" applyBorder="1" applyAlignment="1" applyProtection="1">
      <alignment horizontal="center" wrapText="1"/>
      <protection locked="0"/>
    </xf>
    <xf numFmtId="4" fontId="6" fillId="0" borderId="45" xfId="0" applyNumberFormat="1" applyFont="1" applyBorder="1" applyAlignment="1" applyProtection="1">
      <alignment horizontal="center" wrapText="1"/>
      <protection locked="0"/>
    </xf>
    <xf numFmtId="4" fontId="6" fillId="0" borderId="4" xfId="0" applyNumberFormat="1" applyFont="1" applyBorder="1" applyAlignment="1" applyProtection="1">
      <alignment horizontal="center"/>
      <protection locked="0"/>
    </xf>
    <xf numFmtId="4" fontId="6" fillId="0" borderId="21" xfId="0" applyNumberFormat="1" applyFont="1" applyBorder="1" applyAlignment="1" applyProtection="1">
      <alignment horizontal="center"/>
      <protection locked="0"/>
    </xf>
    <xf numFmtId="4" fontId="6" fillId="0" borderId="4" xfId="0" applyNumberFormat="1" applyFont="1" applyBorder="1" applyAlignment="1" applyProtection="1">
      <alignment horizontal="center" wrapText="1"/>
      <protection locked="0"/>
    </xf>
    <xf numFmtId="4" fontId="6" fillId="0" borderId="21" xfId="0" applyNumberFormat="1" applyFont="1" applyBorder="1" applyAlignment="1" applyProtection="1">
      <alignment horizontal="center" wrapText="1"/>
      <protection locked="0"/>
    </xf>
    <xf numFmtId="4" fontId="6" fillId="0" borderId="23" xfId="0" applyNumberFormat="1" applyFont="1" applyBorder="1" applyAlignment="1" applyProtection="1">
      <alignment horizontal="center" wrapText="1"/>
      <protection locked="0"/>
    </xf>
    <xf numFmtId="4" fontId="6" fillId="0" borderId="41" xfId="0" applyNumberFormat="1" applyFont="1" applyBorder="1" applyAlignment="1" applyProtection="1">
      <alignment horizontal="center" wrapText="1"/>
      <protection locked="0"/>
    </xf>
    <xf numFmtId="4" fontId="15" fillId="0" borderId="42" xfId="0" applyNumberFormat="1" applyFont="1" applyBorder="1" applyAlignment="1" applyProtection="1">
      <alignment horizontal="center" wrapText="1"/>
      <protection locked="0"/>
    </xf>
    <xf numFmtId="0" fontId="6" fillId="0" borderId="32" xfId="0" applyFont="1" applyBorder="1" applyAlignment="1" applyProtection="1">
      <alignment horizontal="center" wrapText="1"/>
      <protection locked="0"/>
    </xf>
    <xf numFmtId="0" fontId="6" fillId="0" borderId="43" xfId="0" applyFont="1" applyBorder="1" applyAlignment="1" applyProtection="1">
      <alignment horizontal="center"/>
      <protection locked="0"/>
    </xf>
    <xf numFmtId="4" fontId="6" fillId="0" borderId="29" xfId="0" applyNumberFormat="1" applyFont="1" applyBorder="1" applyAlignment="1" applyProtection="1">
      <alignment horizontal="center"/>
      <protection locked="0"/>
    </xf>
    <xf numFmtId="0" fontId="6" fillId="0" borderId="45" xfId="0" applyFont="1" applyBorder="1" applyAlignment="1" applyProtection="1">
      <alignment horizontal="center"/>
      <protection locked="0"/>
    </xf>
    <xf numFmtId="4" fontId="6" fillId="0" borderId="44" xfId="894" applyNumberFormat="1" applyBorder="1" applyAlignment="1" applyProtection="1">
      <alignment horizontal="center" wrapText="1"/>
      <protection locked="0"/>
    </xf>
    <xf numFmtId="0" fontId="6" fillId="0" borderId="51" xfId="0" applyFont="1" applyBorder="1" applyAlignment="1" applyProtection="1">
      <alignment horizontal="center"/>
      <protection locked="0"/>
    </xf>
    <xf numFmtId="4" fontId="6" fillId="0" borderId="73" xfId="0" applyNumberFormat="1" applyFont="1" applyBorder="1" applyAlignment="1" applyProtection="1">
      <alignment horizontal="center" wrapText="1"/>
      <protection locked="0"/>
    </xf>
    <xf numFmtId="4" fontId="6" fillId="0" borderId="74" xfId="0" applyNumberFormat="1" applyFont="1" applyBorder="1" applyAlignment="1" applyProtection="1">
      <alignment horizontal="center" wrapText="1"/>
      <protection locked="0"/>
    </xf>
    <xf numFmtId="0" fontId="6" fillId="0" borderId="21" xfId="0" applyFont="1" applyBorder="1" applyAlignment="1" applyProtection="1">
      <alignment horizontal="center"/>
      <protection locked="0"/>
    </xf>
    <xf numFmtId="4" fontId="6" fillId="0" borderId="23" xfId="0" applyNumberFormat="1" applyFont="1" applyBorder="1" applyAlignment="1" applyProtection="1">
      <alignment horizontal="center"/>
      <protection locked="0"/>
    </xf>
    <xf numFmtId="4" fontId="6" fillId="0" borderId="32" xfId="0" applyNumberFormat="1" applyFont="1" applyBorder="1" applyAlignment="1" applyProtection="1">
      <alignment horizontal="center"/>
      <protection locked="0"/>
    </xf>
    <xf numFmtId="4" fontId="6" fillId="0" borderId="43" xfId="0" applyNumberFormat="1" applyFont="1" applyBorder="1" applyAlignment="1" applyProtection="1">
      <alignment horizontal="center"/>
      <protection locked="0"/>
    </xf>
    <xf numFmtId="4" fontId="6" fillId="0" borderId="4" xfId="0" applyNumberFormat="1" applyFont="1" applyBorder="1" applyAlignment="1" applyProtection="1">
      <alignment horizontal="center" vertical="top" wrapText="1"/>
      <protection locked="0"/>
    </xf>
    <xf numFmtId="4" fontId="6" fillId="0" borderId="48" xfId="0" applyNumberFormat="1" applyFont="1" applyBorder="1" applyAlignment="1" applyProtection="1">
      <alignment horizontal="center"/>
      <protection locked="0"/>
    </xf>
    <xf numFmtId="4" fontId="20" fillId="0" borderId="4" xfId="0" applyNumberFormat="1" applyFont="1" applyBorder="1" applyAlignment="1" applyProtection="1">
      <alignment horizontal="center"/>
      <protection locked="0"/>
    </xf>
    <xf numFmtId="0" fontId="6" fillId="0" borderId="4" xfId="0" applyFont="1" applyBorder="1" applyAlignment="1" applyProtection="1">
      <alignment horizontal="center"/>
      <protection locked="0"/>
    </xf>
    <xf numFmtId="4" fontId="125" fillId="0" borderId="4" xfId="0" applyNumberFormat="1" applyFont="1" applyBorder="1" applyAlignment="1" applyProtection="1">
      <alignment horizontal="center"/>
      <protection locked="0"/>
    </xf>
    <xf numFmtId="4" fontId="125" fillId="0" borderId="21" xfId="0" applyNumberFormat="1" applyFont="1" applyBorder="1" applyAlignment="1" applyProtection="1">
      <alignment horizontal="center"/>
      <protection locked="0"/>
    </xf>
    <xf numFmtId="4" fontId="20" fillId="0" borderId="21" xfId="0" applyNumberFormat="1" applyFont="1" applyBorder="1" applyAlignment="1" applyProtection="1">
      <alignment horizontal="center"/>
      <protection locked="0"/>
    </xf>
    <xf numFmtId="4" fontId="128" fillId="0" borderId="21" xfId="0" applyNumberFormat="1" applyFont="1" applyBorder="1" applyAlignment="1" applyProtection="1">
      <alignment horizontal="center"/>
      <protection locked="0"/>
    </xf>
    <xf numFmtId="4" fontId="6" fillId="0" borderId="32" xfId="0" applyNumberFormat="1" applyFont="1" applyBorder="1" applyAlignment="1" applyProtection="1">
      <alignment horizontal="center" vertical="top" wrapText="1"/>
      <protection locked="0"/>
    </xf>
    <xf numFmtId="4" fontId="20" fillId="0" borderId="4" xfId="0" applyNumberFormat="1" applyFont="1" applyBorder="1" applyAlignment="1" applyProtection="1">
      <alignment horizontal="center" wrapText="1"/>
      <protection locked="0"/>
    </xf>
    <xf numFmtId="4" fontId="20" fillId="0" borderId="32" xfId="0" applyNumberFormat="1" applyFont="1" applyBorder="1" applyAlignment="1" applyProtection="1">
      <alignment horizontal="center"/>
      <protection locked="0"/>
    </xf>
    <xf numFmtId="4" fontId="20" fillId="0" borderId="43" xfId="0" applyNumberFormat="1" applyFont="1" applyBorder="1" applyAlignment="1" applyProtection="1">
      <alignment horizontal="center"/>
      <protection locked="0"/>
    </xf>
    <xf numFmtId="4" fontId="20" fillId="0" borderId="4" xfId="0" applyNumberFormat="1" applyFont="1" applyBorder="1" applyAlignment="1" applyProtection="1">
      <alignment horizontal="center" vertical="top" wrapText="1"/>
      <protection locked="0"/>
    </xf>
    <xf numFmtId="4" fontId="6" fillId="0" borderId="46" xfId="0" applyNumberFormat="1" applyFont="1" applyBorder="1" applyAlignment="1" applyProtection="1">
      <alignment horizontal="center" wrapText="1"/>
      <protection locked="0"/>
    </xf>
    <xf numFmtId="4" fontId="6" fillId="0" borderId="50" xfId="0" applyNumberFormat="1" applyFont="1" applyBorder="1" applyAlignment="1" applyProtection="1">
      <alignment horizontal="center"/>
      <protection locked="0"/>
    </xf>
    <xf numFmtId="4" fontId="6" fillId="0" borderId="41" xfId="0" applyNumberFormat="1" applyFont="1" applyBorder="1" applyAlignment="1" applyProtection="1">
      <alignment horizontal="center"/>
      <protection locked="0"/>
    </xf>
    <xf numFmtId="4" fontId="6" fillId="0" borderId="45" xfId="0" applyNumberFormat="1" applyFont="1" applyBorder="1" applyAlignment="1" applyProtection="1">
      <alignment horizontal="center"/>
      <protection locked="0"/>
    </xf>
    <xf numFmtId="4" fontId="15" fillId="0" borderId="41" xfId="0" applyNumberFormat="1" applyFont="1" applyBorder="1" applyAlignment="1" applyProtection="1">
      <alignment horizontal="center"/>
      <protection locked="0"/>
    </xf>
    <xf numFmtId="4" fontId="120" fillId="0" borderId="4" xfId="0" applyNumberFormat="1" applyFont="1" applyBorder="1" applyAlignment="1" applyProtection="1">
      <alignment horizontal="center"/>
      <protection locked="0"/>
    </xf>
    <xf numFmtId="4" fontId="120" fillId="0" borderId="21" xfId="0" applyNumberFormat="1" applyFont="1" applyBorder="1" applyAlignment="1" applyProtection="1">
      <alignment horizontal="center"/>
      <protection locked="0"/>
    </xf>
    <xf numFmtId="4" fontId="15" fillId="0" borderId="21" xfId="0" applyNumberFormat="1" applyFont="1" applyBorder="1" applyAlignment="1" applyProtection="1">
      <alignment horizontal="center"/>
      <protection locked="0"/>
    </xf>
    <xf numFmtId="4" fontId="127" fillId="0" borderId="4" xfId="0" applyNumberFormat="1" applyFont="1" applyBorder="1" applyAlignment="1" applyProtection="1">
      <alignment horizontal="center"/>
      <protection locked="0"/>
    </xf>
    <xf numFmtId="4" fontId="127" fillId="0" borderId="21" xfId="0" applyNumberFormat="1" applyFont="1" applyBorder="1" applyAlignment="1" applyProtection="1">
      <alignment horizontal="center"/>
      <protection locked="0"/>
    </xf>
    <xf numFmtId="4" fontId="6" fillId="0" borderId="32" xfId="0" applyNumberFormat="1" applyFont="1" applyBorder="1" applyAlignment="1" applyProtection="1">
      <alignment horizontal="right" wrapText="1"/>
      <protection locked="0"/>
    </xf>
    <xf numFmtId="4" fontId="6" fillId="0" borderId="4" xfId="0" applyNumberFormat="1" applyFont="1" applyBorder="1" applyAlignment="1" applyProtection="1">
      <alignment horizontal="right" wrapText="1"/>
      <protection locked="0"/>
    </xf>
    <xf numFmtId="4" fontId="6" fillId="0" borderId="4" xfId="0" applyNumberFormat="1" applyFont="1" applyBorder="1" applyProtection="1">
      <protection locked="0"/>
    </xf>
    <xf numFmtId="4" fontId="136" fillId="0" borderId="4" xfId="0" applyNumberFormat="1" applyFont="1" applyBorder="1" applyAlignment="1" applyProtection="1">
      <alignment horizontal="center" wrapText="1"/>
      <protection locked="0"/>
    </xf>
    <xf numFmtId="0" fontId="128" fillId="0" borderId="21" xfId="0" applyFont="1" applyBorder="1" applyAlignment="1" applyProtection="1">
      <alignment horizontal="center"/>
      <protection locked="0"/>
    </xf>
    <xf numFmtId="4" fontId="136" fillId="0" borderId="76" xfId="0" applyNumberFormat="1" applyFont="1" applyBorder="1" applyAlignment="1" applyProtection="1">
      <alignment horizontal="center" wrapText="1"/>
      <protection locked="0"/>
    </xf>
    <xf numFmtId="0" fontId="128" fillId="0" borderId="78" xfId="0" applyFont="1" applyBorder="1" applyAlignment="1" applyProtection="1">
      <alignment horizontal="center"/>
      <protection locked="0"/>
    </xf>
    <xf numFmtId="4" fontId="136" fillId="0" borderId="88" xfId="0" applyNumberFormat="1" applyFont="1" applyBorder="1" applyAlignment="1" applyProtection="1">
      <alignment horizontal="center" wrapText="1"/>
      <protection locked="0"/>
    </xf>
    <xf numFmtId="0" fontId="128" fillId="0" borderId="90" xfId="0" applyFont="1" applyBorder="1" applyAlignment="1" applyProtection="1">
      <alignment horizontal="center"/>
      <protection locked="0"/>
    </xf>
    <xf numFmtId="4" fontId="136" fillId="0" borderId="82" xfId="0" applyNumberFormat="1" applyFont="1" applyBorder="1" applyAlignment="1" applyProtection="1">
      <alignment horizontal="center" wrapText="1"/>
      <protection locked="0"/>
    </xf>
    <xf numFmtId="0" fontId="128" fillId="0" borderId="83" xfId="0" applyFont="1" applyBorder="1" applyAlignment="1" applyProtection="1">
      <alignment horizontal="center"/>
      <protection locked="0"/>
    </xf>
    <xf numFmtId="4" fontId="136" fillId="0" borderId="4" xfId="0" applyNumberFormat="1" applyFont="1" applyBorder="1" applyAlignment="1" applyProtection="1">
      <alignment horizontal="center"/>
      <protection locked="0"/>
    </xf>
    <xf numFmtId="4" fontId="128" fillId="0" borderId="21" xfId="0" applyNumberFormat="1" applyFont="1" applyBorder="1" applyAlignment="1" applyProtection="1">
      <alignment horizontal="center" wrapText="1"/>
      <protection locked="0"/>
    </xf>
    <xf numFmtId="4" fontId="20" fillId="0" borderId="63" xfId="1278" applyNumberFormat="1" applyFont="1" applyBorder="1" applyAlignment="1" applyProtection="1">
      <alignment horizontal="center" vertical="top" wrapText="1"/>
      <protection locked="0"/>
    </xf>
    <xf numFmtId="4" fontId="6" fillId="0" borderId="23" xfId="0" applyNumberFormat="1" applyFont="1" applyFill="1" applyBorder="1" applyAlignment="1" applyProtection="1">
      <alignment horizontal="center"/>
      <protection locked="0"/>
    </xf>
    <xf numFmtId="4" fontId="6" fillId="0" borderId="41" xfId="0" applyNumberFormat="1" applyFont="1" applyFill="1" applyBorder="1" applyAlignment="1" applyProtection="1">
      <alignment horizontal="center"/>
      <protection locked="0"/>
    </xf>
    <xf numFmtId="4" fontId="0" fillId="0" borderId="0" xfId="0" applyNumberFormat="1" applyAlignment="1" applyProtection="1">
      <alignment horizontal="center"/>
      <protection locked="0"/>
    </xf>
    <xf numFmtId="4" fontId="0" fillId="0" borderId="92" xfId="0" applyNumberFormat="1" applyBorder="1" applyAlignment="1" applyProtection="1">
      <alignment horizontal="center"/>
      <protection locked="0"/>
    </xf>
    <xf numFmtId="184" fontId="146" fillId="0" borderId="4" xfId="1237" applyNumberFormat="1" applyFont="1" applyBorder="1" applyAlignment="1" applyProtection="1">
      <alignment horizontal="right" wrapText="1"/>
      <protection locked="0"/>
    </xf>
    <xf numFmtId="4" fontId="145" fillId="0" borderId="4" xfId="1237" applyNumberFormat="1" applyFont="1" applyBorder="1" applyAlignment="1" applyProtection="1">
      <alignment horizontal="right" wrapText="1"/>
      <protection locked="0"/>
    </xf>
    <xf numFmtId="4" fontId="151" fillId="0" borderId="4" xfId="1237" applyNumberFormat="1" applyFont="1" applyBorder="1" applyAlignment="1" applyProtection="1">
      <alignment horizontal="right" wrapText="1"/>
      <protection locked="0"/>
    </xf>
    <xf numFmtId="44" fontId="145" fillId="0" borderId="4" xfId="2637" applyFont="1" applyBorder="1" applyAlignment="1" applyProtection="1">
      <alignment horizontal="right" wrapText="1"/>
      <protection locked="0"/>
    </xf>
    <xf numFmtId="186" fontId="145" fillId="0" borderId="4" xfId="1506" applyNumberFormat="1" applyFont="1" applyBorder="1" applyProtection="1">
      <protection locked="0"/>
    </xf>
    <xf numFmtId="4" fontId="145" fillId="0" borderId="94" xfId="1037" applyNumberFormat="1" applyFont="1" applyBorder="1" applyAlignment="1" applyProtection="1">
      <alignment vertical="top"/>
      <protection locked="0"/>
    </xf>
    <xf numFmtId="187" fontId="15" fillId="0" borderId="0" xfId="2647" applyNumberFormat="1" applyFont="1" applyFill="1" applyBorder="1" applyAlignment="1" applyProtection="1">
      <alignment horizontal="right" wrapText="1"/>
      <protection locked="0"/>
    </xf>
    <xf numFmtId="187" fontId="15" fillId="0" borderId="0" xfId="0" applyNumberFormat="1" applyFont="1" applyAlignment="1" applyProtection="1">
      <alignment horizontal="right" wrapText="1"/>
      <protection locked="0"/>
    </xf>
    <xf numFmtId="187" fontId="6" fillId="0" borderId="0" xfId="0" applyNumberFormat="1" applyFont="1" applyAlignment="1" applyProtection="1">
      <alignment horizontal="right" vertical="top" wrapText="1"/>
      <protection locked="0"/>
    </xf>
    <xf numFmtId="187" fontId="6" fillId="0" borderId="0" xfId="2648" applyNumberFormat="1" applyFont="1" applyFill="1" applyBorder="1" applyAlignment="1" applyProtection="1">
      <alignment wrapText="1"/>
      <protection locked="0"/>
    </xf>
    <xf numFmtId="187" fontId="6" fillId="0" borderId="0" xfId="2648" applyNumberFormat="1" applyFont="1" applyFill="1" applyBorder="1" applyAlignment="1" applyProtection="1">
      <alignment horizontal="right" wrapText="1"/>
      <protection locked="0"/>
    </xf>
    <xf numFmtId="187" fontId="15" fillId="0" borderId="0" xfId="0" applyNumberFormat="1" applyFont="1" applyAlignment="1" applyProtection="1">
      <alignment vertical="top" wrapText="1"/>
      <protection locked="0"/>
    </xf>
    <xf numFmtId="187" fontId="6" fillId="0" borderId="0" xfId="0" applyNumberFormat="1" applyFont="1" applyAlignment="1" applyProtection="1">
      <alignment vertical="top" wrapText="1"/>
      <protection locked="0"/>
    </xf>
    <xf numFmtId="187" fontId="6" fillId="0" borderId="0" xfId="1033" applyNumberFormat="1" applyFont="1" applyAlignment="1" applyProtection="1">
      <alignment wrapText="1"/>
      <protection locked="0"/>
    </xf>
    <xf numFmtId="187" fontId="158" fillId="0" borderId="0" xfId="0" applyNumberFormat="1" applyFont="1" applyAlignment="1" applyProtection="1">
      <alignment horizontal="right" wrapText="1"/>
      <protection locked="0"/>
    </xf>
    <xf numFmtId="187" fontId="15" fillId="0" borderId="0" xfId="0" applyNumberFormat="1" applyFont="1" applyAlignment="1" applyProtection="1">
      <alignment horizontal="right" wrapText="1"/>
    </xf>
    <xf numFmtId="187" fontId="15" fillId="0" borderId="0" xfId="2647" applyNumberFormat="1" applyFont="1" applyFill="1" applyBorder="1" applyAlignment="1" applyProtection="1">
      <alignment horizontal="right" wrapText="1"/>
    </xf>
  </cellXfs>
  <cellStyles count="2652">
    <cellStyle name=" 1" xfId="1" xr:uid="{00000000-0005-0000-0000-000000000000}"/>
    <cellStyle name=" 1 2" xfId="2" xr:uid="{00000000-0005-0000-0000-000001000000}"/>
    <cellStyle name=" 1 3" xfId="3" xr:uid="{00000000-0005-0000-0000-000002000000}"/>
    <cellStyle name="20 % – Poudarek1 2" xfId="4" xr:uid="{00000000-0005-0000-0000-000003000000}"/>
    <cellStyle name="20 % – Poudarek1 2 2" xfId="5" xr:uid="{00000000-0005-0000-0000-000004000000}"/>
    <cellStyle name="20 % – Poudarek1 2 2 2" xfId="6" xr:uid="{00000000-0005-0000-0000-000005000000}"/>
    <cellStyle name="20 % – Poudarek1 2 3" xfId="7" xr:uid="{00000000-0005-0000-0000-000006000000}"/>
    <cellStyle name="20 % – Poudarek1 2 4" xfId="8" xr:uid="{00000000-0005-0000-0000-000007000000}"/>
    <cellStyle name="20 % – Poudarek1 3" xfId="9" xr:uid="{00000000-0005-0000-0000-000008000000}"/>
    <cellStyle name="20 % – Poudarek1 3 2" xfId="10" xr:uid="{00000000-0005-0000-0000-000009000000}"/>
    <cellStyle name="20 % – Poudarek1 3 2 2" xfId="11" xr:uid="{00000000-0005-0000-0000-00000A000000}"/>
    <cellStyle name="20 % – Poudarek1 3 2 3" xfId="12" xr:uid="{00000000-0005-0000-0000-00000B000000}"/>
    <cellStyle name="20 % – Poudarek1 3 3" xfId="13" xr:uid="{00000000-0005-0000-0000-00000C000000}"/>
    <cellStyle name="20 % – Poudarek1 3 4" xfId="14" xr:uid="{00000000-0005-0000-0000-00000D000000}"/>
    <cellStyle name="20 % – Poudarek2 2" xfId="15" xr:uid="{00000000-0005-0000-0000-00000E000000}"/>
    <cellStyle name="20 % – Poudarek2 2 2" xfId="16" xr:uid="{00000000-0005-0000-0000-00000F000000}"/>
    <cellStyle name="20 % – Poudarek2 2 2 2" xfId="17" xr:uid="{00000000-0005-0000-0000-000010000000}"/>
    <cellStyle name="20 % – Poudarek2 2 3" xfId="18" xr:uid="{00000000-0005-0000-0000-000011000000}"/>
    <cellStyle name="20 % – Poudarek2 2 4" xfId="19" xr:uid="{00000000-0005-0000-0000-000012000000}"/>
    <cellStyle name="20 % – Poudarek2 3" xfId="20" xr:uid="{00000000-0005-0000-0000-000013000000}"/>
    <cellStyle name="20 % – Poudarek2 3 2" xfId="21" xr:uid="{00000000-0005-0000-0000-000014000000}"/>
    <cellStyle name="20 % – Poudarek2 3 2 2" xfId="22" xr:uid="{00000000-0005-0000-0000-000015000000}"/>
    <cellStyle name="20 % – Poudarek2 3 2 3" xfId="23" xr:uid="{00000000-0005-0000-0000-000016000000}"/>
    <cellStyle name="20 % – Poudarek2 3 3" xfId="24" xr:uid="{00000000-0005-0000-0000-000017000000}"/>
    <cellStyle name="20 % – Poudarek2 3 4" xfId="25" xr:uid="{00000000-0005-0000-0000-000018000000}"/>
    <cellStyle name="20 % – Poudarek3 2" xfId="26" xr:uid="{00000000-0005-0000-0000-000019000000}"/>
    <cellStyle name="20 % – Poudarek3 2 2" xfId="27" xr:uid="{00000000-0005-0000-0000-00001A000000}"/>
    <cellStyle name="20 % – Poudarek3 2 3" xfId="28" xr:uid="{00000000-0005-0000-0000-00001B000000}"/>
    <cellStyle name="20 % – Poudarek3 3" xfId="29" xr:uid="{00000000-0005-0000-0000-00001C000000}"/>
    <cellStyle name="20 % – Poudarek4 2" xfId="30" xr:uid="{00000000-0005-0000-0000-00001D000000}"/>
    <cellStyle name="20 % – Poudarek4 2 2" xfId="31" xr:uid="{00000000-0005-0000-0000-00001E000000}"/>
    <cellStyle name="20 % – Poudarek4 2 2 2" xfId="32" xr:uid="{00000000-0005-0000-0000-00001F000000}"/>
    <cellStyle name="20 % – Poudarek4 2 3" xfId="33" xr:uid="{00000000-0005-0000-0000-000020000000}"/>
    <cellStyle name="20 % – Poudarek4 2 4" xfId="34" xr:uid="{00000000-0005-0000-0000-000021000000}"/>
    <cellStyle name="20 % – Poudarek4 3" xfId="35" xr:uid="{00000000-0005-0000-0000-000022000000}"/>
    <cellStyle name="20 % – Poudarek4 3 2" xfId="36" xr:uid="{00000000-0005-0000-0000-000023000000}"/>
    <cellStyle name="20 % – Poudarek4 3 2 2" xfId="37" xr:uid="{00000000-0005-0000-0000-000024000000}"/>
    <cellStyle name="20 % – Poudarek4 3 3" xfId="38" xr:uid="{00000000-0005-0000-0000-000025000000}"/>
    <cellStyle name="20 % – Poudarek5 2" xfId="39" xr:uid="{00000000-0005-0000-0000-000026000000}"/>
    <cellStyle name="20 % – Poudarek5 2 2" xfId="40" xr:uid="{00000000-0005-0000-0000-000027000000}"/>
    <cellStyle name="20 % – Poudarek5 2 2 2" xfId="41" xr:uid="{00000000-0005-0000-0000-000028000000}"/>
    <cellStyle name="20 % – Poudarek5 2 3" xfId="42" xr:uid="{00000000-0005-0000-0000-000029000000}"/>
    <cellStyle name="20 % – Poudarek5 2 4" xfId="43" xr:uid="{00000000-0005-0000-0000-00002A000000}"/>
    <cellStyle name="20 % – Poudarek5 3" xfId="44" xr:uid="{00000000-0005-0000-0000-00002B000000}"/>
    <cellStyle name="20 % – Poudarek5 3 2" xfId="45" xr:uid="{00000000-0005-0000-0000-00002C000000}"/>
    <cellStyle name="20 % – Poudarek5 3 2 2" xfId="46" xr:uid="{00000000-0005-0000-0000-00002D000000}"/>
    <cellStyle name="20 % – Poudarek5 3 2 3" xfId="47" xr:uid="{00000000-0005-0000-0000-00002E000000}"/>
    <cellStyle name="20 % – Poudarek5 3 3" xfId="48" xr:uid="{00000000-0005-0000-0000-00002F000000}"/>
    <cellStyle name="20 % – Poudarek5 3 4" xfId="49" xr:uid="{00000000-0005-0000-0000-000030000000}"/>
    <cellStyle name="20 % – Poudarek6 2" xfId="50" xr:uid="{00000000-0005-0000-0000-000031000000}"/>
    <cellStyle name="20 % – Poudarek6 2 2" xfId="51" xr:uid="{00000000-0005-0000-0000-000032000000}"/>
    <cellStyle name="20 % – Poudarek6 2 2 2" xfId="52" xr:uid="{00000000-0005-0000-0000-000033000000}"/>
    <cellStyle name="20 % – Poudarek6 2 3" xfId="53" xr:uid="{00000000-0005-0000-0000-000034000000}"/>
    <cellStyle name="20 % – Poudarek6 2 4" xfId="54" xr:uid="{00000000-0005-0000-0000-000035000000}"/>
    <cellStyle name="20 % – Poudarek6 3" xfId="55" xr:uid="{00000000-0005-0000-0000-000036000000}"/>
    <cellStyle name="20 % – Poudarek6 3 2" xfId="56" xr:uid="{00000000-0005-0000-0000-000037000000}"/>
    <cellStyle name="20 % – Poudarek6 3 2 2" xfId="57" xr:uid="{00000000-0005-0000-0000-000038000000}"/>
    <cellStyle name="20 % – Poudarek6 3 3" xfId="58" xr:uid="{00000000-0005-0000-0000-000039000000}"/>
    <cellStyle name="20 % – Poudarek6 3 4" xfId="59" xr:uid="{00000000-0005-0000-0000-00003A000000}"/>
    <cellStyle name="20% - Accent1 1" xfId="60" xr:uid="{00000000-0005-0000-0000-00003B000000}"/>
    <cellStyle name="20% - Accent1 1 2" xfId="61" xr:uid="{00000000-0005-0000-0000-00003C000000}"/>
    <cellStyle name="20% - Accent1 1 3" xfId="62" xr:uid="{00000000-0005-0000-0000-00003D000000}"/>
    <cellStyle name="20% - Accent1 1 4" xfId="63" xr:uid="{00000000-0005-0000-0000-00003E000000}"/>
    <cellStyle name="20% - Accent1 1 4 2" xfId="64" xr:uid="{00000000-0005-0000-0000-00003F000000}"/>
    <cellStyle name="20% - Accent1 1 4 3" xfId="65" xr:uid="{00000000-0005-0000-0000-000040000000}"/>
    <cellStyle name="20% - Accent1 2" xfId="66" xr:uid="{00000000-0005-0000-0000-000041000000}"/>
    <cellStyle name="20% - Accent1 2 2" xfId="67" xr:uid="{00000000-0005-0000-0000-000042000000}"/>
    <cellStyle name="20% - Accent1 2 3" xfId="68" xr:uid="{00000000-0005-0000-0000-000043000000}"/>
    <cellStyle name="20% - Accent1 3" xfId="69" xr:uid="{00000000-0005-0000-0000-000044000000}"/>
    <cellStyle name="20% - Accent1 3 2" xfId="70" xr:uid="{00000000-0005-0000-0000-000045000000}"/>
    <cellStyle name="20% - Accent1 3 3" xfId="71" xr:uid="{00000000-0005-0000-0000-000046000000}"/>
    <cellStyle name="20% - Accent1 4" xfId="72" xr:uid="{00000000-0005-0000-0000-000047000000}"/>
    <cellStyle name="20% - Accent1 4 2" xfId="73" xr:uid="{00000000-0005-0000-0000-000048000000}"/>
    <cellStyle name="20% - Accent1 4 3" xfId="74" xr:uid="{00000000-0005-0000-0000-000049000000}"/>
    <cellStyle name="20% - Accent1 5" xfId="75" xr:uid="{00000000-0005-0000-0000-00004A000000}"/>
    <cellStyle name="20% - Accent1 5 2" xfId="76" xr:uid="{00000000-0005-0000-0000-00004B000000}"/>
    <cellStyle name="20% - Accent1 5 3" xfId="77" xr:uid="{00000000-0005-0000-0000-00004C000000}"/>
    <cellStyle name="20% - Accent1 6" xfId="78" xr:uid="{00000000-0005-0000-0000-00004D000000}"/>
    <cellStyle name="20% - Accent1 6 2" xfId="79" xr:uid="{00000000-0005-0000-0000-00004E000000}"/>
    <cellStyle name="20% - Accent1 6 3" xfId="80" xr:uid="{00000000-0005-0000-0000-00004F000000}"/>
    <cellStyle name="20% - Accent2 1" xfId="81" xr:uid="{00000000-0005-0000-0000-000050000000}"/>
    <cellStyle name="20% - Accent2 2" xfId="82" xr:uid="{00000000-0005-0000-0000-000051000000}"/>
    <cellStyle name="20% - Accent2 3" xfId="83" xr:uid="{00000000-0005-0000-0000-000052000000}"/>
    <cellStyle name="20% - Accent2 4" xfId="84" xr:uid="{00000000-0005-0000-0000-000053000000}"/>
    <cellStyle name="20% - Accent2 5" xfId="85" xr:uid="{00000000-0005-0000-0000-000054000000}"/>
    <cellStyle name="20% - Accent2 6" xfId="86" xr:uid="{00000000-0005-0000-0000-000055000000}"/>
    <cellStyle name="20% - Accent3 1" xfId="87" xr:uid="{00000000-0005-0000-0000-000056000000}"/>
    <cellStyle name="20% - Accent3 1 2" xfId="88" xr:uid="{00000000-0005-0000-0000-000057000000}"/>
    <cellStyle name="20% - Accent3 1 3" xfId="89" xr:uid="{00000000-0005-0000-0000-000058000000}"/>
    <cellStyle name="20% - Accent3 2" xfId="90" xr:uid="{00000000-0005-0000-0000-000059000000}"/>
    <cellStyle name="20% - Accent3 2 2" xfId="91" xr:uid="{00000000-0005-0000-0000-00005A000000}"/>
    <cellStyle name="20% - Accent3 2 3" xfId="92" xr:uid="{00000000-0005-0000-0000-00005B000000}"/>
    <cellStyle name="20% - Accent3 3" xfId="93" xr:uid="{00000000-0005-0000-0000-00005C000000}"/>
    <cellStyle name="20% - Accent3 3 2" xfId="94" xr:uid="{00000000-0005-0000-0000-00005D000000}"/>
    <cellStyle name="20% - Accent3 3 3" xfId="95" xr:uid="{00000000-0005-0000-0000-00005E000000}"/>
    <cellStyle name="20% - Accent3 4" xfId="96" xr:uid="{00000000-0005-0000-0000-00005F000000}"/>
    <cellStyle name="20% - Accent3 4 2" xfId="97" xr:uid="{00000000-0005-0000-0000-000060000000}"/>
    <cellStyle name="20% - Accent3 4 3" xfId="98" xr:uid="{00000000-0005-0000-0000-000061000000}"/>
    <cellStyle name="20% - Accent3 5" xfId="99" xr:uid="{00000000-0005-0000-0000-000062000000}"/>
    <cellStyle name="20% - Accent3 5 2" xfId="100" xr:uid="{00000000-0005-0000-0000-000063000000}"/>
    <cellStyle name="20% - Accent3 5 3" xfId="101" xr:uid="{00000000-0005-0000-0000-000064000000}"/>
    <cellStyle name="20% - Accent3 6" xfId="102" xr:uid="{00000000-0005-0000-0000-000065000000}"/>
    <cellStyle name="20% - Accent3 6 2" xfId="103" xr:uid="{00000000-0005-0000-0000-000066000000}"/>
    <cellStyle name="20% - Accent3 6 3" xfId="104" xr:uid="{00000000-0005-0000-0000-000067000000}"/>
    <cellStyle name="20% - Accent4 1" xfId="105" xr:uid="{00000000-0005-0000-0000-000068000000}"/>
    <cellStyle name="20% - Accent4 1 2" xfId="106" xr:uid="{00000000-0005-0000-0000-000069000000}"/>
    <cellStyle name="20% - Accent4 1 3" xfId="107" xr:uid="{00000000-0005-0000-0000-00006A000000}"/>
    <cellStyle name="20% - Accent4 2" xfId="108" xr:uid="{00000000-0005-0000-0000-00006B000000}"/>
    <cellStyle name="20% - Accent4 2 2" xfId="109" xr:uid="{00000000-0005-0000-0000-00006C000000}"/>
    <cellStyle name="20% - Accent4 2 3" xfId="110" xr:uid="{00000000-0005-0000-0000-00006D000000}"/>
    <cellStyle name="20% - Accent4 3" xfId="111" xr:uid="{00000000-0005-0000-0000-00006E000000}"/>
    <cellStyle name="20% - Accent4 3 2" xfId="112" xr:uid="{00000000-0005-0000-0000-00006F000000}"/>
    <cellStyle name="20% - Accent4 3 3" xfId="113" xr:uid="{00000000-0005-0000-0000-000070000000}"/>
    <cellStyle name="20% - Accent4 4" xfId="114" xr:uid="{00000000-0005-0000-0000-000071000000}"/>
    <cellStyle name="20% - Accent4 4 2" xfId="115" xr:uid="{00000000-0005-0000-0000-000072000000}"/>
    <cellStyle name="20% - Accent4 4 3" xfId="116" xr:uid="{00000000-0005-0000-0000-000073000000}"/>
    <cellStyle name="20% - Accent4 5" xfId="117" xr:uid="{00000000-0005-0000-0000-000074000000}"/>
    <cellStyle name="20% - Accent4 5 2" xfId="118" xr:uid="{00000000-0005-0000-0000-000075000000}"/>
    <cellStyle name="20% - Accent4 5 3" xfId="119" xr:uid="{00000000-0005-0000-0000-000076000000}"/>
    <cellStyle name="20% - Accent4 6" xfId="120" xr:uid="{00000000-0005-0000-0000-000077000000}"/>
    <cellStyle name="20% - Accent4 6 2" xfId="121" xr:uid="{00000000-0005-0000-0000-000078000000}"/>
    <cellStyle name="20% - Accent4 6 3" xfId="122" xr:uid="{00000000-0005-0000-0000-000079000000}"/>
    <cellStyle name="20% - Accent5 1" xfId="123" xr:uid="{00000000-0005-0000-0000-00007A000000}"/>
    <cellStyle name="20% - Accent5 1 2" xfId="124" xr:uid="{00000000-0005-0000-0000-00007B000000}"/>
    <cellStyle name="20% - Accent5 1 3" xfId="125" xr:uid="{00000000-0005-0000-0000-00007C000000}"/>
    <cellStyle name="20% - Accent5 2" xfId="126" xr:uid="{00000000-0005-0000-0000-00007D000000}"/>
    <cellStyle name="20% - Accent5 2 2" xfId="127" xr:uid="{00000000-0005-0000-0000-00007E000000}"/>
    <cellStyle name="20% - Accent5 2 3" xfId="128" xr:uid="{00000000-0005-0000-0000-00007F000000}"/>
    <cellStyle name="20% - Accent5 3" xfId="129" xr:uid="{00000000-0005-0000-0000-000080000000}"/>
    <cellStyle name="20% - Accent5 3 2" xfId="130" xr:uid="{00000000-0005-0000-0000-000081000000}"/>
    <cellStyle name="20% - Accent5 3 3" xfId="131" xr:uid="{00000000-0005-0000-0000-000082000000}"/>
    <cellStyle name="20% - Accent5 4" xfId="132" xr:uid="{00000000-0005-0000-0000-000083000000}"/>
    <cellStyle name="20% - Accent5 4 2" xfId="133" xr:uid="{00000000-0005-0000-0000-000084000000}"/>
    <cellStyle name="20% - Accent5 4 3" xfId="134" xr:uid="{00000000-0005-0000-0000-000085000000}"/>
    <cellStyle name="20% - Accent5 5" xfId="135" xr:uid="{00000000-0005-0000-0000-000086000000}"/>
    <cellStyle name="20% - Accent5 5 2" xfId="136" xr:uid="{00000000-0005-0000-0000-000087000000}"/>
    <cellStyle name="20% - Accent5 5 3" xfId="137" xr:uid="{00000000-0005-0000-0000-000088000000}"/>
    <cellStyle name="20% - Accent5 6" xfId="138" xr:uid="{00000000-0005-0000-0000-000089000000}"/>
    <cellStyle name="20% - Accent5 6 2" xfId="139" xr:uid="{00000000-0005-0000-0000-00008A000000}"/>
    <cellStyle name="20% - Accent5 6 3" xfId="140" xr:uid="{00000000-0005-0000-0000-00008B000000}"/>
    <cellStyle name="20% - Accent6 1" xfId="141" xr:uid="{00000000-0005-0000-0000-00008C000000}"/>
    <cellStyle name="20% - Accent6 1 2" xfId="142" xr:uid="{00000000-0005-0000-0000-00008D000000}"/>
    <cellStyle name="20% - Accent6 1 3" xfId="143" xr:uid="{00000000-0005-0000-0000-00008E000000}"/>
    <cellStyle name="20% - Accent6 2" xfId="144" xr:uid="{00000000-0005-0000-0000-00008F000000}"/>
    <cellStyle name="20% - Accent6 2 2" xfId="145" xr:uid="{00000000-0005-0000-0000-000090000000}"/>
    <cellStyle name="20% - Accent6 2 3" xfId="146" xr:uid="{00000000-0005-0000-0000-000091000000}"/>
    <cellStyle name="20% - Accent6 3" xfId="147" xr:uid="{00000000-0005-0000-0000-000092000000}"/>
    <cellStyle name="20% - Accent6 3 2" xfId="148" xr:uid="{00000000-0005-0000-0000-000093000000}"/>
    <cellStyle name="20% - Accent6 3 3" xfId="149" xr:uid="{00000000-0005-0000-0000-000094000000}"/>
    <cellStyle name="20% - Accent6 4" xfId="150" xr:uid="{00000000-0005-0000-0000-000095000000}"/>
    <cellStyle name="20% - Accent6 4 2" xfId="151" xr:uid="{00000000-0005-0000-0000-000096000000}"/>
    <cellStyle name="20% - Accent6 4 3" xfId="152" xr:uid="{00000000-0005-0000-0000-000097000000}"/>
    <cellStyle name="20% - Accent6 5" xfId="153" xr:uid="{00000000-0005-0000-0000-000098000000}"/>
    <cellStyle name="20% - Accent6 5 2" xfId="154" xr:uid="{00000000-0005-0000-0000-000099000000}"/>
    <cellStyle name="20% - Accent6 5 3" xfId="155" xr:uid="{00000000-0005-0000-0000-00009A000000}"/>
    <cellStyle name="20% - Accent6 6" xfId="156" xr:uid="{00000000-0005-0000-0000-00009B000000}"/>
    <cellStyle name="20% - Accent6 6 2" xfId="157" xr:uid="{00000000-0005-0000-0000-00009C000000}"/>
    <cellStyle name="20% - Accent6 6 3" xfId="158" xr:uid="{00000000-0005-0000-0000-00009D000000}"/>
    <cellStyle name="40 % – Poudarek1 2" xfId="159" xr:uid="{00000000-0005-0000-0000-00009E000000}"/>
    <cellStyle name="40 % – Poudarek1 2 2" xfId="160" xr:uid="{00000000-0005-0000-0000-00009F000000}"/>
    <cellStyle name="40 % – Poudarek1 2 3" xfId="161" xr:uid="{00000000-0005-0000-0000-0000A0000000}"/>
    <cellStyle name="40 % – Poudarek1 3" xfId="162" xr:uid="{00000000-0005-0000-0000-0000A1000000}"/>
    <cellStyle name="40 % – Poudarek2 2" xfId="163" xr:uid="{00000000-0005-0000-0000-0000A2000000}"/>
    <cellStyle name="40 % – Poudarek2 2 2" xfId="164" xr:uid="{00000000-0005-0000-0000-0000A3000000}"/>
    <cellStyle name="40 % – Poudarek2 2 3" xfId="165" xr:uid="{00000000-0005-0000-0000-0000A4000000}"/>
    <cellStyle name="40 % – Poudarek2 3" xfId="166" xr:uid="{00000000-0005-0000-0000-0000A5000000}"/>
    <cellStyle name="40 % – Poudarek3 2" xfId="167" xr:uid="{00000000-0005-0000-0000-0000A6000000}"/>
    <cellStyle name="40 % – Poudarek3 2 2" xfId="168" xr:uid="{00000000-0005-0000-0000-0000A7000000}"/>
    <cellStyle name="40 % – Poudarek3 2 2 2" xfId="169" xr:uid="{00000000-0005-0000-0000-0000A8000000}"/>
    <cellStyle name="40 % – Poudarek3 2 3" xfId="170" xr:uid="{00000000-0005-0000-0000-0000A9000000}"/>
    <cellStyle name="40 % – Poudarek3 2 4" xfId="171" xr:uid="{00000000-0005-0000-0000-0000AA000000}"/>
    <cellStyle name="40 % – Poudarek3 3" xfId="172" xr:uid="{00000000-0005-0000-0000-0000AB000000}"/>
    <cellStyle name="40 % – Poudarek4 2" xfId="173" xr:uid="{00000000-0005-0000-0000-0000AC000000}"/>
    <cellStyle name="40 % – Poudarek4 2 2" xfId="174" xr:uid="{00000000-0005-0000-0000-0000AD000000}"/>
    <cellStyle name="40 % – Poudarek4 2 2 2" xfId="175" xr:uid="{00000000-0005-0000-0000-0000AE000000}"/>
    <cellStyle name="40 % – Poudarek4 2 3" xfId="176" xr:uid="{00000000-0005-0000-0000-0000AF000000}"/>
    <cellStyle name="40 % – Poudarek4 2 4" xfId="177" xr:uid="{00000000-0005-0000-0000-0000B0000000}"/>
    <cellStyle name="40 % – Poudarek4 3" xfId="178" xr:uid="{00000000-0005-0000-0000-0000B1000000}"/>
    <cellStyle name="40 % – Poudarek4 3 2" xfId="179" xr:uid="{00000000-0005-0000-0000-0000B2000000}"/>
    <cellStyle name="40 % – Poudarek4 3 2 2" xfId="180" xr:uid="{00000000-0005-0000-0000-0000B3000000}"/>
    <cellStyle name="40 % – Poudarek4 3 3" xfId="181" xr:uid="{00000000-0005-0000-0000-0000B4000000}"/>
    <cellStyle name="40 % – Poudarek5 2" xfId="182" xr:uid="{00000000-0005-0000-0000-0000B5000000}"/>
    <cellStyle name="40 % – Poudarek5 2 2" xfId="183" xr:uid="{00000000-0005-0000-0000-0000B6000000}"/>
    <cellStyle name="40 % – Poudarek5 2 3" xfId="184" xr:uid="{00000000-0005-0000-0000-0000B7000000}"/>
    <cellStyle name="40 % – Poudarek5 3" xfId="185" xr:uid="{00000000-0005-0000-0000-0000B8000000}"/>
    <cellStyle name="40 % – Poudarek6 2" xfId="186" xr:uid="{00000000-0005-0000-0000-0000B9000000}"/>
    <cellStyle name="40 % – Poudarek6 2 2" xfId="187" xr:uid="{00000000-0005-0000-0000-0000BA000000}"/>
    <cellStyle name="40 % – Poudarek6 2 2 2" xfId="188" xr:uid="{00000000-0005-0000-0000-0000BB000000}"/>
    <cellStyle name="40 % – Poudarek6 2 3" xfId="189" xr:uid="{00000000-0005-0000-0000-0000BC000000}"/>
    <cellStyle name="40 % – Poudarek6 2 4" xfId="190" xr:uid="{00000000-0005-0000-0000-0000BD000000}"/>
    <cellStyle name="40 % – Poudarek6 3" xfId="191" xr:uid="{00000000-0005-0000-0000-0000BE000000}"/>
    <cellStyle name="40 % – Poudarek6 3 2" xfId="192" xr:uid="{00000000-0005-0000-0000-0000BF000000}"/>
    <cellStyle name="40 % – Poudarek6 3 2 2" xfId="193" xr:uid="{00000000-0005-0000-0000-0000C0000000}"/>
    <cellStyle name="40 % – Poudarek6 3 2 3" xfId="194" xr:uid="{00000000-0005-0000-0000-0000C1000000}"/>
    <cellStyle name="40 % – Poudarek6 3 3" xfId="195" xr:uid="{00000000-0005-0000-0000-0000C2000000}"/>
    <cellStyle name="40 % – Poudarek6 3 4" xfId="196" xr:uid="{00000000-0005-0000-0000-0000C3000000}"/>
    <cellStyle name="40 % – Poudarek6 3 5" xfId="197" xr:uid="{00000000-0005-0000-0000-0000C4000000}"/>
    <cellStyle name="40% - Accent1 1" xfId="198" xr:uid="{00000000-0005-0000-0000-0000C5000000}"/>
    <cellStyle name="40% - Accent1 1 2" xfId="199" xr:uid="{00000000-0005-0000-0000-0000C6000000}"/>
    <cellStyle name="40% - Accent1 1 3" xfId="200" xr:uid="{00000000-0005-0000-0000-0000C7000000}"/>
    <cellStyle name="40% - Accent1 2" xfId="201" xr:uid="{00000000-0005-0000-0000-0000C8000000}"/>
    <cellStyle name="40% - Accent1 2 2" xfId="202" xr:uid="{00000000-0005-0000-0000-0000C9000000}"/>
    <cellStyle name="40% - Accent1 2 3" xfId="203" xr:uid="{00000000-0005-0000-0000-0000CA000000}"/>
    <cellStyle name="40% - Accent1 3" xfId="204" xr:uid="{00000000-0005-0000-0000-0000CB000000}"/>
    <cellStyle name="40% - Accent1 3 2" xfId="205" xr:uid="{00000000-0005-0000-0000-0000CC000000}"/>
    <cellStyle name="40% - Accent1 3 3" xfId="206" xr:uid="{00000000-0005-0000-0000-0000CD000000}"/>
    <cellStyle name="40% - Accent1 4" xfId="207" xr:uid="{00000000-0005-0000-0000-0000CE000000}"/>
    <cellStyle name="40% - Accent1 4 2" xfId="208" xr:uid="{00000000-0005-0000-0000-0000CF000000}"/>
    <cellStyle name="40% - Accent1 4 3" xfId="209" xr:uid="{00000000-0005-0000-0000-0000D0000000}"/>
    <cellStyle name="40% - Accent1 5" xfId="210" xr:uid="{00000000-0005-0000-0000-0000D1000000}"/>
    <cellStyle name="40% - Accent1 5 2" xfId="211" xr:uid="{00000000-0005-0000-0000-0000D2000000}"/>
    <cellStyle name="40% - Accent1 5 3" xfId="212" xr:uid="{00000000-0005-0000-0000-0000D3000000}"/>
    <cellStyle name="40% - Accent1 6" xfId="213" xr:uid="{00000000-0005-0000-0000-0000D4000000}"/>
    <cellStyle name="40% - Accent1 6 2" xfId="214" xr:uid="{00000000-0005-0000-0000-0000D5000000}"/>
    <cellStyle name="40% - Accent1 6 3" xfId="215" xr:uid="{00000000-0005-0000-0000-0000D6000000}"/>
    <cellStyle name="40% - Accent2 1" xfId="216" xr:uid="{00000000-0005-0000-0000-0000D7000000}"/>
    <cellStyle name="40% - Accent2 2" xfId="217" xr:uid="{00000000-0005-0000-0000-0000D8000000}"/>
    <cellStyle name="40% - Accent2 3" xfId="218" xr:uid="{00000000-0005-0000-0000-0000D9000000}"/>
    <cellStyle name="40% - Accent2 4" xfId="219" xr:uid="{00000000-0005-0000-0000-0000DA000000}"/>
    <cellStyle name="40% - Accent2 5" xfId="220" xr:uid="{00000000-0005-0000-0000-0000DB000000}"/>
    <cellStyle name="40% - Accent2 6" xfId="221" xr:uid="{00000000-0005-0000-0000-0000DC000000}"/>
    <cellStyle name="40% - Accent3 1" xfId="222" xr:uid="{00000000-0005-0000-0000-0000DD000000}"/>
    <cellStyle name="40% - Accent3 2" xfId="223" xr:uid="{00000000-0005-0000-0000-0000DE000000}"/>
    <cellStyle name="40% - Accent3 3" xfId="224" xr:uid="{00000000-0005-0000-0000-0000DF000000}"/>
    <cellStyle name="40% - Accent3 4" xfId="225" xr:uid="{00000000-0005-0000-0000-0000E0000000}"/>
    <cellStyle name="40% - Accent3 5" xfId="226" xr:uid="{00000000-0005-0000-0000-0000E1000000}"/>
    <cellStyle name="40% - Accent3 6" xfId="227" xr:uid="{00000000-0005-0000-0000-0000E2000000}"/>
    <cellStyle name="40% - Accent4 1" xfId="228" xr:uid="{00000000-0005-0000-0000-0000E3000000}"/>
    <cellStyle name="40% - Accent4 1 2" xfId="229" xr:uid="{00000000-0005-0000-0000-0000E4000000}"/>
    <cellStyle name="40% - Accent4 1 3" xfId="230" xr:uid="{00000000-0005-0000-0000-0000E5000000}"/>
    <cellStyle name="40% - Accent4 2" xfId="231" xr:uid="{00000000-0005-0000-0000-0000E6000000}"/>
    <cellStyle name="40% - Accent4 2 2" xfId="232" xr:uid="{00000000-0005-0000-0000-0000E7000000}"/>
    <cellStyle name="40% - Accent4 2 3" xfId="233" xr:uid="{00000000-0005-0000-0000-0000E8000000}"/>
    <cellStyle name="40% - Accent4 3" xfId="234" xr:uid="{00000000-0005-0000-0000-0000E9000000}"/>
    <cellStyle name="40% - Accent4 3 2" xfId="235" xr:uid="{00000000-0005-0000-0000-0000EA000000}"/>
    <cellStyle name="40% - Accent4 3 3" xfId="236" xr:uid="{00000000-0005-0000-0000-0000EB000000}"/>
    <cellStyle name="40% - Accent4 4" xfId="237" xr:uid="{00000000-0005-0000-0000-0000EC000000}"/>
    <cellStyle name="40% - Accent4 4 2" xfId="238" xr:uid="{00000000-0005-0000-0000-0000ED000000}"/>
    <cellStyle name="40% - Accent4 4 3" xfId="239" xr:uid="{00000000-0005-0000-0000-0000EE000000}"/>
    <cellStyle name="40% - Accent4 5" xfId="240" xr:uid="{00000000-0005-0000-0000-0000EF000000}"/>
    <cellStyle name="40% - Accent4 5 2" xfId="241" xr:uid="{00000000-0005-0000-0000-0000F0000000}"/>
    <cellStyle name="40% - Accent4 5 3" xfId="242" xr:uid="{00000000-0005-0000-0000-0000F1000000}"/>
    <cellStyle name="40% - Accent4 6" xfId="243" xr:uid="{00000000-0005-0000-0000-0000F2000000}"/>
    <cellStyle name="40% - Accent4 6 2" xfId="244" xr:uid="{00000000-0005-0000-0000-0000F3000000}"/>
    <cellStyle name="40% - Accent4 6 3" xfId="245" xr:uid="{00000000-0005-0000-0000-0000F4000000}"/>
    <cellStyle name="40% - Accent5 1" xfId="246" xr:uid="{00000000-0005-0000-0000-0000F5000000}"/>
    <cellStyle name="40% - Accent5 1 2" xfId="247" xr:uid="{00000000-0005-0000-0000-0000F6000000}"/>
    <cellStyle name="40% - Accent5 1 3" xfId="248" xr:uid="{00000000-0005-0000-0000-0000F7000000}"/>
    <cellStyle name="40% - Accent5 2" xfId="249" xr:uid="{00000000-0005-0000-0000-0000F8000000}"/>
    <cellStyle name="40% - Accent5 2 2" xfId="250" xr:uid="{00000000-0005-0000-0000-0000F9000000}"/>
    <cellStyle name="40% - Accent5 2 3" xfId="251" xr:uid="{00000000-0005-0000-0000-0000FA000000}"/>
    <cellStyle name="40% - Accent5 3" xfId="252" xr:uid="{00000000-0005-0000-0000-0000FB000000}"/>
    <cellStyle name="40% - Accent5 3 2" xfId="253" xr:uid="{00000000-0005-0000-0000-0000FC000000}"/>
    <cellStyle name="40% - Accent5 3 3" xfId="254" xr:uid="{00000000-0005-0000-0000-0000FD000000}"/>
    <cellStyle name="40% - Accent5 4" xfId="255" xr:uid="{00000000-0005-0000-0000-0000FE000000}"/>
    <cellStyle name="40% - Accent5 4 2" xfId="256" xr:uid="{00000000-0005-0000-0000-0000FF000000}"/>
    <cellStyle name="40% - Accent5 4 3" xfId="257" xr:uid="{00000000-0005-0000-0000-000000010000}"/>
    <cellStyle name="40% - Accent5 5" xfId="258" xr:uid="{00000000-0005-0000-0000-000001010000}"/>
    <cellStyle name="40% - Accent5 5 2" xfId="259" xr:uid="{00000000-0005-0000-0000-000002010000}"/>
    <cellStyle name="40% - Accent5 5 3" xfId="260" xr:uid="{00000000-0005-0000-0000-000003010000}"/>
    <cellStyle name="40% - Accent5 6" xfId="261" xr:uid="{00000000-0005-0000-0000-000004010000}"/>
    <cellStyle name="40% - Accent5 6 2" xfId="262" xr:uid="{00000000-0005-0000-0000-000005010000}"/>
    <cellStyle name="40% - Accent5 6 3" xfId="263" xr:uid="{00000000-0005-0000-0000-000006010000}"/>
    <cellStyle name="40% - Accent6 1" xfId="264" xr:uid="{00000000-0005-0000-0000-000007010000}"/>
    <cellStyle name="40% - Accent6 1 2" xfId="265" xr:uid="{00000000-0005-0000-0000-000008010000}"/>
    <cellStyle name="40% - Accent6 1 3" xfId="266" xr:uid="{00000000-0005-0000-0000-000009010000}"/>
    <cellStyle name="40% - Accent6 2" xfId="267" xr:uid="{00000000-0005-0000-0000-00000A010000}"/>
    <cellStyle name="40% - Accent6 2 2" xfId="268" xr:uid="{00000000-0005-0000-0000-00000B010000}"/>
    <cellStyle name="40% - Accent6 2 3" xfId="269" xr:uid="{00000000-0005-0000-0000-00000C010000}"/>
    <cellStyle name="40% - Accent6 3" xfId="270" xr:uid="{00000000-0005-0000-0000-00000D010000}"/>
    <cellStyle name="40% - Accent6 3 2" xfId="271" xr:uid="{00000000-0005-0000-0000-00000E010000}"/>
    <cellStyle name="40% - Accent6 3 3" xfId="272" xr:uid="{00000000-0005-0000-0000-00000F010000}"/>
    <cellStyle name="40% - Accent6 4" xfId="273" xr:uid="{00000000-0005-0000-0000-000010010000}"/>
    <cellStyle name="40% - Accent6 4 2" xfId="274" xr:uid="{00000000-0005-0000-0000-000011010000}"/>
    <cellStyle name="40% - Accent6 4 3" xfId="275" xr:uid="{00000000-0005-0000-0000-000012010000}"/>
    <cellStyle name="40% - Accent6 5" xfId="276" xr:uid="{00000000-0005-0000-0000-000013010000}"/>
    <cellStyle name="40% - Accent6 5 2" xfId="277" xr:uid="{00000000-0005-0000-0000-000014010000}"/>
    <cellStyle name="40% - Accent6 5 3" xfId="278" xr:uid="{00000000-0005-0000-0000-000015010000}"/>
    <cellStyle name="40% - Accent6 6" xfId="279" xr:uid="{00000000-0005-0000-0000-000016010000}"/>
    <cellStyle name="40% - Accent6 6 2" xfId="280" xr:uid="{00000000-0005-0000-0000-000017010000}"/>
    <cellStyle name="40% - Accent6 6 3" xfId="281" xr:uid="{00000000-0005-0000-0000-000018010000}"/>
    <cellStyle name="60 % – Poudarek1 2" xfId="282" xr:uid="{00000000-0005-0000-0000-000019010000}"/>
    <cellStyle name="60 % – Poudarek1 2 2" xfId="283" xr:uid="{00000000-0005-0000-0000-00001A010000}"/>
    <cellStyle name="60 % – Poudarek2 2" xfId="284" xr:uid="{00000000-0005-0000-0000-00001B010000}"/>
    <cellStyle name="60 % – Poudarek2 2 2" xfId="285" xr:uid="{00000000-0005-0000-0000-00001C010000}"/>
    <cellStyle name="60 % – Poudarek3 2" xfId="286" xr:uid="{00000000-0005-0000-0000-00001D010000}"/>
    <cellStyle name="60 % – Poudarek3 2 2" xfId="287" xr:uid="{00000000-0005-0000-0000-00001E010000}"/>
    <cellStyle name="60 % – Poudarek3 2 3" xfId="288" xr:uid="{00000000-0005-0000-0000-00001F010000}"/>
    <cellStyle name="60 % – Poudarek4 2" xfId="289" xr:uid="{00000000-0005-0000-0000-000020010000}"/>
    <cellStyle name="60 % – Poudarek4 2 2" xfId="290" xr:uid="{00000000-0005-0000-0000-000021010000}"/>
    <cellStyle name="60 % – Poudarek4 2 3" xfId="291" xr:uid="{00000000-0005-0000-0000-000022010000}"/>
    <cellStyle name="60 % – Poudarek5 2" xfId="292" xr:uid="{00000000-0005-0000-0000-000023010000}"/>
    <cellStyle name="60 % – Poudarek5 2 2" xfId="293" xr:uid="{00000000-0005-0000-0000-000024010000}"/>
    <cellStyle name="60 % – Poudarek5 2 3" xfId="294" xr:uid="{00000000-0005-0000-0000-000025010000}"/>
    <cellStyle name="60 % – Poudarek6 2" xfId="295" xr:uid="{00000000-0005-0000-0000-000026010000}"/>
    <cellStyle name="60 % – Poudarek6 2 2" xfId="296" xr:uid="{00000000-0005-0000-0000-000027010000}"/>
    <cellStyle name="60 % – Poudarek6 2 3" xfId="297" xr:uid="{00000000-0005-0000-0000-000028010000}"/>
    <cellStyle name="60 % – Poudarek6 3" xfId="298" xr:uid="{00000000-0005-0000-0000-000029010000}"/>
    <cellStyle name="60 % – Poudarek6 3 2" xfId="299" xr:uid="{00000000-0005-0000-0000-00002A010000}"/>
    <cellStyle name="60% - Accent1 1" xfId="300" xr:uid="{00000000-0005-0000-0000-00002B010000}"/>
    <cellStyle name="60% - Accent1 1 2" xfId="301" xr:uid="{00000000-0005-0000-0000-00002C010000}"/>
    <cellStyle name="60% - Accent1 1 3" xfId="302" xr:uid="{00000000-0005-0000-0000-00002D010000}"/>
    <cellStyle name="60% - Accent1 2" xfId="303" xr:uid="{00000000-0005-0000-0000-00002E010000}"/>
    <cellStyle name="60% - Accent1 2 2" xfId="304" xr:uid="{00000000-0005-0000-0000-00002F010000}"/>
    <cellStyle name="60% - Accent1 2 3" xfId="305" xr:uid="{00000000-0005-0000-0000-000030010000}"/>
    <cellStyle name="60% - Accent1 3" xfId="306" xr:uid="{00000000-0005-0000-0000-000031010000}"/>
    <cellStyle name="60% - Accent1 3 2" xfId="307" xr:uid="{00000000-0005-0000-0000-000032010000}"/>
    <cellStyle name="60% - Accent1 3 3" xfId="308" xr:uid="{00000000-0005-0000-0000-000033010000}"/>
    <cellStyle name="60% - Accent1 4" xfId="309" xr:uid="{00000000-0005-0000-0000-000034010000}"/>
    <cellStyle name="60% - Accent1 4 2" xfId="310" xr:uid="{00000000-0005-0000-0000-000035010000}"/>
    <cellStyle name="60% - Accent1 4 3" xfId="311" xr:uid="{00000000-0005-0000-0000-000036010000}"/>
    <cellStyle name="60% - Accent1 5" xfId="312" xr:uid="{00000000-0005-0000-0000-000037010000}"/>
    <cellStyle name="60% - Accent1 5 2" xfId="313" xr:uid="{00000000-0005-0000-0000-000038010000}"/>
    <cellStyle name="60% - Accent1 5 3" xfId="314" xr:uid="{00000000-0005-0000-0000-000039010000}"/>
    <cellStyle name="60% - Accent1 6" xfId="315" xr:uid="{00000000-0005-0000-0000-00003A010000}"/>
    <cellStyle name="60% - Accent1 6 2" xfId="316" xr:uid="{00000000-0005-0000-0000-00003B010000}"/>
    <cellStyle name="60% - Accent1 6 3" xfId="317" xr:uid="{00000000-0005-0000-0000-00003C010000}"/>
    <cellStyle name="60% - Accent2 1" xfId="318" xr:uid="{00000000-0005-0000-0000-00003D010000}"/>
    <cellStyle name="60% - Accent2 1 2" xfId="319" xr:uid="{00000000-0005-0000-0000-00003E010000}"/>
    <cellStyle name="60% - Accent2 1 3" xfId="320" xr:uid="{00000000-0005-0000-0000-00003F010000}"/>
    <cellStyle name="60% - Accent2 2" xfId="321" xr:uid="{00000000-0005-0000-0000-000040010000}"/>
    <cellStyle name="60% - Accent2 2 2" xfId="322" xr:uid="{00000000-0005-0000-0000-000041010000}"/>
    <cellStyle name="60% - Accent2 2 3" xfId="323" xr:uid="{00000000-0005-0000-0000-000042010000}"/>
    <cellStyle name="60% - Accent2 3" xfId="324" xr:uid="{00000000-0005-0000-0000-000043010000}"/>
    <cellStyle name="60% - Accent2 3 2" xfId="325" xr:uid="{00000000-0005-0000-0000-000044010000}"/>
    <cellStyle name="60% - Accent2 3 3" xfId="326" xr:uid="{00000000-0005-0000-0000-000045010000}"/>
    <cellStyle name="60% - Accent2 4" xfId="327" xr:uid="{00000000-0005-0000-0000-000046010000}"/>
    <cellStyle name="60% - Accent2 4 2" xfId="328" xr:uid="{00000000-0005-0000-0000-000047010000}"/>
    <cellStyle name="60% - Accent2 4 3" xfId="329" xr:uid="{00000000-0005-0000-0000-000048010000}"/>
    <cellStyle name="60% - Accent2 5" xfId="330" xr:uid="{00000000-0005-0000-0000-000049010000}"/>
    <cellStyle name="60% - Accent2 5 2" xfId="331" xr:uid="{00000000-0005-0000-0000-00004A010000}"/>
    <cellStyle name="60% - Accent2 5 3" xfId="332" xr:uid="{00000000-0005-0000-0000-00004B010000}"/>
    <cellStyle name="60% - Accent2 6" xfId="333" xr:uid="{00000000-0005-0000-0000-00004C010000}"/>
    <cellStyle name="60% - Accent2 6 2" xfId="334" xr:uid="{00000000-0005-0000-0000-00004D010000}"/>
    <cellStyle name="60% - Accent2 6 3" xfId="335" xr:uid="{00000000-0005-0000-0000-00004E010000}"/>
    <cellStyle name="60% - Accent3 1" xfId="336" xr:uid="{00000000-0005-0000-0000-00004F010000}"/>
    <cellStyle name="60% - Accent3 1 2" xfId="337" xr:uid="{00000000-0005-0000-0000-000050010000}"/>
    <cellStyle name="60% - Accent3 1 3" xfId="338" xr:uid="{00000000-0005-0000-0000-000051010000}"/>
    <cellStyle name="60% - Accent3 2" xfId="339" xr:uid="{00000000-0005-0000-0000-000052010000}"/>
    <cellStyle name="60% - Accent3 2 2" xfId="340" xr:uid="{00000000-0005-0000-0000-000053010000}"/>
    <cellStyle name="60% - Accent3 2 3" xfId="341" xr:uid="{00000000-0005-0000-0000-000054010000}"/>
    <cellStyle name="60% - Accent3 3" xfId="342" xr:uid="{00000000-0005-0000-0000-000055010000}"/>
    <cellStyle name="60% - Accent3 3 2" xfId="343" xr:uid="{00000000-0005-0000-0000-000056010000}"/>
    <cellStyle name="60% - Accent3 3 3" xfId="344" xr:uid="{00000000-0005-0000-0000-000057010000}"/>
    <cellStyle name="60% - Accent3 4" xfId="345" xr:uid="{00000000-0005-0000-0000-000058010000}"/>
    <cellStyle name="60% - Accent3 4 2" xfId="346" xr:uid="{00000000-0005-0000-0000-000059010000}"/>
    <cellStyle name="60% - Accent3 4 3" xfId="347" xr:uid="{00000000-0005-0000-0000-00005A010000}"/>
    <cellStyle name="60% - Accent3 5" xfId="348" xr:uid="{00000000-0005-0000-0000-00005B010000}"/>
    <cellStyle name="60% - Accent3 5 2" xfId="349" xr:uid="{00000000-0005-0000-0000-00005C010000}"/>
    <cellStyle name="60% - Accent3 5 3" xfId="350" xr:uid="{00000000-0005-0000-0000-00005D010000}"/>
    <cellStyle name="60% - Accent3 6" xfId="351" xr:uid="{00000000-0005-0000-0000-00005E010000}"/>
    <cellStyle name="60% - Accent3 6 2" xfId="352" xr:uid="{00000000-0005-0000-0000-00005F010000}"/>
    <cellStyle name="60% - Accent3 6 3" xfId="353" xr:uid="{00000000-0005-0000-0000-000060010000}"/>
    <cellStyle name="60% - Accent4 1" xfId="354" xr:uid="{00000000-0005-0000-0000-000061010000}"/>
    <cellStyle name="60% - Accent4 1 2" xfId="355" xr:uid="{00000000-0005-0000-0000-000062010000}"/>
    <cellStyle name="60% - Accent4 1 3" xfId="356" xr:uid="{00000000-0005-0000-0000-000063010000}"/>
    <cellStyle name="60% - Accent4 2" xfId="357" xr:uid="{00000000-0005-0000-0000-000064010000}"/>
    <cellStyle name="60% - Accent4 2 2" xfId="358" xr:uid="{00000000-0005-0000-0000-000065010000}"/>
    <cellStyle name="60% - Accent4 2 3" xfId="359" xr:uid="{00000000-0005-0000-0000-000066010000}"/>
    <cellStyle name="60% - Accent4 3" xfId="360" xr:uid="{00000000-0005-0000-0000-000067010000}"/>
    <cellStyle name="60% - Accent4 3 2" xfId="361" xr:uid="{00000000-0005-0000-0000-000068010000}"/>
    <cellStyle name="60% - Accent4 3 3" xfId="362" xr:uid="{00000000-0005-0000-0000-000069010000}"/>
    <cellStyle name="60% - Accent4 4" xfId="363" xr:uid="{00000000-0005-0000-0000-00006A010000}"/>
    <cellStyle name="60% - Accent4 4 2" xfId="364" xr:uid="{00000000-0005-0000-0000-00006B010000}"/>
    <cellStyle name="60% - Accent4 4 3" xfId="365" xr:uid="{00000000-0005-0000-0000-00006C010000}"/>
    <cellStyle name="60% - Accent4 5" xfId="366" xr:uid="{00000000-0005-0000-0000-00006D010000}"/>
    <cellStyle name="60% - Accent4 5 2" xfId="367" xr:uid="{00000000-0005-0000-0000-00006E010000}"/>
    <cellStyle name="60% - Accent4 5 3" xfId="368" xr:uid="{00000000-0005-0000-0000-00006F010000}"/>
    <cellStyle name="60% - Accent4 6" xfId="369" xr:uid="{00000000-0005-0000-0000-000070010000}"/>
    <cellStyle name="60% - Accent4 6 2" xfId="370" xr:uid="{00000000-0005-0000-0000-000071010000}"/>
    <cellStyle name="60% - Accent4 6 3" xfId="371" xr:uid="{00000000-0005-0000-0000-000072010000}"/>
    <cellStyle name="60% - Accent5 1" xfId="372" xr:uid="{00000000-0005-0000-0000-000073010000}"/>
    <cellStyle name="60% - Accent5 1 2" xfId="373" xr:uid="{00000000-0005-0000-0000-000074010000}"/>
    <cellStyle name="60% - Accent5 1 3" xfId="374" xr:uid="{00000000-0005-0000-0000-000075010000}"/>
    <cellStyle name="60% - Accent5 2" xfId="375" xr:uid="{00000000-0005-0000-0000-000076010000}"/>
    <cellStyle name="60% - Accent5 2 2" xfId="376" xr:uid="{00000000-0005-0000-0000-000077010000}"/>
    <cellStyle name="60% - Accent5 2 3" xfId="377" xr:uid="{00000000-0005-0000-0000-000078010000}"/>
    <cellStyle name="60% - Accent5 3" xfId="378" xr:uid="{00000000-0005-0000-0000-000079010000}"/>
    <cellStyle name="60% - Accent5 3 2" xfId="379" xr:uid="{00000000-0005-0000-0000-00007A010000}"/>
    <cellStyle name="60% - Accent5 3 3" xfId="380" xr:uid="{00000000-0005-0000-0000-00007B010000}"/>
    <cellStyle name="60% - Accent5 4" xfId="381" xr:uid="{00000000-0005-0000-0000-00007C010000}"/>
    <cellStyle name="60% - Accent5 4 2" xfId="382" xr:uid="{00000000-0005-0000-0000-00007D010000}"/>
    <cellStyle name="60% - Accent5 4 3" xfId="383" xr:uid="{00000000-0005-0000-0000-00007E010000}"/>
    <cellStyle name="60% - Accent5 5" xfId="384" xr:uid="{00000000-0005-0000-0000-00007F010000}"/>
    <cellStyle name="60% - Accent5 5 2" xfId="385" xr:uid="{00000000-0005-0000-0000-000080010000}"/>
    <cellStyle name="60% - Accent5 5 3" xfId="386" xr:uid="{00000000-0005-0000-0000-000081010000}"/>
    <cellStyle name="60% - Accent5 6" xfId="387" xr:uid="{00000000-0005-0000-0000-000082010000}"/>
    <cellStyle name="60% - Accent5 6 2" xfId="388" xr:uid="{00000000-0005-0000-0000-000083010000}"/>
    <cellStyle name="60% - Accent5 6 3" xfId="389" xr:uid="{00000000-0005-0000-0000-000084010000}"/>
    <cellStyle name="60% - Accent6 1" xfId="390" xr:uid="{00000000-0005-0000-0000-000085010000}"/>
    <cellStyle name="60% - Accent6 2" xfId="391" xr:uid="{00000000-0005-0000-0000-000086010000}"/>
    <cellStyle name="60% - Accent6 3" xfId="392" xr:uid="{00000000-0005-0000-0000-000087010000}"/>
    <cellStyle name="60% - Accent6 4" xfId="393" xr:uid="{00000000-0005-0000-0000-000088010000}"/>
    <cellStyle name="60% - Accent6 5" xfId="394" xr:uid="{00000000-0005-0000-0000-000089010000}"/>
    <cellStyle name="60% - Accent6 6" xfId="395" xr:uid="{00000000-0005-0000-0000-00008A010000}"/>
    <cellStyle name="Accent1" xfId="396" xr:uid="{00000000-0005-0000-0000-00008B010000}"/>
    <cellStyle name="Accent1 1" xfId="397" xr:uid="{00000000-0005-0000-0000-00008C010000}"/>
    <cellStyle name="Accent1 1 2" xfId="398" xr:uid="{00000000-0005-0000-0000-00008D010000}"/>
    <cellStyle name="Accent1 1 3" xfId="399" xr:uid="{00000000-0005-0000-0000-00008E010000}"/>
    <cellStyle name="Accent1 2" xfId="400" xr:uid="{00000000-0005-0000-0000-00008F010000}"/>
    <cellStyle name="Accent1 2 2" xfId="401" xr:uid="{00000000-0005-0000-0000-000090010000}"/>
    <cellStyle name="Accent1 2 3" xfId="402" xr:uid="{00000000-0005-0000-0000-000091010000}"/>
    <cellStyle name="Accent1 3" xfId="403" xr:uid="{00000000-0005-0000-0000-000092010000}"/>
    <cellStyle name="Accent1 3 2" xfId="404" xr:uid="{00000000-0005-0000-0000-000093010000}"/>
    <cellStyle name="Accent1 3 3" xfId="405" xr:uid="{00000000-0005-0000-0000-000094010000}"/>
    <cellStyle name="Accent1 4" xfId="406" xr:uid="{00000000-0005-0000-0000-000095010000}"/>
    <cellStyle name="Accent1 4 2" xfId="407" xr:uid="{00000000-0005-0000-0000-000096010000}"/>
    <cellStyle name="Accent1 4 3" xfId="408" xr:uid="{00000000-0005-0000-0000-000097010000}"/>
    <cellStyle name="Accent1 5" xfId="409" xr:uid="{00000000-0005-0000-0000-000098010000}"/>
    <cellStyle name="Accent1 5 2" xfId="410" xr:uid="{00000000-0005-0000-0000-000099010000}"/>
    <cellStyle name="Accent1 5 3" xfId="411" xr:uid="{00000000-0005-0000-0000-00009A010000}"/>
    <cellStyle name="Accent1 6" xfId="412" xr:uid="{00000000-0005-0000-0000-00009B010000}"/>
    <cellStyle name="Accent1 6 2" xfId="413" xr:uid="{00000000-0005-0000-0000-00009C010000}"/>
    <cellStyle name="Accent1 6 3" xfId="414" xr:uid="{00000000-0005-0000-0000-00009D010000}"/>
    <cellStyle name="Accent1 7" xfId="415" xr:uid="{00000000-0005-0000-0000-00009E010000}"/>
    <cellStyle name="Accent1 8" xfId="416" xr:uid="{00000000-0005-0000-0000-00009F010000}"/>
    <cellStyle name="Accent1 9" xfId="417" xr:uid="{00000000-0005-0000-0000-0000A0010000}"/>
    <cellStyle name="Accent2" xfId="418" xr:uid="{00000000-0005-0000-0000-0000A1010000}"/>
    <cellStyle name="Accent2 1" xfId="419" xr:uid="{00000000-0005-0000-0000-0000A2010000}"/>
    <cellStyle name="Accent2 1 2" xfId="420" xr:uid="{00000000-0005-0000-0000-0000A3010000}"/>
    <cellStyle name="Accent2 1 3" xfId="421" xr:uid="{00000000-0005-0000-0000-0000A4010000}"/>
    <cellStyle name="Accent2 2" xfId="422" xr:uid="{00000000-0005-0000-0000-0000A5010000}"/>
    <cellStyle name="Accent2 2 2" xfId="423" xr:uid="{00000000-0005-0000-0000-0000A6010000}"/>
    <cellStyle name="Accent2 2 3" xfId="424" xr:uid="{00000000-0005-0000-0000-0000A7010000}"/>
    <cellStyle name="Accent2 3" xfId="425" xr:uid="{00000000-0005-0000-0000-0000A8010000}"/>
    <cellStyle name="Accent2 3 2" xfId="426" xr:uid="{00000000-0005-0000-0000-0000A9010000}"/>
    <cellStyle name="Accent2 3 3" xfId="427" xr:uid="{00000000-0005-0000-0000-0000AA010000}"/>
    <cellStyle name="Accent2 4" xfId="428" xr:uid="{00000000-0005-0000-0000-0000AB010000}"/>
    <cellStyle name="Accent2 4 2" xfId="429" xr:uid="{00000000-0005-0000-0000-0000AC010000}"/>
    <cellStyle name="Accent2 4 3" xfId="430" xr:uid="{00000000-0005-0000-0000-0000AD010000}"/>
    <cellStyle name="Accent2 5" xfId="431" xr:uid="{00000000-0005-0000-0000-0000AE010000}"/>
    <cellStyle name="Accent2 5 2" xfId="432" xr:uid="{00000000-0005-0000-0000-0000AF010000}"/>
    <cellStyle name="Accent2 5 3" xfId="433" xr:uid="{00000000-0005-0000-0000-0000B0010000}"/>
    <cellStyle name="Accent2 6" xfId="434" xr:uid="{00000000-0005-0000-0000-0000B1010000}"/>
    <cellStyle name="Accent2 6 2" xfId="435" xr:uid="{00000000-0005-0000-0000-0000B2010000}"/>
    <cellStyle name="Accent2 6 3" xfId="436" xr:uid="{00000000-0005-0000-0000-0000B3010000}"/>
    <cellStyle name="Accent2 7" xfId="437" xr:uid="{00000000-0005-0000-0000-0000B4010000}"/>
    <cellStyle name="Accent2 8" xfId="438" xr:uid="{00000000-0005-0000-0000-0000B5010000}"/>
    <cellStyle name="Accent2 9" xfId="439" xr:uid="{00000000-0005-0000-0000-0000B6010000}"/>
    <cellStyle name="Accent3" xfId="440" xr:uid="{00000000-0005-0000-0000-0000B7010000}"/>
    <cellStyle name="Accent3 1" xfId="441" xr:uid="{00000000-0005-0000-0000-0000B8010000}"/>
    <cellStyle name="Accent3 1 2" xfId="442" xr:uid="{00000000-0005-0000-0000-0000B9010000}"/>
    <cellStyle name="Accent3 1 3" xfId="443" xr:uid="{00000000-0005-0000-0000-0000BA010000}"/>
    <cellStyle name="Accent3 2" xfId="444" xr:uid="{00000000-0005-0000-0000-0000BB010000}"/>
    <cellStyle name="Accent3 2 2" xfId="445" xr:uid="{00000000-0005-0000-0000-0000BC010000}"/>
    <cellStyle name="Accent3 2 3" xfId="446" xr:uid="{00000000-0005-0000-0000-0000BD010000}"/>
    <cellStyle name="Accent3 3" xfId="447" xr:uid="{00000000-0005-0000-0000-0000BE010000}"/>
    <cellStyle name="Accent3 3 2" xfId="448" xr:uid="{00000000-0005-0000-0000-0000BF010000}"/>
    <cellStyle name="Accent3 3 3" xfId="449" xr:uid="{00000000-0005-0000-0000-0000C0010000}"/>
    <cellStyle name="Accent3 4" xfId="450" xr:uid="{00000000-0005-0000-0000-0000C1010000}"/>
    <cellStyle name="Accent3 4 2" xfId="451" xr:uid="{00000000-0005-0000-0000-0000C2010000}"/>
    <cellStyle name="Accent3 4 3" xfId="452" xr:uid="{00000000-0005-0000-0000-0000C3010000}"/>
    <cellStyle name="Accent3 5" xfId="453" xr:uid="{00000000-0005-0000-0000-0000C4010000}"/>
    <cellStyle name="Accent3 5 2" xfId="454" xr:uid="{00000000-0005-0000-0000-0000C5010000}"/>
    <cellStyle name="Accent3 5 3" xfId="455" xr:uid="{00000000-0005-0000-0000-0000C6010000}"/>
    <cellStyle name="Accent3 6" xfId="456" xr:uid="{00000000-0005-0000-0000-0000C7010000}"/>
    <cellStyle name="Accent3 6 2" xfId="457" xr:uid="{00000000-0005-0000-0000-0000C8010000}"/>
    <cellStyle name="Accent3 6 3" xfId="458" xr:uid="{00000000-0005-0000-0000-0000C9010000}"/>
    <cellStyle name="Accent3 7" xfId="459" xr:uid="{00000000-0005-0000-0000-0000CA010000}"/>
    <cellStyle name="Accent3 8" xfId="460" xr:uid="{00000000-0005-0000-0000-0000CB010000}"/>
    <cellStyle name="Accent3 9" xfId="461" xr:uid="{00000000-0005-0000-0000-0000CC010000}"/>
    <cellStyle name="Accent4" xfId="462" xr:uid="{00000000-0005-0000-0000-0000CD010000}"/>
    <cellStyle name="Accent4 1" xfId="463" xr:uid="{00000000-0005-0000-0000-0000CE010000}"/>
    <cellStyle name="Accent4 1 2" xfId="464" xr:uid="{00000000-0005-0000-0000-0000CF010000}"/>
    <cellStyle name="Accent4 2" xfId="465" xr:uid="{00000000-0005-0000-0000-0000D0010000}"/>
    <cellStyle name="Accent4 2 2" xfId="466" xr:uid="{00000000-0005-0000-0000-0000D1010000}"/>
    <cellStyle name="Accent4 3" xfId="467" xr:uid="{00000000-0005-0000-0000-0000D2010000}"/>
    <cellStyle name="Accent4 3 2" xfId="468" xr:uid="{00000000-0005-0000-0000-0000D3010000}"/>
    <cellStyle name="Accent4 4" xfId="469" xr:uid="{00000000-0005-0000-0000-0000D4010000}"/>
    <cellStyle name="Accent4 4 2" xfId="470" xr:uid="{00000000-0005-0000-0000-0000D5010000}"/>
    <cellStyle name="Accent4 5" xfId="471" xr:uid="{00000000-0005-0000-0000-0000D6010000}"/>
    <cellStyle name="Accent4 5 2" xfId="472" xr:uid="{00000000-0005-0000-0000-0000D7010000}"/>
    <cellStyle name="Accent4 6" xfId="473" xr:uid="{00000000-0005-0000-0000-0000D8010000}"/>
    <cellStyle name="Accent4 6 2" xfId="474" xr:uid="{00000000-0005-0000-0000-0000D9010000}"/>
    <cellStyle name="Accent4 7" xfId="475" xr:uid="{00000000-0005-0000-0000-0000DA010000}"/>
    <cellStyle name="Accent4 8" xfId="476" xr:uid="{00000000-0005-0000-0000-0000DB010000}"/>
    <cellStyle name="Accent5" xfId="477" xr:uid="{00000000-0005-0000-0000-0000DC010000}"/>
    <cellStyle name="Accent5 1" xfId="478" xr:uid="{00000000-0005-0000-0000-0000DD010000}"/>
    <cellStyle name="Accent5 1 2" xfId="479" xr:uid="{00000000-0005-0000-0000-0000DE010000}"/>
    <cellStyle name="Accent5 2" xfId="480" xr:uid="{00000000-0005-0000-0000-0000DF010000}"/>
    <cellStyle name="Accent5 2 2" xfId="481" xr:uid="{00000000-0005-0000-0000-0000E0010000}"/>
    <cellStyle name="Accent5 3" xfId="482" xr:uid="{00000000-0005-0000-0000-0000E1010000}"/>
    <cellStyle name="Accent5 3 2" xfId="483" xr:uid="{00000000-0005-0000-0000-0000E2010000}"/>
    <cellStyle name="Accent5 4" xfId="484" xr:uid="{00000000-0005-0000-0000-0000E3010000}"/>
    <cellStyle name="Accent5 4 2" xfId="485" xr:uid="{00000000-0005-0000-0000-0000E4010000}"/>
    <cellStyle name="Accent5 5" xfId="486" xr:uid="{00000000-0005-0000-0000-0000E5010000}"/>
    <cellStyle name="Accent5 5 2" xfId="487" xr:uid="{00000000-0005-0000-0000-0000E6010000}"/>
    <cellStyle name="Accent5 6" xfId="488" xr:uid="{00000000-0005-0000-0000-0000E7010000}"/>
    <cellStyle name="Accent5 6 2" xfId="489" xr:uid="{00000000-0005-0000-0000-0000E8010000}"/>
    <cellStyle name="Accent5 7" xfId="490" xr:uid="{00000000-0005-0000-0000-0000E9010000}"/>
    <cellStyle name="Accent5 8" xfId="491" xr:uid="{00000000-0005-0000-0000-0000EA010000}"/>
    <cellStyle name="Accent6" xfId="492" xr:uid="{00000000-0005-0000-0000-0000EB010000}"/>
    <cellStyle name="Accent6 1" xfId="493" xr:uid="{00000000-0005-0000-0000-0000EC010000}"/>
    <cellStyle name="Accent6 1 2" xfId="494" xr:uid="{00000000-0005-0000-0000-0000ED010000}"/>
    <cellStyle name="Accent6 2" xfId="495" xr:uid="{00000000-0005-0000-0000-0000EE010000}"/>
    <cellStyle name="Accent6 2 2" xfId="496" xr:uid="{00000000-0005-0000-0000-0000EF010000}"/>
    <cellStyle name="Accent6 3" xfId="497" xr:uid="{00000000-0005-0000-0000-0000F0010000}"/>
    <cellStyle name="Accent6 3 2" xfId="498" xr:uid="{00000000-0005-0000-0000-0000F1010000}"/>
    <cellStyle name="Accent6 4" xfId="499" xr:uid="{00000000-0005-0000-0000-0000F2010000}"/>
    <cellStyle name="Accent6 4 2" xfId="500" xr:uid="{00000000-0005-0000-0000-0000F3010000}"/>
    <cellStyle name="Accent6 5" xfId="501" xr:uid="{00000000-0005-0000-0000-0000F4010000}"/>
    <cellStyle name="Accent6 5 2" xfId="502" xr:uid="{00000000-0005-0000-0000-0000F5010000}"/>
    <cellStyle name="Accent6 6" xfId="503" xr:uid="{00000000-0005-0000-0000-0000F6010000}"/>
    <cellStyle name="Accent6 6 2" xfId="504" xr:uid="{00000000-0005-0000-0000-0000F7010000}"/>
    <cellStyle name="Accent6 7" xfId="505" xr:uid="{00000000-0005-0000-0000-0000F8010000}"/>
    <cellStyle name="Accent6 8" xfId="506" xr:uid="{00000000-0005-0000-0000-0000F9010000}"/>
    <cellStyle name="Bad" xfId="507" xr:uid="{00000000-0005-0000-0000-0000FA010000}"/>
    <cellStyle name="Bad 1" xfId="508" xr:uid="{00000000-0005-0000-0000-0000FB010000}"/>
    <cellStyle name="Bad 1 2" xfId="509" xr:uid="{00000000-0005-0000-0000-0000FC010000}"/>
    <cellStyle name="Bad 2" xfId="510" xr:uid="{00000000-0005-0000-0000-0000FD010000}"/>
    <cellStyle name="Bad 2 2" xfId="511" xr:uid="{00000000-0005-0000-0000-0000FE010000}"/>
    <cellStyle name="Bad 3" xfId="512" xr:uid="{00000000-0005-0000-0000-0000FF010000}"/>
    <cellStyle name="Bad 3 2" xfId="513" xr:uid="{00000000-0005-0000-0000-000000020000}"/>
    <cellStyle name="Bad 4" xfId="514" xr:uid="{00000000-0005-0000-0000-000001020000}"/>
    <cellStyle name="Bad 4 2" xfId="515" xr:uid="{00000000-0005-0000-0000-000002020000}"/>
    <cellStyle name="Bad 5" xfId="516" xr:uid="{00000000-0005-0000-0000-000003020000}"/>
    <cellStyle name="Bad 5 2" xfId="517" xr:uid="{00000000-0005-0000-0000-000004020000}"/>
    <cellStyle name="Bad 6" xfId="518" xr:uid="{00000000-0005-0000-0000-000005020000}"/>
    <cellStyle name="Bad 6 2" xfId="519" xr:uid="{00000000-0005-0000-0000-000006020000}"/>
    <cellStyle name="Bad 7" xfId="520" xr:uid="{00000000-0005-0000-0000-000007020000}"/>
    <cellStyle name="Bad 8" xfId="521" xr:uid="{00000000-0005-0000-0000-000008020000}"/>
    <cellStyle name="Calculation" xfId="522" xr:uid="{00000000-0005-0000-0000-000009020000}"/>
    <cellStyle name="Calculation 1" xfId="523" xr:uid="{00000000-0005-0000-0000-00000A020000}"/>
    <cellStyle name="Calculation 1 2" xfId="524" xr:uid="{00000000-0005-0000-0000-00000B020000}"/>
    <cellStyle name="Calculation 2" xfId="525" xr:uid="{00000000-0005-0000-0000-00000C020000}"/>
    <cellStyle name="Calculation 2 2" xfId="526" xr:uid="{00000000-0005-0000-0000-00000D020000}"/>
    <cellStyle name="Calculation 3" xfId="527" xr:uid="{00000000-0005-0000-0000-00000E020000}"/>
    <cellStyle name="Calculation 3 2" xfId="528" xr:uid="{00000000-0005-0000-0000-00000F020000}"/>
    <cellStyle name="Calculation 4" xfId="529" xr:uid="{00000000-0005-0000-0000-000010020000}"/>
    <cellStyle name="Calculation 4 2" xfId="530" xr:uid="{00000000-0005-0000-0000-000011020000}"/>
    <cellStyle name="Calculation 5" xfId="531" xr:uid="{00000000-0005-0000-0000-000012020000}"/>
    <cellStyle name="Calculation 5 2" xfId="532" xr:uid="{00000000-0005-0000-0000-000013020000}"/>
    <cellStyle name="Calculation 6" xfId="533" xr:uid="{00000000-0005-0000-0000-000014020000}"/>
    <cellStyle name="Calculation 6 2" xfId="534" xr:uid="{00000000-0005-0000-0000-000015020000}"/>
    <cellStyle name="Calculation 7" xfId="535" xr:uid="{00000000-0005-0000-0000-000016020000}"/>
    <cellStyle name="Calculation 8" xfId="536" xr:uid="{00000000-0005-0000-0000-000017020000}"/>
    <cellStyle name="Check Cell" xfId="537" xr:uid="{00000000-0005-0000-0000-000018020000}"/>
    <cellStyle name="Check Cell 1" xfId="538" xr:uid="{00000000-0005-0000-0000-000019020000}"/>
    <cellStyle name="Check Cell 2" xfId="539" xr:uid="{00000000-0005-0000-0000-00001A020000}"/>
    <cellStyle name="Check Cell 3" xfId="540" xr:uid="{00000000-0005-0000-0000-00001B020000}"/>
    <cellStyle name="Check Cell 4" xfId="541" xr:uid="{00000000-0005-0000-0000-00001C020000}"/>
    <cellStyle name="Check Cell 5" xfId="542" xr:uid="{00000000-0005-0000-0000-00001D020000}"/>
    <cellStyle name="Check Cell 6" xfId="543" xr:uid="{00000000-0005-0000-0000-00001E020000}"/>
    <cellStyle name="Check Cell 7" xfId="544" xr:uid="{00000000-0005-0000-0000-00001F020000}"/>
    <cellStyle name="Comma 2" xfId="545" xr:uid="{00000000-0005-0000-0000-000020020000}"/>
    <cellStyle name="Comma 2 2" xfId="546" xr:uid="{00000000-0005-0000-0000-000021020000}"/>
    <cellStyle name="Comma 2 3" xfId="547" xr:uid="{00000000-0005-0000-0000-000022020000}"/>
    <cellStyle name="Comma 3" xfId="2612" xr:uid="{00000000-0005-0000-0000-000023020000}"/>
    <cellStyle name="Comma0" xfId="548" xr:uid="{00000000-0005-0000-0000-000024020000}"/>
    <cellStyle name="Comma0 2" xfId="549" xr:uid="{00000000-0005-0000-0000-000025020000}"/>
    <cellStyle name="Comma0 3" xfId="550" xr:uid="{00000000-0005-0000-0000-000026020000}"/>
    <cellStyle name="Currency 2" xfId="551" xr:uid="{00000000-0005-0000-0000-000027020000}"/>
    <cellStyle name="Currency 2 2" xfId="552" xr:uid="{00000000-0005-0000-0000-000028020000}"/>
    <cellStyle name="Currency 2 3" xfId="553" xr:uid="{00000000-0005-0000-0000-000029020000}"/>
    <cellStyle name="Currency 3" xfId="554" xr:uid="{00000000-0005-0000-0000-00002A020000}"/>
    <cellStyle name="Dobro 2" xfId="555" xr:uid="{00000000-0005-0000-0000-00002B020000}"/>
    <cellStyle name="Dobro 2 2" xfId="556" xr:uid="{00000000-0005-0000-0000-00002C020000}"/>
    <cellStyle name="Element-delo" xfId="557" xr:uid="{00000000-0005-0000-0000-00002D020000}"/>
    <cellStyle name="Element-delo 2" xfId="558" xr:uid="{00000000-0005-0000-0000-00002E020000}"/>
    <cellStyle name="Element-delo 3" xfId="559" xr:uid="{00000000-0005-0000-0000-00002F020000}"/>
    <cellStyle name="Excel Built-in Comma" xfId="560" xr:uid="{00000000-0005-0000-0000-000030020000}"/>
    <cellStyle name="Excel Built-in Comma [0]" xfId="561" xr:uid="{00000000-0005-0000-0000-000031020000}"/>
    <cellStyle name="Excel Built-in Excel Built-in Excel Built-in Excel Built-in Excel Built-in Excel Built-in Normal_1.3.2" xfId="562" xr:uid="{00000000-0005-0000-0000-000032020000}"/>
    <cellStyle name="Excel Built-in Navadno 2" xfId="563" xr:uid="{00000000-0005-0000-0000-000033020000}"/>
    <cellStyle name="Excel Built-in Navadno 2 2 2 2" xfId="564" xr:uid="{00000000-0005-0000-0000-000034020000}"/>
    <cellStyle name="Excel Built-in Normal" xfId="565" xr:uid="{00000000-0005-0000-0000-000035020000}"/>
    <cellStyle name="Excel Built-in Normal 1" xfId="2615" xr:uid="{00000000-0005-0000-0000-000036020000}"/>
    <cellStyle name="Excel Built-in Normal 2" xfId="566" xr:uid="{00000000-0005-0000-0000-000037020000}"/>
    <cellStyle name="Excel Built-in Normal 2 2" xfId="567" xr:uid="{00000000-0005-0000-0000-000038020000}"/>
    <cellStyle name="Excel Built-in Normal 2 2 2" xfId="568" xr:uid="{00000000-0005-0000-0000-000039020000}"/>
    <cellStyle name="Excel Built-in Normal 2 3" xfId="569" xr:uid="{00000000-0005-0000-0000-00003A020000}"/>
    <cellStyle name="Excel Built-in Normal 2 4" xfId="570" xr:uid="{00000000-0005-0000-0000-00003B020000}"/>
    <cellStyle name="Excel Built-in Normal 3" xfId="571" xr:uid="{00000000-0005-0000-0000-00003C020000}"/>
    <cellStyle name="Excel Built-in Normal 3 2" xfId="572" xr:uid="{00000000-0005-0000-0000-00003D020000}"/>
    <cellStyle name="Excel Built-in Normal 4" xfId="573" xr:uid="{00000000-0005-0000-0000-00003E020000}"/>
    <cellStyle name="Excel Built-in Normal 5" xfId="574" xr:uid="{00000000-0005-0000-0000-00003F020000}"/>
    <cellStyle name="Excel Built-in Percent" xfId="575" xr:uid="{00000000-0005-0000-0000-000040020000}"/>
    <cellStyle name="Excel Built-in S3 2" xfId="576" xr:uid="{00000000-0005-0000-0000-000041020000}"/>
    <cellStyle name="Excel Built-in Vejica 15" xfId="577" xr:uid="{00000000-0005-0000-0000-000042020000}"/>
    <cellStyle name="Excel_BuiltIn_Comma 1" xfId="578" xr:uid="{00000000-0005-0000-0000-000043020000}"/>
    <cellStyle name="Explanatory Text" xfId="579" xr:uid="{00000000-0005-0000-0000-000044020000}"/>
    <cellStyle name="Explanatory Text 1" xfId="580" xr:uid="{00000000-0005-0000-0000-000045020000}"/>
    <cellStyle name="Explanatory Text 2" xfId="581" xr:uid="{00000000-0005-0000-0000-000046020000}"/>
    <cellStyle name="Explanatory Text 3" xfId="582" xr:uid="{00000000-0005-0000-0000-000047020000}"/>
    <cellStyle name="Explanatory Text 4" xfId="583" xr:uid="{00000000-0005-0000-0000-000048020000}"/>
    <cellStyle name="Explanatory Text 5" xfId="584" xr:uid="{00000000-0005-0000-0000-000049020000}"/>
    <cellStyle name="Explanatory Text 6" xfId="585" xr:uid="{00000000-0005-0000-0000-00004A020000}"/>
    <cellStyle name="Good 1" xfId="586" xr:uid="{00000000-0005-0000-0000-00004B020000}"/>
    <cellStyle name="Good 1 2" xfId="587" xr:uid="{00000000-0005-0000-0000-00004C020000}"/>
    <cellStyle name="Good 1 3" xfId="588" xr:uid="{00000000-0005-0000-0000-00004D020000}"/>
    <cellStyle name="Good 2" xfId="589" xr:uid="{00000000-0005-0000-0000-00004E020000}"/>
    <cellStyle name="Good 2 2" xfId="590" xr:uid="{00000000-0005-0000-0000-00004F020000}"/>
    <cellStyle name="Good 2 3" xfId="591" xr:uid="{00000000-0005-0000-0000-000050020000}"/>
    <cellStyle name="Good 3" xfId="592" xr:uid="{00000000-0005-0000-0000-000051020000}"/>
    <cellStyle name="Good 3 2" xfId="593" xr:uid="{00000000-0005-0000-0000-000052020000}"/>
    <cellStyle name="Good 3 3" xfId="594" xr:uid="{00000000-0005-0000-0000-000053020000}"/>
    <cellStyle name="Good 4" xfId="595" xr:uid="{00000000-0005-0000-0000-000054020000}"/>
    <cellStyle name="Good 4 2" xfId="596" xr:uid="{00000000-0005-0000-0000-000055020000}"/>
    <cellStyle name="Good 4 3" xfId="597" xr:uid="{00000000-0005-0000-0000-000056020000}"/>
    <cellStyle name="Good 5" xfId="598" xr:uid="{00000000-0005-0000-0000-000057020000}"/>
    <cellStyle name="Good 5 2" xfId="599" xr:uid="{00000000-0005-0000-0000-000058020000}"/>
    <cellStyle name="Good 5 3" xfId="600" xr:uid="{00000000-0005-0000-0000-000059020000}"/>
    <cellStyle name="Good 6" xfId="601" xr:uid="{00000000-0005-0000-0000-00005A020000}"/>
    <cellStyle name="Good 6 2" xfId="602" xr:uid="{00000000-0005-0000-0000-00005B020000}"/>
    <cellStyle name="Good 6 3" xfId="603" xr:uid="{00000000-0005-0000-0000-00005C020000}"/>
    <cellStyle name="Heading" xfId="604" xr:uid="{00000000-0005-0000-0000-00005D020000}"/>
    <cellStyle name="Heading 1" xfId="605" xr:uid="{00000000-0005-0000-0000-00005E020000}"/>
    <cellStyle name="Heading 1 1" xfId="606" xr:uid="{00000000-0005-0000-0000-00005F020000}"/>
    <cellStyle name="Heading 1 2" xfId="607" xr:uid="{00000000-0005-0000-0000-000060020000}"/>
    <cellStyle name="Heading 1 3" xfId="608" xr:uid="{00000000-0005-0000-0000-000061020000}"/>
    <cellStyle name="Heading 1 4" xfId="609" xr:uid="{00000000-0005-0000-0000-000062020000}"/>
    <cellStyle name="Heading 1 5" xfId="610" xr:uid="{00000000-0005-0000-0000-000063020000}"/>
    <cellStyle name="Heading 1 6" xfId="611" xr:uid="{00000000-0005-0000-0000-000064020000}"/>
    <cellStyle name="Heading 1 7" xfId="612" xr:uid="{00000000-0005-0000-0000-000065020000}"/>
    <cellStyle name="Heading 2" xfId="613" xr:uid="{00000000-0005-0000-0000-000066020000}"/>
    <cellStyle name="Heading 2 1" xfId="614" xr:uid="{00000000-0005-0000-0000-000067020000}"/>
    <cellStyle name="Heading 2 2" xfId="615" xr:uid="{00000000-0005-0000-0000-000068020000}"/>
    <cellStyle name="Heading 2 3" xfId="616" xr:uid="{00000000-0005-0000-0000-000069020000}"/>
    <cellStyle name="Heading 2 4" xfId="617" xr:uid="{00000000-0005-0000-0000-00006A020000}"/>
    <cellStyle name="Heading 2 5" xfId="618" xr:uid="{00000000-0005-0000-0000-00006B020000}"/>
    <cellStyle name="Heading 2 6" xfId="619" xr:uid="{00000000-0005-0000-0000-00006C020000}"/>
    <cellStyle name="Heading 2 7" xfId="620" xr:uid="{00000000-0005-0000-0000-00006D020000}"/>
    <cellStyle name="Heading 3" xfId="621" xr:uid="{00000000-0005-0000-0000-00006E020000}"/>
    <cellStyle name="Heading 3 1" xfId="622" xr:uid="{00000000-0005-0000-0000-00006F020000}"/>
    <cellStyle name="Heading 3 2" xfId="623" xr:uid="{00000000-0005-0000-0000-000070020000}"/>
    <cellStyle name="Heading 3 3" xfId="624" xr:uid="{00000000-0005-0000-0000-000071020000}"/>
    <cellStyle name="Heading 3 4" xfId="625" xr:uid="{00000000-0005-0000-0000-000072020000}"/>
    <cellStyle name="Heading 3 5" xfId="626" xr:uid="{00000000-0005-0000-0000-000073020000}"/>
    <cellStyle name="Heading 3 6" xfId="627" xr:uid="{00000000-0005-0000-0000-000074020000}"/>
    <cellStyle name="Heading 3 7" xfId="628" xr:uid="{00000000-0005-0000-0000-000075020000}"/>
    <cellStyle name="Heading 4" xfId="629" xr:uid="{00000000-0005-0000-0000-000076020000}"/>
    <cellStyle name="Heading 4 1" xfId="630" xr:uid="{00000000-0005-0000-0000-000077020000}"/>
    <cellStyle name="Heading 4 2" xfId="631" xr:uid="{00000000-0005-0000-0000-000078020000}"/>
    <cellStyle name="Heading 4 3" xfId="632" xr:uid="{00000000-0005-0000-0000-000079020000}"/>
    <cellStyle name="Heading 4 4" xfId="633" xr:uid="{00000000-0005-0000-0000-00007A020000}"/>
    <cellStyle name="Heading 4 5" xfId="634" xr:uid="{00000000-0005-0000-0000-00007B020000}"/>
    <cellStyle name="Heading 4 6" xfId="635" xr:uid="{00000000-0005-0000-0000-00007C020000}"/>
    <cellStyle name="Heading 4 7" xfId="636" xr:uid="{00000000-0005-0000-0000-00007D020000}"/>
    <cellStyle name="Heading1" xfId="637" xr:uid="{00000000-0005-0000-0000-00007E020000}"/>
    <cellStyle name="Hiperpovezava 2" xfId="638" xr:uid="{00000000-0005-0000-0000-00007F020000}"/>
    <cellStyle name="Hiperpovezava 2 2" xfId="639" xr:uid="{00000000-0005-0000-0000-000080020000}"/>
    <cellStyle name="Hiperpovezava 2 3" xfId="2620" xr:uid="{00000000-0005-0000-0000-000081020000}"/>
    <cellStyle name="Hiperpovezava 3" xfId="640" xr:uid="{00000000-0005-0000-0000-000082020000}"/>
    <cellStyle name="Hiperpovezava 4" xfId="641" xr:uid="{00000000-0005-0000-0000-000083020000}"/>
    <cellStyle name="Hiperpovezava 5" xfId="642" xr:uid="{00000000-0005-0000-0000-000084020000}"/>
    <cellStyle name="Input" xfId="643" xr:uid="{00000000-0005-0000-0000-000085020000}"/>
    <cellStyle name="Input 1" xfId="644" xr:uid="{00000000-0005-0000-0000-000086020000}"/>
    <cellStyle name="Input 2" xfId="645" xr:uid="{00000000-0005-0000-0000-000087020000}"/>
    <cellStyle name="Input 3" xfId="646" xr:uid="{00000000-0005-0000-0000-000088020000}"/>
    <cellStyle name="Input 4" xfId="647" xr:uid="{00000000-0005-0000-0000-000089020000}"/>
    <cellStyle name="Input 5" xfId="648" xr:uid="{00000000-0005-0000-0000-00008A020000}"/>
    <cellStyle name="Input 6" xfId="649" xr:uid="{00000000-0005-0000-0000-00008B020000}"/>
    <cellStyle name="Input 7" xfId="650" xr:uid="{00000000-0005-0000-0000-00008C020000}"/>
    <cellStyle name="Izhod 2" xfId="651" xr:uid="{00000000-0005-0000-0000-00008D020000}"/>
    <cellStyle name="Izhod 2 2" xfId="652" xr:uid="{00000000-0005-0000-0000-00008E020000}"/>
    <cellStyle name="Izhod 2 3" xfId="653" xr:uid="{00000000-0005-0000-0000-00008F020000}"/>
    <cellStyle name="Linked Cell" xfId="654" xr:uid="{00000000-0005-0000-0000-000090020000}"/>
    <cellStyle name="Linked Cell 1" xfId="655" xr:uid="{00000000-0005-0000-0000-000091020000}"/>
    <cellStyle name="Linked Cell 2" xfId="656" xr:uid="{00000000-0005-0000-0000-000092020000}"/>
    <cellStyle name="Linked Cell 3" xfId="657" xr:uid="{00000000-0005-0000-0000-000093020000}"/>
    <cellStyle name="Linked Cell 4" xfId="658" xr:uid="{00000000-0005-0000-0000-000094020000}"/>
    <cellStyle name="Linked Cell 5" xfId="659" xr:uid="{00000000-0005-0000-0000-000095020000}"/>
    <cellStyle name="Linked Cell 6" xfId="660" xr:uid="{00000000-0005-0000-0000-000096020000}"/>
    <cellStyle name="Linked Cell 7" xfId="661" xr:uid="{00000000-0005-0000-0000-000097020000}"/>
    <cellStyle name="Naslov 1 1" xfId="662" xr:uid="{00000000-0005-0000-0000-000098020000}"/>
    <cellStyle name="Naslov 1 1 1" xfId="663" xr:uid="{00000000-0005-0000-0000-000099020000}"/>
    <cellStyle name="Naslov 1 1 2" xfId="664" xr:uid="{00000000-0005-0000-0000-00009A020000}"/>
    <cellStyle name="Naslov 1 2" xfId="665" xr:uid="{00000000-0005-0000-0000-00009B020000}"/>
    <cellStyle name="Naslov 1 2 2" xfId="666" xr:uid="{00000000-0005-0000-0000-00009C020000}"/>
    <cellStyle name="Naslov 1 3" xfId="667" xr:uid="{00000000-0005-0000-0000-00009D020000}"/>
    <cellStyle name="Naslov 2 2" xfId="668" xr:uid="{00000000-0005-0000-0000-00009E020000}"/>
    <cellStyle name="Naslov 2 3" xfId="669" xr:uid="{00000000-0005-0000-0000-00009F020000}"/>
    <cellStyle name="Naslov 3 2" xfId="670" xr:uid="{00000000-0005-0000-0000-0000A0020000}"/>
    <cellStyle name="Naslov 3 3" xfId="671" xr:uid="{00000000-0005-0000-0000-0000A1020000}"/>
    <cellStyle name="Naslov 4 2" xfId="672" xr:uid="{00000000-0005-0000-0000-0000A2020000}"/>
    <cellStyle name="Naslov 4 3" xfId="673" xr:uid="{00000000-0005-0000-0000-0000A3020000}"/>
    <cellStyle name="Naslov 5" xfId="674" xr:uid="{00000000-0005-0000-0000-0000A4020000}"/>
    <cellStyle name="Naslov 5 2" xfId="675" xr:uid="{00000000-0005-0000-0000-0000A5020000}"/>
    <cellStyle name="Naslov del" xfId="676" xr:uid="{00000000-0005-0000-0000-0000A6020000}"/>
    <cellStyle name="Naslov del 1" xfId="677" xr:uid="{00000000-0005-0000-0000-0000A7020000}"/>
    <cellStyle name="Naslov del 2" xfId="678" xr:uid="{00000000-0005-0000-0000-0000A8020000}"/>
    <cellStyle name="Naslov del 3" xfId="679" xr:uid="{00000000-0005-0000-0000-0000A9020000}"/>
    <cellStyle name="Naslov del 4" xfId="680" xr:uid="{00000000-0005-0000-0000-0000AA020000}"/>
    <cellStyle name="Naslov del 5" xfId="681" xr:uid="{00000000-0005-0000-0000-0000AB020000}"/>
    <cellStyle name="Naslov del 6" xfId="682" xr:uid="{00000000-0005-0000-0000-0000AC020000}"/>
    <cellStyle name="nASLOV PROSTOROV" xfId="683" xr:uid="{00000000-0005-0000-0000-0000AD020000}"/>
    <cellStyle name="nASLOV PROSTOROV 1" xfId="684" xr:uid="{00000000-0005-0000-0000-0000AE020000}"/>
    <cellStyle name="nASLOV PROSTOROV 2" xfId="685" xr:uid="{00000000-0005-0000-0000-0000AF020000}"/>
    <cellStyle name="nASLOV PROSTOROV 3" xfId="686" xr:uid="{00000000-0005-0000-0000-0000B0020000}"/>
    <cellStyle name="nASLOV PROSTOROV 4" xfId="687" xr:uid="{00000000-0005-0000-0000-0000B1020000}"/>
    <cellStyle name="nASLOV PROSTOROV 5" xfId="688" xr:uid="{00000000-0005-0000-0000-0000B2020000}"/>
    <cellStyle name="nASLOV PROSTOROV 6" xfId="689" xr:uid="{00000000-0005-0000-0000-0000B3020000}"/>
    <cellStyle name="Navadno" xfId="0" builtinId="0"/>
    <cellStyle name="Navadno 10" xfId="690" xr:uid="{00000000-0005-0000-0000-0000B5020000}"/>
    <cellStyle name="Navadno 10 10 10 2" xfId="691" xr:uid="{00000000-0005-0000-0000-0000B6020000}"/>
    <cellStyle name="Navadno 10 10 10 2 2" xfId="2628" xr:uid="{00000000-0005-0000-0000-0000B7020000}"/>
    <cellStyle name="Navadno 10 10 10 5" xfId="692" xr:uid="{00000000-0005-0000-0000-0000B8020000}"/>
    <cellStyle name="Navadno 10 2" xfId="693" xr:uid="{00000000-0005-0000-0000-0000B9020000}"/>
    <cellStyle name="Navadno 10 2 2" xfId="694" xr:uid="{00000000-0005-0000-0000-0000BA020000}"/>
    <cellStyle name="Navadno 10 2 2 2" xfId="695" xr:uid="{00000000-0005-0000-0000-0000BB020000}"/>
    <cellStyle name="Navadno 10 2 2 2 2" xfId="696" xr:uid="{00000000-0005-0000-0000-0000BC020000}"/>
    <cellStyle name="Navadno 10 2 2 3" xfId="697" xr:uid="{00000000-0005-0000-0000-0000BD020000}"/>
    <cellStyle name="Navadno 10 2 3" xfId="698" xr:uid="{00000000-0005-0000-0000-0000BE020000}"/>
    <cellStyle name="Navadno 10 2 3 2" xfId="699" xr:uid="{00000000-0005-0000-0000-0000BF020000}"/>
    <cellStyle name="Navadno 10 2 4" xfId="700" xr:uid="{00000000-0005-0000-0000-0000C0020000}"/>
    <cellStyle name="Navadno 10 2 5" xfId="701" xr:uid="{00000000-0005-0000-0000-0000C1020000}"/>
    <cellStyle name="Navadno 10 3" xfId="702" xr:uid="{00000000-0005-0000-0000-0000C2020000}"/>
    <cellStyle name="Navadno 10 3 2" xfId="703" xr:uid="{00000000-0005-0000-0000-0000C3020000}"/>
    <cellStyle name="Navadno 10 3 2 2" xfId="704" xr:uid="{00000000-0005-0000-0000-0000C4020000}"/>
    <cellStyle name="Navadno 10 3 2 2 2" xfId="705" xr:uid="{00000000-0005-0000-0000-0000C5020000}"/>
    <cellStyle name="Navadno 10 3 2 3" xfId="706" xr:uid="{00000000-0005-0000-0000-0000C6020000}"/>
    <cellStyle name="Navadno 10 3 3" xfId="707" xr:uid="{00000000-0005-0000-0000-0000C7020000}"/>
    <cellStyle name="Navadno 10 3 3 2" xfId="708" xr:uid="{00000000-0005-0000-0000-0000C8020000}"/>
    <cellStyle name="Navadno 10 3 4" xfId="709" xr:uid="{00000000-0005-0000-0000-0000C9020000}"/>
    <cellStyle name="Navadno 10 4" xfId="710" xr:uid="{00000000-0005-0000-0000-0000CA020000}"/>
    <cellStyle name="Navadno 10 4 2" xfId="711" xr:uid="{00000000-0005-0000-0000-0000CB020000}"/>
    <cellStyle name="Navadno 10 5" xfId="712" xr:uid="{00000000-0005-0000-0000-0000CC020000}"/>
    <cellStyle name="Navadno 10 6" xfId="713" xr:uid="{00000000-0005-0000-0000-0000CD020000}"/>
    <cellStyle name="Navadno 100 2" xfId="714" xr:uid="{00000000-0005-0000-0000-0000CE020000}"/>
    <cellStyle name="Navadno 102" xfId="715" xr:uid="{00000000-0005-0000-0000-0000CF020000}"/>
    <cellStyle name="Navadno 105 2" xfId="716" xr:uid="{00000000-0005-0000-0000-0000D0020000}"/>
    <cellStyle name="Navadno 106 2" xfId="717" xr:uid="{00000000-0005-0000-0000-0000D1020000}"/>
    <cellStyle name="Navadno 109 5" xfId="2627" xr:uid="{00000000-0005-0000-0000-0000D2020000}"/>
    <cellStyle name="Navadno 11" xfId="718" xr:uid="{00000000-0005-0000-0000-0000D3020000}"/>
    <cellStyle name="Navadno 11 2" xfId="719" xr:uid="{00000000-0005-0000-0000-0000D4020000}"/>
    <cellStyle name="Navadno 11 2 2" xfId="720" xr:uid="{00000000-0005-0000-0000-0000D5020000}"/>
    <cellStyle name="Navadno 11 2 2 2" xfId="721" xr:uid="{00000000-0005-0000-0000-0000D6020000}"/>
    <cellStyle name="Navadno 11 2 2 2 2" xfId="722" xr:uid="{00000000-0005-0000-0000-0000D7020000}"/>
    <cellStyle name="Navadno 11 2 2 3" xfId="723" xr:uid="{00000000-0005-0000-0000-0000D8020000}"/>
    <cellStyle name="Navadno 11 2 3" xfId="724" xr:uid="{00000000-0005-0000-0000-0000D9020000}"/>
    <cellStyle name="Navadno 11 2 3 2" xfId="725" xr:uid="{00000000-0005-0000-0000-0000DA020000}"/>
    <cellStyle name="Navadno 11 2 4" xfId="726" xr:uid="{00000000-0005-0000-0000-0000DB020000}"/>
    <cellStyle name="Navadno 11 3" xfId="727" xr:uid="{00000000-0005-0000-0000-0000DC020000}"/>
    <cellStyle name="Navadno 11 3 2" xfId="728" xr:uid="{00000000-0005-0000-0000-0000DD020000}"/>
    <cellStyle name="Navadno 11 3 2 2" xfId="729" xr:uid="{00000000-0005-0000-0000-0000DE020000}"/>
    <cellStyle name="Navadno 11 3 2 2 2" xfId="730" xr:uid="{00000000-0005-0000-0000-0000DF020000}"/>
    <cellStyle name="Navadno 11 3 2 3" xfId="731" xr:uid="{00000000-0005-0000-0000-0000E0020000}"/>
    <cellStyle name="Navadno 11 3 3" xfId="732" xr:uid="{00000000-0005-0000-0000-0000E1020000}"/>
    <cellStyle name="Navadno 11 3 3 2" xfId="733" xr:uid="{00000000-0005-0000-0000-0000E2020000}"/>
    <cellStyle name="Navadno 11 3 4" xfId="734" xr:uid="{00000000-0005-0000-0000-0000E3020000}"/>
    <cellStyle name="Navadno 11 4" xfId="735" xr:uid="{00000000-0005-0000-0000-0000E4020000}"/>
    <cellStyle name="Navadno 11 5" xfId="736" xr:uid="{00000000-0005-0000-0000-0000E5020000}"/>
    <cellStyle name="Navadno 112 2" xfId="737" xr:uid="{00000000-0005-0000-0000-0000E6020000}"/>
    <cellStyle name="Navadno 113 2" xfId="738" xr:uid="{00000000-0005-0000-0000-0000E7020000}"/>
    <cellStyle name="Navadno 114 2" xfId="739" xr:uid="{00000000-0005-0000-0000-0000E8020000}"/>
    <cellStyle name="Navadno 115 2" xfId="740" xr:uid="{00000000-0005-0000-0000-0000E9020000}"/>
    <cellStyle name="Navadno 116 2" xfId="741" xr:uid="{00000000-0005-0000-0000-0000EA020000}"/>
    <cellStyle name="Navadno 12" xfId="742" xr:uid="{00000000-0005-0000-0000-0000EB020000}"/>
    <cellStyle name="Navadno 12 2" xfId="743" xr:uid="{00000000-0005-0000-0000-0000EC020000}"/>
    <cellStyle name="Navadno 12 2 2" xfId="744" xr:uid="{00000000-0005-0000-0000-0000ED020000}"/>
    <cellStyle name="Navadno 12 2 2 2" xfId="745" xr:uid="{00000000-0005-0000-0000-0000EE020000}"/>
    <cellStyle name="Navadno 12 2 2 2 2" xfId="746" xr:uid="{00000000-0005-0000-0000-0000EF020000}"/>
    <cellStyle name="Navadno 12 2 2 3" xfId="747" xr:uid="{00000000-0005-0000-0000-0000F0020000}"/>
    <cellStyle name="Navadno 12 2 3" xfId="748" xr:uid="{00000000-0005-0000-0000-0000F1020000}"/>
    <cellStyle name="Navadno 12 2 3 2" xfId="749" xr:uid="{00000000-0005-0000-0000-0000F2020000}"/>
    <cellStyle name="Navadno 12 2 4" xfId="750" xr:uid="{00000000-0005-0000-0000-0000F3020000}"/>
    <cellStyle name="Navadno 12 3" xfId="751" xr:uid="{00000000-0005-0000-0000-0000F4020000}"/>
    <cellStyle name="Navadno 12 3 2" xfId="752" xr:uid="{00000000-0005-0000-0000-0000F5020000}"/>
    <cellStyle name="Navadno 12 3 2 2" xfId="753" xr:uid="{00000000-0005-0000-0000-0000F6020000}"/>
    <cellStyle name="Navadno 12 3 2 2 2" xfId="754" xr:uid="{00000000-0005-0000-0000-0000F7020000}"/>
    <cellStyle name="Navadno 12 3 2 3" xfId="755" xr:uid="{00000000-0005-0000-0000-0000F8020000}"/>
    <cellStyle name="Navadno 12 3 3" xfId="756" xr:uid="{00000000-0005-0000-0000-0000F9020000}"/>
    <cellStyle name="Navadno 12 3 3 2" xfId="757" xr:uid="{00000000-0005-0000-0000-0000FA020000}"/>
    <cellStyle name="Navadno 12 3 4" xfId="758" xr:uid="{00000000-0005-0000-0000-0000FB020000}"/>
    <cellStyle name="Navadno 12 4" xfId="759" xr:uid="{00000000-0005-0000-0000-0000FC020000}"/>
    <cellStyle name="Navadno 12 4 2" xfId="760" xr:uid="{00000000-0005-0000-0000-0000FD020000}"/>
    <cellStyle name="Navadno 12 4 2 2" xfId="761" xr:uid="{00000000-0005-0000-0000-0000FE020000}"/>
    <cellStyle name="Navadno 12 4 3" xfId="762" xr:uid="{00000000-0005-0000-0000-0000FF020000}"/>
    <cellStyle name="Navadno 12 5" xfId="763" xr:uid="{00000000-0005-0000-0000-000000030000}"/>
    <cellStyle name="Navadno 12 5 2" xfId="764" xr:uid="{00000000-0005-0000-0000-000001030000}"/>
    <cellStyle name="Navadno 12 5 2 2" xfId="765" xr:uid="{00000000-0005-0000-0000-000002030000}"/>
    <cellStyle name="Navadno 12 5 3" xfId="766" xr:uid="{00000000-0005-0000-0000-000003030000}"/>
    <cellStyle name="Navadno 12 6" xfId="767" xr:uid="{00000000-0005-0000-0000-000004030000}"/>
    <cellStyle name="Navadno 12 6 2" xfId="768" xr:uid="{00000000-0005-0000-0000-000005030000}"/>
    <cellStyle name="Navadno 12 7" xfId="769" xr:uid="{00000000-0005-0000-0000-000006030000}"/>
    <cellStyle name="Navadno 12_SELNICA POPISI GOI ZBIR - FAZNO - z dopolnitvami marec 2013" xfId="770" xr:uid="{00000000-0005-0000-0000-000007030000}"/>
    <cellStyle name="Navadno 121 2" xfId="771" xr:uid="{00000000-0005-0000-0000-000008030000}"/>
    <cellStyle name="Navadno 13" xfId="772" xr:uid="{00000000-0005-0000-0000-000009030000}"/>
    <cellStyle name="Navadno 13 2" xfId="773" xr:uid="{00000000-0005-0000-0000-00000A030000}"/>
    <cellStyle name="Navadno 13 2 2" xfId="774" xr:uid="{00000000-0005-0000-0000-00000B030000}"/>
    <cellStyle name="Navadno 13 2 2 2" xfId="775" xr:uid="{00000000-0005-0000-0000-00000C030000}"/>
    <cellStyle name="Navadno 13 2 2 2 2" xfId="776" xr:uid="{00000000-0005-0000-0000-00000D030000}"/>
    <cellStyle name="Navadno 13 2 2 3" xfId="777" xr:uid="{00000000-0005-0000-0000-00000E030000}"/>
    <cellStyle name="Navadno 13 2 3" xfId="778" xr:uid="{00000000-0005-0000-0000-00000F030000}"/>
    <cellStyle name="Navadno 13 2 3 2" xfId="779" xr:uid="{00000000-0005-0000-0000-000010030000}"/>
    <cellStyle name="Navadno 13 2 4" xfId="780" xr:uid="{00000000-0005-0000-0000-000011030000}"/>
    <cellStyle name="Navadno 13 3" xfId="781" xr:uid="{00000000-0005-0000-0000-000012030000}"/>
    <cellStyle name="Navadno 13 3 2" xfId="782" xr:uid="{00000000-0005-0000-0000-000013030000}"/>
    <cellStyle name="Navadno 13 3 2 2" xfId="783" xr:uid="{00000000-0005-0000-0000-000014030000}"/>
    <cellStyle name="Navadno 13 3 2 2 2" xfId="784" xr:uid="{00000000-0005-0000-0000-000015030000}"/>
    <cellStyle name="Navadno 13 3 2 3" xfId="785" xr:uid="{00000000-0005-0000-0000-000016030000}"/>
    <cellStyle name="Navadno 13 3 3" xfId="786" xr:uid="{00000000-0005-0000-0000-000017030000}"/>
    <cellStyle name="Navadno 13 3 3 2" xfId="787" xr:uid="{00000000-0005-0000-0000-000018030000}"/>
    <cellStyle name="Navadno 13 3 4" xfId="788" xr:uid="{00000000-0005-0000-0000-000019030000}"/>
    <cellStyle name="Navadno 13 4" xfId="789" xr:uid="{00000000-0005-0000-0000-00001A030000}"/>
    <cellStyle name="Navadno 14" xfId="790" xr:uid="{00000000-0005-0000-0000-00001B030000}"/>
    <cellStyle name="Navadno 14 2" xfId="791" xr:uid="{00000000-0005-0000-0000-00001C030000}"/>
    <cellStyle name="Navadno 14 2 2" xfId="792" xr:uid="{00000000-0005-0000-0000-00001D030000}"/>
    <cellStyle name="Navadno 14 2 2 2" xfId="793" xr:uid="{00000000-0005-0000-0000-00001E030000}"/>
    <cellStyle name="Navadno 14 2 2 2 2" xfId="794" xr:uid="{00000000-0005-0000-0000-00001F030000}"/>
    <cellStyle name="Navadno 14 2 2 3" xfId="795" xr:uid="{00000000-0005-0000-0000-000020030000}"/>
    <cellStyle name="Navadno 14 2 3" xfId="796" xr:uid="{00000000-0005-0000-0000-000021030000}"/>
    <cellStyle name="Navadno 14 2 3 2" xfId="797" xr:uid="{00000000-0005-0000-0000-000022030000}"/>
    <cellStyle name="Navadno 14 2 4" xfId="798" xr:uid="{00000000-0005-0000-0000-000023030000}"/>
    <cellStyle name="Navadno 14 3" xfId="799" xr:uid="{00000000-0005-0000-0000-000024030000}"/>
    <cellStyle name="Navadno 14 3 2" xfId="800" xr:uid="{00000000-0005-0000-0000-000025030000}"/>
    <cellStyle name="Navadno 14 3 2 2" xfId="801" xr:uid="{00000000-0005-0000-0000-000026030000}"/>
    <cellStyle name="Navadno 14 3 2 2 2" xfId="802" xr:uid="{00000000-0005-0000-0000-000027030000}"/>
    <cellStyle name="Navadno 14 3 2 3" xfId="803" xr:uid="{00000000-0005-0000-0000-000028030000}"/>
    <cellStyle name="Navadno 14 3 3" xfId="804" xr:uid="{00000000-0005-0000-0000-000029030000}"/>
    <cellStyle name="Navadno 14 3 3 2" xfId="805" xr:uid="{00000000-0005-0000-0000-00002A030000}"/>
    <cellStyle name="Navadno 14 3 4" xfId="806" xr:uid="{00000000-0005-0000-0000-00002B030000}"/>
    <cellStyle name="Navadno 15" xfId="807" xr:uid="{00000000-0005-0000-0000-00002C030000}"/>
    <cellStyle name="Navadno 15 2" xfId="808" xr:uid="{00000000-0005-0000-0000-00002D030000}"/>
    <cellStyle name="Navadno 15 2 2" xfId="809" xr:uid="{00000000-0005-0000-0000-00002E030000}"/>
    <cellStyle name="Navadno 15 2 2 2" xfId="810" xr:uid="{00000000-0005-0000-0000-00002F030000}"/>
    <cellStyle name="Navadno 15 2 2 2 2" xfId="811" xr:uid="{00000000-0005-0000-0000-000030030000}"/>
    <cellStyle name="Navadno 15 2 2 3" xfId="812" xr:uid="{00000000-0005-0000-0000-000031030000}"/>
    <cellStyle name="Navadno 15 2 3" xfId="813" xr:uid="{00000000-0005-0000-0000-000032030000}"/>
    <cellStyle name="Navadno 15 2 3 2" xfId="814" xr:uid="{00000000-0005-0000-0000-000033030000}"/>
    <cellStyle name="Navadno 15 2 4" xfId="815" xr:uid="{00000000-0005-0000-0000-000034030000}"/>
    <cellStyle name="Navadno 15 3" xfId="816" xr:uid="{00000000-0005-0000-0000-000035030000}"/>
    <cellStyle name="Navadno 15 3 2" xfId="817" xr:uid="{00000000-0005-0000-0000-000036030000}"/>
    <cellStyle name="Navadno 15 3 2 2" xfId="818" xr:uid="{00000000-0005-0000-0000-000037030000}"/>
    <cellStyle name="Navadno 15 3 2 2 2" xfId="819" xr:uid="{00000000-0005-0000-0000-000038030000}"/>
    <cellStyle name="Navadno 15 3 2 3" xfId="820" xr:uid="{00000000-0005-0000-0000-000039030000}"/>
    <cellStyle name="Navadno 15 3 3" xfId="821" xr:uid="{00000000-0005-0000-0000-00003A030000}"/>
    <cellStyle name="Navadno 15 3 3 2" xfId="822" xr:uid="{00000000-0005-0000-0000-00003B030000}"/>
    <cellStyle name="Navadno 15 3 4" xfId="823" xr:uid="{00000000-0005-0000-0000-00003C030000}"/>
    <cellStyle name="Navadno 15 4" xfId="824" xr:uid="{00000000-0005-0000-0000-00003D030000}"/>
    <cellStyle name="Navadno 15 4 2" xfId="825" xr:uid="{00000000-0005-0000-0000-00003E030000}"/>
    <cellStyle name="Navadno 16" xfId="826" xr:uid="{00000000-0005-0000-0000-00003F030000}"/>
    <cellStyle name="Navadno 16 2" xfId="827" xr:uid="{00000000-0005-0000-0000-000040030000}"/>
    <cellStyle name="Navadno 16 2 2" xfId="828" xr:uid="{00000000-0005-0000-0000-000041030000}"/>
    <cellStyle name="Navadno 16 2 2 2" xfId="829" xr:uid="{00000000-0005-0000-0000-000042030000}"/>
    <cellStyle name="Navadno 16 2 2 2 2" xfId="830" xr:uid="{00000000-0005-0000-0000-000043030000}"/>
    <cellStyle name="Navadno 16 2 2 3" xfId="831" xr:uid="{00000000-0005-0000-0000-000044030000}"/>
    <cellStyle name="Navadno 16 2 3" xfId="832" xr:uid="{00000000-0005-0000-0000-000045030000}"/>
    <cellStyle name="Navadno 16 2 3 2" xfId="833" xr:uid="{00000000-0005-0000-0000-000046030000}"/>
    <cellStyle name="Navadno 16 2 4" xfId="834" xr:uid="{00000000-0005-0000-0000-000047030000}"/>
    <cellStyle name="Navadno 16 3" xfId="835" xr:uid="{00000000-0005-0000-0000-000048030000}"/>
    <cellStyle name="Navadno 16 3 2" xfId="836" xr:uid="{00000000-0005-0000-0000-000049030000}"/>
    <cellStyle name="Navadno 16 3 2 2" xfId="837" xr:uid="{00000000-0005-0000-0000-00004A030000}"/>
    <cellStyle name="Navadno 16 3 2 2 2" xfId="838" xr:uid="{00000000-0005-0000-0000-00004B030000}"/>
    <cellStyle name="Navadno 16 3 2 3" xfId="839" xr:uid="{00000000-0005-0000-0000-00004C030000}"/>
    <cellStyle name="Navadno 16 3 3" xfId="840" xr:uid="{00000000-0005-0000-0000-00004D030000}"/>
    <cellStyle name="Navadno 16 3 3 2" xfId="841" xr:uid="{00000000-0005-0000-0000-00004E030000}"/>
    <cellStyle name="Navadno 16 3 4" xfId="842" xr:uid="{00000000-0005-0000-0000-00004F030000}"/>
    <cellStyle name="Navadno 17" xfId="843" xr:uid="{00000000-0005-0000-0000-000050030000}"/>
    <cellStyle name="Navadno 17 2" xfId="844" xr:uid="{00000000-0005-0000-0000-000051030000}"/>
    <cellStyle name="Navadno 17 2 2" xfId="845" xr:uid="{00000000-0005-0000-0000-000052030000}"/>
    <cellStyle name="Navadno 17 2 2 2" xfId="846" xr:uid="{00000000-0005-0000-0000-000053030000}"/>
    <cellStyle name="Navadno 17 2 2 2 2" xfId="847" xr:uid="{00000000-0005-0000-0000-000054030000}"/>
    <cellStyle name="Navadno 17 2 2 3" xfId="848" xr:uid="{00000000-0005-0000-0000-000055030000}"/>
    <cellStyle name="Navadno 17 2 3" xfId="849" xr:uid="{00000000-0005-0000-0000-000056030000}"/>
    <cellStyle name="Navadno 17 2 3 2" xfId="850" xr:uid="{00000000-0005-0000-0000-000057030000}"/>
    <cellStyle name="Navadno 17 2 4" xfId="851" xr:uid="{00000000-0005-0000-0000-000058030000}"/>
    <cellStyle name="Navadno 17 3" xfId="852" xr:uid="{00000000-0005-0000-0000-000059030000}"/>
    <cellStyle name="Navadno 17 3 2" xfId="853" xr:uid="{00000000-0005-0000-0000-00005A030000}"/>
    <cellStyle name="Navadno 17 3 2 2" xfId="854" xr:uid="{00000000-0005-0000-0000-00005B030000}"/>
    <cellStyle name="Navadno 17 3 2 2 2" xfId="855" xr:uid="{00000000-0005-0000-0000-00005C030000}"/>
    <cellStyle name="Navadno 17 3 2 3" xfId="856" xr:uid="{00000000-0005-0000-0000-00005D030000}"/>
    <cellStyle name="Navadno 17 3 3" xfId="857" xr:uid="{00000000-0005-0000-0000-00005E030000}"/>
    <cellStyle name="Navadno 17 3 3 2" xfId="858" xr:uid="{00000000-0005-0000-0000-00005F030000}"/>
    <cellStyle name="Navadno 17 3 4" xfId="859" xr:uid="{00000000-0005-0000-0000-000060030000}"/>
    <cellStyle name="Navadno 18" xfId="860" xr:uid="{00000000-0005-0000-0000-000061030000}"/>
    <cellStyle name="Navadno 18 2" xfId="861" xr:uid="{00000000-0005-0000-0000-000062030000}"/>
    <cellStyle name="Navadno 18 2 2" xfId="862" xr:uid="{00000000-0005-0000-0000-000063030000}"/>
    <cellStyle name="Navadno 18 2 2 2" xfId="863" xr:uid="{00000000-0005-0000-0000-000064030000}"/>
    <cellStyle name="Navadno 18 2 2 2 2" xfId="864" xr:uid="{00000000-0005-0000-0000-000065030000}"/>
    <cellStyle name="Navadno 18 2 2 3" xfId="865" xr:uid="{00000000-0005-0000-0000-000066030000}"/>
    <cellStyle name="Navadno 18 2 3" xfId="866" xr:uid="{00000000-0005-0000-0000-000067030000}"/>
    <cellStyle name="Navadno 18 2 3 2" xfId="867" xr:uid="{00000000-0005-0000-0000-000068030000}"/>
    <cellStyle name="Navadno 18 2 4" xfId="868" xr:uid="{00000000-0005-0000-0000-000069030000}"/>
    <cellStyle name="Navadno 18 3" xfId="869" xr:uid="{00000000-0005-0000-0000-00006A030000}"/>
    <cellStyle name="Navadno 18 3 2" xfId="870" xr:uid="{00000000-0005-0000-0000-00006B030000}"/>
    <cellStyle name="Navadno 18 3 2 2" xfId="871" xr:uid="{00000000-0005-0000-0000-00006C030000}"/>
    <cellStyle name="Navadno 18 3 2 2 2" xfId="872" xr:uid="{00000000-0005-0000-0000-00006D030000}"/>
    <cellStyle name="Navadno 18 3 2 3" xfId="873" xr:uid="{00000000-0005-0000-0000-00006E030000}"/>
    <cellStyle name="Navadno 18 3 3" xfId="874" xr:uid="{00000000-0005-0000-0000-00006F030000}"/>
    <cellStyle name="Navadno 18 3 3 2" xfId="875" xr:uid="{00000000-0005-0000-0000-000070030000}"/>
    <cellStyle name="Navadno 18 3 4" xfId="876" xr:uid="{00000000-0005-0000-0000-000071030000}"/>
    <cellStyle name="Navadno 19" xfId="877" xr:uid="{00000000-0005-0000-0000-000072030000}"/>
    <cellStyle name="Navadno 19 2" xfId="878" xr:uid="{00000000-0005-0000-0000-000073030000}"/>
    <cellStyle name="Navadno 19 2 2" xfId="879" xr:uid="{00000000-0005-0000-0000-000074030000}"/>
    <cellStyle name="Navadno 19 2 2 2" xfId="880" xr:uid="{00000000-0005-0000-0000-000075030000}"/>
    <cellStyle name="Navadno 19 2 2 2 2" xfId="881" xr:uid="{00000000-0005-0000-0000-000076030000}"/>
    <cellStyle name="Navadno 19 2 2 3" xfId="882" xr:uid="{00000000-0005-0000-0000-000077030000}"/>
    <cellStyle name="Navadno 19 2 3" xfId="883" xr:uid="{00000000-0005-0000-0000-000078030000}"/>
    <cellStyle name="Navadno 19 2 3 2" xfId="884" xr:uid="{00000000-0005-0000-0000-000079030000}"/>
    <cellStyle name="Navadno 19 2 4" xfId="885" xr:uid="{00000000-0005-0000-0000-00007A030000}"/>
    <cellStyle name="Navadno 19 3" xfId="886" xr:uid="{00000000-0005-0000-0000-00007B030000}"/>
    <cellStyle name="Navadno 19 3 2" xfId="887" xr:uid="{00000000-0005-0000-0000-00007C030000}"/>
    <cellStyle name="Navadno 19 3 2 2" xfId="888" xr:uid="{00000000-0005-0000-0000-00007D030000}"/>
    <cellStyle name="Navadno 19 3 2 2 2" xfId="889" xr:uid="{00000000-0005-0000-0000-00007E030000}"/>
    <cellStyle name="Navadno 19 3 2 3" xfId="890" xr:uid="{00000000-0005-0000-0000-00007F030000}"/>
    <cellStyle name="Navadno 19 3 3" xfId="891" xr:uid="{00000000-0005-0000-0000-000080030000}"/>
    <cellStyle name="Navadno 19 3 3 2" xfId="892" xr:uid="{00000000-0005-0000-0000-000081030000}"/>
    <cellStyle name="Navadno 19 3 4" xfId="893" xr:uid="{00000000-0005-0000-0000-000082030000}"/>
    <cellStyle name="Navadno 2" xfId="894" xr:uid="{00000000-0005-0000-0000-000083030000}"/>
    <cellStyle name="Navadno 2 100" xfId="895" xr:uid="{00000000-0005-0000-0000-000084030000}"/>
    <cellStyle name="Navadno 2 2" xfId="896" xr:uid="{00000000-0005-0000-0000-000085030000}"/>
    <cellStyle name="Navadno 2 2 15" xfId="2642" xr:uid="{00000000-0005-0000-0000-000086030000}"/>
    <cellStyle name="Navadno 2 2 2" xfId="897" xr:uid="{00000000-0005-0000-0000-000087030000}"/>
    <cellStyle name="Navadno 2 2 2 2" xfId="898" xr:uid="{00000000-0005-0000-0000-000088030000}"/>
    <cellStyle name="Navadno 2 2 2 3" xfId="899" xr:uid="{00000000-0005-0000-0000-000089030000}"/>
    <cellStyle name="Navadno 2 2 3" xfId="900" xr:uid="{00000000-0005-0000-0000-00008A030000}"/>
    <cellStyle name="Navadno 2 2 4" xfId="901" xr:uid="{00000000-0005-0000-0000-00008B030000}"/>
    <cellStyle name="Navadno 2 3" xfId="902" xr:uid="{00000000-0005-0000-0000-00008C030000}"/>
    <cellStyle name="Navadno 2 3 2" xfId="903" xr:uid="{00000000-0005-0000-0000-00008D030000}"/>
    <cellStyle name="Navadno 2 3 2 2" xfId="904" xr:uid="{00000000-0005-0000-0000-00008E030000}"/>
    <cellStyle name="Navadno 2 3 2 3" xfId="905" xr:uid="{00000000-0005-0000-0000-00008F030000}"/>
    <cellStyle name="Navadno 2 3 3" xfId="906" xr:uid="{00000000-0005-0000-0000-000090030000}"/>
    <cellStyle name="Navadno 2 3 4" xfId="907" xr:uid="{00000000-0005-0000-0000-000091030000}"/>
    <cellStyle name="Navadno 2 3 9" xfId="2624" xr:uid="{00000000-0005-0000-0000-000092030000}"/>
    <cellStyle name="Navadno 2 4" xfId="908" xr:uid="{00000000-0005-0000-0000-000093030000}"/>
    <cellStyle name="Navadno 2 4 2" xfId="909" xr:uid="{00000000-0005-0000-0000-000094030000}"/>
    <cellStyle name="Navadno 2 5" xfId="910" xr:uid="{00000000-0005-0000-0000-000095030000}"/>
    <cellStyle name="Navadno 2 5 2" xfId="911" xr:uid="{00000000-0005-0000-0000-000096030000}"/>
    <cellStyle name="Navadno 2 5 3" xfId="912" xr:uid="{00000000-0005-0000-0000-000097030000}"/>
    <cellStyle name="Navadno 2 5 4" xfId="913" xr:uid="{00000000-0005-0000-0000-000098030000}"/>
    <cellStyle name="Navadno 2 50" xfId="2611" xr:uid="{00000000-0005-0000-0000-000099030000}"/>
    <cellStyle name="Navadno 2 6" xfId="914" xr:uid="{00000000-0005-0000-0000-00009A030000}"/>
    <cellStyle name="Navadno 2 62" xfId="2613" xr:uid="{00000000-0005-0000-0000-00009B030000}"/>
    <cellStyle name="Navadno 2 7" xfId="915" xr:uid="{00000000-0005-0000-0000-00009C030000}"/>
    <cellStyle name="Navadno 2 8" xfId="916" xr:uid="{00000000-0005-0000-0000-00009D030000}"/>
    <cellStyle name="Navadno 2 9" xfId="2619" xr:uid="{00000000-0005-0000-0000-00009E030000}"/>
    <cellStyle name="Navadno 20" xfId="2614" xr:uid="{00000000-0005-0000-0000-00009F030000}"/>
    <cellStyle name="Navadno 20 2" xfId="917" xr:uid="{00000000-0005-0000-0000-0000A0030000}"/>
    <cellStyle name="Navadno 20 2 2" xfId="918" xr:uid="{00000000-0005-0000-0000-0000A1030000}"/>
    <cellStyle name="Navadno 20 2 2 2" xfId="919" xr:uid="{00000000-0005-0000-0000-0000A2030000}"/>
    <cellStyle name="Navadno 20 2 2 2 2" xfId="920" xr:uid="{00000000-0005-0000-0000-0000A3030000}"/>
    <cellStyle name="Navadno 20 2 2 3" xfId="921" xr:uid="{00000000-0005-0000-0000-0000A4030000}"/>
    <cellStyle name="Navadno 20 2 3" xfId="922" xr:uid="{00000000-0005-0000-0000-0000A5030000}"/>
    <cellStyle name="Navadno 20 2 3 2" xfId="923" xr:uid="{00000000-0005-0000-0000-0000A6030000}"/>
    <cellStyle name="Navadno 20 2 4" xfId="924" xr:uid="{00000000-0005-0000-0000-0000A7030000}"/>
    <cellStyle name="Navadno 20 3" xfId="925" xr:uid="{00000000-0005-0000-0000-0000A8030000}"/>
    <cellStyle name="Navadno 20 3 2" xfId="926" xr:uid="{00000000-0005-0000-0000-0000A9030000}"/>
    <cellStyle name="Navadno 20 3 2 2" xfId="927" xr:uid="{00000000-0005-0000-0000-0000AA030000}"/>
    <cellStyle name="Navadno 20 3 2 2 2" xfId="928" xr:uid="{00000000-0005-0000-0000-0000AB030000}"/>
    <cellStyle name="Navadno 20 3 2 3" xfId="929" xr:uid="{00000000-0005-0000-0000-0000AC030000}"/>
    <cellStyle name="Navadno 20 3 3" xfId="930" xr:uid="{00000000-0005-0000-0000-0000AD030000}"/>
    <cellStyle name="Navadno 20 3 3 2" xfId="931" xr:uid="{00000000-0005-0000-0000-0000AE030000}"/>
    <cellStyle name="Navadno 20 3 4" xfId="932" xr:uid="{00000000-0005-0000-0000-0000AF030000}"/>
    <cellStyle name="Navadno 21" xfId="2616" xr:uid="{00000000-0005-0000-0000-0000B0030000}"/>
    <cellStyle name="Navadno 25 2" xfId="933" xr:uid="{00000000-0005-0000-0000-0000B1030000}"/>
    <cellStyle name="Navadno 25 2 2" xfId="934" xr:uid="{00000000-0005-0000-0000-0000B2030000}"/>
    <cellStyle name="Navadno 25 2 2 2" xfId="935" xr:uid="{00000000-0005-0000-0000-0000B3030000}"/>
    <cellStyle name="Navadno 25 2 2 2 2" xfId="936" xr:uid="{00000000-0005-0000-0000-0000B4030000}"/>
    <cellStyle name="Navadno 25 2 2 3" xfId="937" xr:uid="{00000000-0005-0000-0000-0000B5030000}"/>
    <cellStyle name="Navadno 25 2 3" xfId="938" xr:uid="{00000000-0005-0000-0000-0000B6030000}"/>
    <cellStyle name="Navadno 25 2 3 2" xfId="939" xr:uid="{00000000-0005-0000-0000-0000B7030000}"/>
    <cellStyle name="Navadno 25 2 4" xfId="940" xr:uid="{00000000-0005-0000-0000-0000B8030000}"/>
    <cellStyle name="Navadno 25 3" xfId="941" xr:uid="{00000000-0005-0000-0000-0000B9030000}"/>
    <cellStyle name="Navadno 25 3 2" xfId="942" xr:uid="{00000000-0005-0000-0000-0000BA030000}"/>
    <cellStyle name="Navadno 25 3 2 2" xfId="943" xr:uid="{00000000-0005-0000-0000-0000BB030000}"/>
    <cellStyle name="Navadno 25 3 2 2 2" xfId="944" xr:uid="{00000000-0005-0000-0000-0000BC030000}"/>
    <cellStyle name="Navadno 25 3 2 3" xfId="945" xr:uid="{00000000-0005-0000-0000-0000BD030000}"/>
    <cellStyle name="Navadno 25 3 3" xfId="946" xr:uid="{00000000-0005-0000-0000-0000BE030000}"/>
    <cellStyle name="Navadno 25 3 3 2" xfId="947" xr:uid="{00000000-0005-0000-0000-0000BF030000}"/>
    <cellStyle name="Navadno 25 3 4" xfId="948" xr:uid="{00000000-0005-0000-0000-0000C0030000}"/>
    <cellStyle name="Navadno 26" xfId="2636" xr:uid="{00000000-0005-0000-0000-0000C1030000}"/>
    <cellStyle name="Navadno 26 2" xfId="949" xr:uid="{00000000-0005-0000-0000-0000C2030000}"/>
    <cellStyle name="Navadno 26 2 2" xfId="950" xr:uid="{00000000-0005-0000-0000-0000C3030000}"/>
    <cellStyle name="Navadno 26 2 2 2" xfId="951" xr:uid="{00000000-0005-0000-0000-0000C4030000}"/>
    <cellStyle name="Navadno 26 2 2 2 2" xfId="952" xr:uid="{00000000-0005-0000-0000-0000C5030000}"/>
    <cellStyle name="Navadno 26 2 2 3" xfId="953" xr:uid="{00000000-0005-0000-0000-0000C6030000}"/>
    <cellStyle name="Navadno 26 2 3" xfId="954" xr:uid="{00000000-0005-0000-0000-0000C7030000}"/>
    <cellStyle name="Navadno 26 2 3 2" xfId="955" xr:uid="{00000000-0005-0000-0000-0000C8030000}"/>
    <cellStyle name="Navadno 26 2 4" xfId="956" xr:uid="{00000000-0005-0000-0000-0000C9030000}"/>
    <cellStyle name="Navadno 26 3" xfId="957" xr:uid="{00000000-0005-0000-0000-0000CA030000}"/>
    <cellStyle name="Navadno 26 3 2" xfId="958" xr:uid="{00000000-0005-0000-0000-0000CB030000}"/>
    <cellStyle name="Navadno 26 3 2 2" xfId="959" xr:uid="{00000000-0005-0000-0000-0000CC030000}"/>
    <cellStyle name="Navadno 26 3 2 2 2" xfId="960" xr:uid="{00000000-0005-0000-0000-0000CD030000}"/>
    <cellStyle name="Navadno 26 3 2 3" xfId="961" xr:uid="{00000000-0005-0000-0000-0000CE030000}"/>
    <cellStyle name="Navadno 26 3 3" xfId="962" xr:uid="{00000000-0005-0000-0000-0000CF030000}"/>
    <cellStyle name="Navadno 26 3 3 2" xfId="963" xr:uid="{00000000-0005-0000-0000-0000D0030000}"/>
    <cellStyle name="Navadno 26 3 4" xfId="964" xr:uid="{00000000-0005-0000-0000-0000D1030000}"/>
    <cellStyle name="Navadno 27 2" xfId="965" xr:uid="{00000000-0005-0000-0000-0000D2030000}"/>
    <cellStyle name="Navadno 27 2 2" xfId="966" xr:uid="{00000000-0005-0000-0000-0000D3030000}"/>
    <cellStyle name="Navadno 27 2 2 2" xfId="967" xr:uid="{00000000-0005-0000-0000-0000D4030000}"/>
    <cellStyle name="Navadno 27 2 2 2 2" xfId="968" xr:uid="{00000000-0005-0000-0000-0000D5030000}"/>
    <cellStyle name="Navadno 27 2 2 3" xfId="969" xr:uid="{00000000-0005-0000-0000-0000D6030000}"/>
    <cellStyle name="Navadno 27 2 3" xfId="970" xr:uid="{00000000-0005-0000-0000-0000D7030000}"/>
    <cellStyle name="Navadno 27 2 3 2" xfId="971" xr:uid="{00000000-0005-0000-0000-0000D8030000}"/>
    <cellStyle name="Navadno 27 2 4" xfId="972" xr:uid="{00000000-0005-0000-0000-0000D9030000}"/>
    <cellStyle name="Navadno 27 3" xfId="973" xr:uid="{00000000-0005-0000-0000-0000DA030000}"/>
    <cellStyle name="Navadno 27 3 2" xfId="974" xr:uid="{00000000-0005-0000-0000-0000DB030000}"/>
    <cellStyle name="Navadno 27 3 2 2" xfId="975" xr:uid="{00000000-0005-0000-0000-0000DC030000}"/>
    <cellStyle name="Navadno 27 3 2 2 2" xfId="976" xr:uid="{00000000-0005-0000-0000-0000DD030000}"/>
    <cellStyle name="Navadno 27 3 2 3" xfId="977" xr:uid="{00000000-0005-0000-0000-0000DE030000}"/>
    <cellStyle name="Navadno 27 3 3" xfId="978" xr:uid="{00000000-0005-0000-0000-0000DF030000}"/>
    <cellStyle name="Navadno 27 3 3 2" xfId="979" xr:uid="{00000000-0005-0000-0000-0000E0030000}"/>
    <cellStyle name="Navadno 27 3 4" xfId="980" xr:uid="{00000000-0005-0000-0000-0000E1030000}"/>
    <cellStyle name="Navadno 28" xfId="2635" xr:uid="{00000000-0005-0000-0000-0000E2030000}"/>
    <cellStyle name="Navadno 28 2" xfId="981" xr:uid="{00000000-0005-0000-0000-0000E3030000}"/>
    <cellStyle name="Navadno 28 2 2" xfId="982" xr:uid="{00000000-0005-0000-0000-0000E4030000}"/>
    <cellStyle name="Navadno 28 2 2 2" xfId="983" xr:uid="{00000000-0005-0000-0000-0000E5030000}"/>
    <cellStyle name="Navadno 28 2 2 2 2" xfId="984" xr:uid="{00000000-0005-0000-0000-0000E6030000}"/>
    <cellStyle name="Navadno 28 2 2 3" xfId="985" xr:uid="{00000000-0005-0000-0000-0000E7030000}"/>
    <cellStyle name="Navadno 28 2 3" xfId="986" xr:uid="{00000000-0005-0000-0000-0000E8030000}"/>
    <cellStyle name="Navadno 28 2 3 2" xfId="987" xr:uid="{00000000-0005-0000-0000-0000E9030000}"/>
    <cellStyle name="Navadno 28 2 4" xfId="988" xr:uid="{00000000-0005-0000-0000-0000EA030000}"/>
    <cellStyle name="Navadno 28 3" xfId="989" xr:uid="{00000000-0005-0000-0000-0000EB030000}"/>
    <cellStyle name="Navadno 28 3 2" xfId="990" xr:uid="{00000000-0005-0000-0000-0000EC030000}"/>
    <cellStyle name="Navadno 28 3 2 2" xfId="991" xr:uid="{00000000-0005-0000-0000-0000ED030000}"/>
    <cellStyle name="Navadno 28 3 2 2 2" xfId="992" xr:uid="{00000000-0005-0000-0000-0000EE030000}"/>
    <cellStyle name="Navadno 28 3 2 3" xfId="993" xr:uid="{00000000-0005-0000-0000-0000EF030000}"/>
    <cellStyle name="Navadno 28 3 3" xfId="994" xr:uid="{00000000-0005-0000-0000-0000F0030000}"/>
    <cellStyle name="Navadno 28 3 3 2" xfId="995" xr:uid="{00000000-0005-0000-0000-0000F1030000}"/>
    <cellStyle name="Navadno 28 3 4" xfId="996" xr:uid="{00000000-0005-0000-0000-0000F2030000}"/>
    <cellStyle name="Navadno 29" xfId="997" xr:uid="{00000000-0005-0000-0000-0000F3030000}"/>
    <cellStyle name="Navadno 29 2" xfId="998" xr:uid="{00000000-0005-0000-0000-0000F4030000}"/>
    <cellStyle name="Navadno 29 2 2" xfId="999" xr:uid="{00000000-0005-0000-0000-0000F5030000}"/>
    <cellStyle name="Navadno 29 2 2 2" xfId="1000" xr:uid="{00000000-0005-0000-0000-0000F6030000}"/>
    <cellStyle name="Navadno 29 2 2 2 2" xfId="1001" xr:uid="{00000000-0005-0000-0000-0000F7030000}"/>
    <cellStyle name="Navadno 29 2 2 3" xfId="1002" xr:uid="{00000000-0005-0000-0000-0000F8030000}"/>
    <cellStyle name="Navadno 29 2 3" xfId="1003" xr:uid="{00000000-0005-0000-0000-0000F9030000}"/>
    <cellStyle name="Navadno 29 2 3 2" xfId="1004" xr:uid="{00000000-0005-0000-0000-0000FA030000}"/>
    <cellStyle name="Navadno 29 2 4" xfId="1005" xr:uid="{00000000-0005-0000-0000-0000FB030000}"/>
    <cellStyle name="Navadno 29 3" xfId="1006" xr:uid="{00000000-0005-0000-0000-0000FC030000}"/>
    <cellStyle name="Navadno 29 3 2" xfId="1007" xr:uid="{00000000-0005-0000-0000-0000FD030000}"/>
    <cellStyle name="Navadno 29 3 2 2" xfId="1008" xr:uid="{00000000-0005-0000-0000-0000FE030000}"/>
    <cellStyle name="Navadno 29 3 2 2 2" xfId="1009" xr:uid="{00000000-0005-0000-0000-0000FF030000}"/>
    <cellStyle name="Navadno 29 3 2 3" xfId="1010" xr:uid="{00000000-0005-0000-0000-000000040000}"/>
    <cellStyle name="Navadno 29 3 3" xfId="1011" xr:uid="{00000000-0005-0000-0000-000001040000}"/>
    <cellStyle name="Navadno 29 3 3 2" xfId="1012" xr:uid="{00000000-0005-0000-0000-000002040000}"/>
    <cellStyle name="Navadno 29 3 4" xfId="1013" xr:uid="{00000000-0005-0000-0000-000003040000}"/>
    <cellStyle name="Navadno 29 4" xfId="1014" xr:uid="{00000000-0005-0000-0000-000004040000}"/>
    <cellStyle name="Navadno 29 4 2" xfId="1015" xr:uid="{00000000-0005-0000-0000-000005040000}"/>
    <cellStyle name="Navadno 29 4 2 2" xfId="1016" xr:uid="{00000000-0005-0000-0000-000006040000}"/>
    <cellStyle name="Navadno 29 4 3" xfId="1017" xr:uid="{00000000-0005-0000-0000-000007040000}"/>
    <cellStyle name="Navadno 29 5" xfId="1018" xr:uid="{00000000-0005-0000-0000-000008040000}"/>
    <cellStyle name="Navadno 29 5 2" xfId="1019" xr:uid="{00000000-0005-0000-0000-000009040000}"/>
    <cellStyle name="Navadno 29 5 2 2" xfId="1020" xr:uid="{00000000-0005-0000-0000-00000A040000}"/>
    <cellStyle name="Navadno 29 5 3" xfId="1021" xr:uid="{00000000-0005-0000-0000-00000B040000}"/>
    <cellStyle name="Navadno 29 6" xfId="1022" xr:uid="{00000000-0005-0000-0000-00000C040000}"/>
    <cellStyle name="Navadno 29 6 2" xfId="1023" xr:uid="{00000000-0005-0000-0000-00000D040000}"/>
    <cellStyle name="Navadno 29 7" xfId="1024" xr:uid="{00000000-0005-0000-0000-00000E040000}"/>
    <cellStyle name="Navadno 29_SELNICA POPISI GOI ZBIR - FAZNO - z dopolnitvami marec 2013" xfId="1025" xr:uid="{00000000-0005-0000-0000-00000F040000}"/>
    <cellStyle name="Navadno 3" xfId="1026" xr:uid="{00000000-0005-0000-0000-000010040000}"/>
    <cellStyle name="Navadno 3 10" xfId="1027" xr:uid="{00000000-0005-0000-0000-000011040000}"/>
    <cellStyle name="Navadno 3 10 2" xfId="1028" xr:uid="{00000000-0005-0000-0000-000012040000}"/>
    <cellStyle name="Navadno 3 11" xfId="1029" xr:uid="{00000000-0005-0000-0000-000013040000}"/>
    <cellStyle name="Navadno 3 11 18" xfId="1030" xr:uid="{00000000-0005-0000-0000-000014040000}"/>
    <cellStyle name="Navadno 3 111" xfId="1031" xr:uid="{00000000-0005-0000-0000-000015040000}"/>
    <cellStyle name="Navadno 3 12" xfId="1032" xr:uid="{00000000-0005-0000-0000-000016040000}"/>
    <cellStyle name="Navadno 3 2" xfId="1033" xr:uid="{00000000-0005-0000-0000-000017040000}"/>
    <cellStyle name="Navadno 3 2 2" xfId="1034" xr:uid="{00000000-0005-0000-0000-000018040000}"/>
    <cellStyle name="Navadno 3 2 2 2" xfId="1035" xr:uid="{00000000-0005-0000-0000-000019040000}"/>
    <cellStyle name="Navadno 3 2 2 3" xfId="1036" xr:uid="{00000000-0005-0000-0000-00001A040000}"/>
    <cellStyle name="Navadno 3 2 3" xfId="1037" xr:uid="{00000000-0005-0000-0000-00001B040000}"/>
    <cellStyle name="Navadno 3 2 4" xfId="1038" xr:uid="{00000000-0005-0000-0000-00001C040000}"/>
    <cellStyle name="Navadno 3 2 5" xfId="1039" xr:uid="{00000000-0005-0000-0000-00001D040000}"/>
    <cellStyle name="Navadno 3 3" xfId="1040" xr:uid="{00000000-0005-0000-0000-00001E040000}"/>
    <cellStyle name="Navadno 3 3 2" xfId="1041" xr:uid="{00000000-0005-0000-0000-00001F040000}"/>
    <cellStyle name="Navadno 3 3 3" xfId="1042" xr:uid="{00000000-0005-0000-0000-000020040000}"/>
    <cellStyle name="Navadno 3 4" xfId="1043" xr:uid="{00000000-0005-0000-0000-000021040000}"/>
    <cellStyle name="Navadno 3 4 2" xfId="1044" xr:uid="{00000000-0005-0000-0000-000022040000}"/>
    <cellStyle name="Navadno 3 4 3" xfId="1045" xr:uid="{00000000-0005-0000-0000-000023040000}"/>
    <cellStyle name="Navadno 3 5" xfId="1046" xr:uid="{00000000-0005-0000-0000-000024040000}"/>
    <cellStyle name="Navadno 3 5 2" xfId="1047" xr:uid="{00000000-0005-0000-0000-000025040000}"/>
    <cellStyle name="Navadno 3 5 3" xfId="1048" xr:uid="{00000000-0005-0000-0000-000026040000}"/>
    <cellStyle name="Navadno 3 6" xfId="1049" xr:uid="{00000000-0005-0000-0000-000027040000}"/>
    <cellStyle name="Navadno 3 6 2" xfId="1050" xr:uid="{00000000-0005-0000-0000-000028040000}"/>
    <cellStyle name="Navadno 3 6 3" xfId="1051" xr:uid="{00000000-0005-0000-0000-000029040000}"/>
    <cellStyle name="Navadno 3 7" xfId="1052" xr:uid="{00000000-0005-0000-0000-00002A040000}"/>
    <cellStyle name="Navadno 3 7 2" xfId="1053" xr:uid="{00000000-0005-0000-0000-00002B040000}"/>
    <cellStyle name="Navadno 3 7 3" xfId="1054" xr:uid="{00000000-0005-0000-0000-00002C040000}"/>
    <cellStyle name="Navadno 3 8" xfId="1055" xr:uid="{00000000-0005-0000-0000-00002D040000}"/>
    <cellStyle name="Navadno 3 8 2" xfId="1056" xr:uid="{00000000-0005-0000-0000-00002E040000}"/>
    <cellStyle name="Navadno 3 8 3" xfId="1057" xr:uid="{00000000-0005-0000-0000-00002F040000}"/>
    <cellStyle name="Navadno 3 9" xfId="1058" xr:uid="{00000000-0005-0000-0000-000030040000}"/>
    <cellStyle name="Navadno 3 9 2" xfId="1059" xr:uid="{00000000-0005-0000-0000-000031040000}"/>
    <cellStyle name="Navadno 3 9 3" xfId="1060" xr:uid="{00000000-0005-0000-0000-000032040000}"/>
    <cellStyle name="Navadno 30 2" xfId="1061" xr:uid="{00000000-0005-0000-0000-000033040000}"/>
    <cellStyle name="Navadno 30 2 2" xfId="1062" xr:uid="{00000000-0005-0000-0000-000034040000}"/>
    <cellStyle name="Navadno 30 2 2 2" xfId="1063" xr:uid="{00000000-0005-0000-0000-000035040000}"/>
    <cellStyle name="Navadno 30 2 2 2 2" xfId="1064" xr:uid="{00000000-0005-0000-0000-000036040000}"/>
    <cellStyle name="Navadno 30 2 2 3" xfId="1065" xr:uid="{00000000-0005-0000-0000-000037040000}"/>
    <cellStyle name="Navadno 30 2 3" xfId="1066" xr:uid="{00000000-0005-0000-0000-000038040000}"/>
    <cellStyle name="Navadno 30 2 3 2" xfId="1067" xr:uid="{00000000-0005-0000-0000-000039040000}"/>
    <cellStyle name="Navadno 30 2 4" xfId="1068" xr:uid="{00000000-0005-0000-0000-00003A040000}"/>
    <cellStyle name="Navadno 30 3" xfId="1069" xr:uid="{00000000-0005-0000-0000-00003B040000}"/>
    <cellStyle name="Navadno 30 3 2" xfId="1070" xr:uid="{00000000-0005-0000-0000-00003C040000}"/>
    <cellStyle name="Navadno 30 3 2 2" xfId="1071" xr:uid="{00000000-0005-0000-0000-00003D040000}"/>
    <cellStyle name="Navadno 30 3 2 2 2" xfId="1072" xr:uid="{00000000-0005-0000-0000-00003E040000}"/>
    <cellStyle name="Navadno 30 3 2 3" xfId="1073" xr:uid="{00000000-0005-0000-0000-00003F040000}"/>
    <cellStyle name="Navadno 30 3 3" xfId="1074" xr:uid="{00000000-0005-0000-0000-000040040000}"/>
    <cellStyle name="Navadno 30 3 3 2" xfId="1075" xr:uid="{00000000-0005-0000-0000-000041040000}"/>
    <cellStyle name="Navadno 30 3 4" xfId="1076" xr:uid="{00000000-0005-0000-0000-000042040000}"/>
    <cellStyle name="Navadno 31" xfId="1077" xr:uid="{00000000-0005-0000-0000-000043040000}"/>
    <cellStyle name="Navadno 31 2" xfId="1078" xr:uid="{00000000-0005-0000-0000-000044040000}"/>
    <cellStyle name="Navadno 31 2 2" xfId="1079" xr:uid="{00000000-0005-0000-0000-000045040000}"/>
    <cellStyle name="Navadno 31 2 2 2" xfId="1080" xr:uid="{00000000-0005-0000-0000-000046040000}"/>
    <cellStyle name="Navadno 31 2 2 2 2" xfId="1081" xr:uid="{00000000-0005-0000-0000-000047040000}"/>
    <cellStyle name="Navadno 31 2 2 3" xfId="1082" xr:uid="{00000000-0005-0000-0000-000048040000}"/>
    <cellStyle name="Navadno 31 2 3" xfId="1083" xr:uid="{00000000-0005-0000-0000-000049040000}"/>
    <cellStyle name="Navadno 31 2 3 2" xfId="1084" xr:uid="{00000000-0005-0000-0000-00004A040000}"/>
    <cellStyle name="Navadno 31 2 4" xfId="1085" xr:uid="{00000000-0005-0000-0000-00004B040000}"/>
    <cellStyle name="Navadno 31 3" xfId="1086" xr:uid="{00000000-0005-0000-0000-00004C040000}"/>
    <cellStyle name="Navadno 31 3 2" xfId="1087" xr:uid="{00000000-0005-0000-0000-00004D040000}"/>
    <cellStyle name="Navadno 31 3 2 2" xfId="1088" xr:uid="{00000000-0005-0000-0000-00004E040000}"/>
    <cellStyle name="Navadno 31 3 2 2 2" xfId="1089" xr:uid="{00000000-0005-0000-0000-00004F040000}"/>
    <cellStyle name="Navadno 31 3 2 3" xfId="1090" xr:uid="{00000000-0005-0000-0000-000050040000}"/>
    <cellStyle name="Navadno 31 3 3" xfId="1091" xr:uid="{00000000-0005-0000-0000-000051040000}"/>
    <cellStyle name="Navadno 31 3 3 2" xfId="1092" xr:uid="{00000000-0005-0000-0000-000052040000}"/>
    <cellStyle name="Navadno 31 3 4" xfId="1093" xr:uid="{00000000-0005-0000-0000-000053040000}"/>
    <cellStyle name="Navadno 31 4" xfId="1094" xr:uid="{00000000-0005-0000-0000-000054040000}"/>
    <cellStyle name="Navadno 31 4 2" xfId="1095" xr:uid="{00000000-0005-0000-0000-000055040000}"/>
    <cellStyle name="Navadno 31 4 2 2" xfId="1096" xr:uid="{00000000-0005-0000-0000-000056040000}"/>
    <cellStyle name="Navadno 31 4 3" xfId="1097" xr:uid="{00000000-0005-0000-0000-000057040000}"/>
    <cellStyle name="Navadno 31 5" xfId="1098" xr:uid="{00000000-0005-0000-0000-000058040000}"/>
    <cellStyle name="Navadno 31 5 2" xfId="1099" xr:uid="{00000000-0005-0000-0000-000059040000}"/>
    <cellStyle name="Navadno 31 5 2 2" xfId="1100" xr:uid="{00000000-0005-0000-0000-00005A040000}"/>
    <cellStyle name="Navadno 31 5 3" xfId="1101" xr:uid="{00000000-0005-0000-0000-00005B040000}"/>
    <cellStyle name="Navadno 31 6" xfId="1102" xr:uid="{00000000-0005-0000-0000-00005C040000}"/>
    <cellStyle name="Navadno 31 6 2" xfId="1103" xr:uid="{00000000-0005-0000-0000-00005D040000}"/>
    <cellStyle name="Navadno 31 7" xfId="1104" xr:uid="{00000000-0005-0000-0000-00005E040000}"/>
    <cellStyle name="Navadno 31_SELNICA POPISI GOI ZBIR - FAZNO - z dopolnitvami marec 2013" xfId="1105" xr:uid="{00000000-0005-0000-0000-00005F040000}"/>
    <cellStyle name="Navadno 32 2" xfId="1106" xr:uid="{00000000-0005-0000-0000-000060040000}"/>
    <cellStyle name="Navadno 32 2 2" xfId="1107" xr:uid="{00000000-0005-0000-0000-000061040000}"/>
    <cellStyle name="Navadno 32 2 2 2" xfId="1108" xr:uid="{00000000-0005-0000-0000-000062040000}"/>
    <cellStyle name="Navadno 32 2 2 2 2" xfId="1109" xr:uid="{00000000-0005-0000-0000-000063040000}"/>
    <cellStyle name="Navadno 32 2 2 3" xfId="1110" xr:uid="{00000000-0005-0000-0000-000064040000}"/>
    <cellStyle name="Navadno 32 2 3" xfId="1111" xr:uid="{00000000-0005-0000-0000-000065040000}"/>
    <cellStyle name="Navadno 32 2 3 2" xfId="1112" xr:uid="{00000000-0005-0000-0000-000066040000}"/>
    <cellStyle name="Navadno 32 2 4" xfId="1113" xr:uid="{00000000-0005-0000-0000-000067040000}"/>
    <cellStyle name="Navadno 32 3" xfId="1114" xr:uid="{00000000-0005-0000-0000-000068040000}"/>
    <cellStyle name="Navadno 32 3 2" xfId="1115" xr:uid="{00000000-0005-0000-0000-000069040000}"/>
    <cellStyle name="Navadno 32 3 2 2" xfId="1116" xr:uid="{00000000-0005-0000-0000-00006A040000}"/>
    <cellStyle name="Navadno 32 3 2 2 2" xfId="1117" xr:uid="{00000000-0005-0000-0000-00006B040000}"/>
    <cellStyle name="Navadno 32 3 2 3" xfId="1118" xr:uid="{00000000-0005-0000-0000-00006C040000}"/>
    <cellStyle name="Navadno 32 3 3" xfId="1119" xr:uid="{00000000-0005-0000-0000-00006D040000}"/>
    <cellStyle name="Navadno 32 3 3 2" xfId="1120" xr:uid="{00000000-0005-0000-0000-00006E040000}"/>
    <cellStyle name="Navadno 32 3 4" xfId="1121" xr:uid="{00000000-0005-0000-0000-00006F040000}"/>
    <cellStyle name="Navadno 34" xfId="1122" xr:uid="{00000000-0005-0000-0000-000070040000}"/>
    <cellStyle name="Navadno 34 2" xfId="1123" xr:uid="{00000000-0005-0000-0000-000071040000}"/>
    <cellStyle name="Navadno 34 2 2" xfId="1124" xr:uid="{00000000-0005-0000-0000-000072040000}"/>
    <cellStyle name="Navadno 34 2 3" xfId="1125" xr:uid="{00000000-0005-0000-0000-000073040000}"/>
    <cellStyle name="Navadno 34 3" xfId="1126" xr:uid="{00000000-0005-0000-0000-000074040000}"/>
    <cellStyle name="Navadno 34 3 2" xfId="1127" xr:uid="{00000000-0005-0000-0000-000075040000}"/>
    <cellStyle name="Navadno 34 3 3" xfId="1128" xr:uid="{00000000-0005-0000-0000-000076040000}"/>
    <cellStyle name="Navadno 34 4" xfId="1129" xr:uid="{00000000-0005-0000-0000-000077040000}"/>
    <cellStyle name="Navadno 34 5" xfId="1130" xr:uid="{00000000-0005-0000-0000-000078040000}"/>
    <cellStyle name="Navadno 35 2" xfId="1131" xr:uid="{00000000-0005-0000-0000-000079040000}"/>
    <cellStyle name="Navadno 35 2 2" xfId="1132" xr:uid="{00000000-0005-0000-0000-00007A040000}"/>
    <cellStyle name="Navadno 35 2 3" xfId="1133" xr:uid="{00000000-0005-0000-0000-00007B040000}"/>
    <cellStyle name="Navadno 35 3" xfId="1134" xr:uid="{00000000-0005-0000-0000-00007C040000}"/>
    <cellStyle name="Navadno 35 3 2" xfId="1135" xr:uid="{00000000-0005-0000-0000-00007D040000}"/>
    <cellStyle name="Navadno 35 3 3" xfId="1136" xr:uid="{00000000-0005-0000-0000-00007E040000}"/>
    <cellStyle name="Navadno 36 2" xfId="1137" xr:uid="{00000000-0005-0000-0000-00007F040000}"/>
    <cellStyle name="Navadno 36 2 2" xfId="1138" xr:uid="{00000000-0005-0000-0000-000080040000}"/>
    <cellStyle name="Navadno 36 2 3" xfId="1139" xr:uid="{00000000-0005-0000-0000-000081040000}"/>
    <cellStyle name="Navadno 36 3" xfId="1140" xr:uid="{00000000-0005-0000-0000-000082040000}"/>
    <cellStyle name="Navadno 36 3 2" xfId="1141" xr:uid="{00000000-0005-0000-0000-000083040000}"/>
    <cellStyle name="Navadno 36 3 3" xfId="1142" xr:uid="{00000000-0005-0000-0000-000084040000}"/>
    <cellStyle name="Navadno 37 2" xfId="1143" xr:uid="{00000000-0005-0000-0000-000085040000}"/>
    <cellStyle name="Navadno 37 2 2" xfId="1144" xr:uid="{00000000-0005-0000-0000-000086040000}"/>
    <cellStyle name="Navadno 37 2 3" xfId="1145" xr:uid="{00000000-0005-0000-0000-000087040000}"/>
    <cellStyle name="Navadno 37 3" xfId="1146" xr:uid="{00000000-0005-0000-0000-000088040000}"/>
    <cellStyle name="Navadno 37 3 2" xfId="1147" xr:uid="{00000000-0005-0000-0000-000089040000}"/>
    <cellStyle name="Navadno 37 3 3" xfId="1148" xr:uid="{00000000-0005-0000-0000-00008A040000}"/>
    <cellStyle name="Navadno 38 2" xfId="1149" xr:uid="{00000000-0005-0000-0000-00008B040000}"/>
    <cellStyle name="Navadno 38 2 2" xfId="1150" xr:uid="{00000000-0005-0000-0000-00008C040000}"/>
    <cellStyle name="Navadno 38 2 3" xfId="1151" xr:uid="{00000000-0005-0000-0000-00008D040000}"/>
    <cellStyle name="Navadno 38 3" xfId="1152" xr:uid="{00000000-0005-0000-0000-00008E040000}"/>
    <cellStyle name="Navadno 38 3 2" xfId="1153" xr:uid="{00000000-0005-0000-0000-00008F040000}"/>
    <cellStyle name="Navadno 38 3 3" xfId="1154" xr:uid="{00000000-0005-0000-0000-000090040000}"/>
    <cellStyle name="Navadno 39 2" xfId="1155" xr:uid="{00000000-0005-0000-0000-000091040000}"/>
    <cellStyle name="Navadno 39 2 2" xfId="1156" xr:uid="{00000000-0005-0000-0000-000092040000}"/>
    <cellStyle name="Navadno 39 2 3" xfId="1157" xr:uid="{00000000-0005-0000-0000-000093040000}"/>
    <cellStyle name="Navadno 39 3" xfId="1158" xr:uid="{00000000-0005-0000-0000-000094040000}"/>
    <cellStyle name="Navadno 39 3 2" xfId="1159" xr:uid="{00000000-0005-0000-0000-000095040000}"/>
    <cellStyle name="Navadno 39 3 3" xfId="1160" xr:uid="{00000000-0005-0000-0000-000096040000}"/>
    <cellStyle name="Navadno 4" xfId="1161" xr:uid="{00000000-0005-0000-0000-000097040000}"/>
    <cellStyle name="Navadno 4 10" xfId="1162" xr:uid="{00000000-0005-0000-0000-000098040000}"/>
    <cellStyle name="Navadno 4 11" xfId="1163" xr:uid="{00000000-0005-0000-0000-000099040000}"/>
    <cellStyle name="Navadno 4 12" xfId="1164" xr:uid="{00000000-0005-0000-0000-00009A040000}"/>
    <cellStyle name="Navadno 4 2" xfId="1165" xr:uid="{00000000-0005-0000-0000-00009B040000}"/>
    <cellStyle name="Navadno 4 2 2" xfId="1166" xr:uid="{00000000-0005-0000-0000-00009C040000}"/>
    <cellStyle name="Navadno 4 2 3" xfId="1167" xr:uid="{00000000-0005-0000-0000-00009D040000}"/>
    <cellStyle name="Navadno 4 2 4" xfId="1168" xr:uid="{00000000-0005-0000-0000-00009E040000}"/>
    <cellStyle name="Navadno 4 2 5" xfId="1169" xr:uid="{00000000-0005-0000-0000-00009F040000}"/>
    <cellStyle name="Navadno 4 3" xfId="1170" xr:uid="{00000000-0005-0000-0000-0000A0040000}"/>
    <cellStyle name="Navadno 4 3 2" xfId="1171" xr:uid="{00000000-0005-0000-0000-0000A1040000}"/>
    <cellStyle name="Navadno 4 3 3" xfId="1172" xr:uid="{00000000-0005-0000-0000-0000A2040000}"/>
    <cellStyle name="Navadno 4 4" xfId="1173" xr:uid="{00000000-0005-0000-0000-0000A3040000}"/>
    <cellStyle name="Navadno 4 4 2" xfId="1174" xr:uid="{00000000-0005-0000-0000-0000A4040000}"/>
    <cellStyle name="Navadno 4 4 3" xfId="1175" xr:uid="{00000000-0005-0000-0000-0000A5040000}"/>
    <cellStyle name="Navadno 4 5" xfId="1176" xr:uid="{00000000-0005-0000-0000-0000A6040000}"/>
    <cellStyle name="Navadno 4 5 2" xfId="1177" xr:uid="{00000000-0005-0000-0000-0000A7040000}"/>
    <cellStyle name="Navadno 4 5 3" xfId="1178" xr:uid="{00000000-0005-0000-0000-0000A8040000}"/>
    <cellStyle name="Navadno 4 6" xfId="1179" xr:uid="{00000000-0005-0000-0000-0000A9040000}"/>
    <cellStyle name="Navadno 4 6 2" xfId="1180" xr:uid="{00000000-0005-0000-0000-0000AA040000}"/>
    <cellStyle name="Navadno 4 6 3" xfId="1181" xr:uid="{00000000-0005-0000-0000-0000AB040000}"/>
    <cellStyle name="Navadno 4 7" xfId="1182" xr:uid="{00000000-0005-0000-0000-0000AC040000}"/>
    <cellStyle name="Navadno 4 7 2" xfId="1183" xr:uid="{00000000-0005-0000-0000-0000AD040000}"/>
    <cellStyle name="Navadno 4 7 3" xfId="1184" xr:uid="{00000000-0005-0000-0000-0000AE040000}"/>
    <cellStyle name="Navadno 4 8" xfId="1185" xr:uid="{00000000-0005-0000-0000-0000AF040000}"/>
    <cellStyle name="Navadno 4 8 2" xfId="1186" xr:uid="{00000000-0005-0000-0000-0000B0040000}"/>
    <cellStyle name="Navadno 4 8 3" xfId="1187" xr:uid="{00000000-0005-0000-0000-0000B1040000}"/>
    <cellStyle name="Navadno 4 9" xfId="1188" xr:uid="{00000000-0005-0000-0000-0000B2040000}"/>
    <cellStyle name="Navadno 4_SELNICA POPISI GOI ZBIR - FAZNO - z dopolnitvami marec 2013" xfId="1189" xr:uid="{00000000-0005-0000-0000-0000B3040000}"/>
    <cellStyle name="Navadno 40 2" xfId="1190" xr:uid="{00000000-0005-0000-0000-0000B4040000}"/>
    <cellStyle name="Navadno 40 2 2" xfId="1191" xr:uid="{00000000-0005-0000-0000-0000B5040000}"/>
    <cellStyle name="Navadno 40 2 3" xfId="1192" xr:uid="{00000000-0005-0000-0000-0000B6040000}"/>
    <cellStyle name="Navadno 40 3" xfId="1193" xr:uid="{00000000-0005-0000-0000-0000B7040000}"/>
    <cellStyle name="Navadno 40 3 2" xfId="1194" xr:uid="{00000000-0005-0000-0000-0000B8040000}"/>
    <cellStyle name="Navadno 40 3 3" xfId="1195" xr:uid="{00000000-0005-0000-0000-0000B9040000}"/>
    <cellStyle name="Navadno 41" xfId="1196" xr:uid="{00000000-0005-0000-0000-0000BA040000}"/>
    <cellStyle name="Navadno 41 2" xfId="1197" xr:uid="{00000000-0005-0000-0000-0000BB040000}"/>
    <cellStyle name="Navadno 41 2 2" xfId="1198" xr:uid="{00000000-0005-0000-0000-0000BC040000}"/>
    <cellStyle name="Navadno 41 2 3" xfId="1199" xr:uid="{00000000-0005-0000-0000-0000BD040000}"/>
    <cellStyle name="Navadno 41 3" xfId="1200" xr:uid="{00000000-0005-0000-0000-0000BE040000}"/>
    <cellStyle name="Navadno 41 3 2" xfId="1201" xr:uid="{00000000-0005-0000-0000-0000BF040000}"/>
    <cellStyle name="Navadno 41 3 3" xfId="1202" xr:uid="{00000000-0005-0000-0000-0000C0040000}"/>
    <cellStyle name="Navadno 41 4" xfId="1203" xr:uid="{00000000-0005-0000-0000-0000C1040000}"/>
    <cellStyle name="Navadno 41 5" xfId="1204" xr:uid="{00000000-0005-0000-0000-0000C2040000}"/>
    <cellStyle name="Navadno 42" xfId="1205" xr:uid="{00000000-0005-0000-0000-0000C3040000}"/>
    <cellStyle name="Navadno 42 2" xfId="1206" xr:uid="{00000000-0005-0000-0000-0000C4040000}"/>
    <cellStyle name="Navadno 42 3" xfId="1207" xr:uid="{00000000-0005-0000-0000-0000C5040000}"/>
    <cellStyle name="Navadno 47 10" xfId="2629" xr:uid="{00000000-0005-0000-0000-0000C6040000}"/>
    <cellStyle name="Navadno 49" xfId="2609" xr:uid="{00000000-0005-0000-0000-0000C7040000}"/>
    <cellStyle name="Navadno 49 10" xfId="1208" xr:uid="{00000000-0005-0000-0000-0000C8040000}"/>
    <cellStyle name="Navadno 5" xfId="1209" xr:uid="{00000000-0005-0000-0000-0000C9040000}"/>
    <cellStyle name="Navadno 5 2" xfId="1210" xr:uid="{00000000-0005-0000-0000-0000CA040000}"/>
    <cellStyle name="Navadno 5 2 2" xfId="2644" xr:uid="{00000000-0005-0000-0000-0000CB040000}"/>
    <cellStyle name="Navadno 5 3" xfId="1211" xr:uid="{00000000-0005-0000-0000-0000CC040000}"/>
    <cellStyle name="Navadno 5 3 2" xfId="1212" xr:uid="{00000000-0005-0000-0000-0000CD040000}"/>
    <cellStyle name="Navadno 5 3 3" xfId="1213" xr:uid="{00000000-0005-0000-0000-0000CE040000}"/>
    <cellStyle name="Navadno 5 4" xfId="1214" xr:uid="{00000000-0005-0000-0000-0000CF040000}"/>
    <cellStyle name="Navadno 5 4 2" xfId="1215" xr:uid="{00000000-0005-0000-0000-0000D0040000}"/>
    <cellStyle name="Navadno 5 4 3" xfId="1216" xr:uid="{00000000-0005-0000-0000-0000D1040000}"/>
    <cellStyle name="Navadno 5 5" xfId="1217" xr:uid="{00000000-0005-0000-0000-0000D2040000}"/>
    <cellStyle name="Navadno 5 6" xfId="1218" xr:uid="{00000000-0005-0000-0000-0000D3040000}"/>
    <cellStyle name="Navadno 5 7" xfId="1219" xr:uid="{00000000-0005-0000-0000-0000D4040000}"/>
    <cellStyle name="Navadno 5 8" xfId="1220" xr:uid="{00000000-0005-0000-0000-0000D5040000}"/>
    <cellStyle name="Navadno 50 23" xfId="2630" xr:uid="{00000000-0005-0000-0000-0000D6040000}"/>
    <cellStyle name="Navadno 52" xfId="2610" xr:uid="{00000000-0005-0000-0000-0000D7040000}"/>
    <cellStyle name="Navadno 54 2" xfId="2632" xr:uid="{00000000-0005-0000-0000-0000D8040000}"/>
    <cellStyle name="Navadno 55" xfId="2633" xr:uid="{00000000-0005-0000-0000-0000D9040000}"/>
    <cellStyle name="Navadno 56" xfId="2634" xr:uid="{00000000-0005-0000-0000-0000DA040000}"/>
    <cellStyle name="Navadno 59" xfId="2638" xr:uid="{00000000-0005-0000-0000-0000DB040000}"/>
    <cellStyle name="Navadno 6" xfId="1221" xr:uid="{00000000-0005-0000-0000-0000DC040000}"/>
    <cellStyle name="Navadno 6 116" xfId="2625" xr:uid="{00000000-0005-0000-0000-0000DD040000}"/>
    <cellStyle name="Navadno 6 2" xfId="1222" xr:uid="{00000000-0005-0000-0000-0000DE040000}"/>
    <cellStyle name="Navadno 6 3" xfId="1223" xr:uid="{00000000-0005-0000-0000-0000DF040000}"/>
    <cellStyle name="Navadno 6 4" xfId="1224" xr:uid="{00000000-0005-0000-0000-0000E0040000}"/>
    <cellStyle name="Navadno 6 5" xfId="1225" xr:uid="{00000000-0005-0000-0000-0000E1040000}"/>
    <cellStyle name="Navadno 6 6" xfId="1226" xr:uid="{00000000-0005-0000-0000-0000E2040000}"/>
    <cellStyle name="Navadno 6 7" xfId="1227" xr:uid="{00000000-0005-0000-0000-0000E3040000}"/>
    <cellStyle name="Navadno 60 18" xfId="2631" xr:uid="{00000000-0005-0000-0000-0000E4040000}"/>
    <cellStyle name="Navadno 63" xfId="2639" xr:uid="{00000000-0005-0000-0000-0000E5040000}"/>
    <cellStyle name="Navadno 65 12" xfId="1228" xr:uid="{00000000-0005-0000-0000-0000E6040000}"/>
    <cellStyle name="Navadno 7" xfId="1229" xr:uid="{00000000-0005-0000-0000-0000E7040000}"/>
    <cellStyle name="Navadno 7 2" xfId="1230" xr:uid="{00000000-0005-0000-0000-0000E8040000}"/>
    <cellStyle name="Navadno 7 3" xfId="1231" xr:uid="{00000000-0005-0000-0000-0000E9040000}"/>
    <cellStyle name="Navadno 7 3 2" xfId="1232" xr:uid="{00000000-0005-0000-0000-0000EA040000}"/>
    <cellStyle name="Navadno 7 4" xfId="1233" xr:uid="{00000000-0005-0000-0000-0000EB040000}"/>
    <cellStyle name="Navadno 7 4 2" xfId="1234" xr:uid="{00000000-0005-0000-0000-0000EC040000}"/>
    <cellStyle name="Navadno 7 4 3" xfId="1235" xr:uid="{00000000-0005-0000-0000-0000ED040000}"/>
    <cellStyle name="Navadno 7 61" xfId="2641" xr:uid="{00000000-0005-0000-0000-0000EE040000}"/>
    <cellStyle name="Navadno 73" xfId="1236" xr:uid="{00000000-0005-0000-0000-0000EF040000}"/>
    <cellStyle name="Navadno 76" xfId="2623" xr:uid="{00000000-0005-0000-0000-0000F0040000}"/>
    <cellStyle name="Navadno 8" xfId="1237" xr:uid="{00000000-0005-0000-0000-0000F1040000}"/>
    <cellStyle name="Navadno 8 2" xfId="1238" xr:uid="{00000000-0005-0000-0000-0000F2040000}"/>
    <cellStyle name="Navadno 8 2 2" xfId="1239" xr:uid="{00000000-0005-0000-0000-0000F3040000}"/>
    <cellStyle name="Navadno 8 2 3" xfId="1240" xr:uid="{00000000-0005-0000-0000-0000F4040000}"/>
    <cellStyle name="Navadno 8 3" xfId="1241" xr:uid="{00000000-0005-0000-0000-0000F5040000}"/>
    <cellStyle name="Navadno 9" xfId="1242" xr:uid="{00000000-0005-0000-0000-0000F6040000}"/>
    <cellStyle name="Navadno 9 2" xfId="1243" xr:uid="{00000000-0005-0000-0000-0000F7040000}"/>
    <cellStyle name="Navadno 9 2 2" xfId="1244" xr:uid="{00000000-0005-0000-0000-0000F8040000}"/>
    <cellStyle name="Navadno 9 2 2 2" xfId="1245" xr:uid="{00000000-0005-0000-0000-0000F9040000}"/>
    <cellStyle name="Navadno 9 2 2 2 2" xfId="1246" xr:uid="{00000000-0005-0000-0000-0000FA040000}"/>
    <cellStyle name="Navadno 9 2 2 3" xfId="1247" xr:uid="{00000000-0005-0000-0000-0000FB040000}"/>
    <cellStyle name="Navadno 9 2 3" xfId="1248" xr:uid="{00000000-0005-0000-0000-0000FC040000}"/>
    <cellStyle name="Navadno 9 2 3 2" xfId="1249" xr:uid="{00000000-0005-0000-0000-0000FD040000}"/>
    <cellStyle name="Navadno 9 2 4" xfId="1250" xr:uid="{00000000-0005-0000-0000-0000FE040000}"/>
    <cellStyle name="Navadno 9 3" xfId="1251" xr:uid="{00000000-0005-0000-0000-0000FF040000}"/>
    <cellStyle name="Navadno 9 3 2" xfId="1252" xr:uid="{00000000-0005-0000-0000-000000050000}"/>
    <cellStyle name="Navadno 9 3 2 2" xfId="1253" xr:uid="{00000000-0005-0000-0000-000001050000}"/>
    <cellStyle name="Navadno 9 3 2 2 2" xfId="1254" xr:uid="{00000000-0005-0000-0000-000002050000}"/>
    <cellStyle name="Navadno 9 3 2 3" xfId="1255" xr:uid="{00000000-0005-0000-0000-000003050000}"/>
    <cellStyle name="Navadno 9 3 3" xfId="1256" xr:uid="{00000000-0005-0000-0000-000004050000}"/>
    <cellStyle name="Navadno 9 3 3 2" xfId="1257" xr:uid="{00000000-0005-0000-0000-000005050000}"/>
    <cellStyle name="Navadno 9 3 4" xfId="1258" xr:uid="{00000000-0005-0000-0000-000006050000}"/>
    <cellStyle name="Navadno 9 4" xfId="1259" xr:uid="{00000000-0005-0000-0000-000007050000}"/>
    <cellStyle name="Navadno 9 4 2" xfId="1260" xr:uid="{00000000-0005-0000-0000-000008050000}"/>
    <cellStyle name="Navadno 9 4 2 2" xfId="1261" xr:uid="{00000000-0005-0000-0000-000009050000}"/>
    <cellStyle name="Navadno 9 4 3" xfId="1262" xr:uid="{00000000-0005-0000-0000-00000A050000}"/>
    <cellStyle name="Navadno 9 5" xfId="1263" xr:uid="{00000000-0005-0000-0000-00000B050000}"/>
    <cellStyle name="Navadno 9 5 2" xfId="1264" xr:uid="{00000000-0005-0000-0000-00000C050000}"/>
    <cellStyle name="Navadno 9 5 2 2" xfId="1265" xr:uid="{00000000-0005-0000-0000-00000D050000}"/>
    <cellStyle name="Navadno 9 5 3" xfId="1266" xr:uid="{00000000-0005-0000-0000-00000E050000}"/>
    <cellStyle name="Navadno 9 6" xfId="1267" xr:uid="{00000000-0005-0000-0000-00000F050000}"/>
    <cellStyle name="Navadno 9 6 2" xfId="1268" xr:uid="{00000000-0005-0000-0000-000010050000}"/>
    <cellStyle name="Navadno 9 7" xfId="1269" xr:uid="{00000000-0005-0000-0000-000011050000}"/>
    <cellStyle name="Navadno 9_SELNICA POPISI GOI ZBIR - FAZNO - z dopolnitvami marec 2013" xfId="1270" xr:uid="{00000000-0005-0000-0000-000012050000}"/>
    <cellStyle name="Navadno 92" xfId="1271" xr:uid="{00000000-0005-0000-0000-000013050000}"/>
    <cellStyle name="Navadno 92 2" xfId="2626" xr:uid="{00000000-0005-0000-0000-000014050000}"/>
    <cellStyle name="Navadno 94" xfId="1272" xr:uid="{00000000-0005-0000-0000-000015050000}"/>
    <cellStyle name="Navadno 94 2" xfId="1273" xr:uid="{00000000-0005-0000-0000-000016050000}"/>
    <cellStyle name="Navadno 95" xfId="1274" xr:uid="{00000000-0005-0000-0000-000017050000}"/>
    <cellStyle name="Navadno 95 2" xfId="1275" xr:uid="{00000000-0005-0000-0000-000018050000}"/>
    <cellStyle name="Navadno 96 3" xfId="1276" xr:uid="{00000000-0005-0000-0000-000019050000}"/>
    <cellStyle name="Navadno 99 3 3" xfId="1277" xr:uid="{00000000-0005-0000-0000-00001A050000}"/>
    <cellStyle name="Navadno_Fin-črn" xfId="1278" xr:uid="{00000000-0005-0000-0000-00001B050000}"/>
    <cellStyle name="Navadno_FORMULA" xfId="2649" xr:uid="{00000000-0005-0000-0000-00001C050000}"/>
    <cellStyle name="Navadno_KALAMAR-PSO GREGORČIČEVA MS-16.11.04 2 2" xfId="2646" xr:uid="{00000000-0005-0000-0000-00001D050000}"/>
    <cellStyle name="Navadno_KALAMAR-PSO GREGORČIČEVA MS-16.11.04 3 2" xfId="1279" xr:uid="{00000000-0005-0000-0000-00001E050000}"/>
    <cellStyle name="Navadno_List1" xfId="2650" xr:uid="{00000000-0005-0000-0000-00001F050000}"/>
    <cellStyle name="Navadno_PRAZ" xfId="2651" xr:uid="{00000000-0005-0000-0000-000020050000}"/>
    <cellStyle name="Neutral" xfId="1280" xr:uid="{00000000-0005-0000-0000-000021050000}"/>
    <cellStyle name="Neutral 1" xfId="1281" xr:uid="{00000000-0005-0000-0000-000022050000}"/>
    <cellStyle name="Neutral 2" xfId="1282" xr:uid="{00000000-0005-0000-0000-000023050000}"/>
    <cellStyle name="Neutral 3" xfId="1283" xr:uid="{00000000-0005-0000-0000-000024050000}"/>
    <cellStyle name="Neutral 4" xfId="1284" xr:uid="{00000000-0005-0000-0000-000025050000}"/>
    <cellStyle name="Neutral 5" xfId="1285" xr:uid="{00000000-0005-0000-0000-000026050000}"/>
    <cellStyle name="Neutral 6" xfId="1286" xr:uid="{00000000-0005-0000-0000-000027050000}"/>
    <cellStyle name="Neutral 7" xfId="1287" xr:uid="{00000000-0005-0000-0000-000028050000}"/>
    <cellStyle name="Nevtralno 2" xfId="1288" xr:uid="{00000000-0005-0000-0000-000029050000}"/>
    <cellStyle name="Nevtralno 2 2" xfId="1289" xr:uid="{00000000-0005-0000-0000-00002A050000}"/>
    <cellStyle name="Nevtralno 3" xfId="1290" xr:uid="{00000000-0005-0000-0000-00002B050000}"/>
    <cellStyle name="Nevtralno 3 2" xfId="1291" xr:uid="{00000000-0005-0000-0000-00002C050000}"/>
    <cellStyle name="Normal 11" xfId="1292" xr:uid="{00000000-0005-0000-0000-00002D050000}"/>
    <cellStyle name="Normal 11 2" xfId="1293" xr:uid="{00000000-0005-0000-0000-00002E050000}"/>
    <cellStyle name="Normal 11 3" xfId="1294" xr:uid="{00000000-0005-0000-0000-00002F050000}"/>
    <cellStyle name="Normal 2" xfId="1295" xr:uid="{00000000-0005-0000-0000-000030050000}"/>
    <cellStyle name="Normal 2 2" xfId="1296" xr:uid="{00000000-0005-0000-0000-000031050000}"/>
    <cellStyle name="Normal 2 2 2" xfId="1297" xr:uid="{00000000-0005-0000-0000-000032050000}"/>
    <cellStyle name="Normal 2 2 3" xfId="1298" xr:uid="{00000000-0005-0000-0000-000033050000}"/>
    <cellStyle name="Normal 3" xfId="1299" xr:uid="{00000000-0005-0000-0000-000034050000}"/>
    <cellStyle name="Normal 3 2" xfId="1300" xr:uid="{00000000-0005-0000-0000-000035050000}"/>
    <cellStyle name="Normal 3 2 2" xfId="1301" xr:uid="{00000000-0005-0000-0000-000036050000}"/>
    <cellStyle name="Normal 3 3" xfId="1302" xr:uid="{00000000-0005-0000-0000-000037050000}"/>
    <cellStyle name="Normal 3 4" xfId="1303" xr:uid="{00000000-0005-0000-0000-000038050000}"/>
    <cellStyle name="Normal 4" xfId="1304" xr:uid="{00000000-0005-0000-0000-000039050000}"/>
    <cellStyle name="Normal 4 2" xfId="1305" xr:uid="{00000000-0005-0000-0000-00003A050000}"/>
    <cellStyle name="Normal 4 3" xfId="1306" xr:uid="{00000000-0005-0000-0000-00003B050000}"/>
    <cellStyle name="Normal 4 3 2" xfId="1307" xr:uid="{00000000-0005-0000-0000-00003C050000}"/>
    <cellStyle name="Normal 4 4" xfId="1308" xr:uid="{00000000-0005-0000-0000-00003D050000}"/>
    <cellStyle name="Normal 48" xfId="1309" xr:uid="{00000000-0005-0000-0000-00003E050000}"/>
    <cellStyle name="Normal 49" xfId="1310" xr:uid="{00000000-0005-0000-0000-00003F050000}"/>
    <cellStyle name="Normal 5" xfId="1311" xr:uid="{00000000-0005-0000-0000-000040050000}"/>
    <cellStyle name="Normal 50" xfId="1312" xr:uid="{00000000-0005-0000-0000-000041050000}"/>
    <cellStyle name="Normal 51" xfId="1313" xr:uid="{00000000-0005-0000-0000-000042050000}"/>
    <cellStyle name="Normal 52" xfId="1314" xr:uid="{00000000-0005-0000-0000-000043050000}"/>
    <cellStyle name="Normal 54" xfId="1315" xr:uid="{00000000-0005-0000-0000-000044050000}"/>
    <cellStyle name="Normal 55" xfId="1316" xr:uid="{00000000-0005-0000-0000-000045050000}"/>
    <cellStyle name="Normal 56" xfId="1317" xr:uid="{00000000-0005-0000-0000-000046050000}"/>
    <cellStyle name="Normal 6" xfId="1318" xr:uid="{00000000-0005-0000-0000-000047050000}"/>
    <cellStyle name="Normal 6 2" xfId="1319" xr:uid="{00000000-0005-0000-0000-000048050000}"/>
    <cellStyle name="Normal_02 Popis Vodovod+Kanalizacija" xfId="1320" xr:uid="{00000000-0005-0000-0000-000049050000}"/>
    <cellStyle name="Normal_Sheet1" xfId="2645" xr:uid="{00000000-0005-0000-0000-00004A050000}"/>
    <cellStyle name="Note" xfId="1321" xr:uid="{00000000-0005-0000-0000-00004B050000}"/>
    <cellStyle name="Note 1" xfId="1322" xr:uid="{00000000-0005-0000-0000-00004C050000}"/>
    <cellStyle name="Note 1 2" xfId="1323" xr:uid="{00000000-0005-0000-0000-00004D050000}"/>
    <cellStyle name="Note 1 3" xfId="1324" xr:uid="{00000000-0005-0000-0000-00004E050000}"/>
    <cellStyle name="Note 2" xfId="1325" xr:uid="{00000000-0005-0000-0000-00004F050000}"/>
    <cellStyle name="Note 2 2" xfId="1326" xr:uid="{00000000-0005-0000-0000-000050050000}"/>
    <cellStyle name="Note 2 3" xfId="1327" xr:uid="{00000000-0005-0000-0000-000051050000}"/>
    <cellStyle name="Note 3" xfId="1328" xr:uid="{00000000-0005-0000-0000-000052050000}"/>
    <cellStyle name="Note 3 2" xfId="1329" xr:uid="{00000000-0005-0000-0000-000053050000}"/>
    <cellStyle name="Note 3 3" xfId="1330" xr:uid="{00000000-0005-0000-0000-000054050000}"/>
    <cellStyle name="Note 4" xfId="1331" xr:uid="{00000000-0005-0000-0000-000055050000}"/>
    <cellStyle name="Note 4 2" xfId="1332" xr:uid="{00000000-0005-0000-0000-000056050000}"/>
    <cellStyle name="Note 4 3" xfId="1333" xr:uid="{00000000-0005-0000-0000-000057050000}"/>
    <cellStyle name="Note 5" xfId="1334" xr:uid="{00000000-0005-0000-0000-000058050000}"/>
    <cellStyle name="Note 5 2" xfId="1335" xr:uid="{00000000-0005-0000-0000-000059050000}"/>
    <cellStyle name="Note 5 3" xfId="1336" xr:uid="{00000000-0005-0000-0000-00005A050000}"/>
    <cellStyle name="Note 6" xfId="1337" xr:uid="{00000000-0005-0000-0000-00005B050000}"/>
    <cellStyle name="Note 6 2" xfId="1338" xr:uid="{00000000-0005-0000-0000-00005C050000}"/>
    <cellStyle name="Note 6 3" xfId="1339" xr:uid="{00000000-0005-0000-0000-00005D050000}"/>
    <cellStyle name="Note 7" xfId="1340" xr:uid="{00000000-0005-0000-0000-00005E050000}"/>
    <cellStyle name="Note 8" xfId="1341" xr:uid="{00000000-0005-0000-0000-00005F050000}"/>
    <cellStyle name="Note 9" xfId="1342" xr:uid="{00000000-0005-0000-0000-000060050000}"/>
    <cellStyle name="Odstotek 2" xfId="1343" xr:uid="{00000000-0005-0000-0000-000061050000}"/>
    <cellStyle name="Odstotek 2 2" xfId="1344" xr:uid="{00000000-0005-0000-0000-000062050000}"/>
    <cellStyle name="Odstotek 2 3" xfId="1345" xr:uid="{00000000-0005-0000-0000-000063050000}"/>
    <cellStyle name="Odstotek 2 4" xfId="1346" xr:uid="{00000000-0005-0000-0000-000064050000}"/>
    <cellStyle name="Odstotek 3" xfId="1347" xr:uid="{00000000-0005-0000-0000-000065050000}"/>
    <cellStyle name="Opomba 2" xfId="1348" xr:uid="{00000000-0005-0000-0000-000066050000}"/>
    <cellStyle name="Opomba 2 2" xfId="1349" xr:uid="{00000000-0005-0000-0000-000067050000}"/>
    <cellStyle name="Opomba 2 3" xfId="2621" xr:uid="{00000000-0005-0000-0000-000068050000}"/>
    <cellStyle name="Opomba 3" xfId="1350" xr:uid="{00000000-0005-0000-0000-000069050000}"/>
    <cellStyle name="Opomba 3 2" xfId="1351" xr:uid="{00000000-0005-0000-0000-00006A050000}"/>
    <cellStyle name="Opomba 3 3" xfId="1352" xr:uid="{00000000-0005-0000-0000-00006B050000}"/>
    <cellStyle name="Opomba 4" xfId="2617" xr:uid="{00000000-0005-0000-0000-00006C050000}"/>
    <cellStyle name="Opozorilo 2" xfId="1353" xr:uid="{00000000-0005-0000-0000-00006D050000}"/>
    <cellStyle name="Output 1" xfId="1354" xr:uid="{00000000-0005-0000-0000-00006E050000}"/>
    <cellStyle name="Output 1 2" xfId="1355" xr:uid="{00000000-0005-0000-0000-00006F050000}"/>
    <cellStyle name="Output 2" xfId="1356" xr:uid="{00000000-0005-0000-0000-000070050000}"/>
    <cellStyle name="Output 2 2" xfId="1357" xr:uid="{00000000-0005-0000-0000-000071050000}"/>
    <cellStyle name="Output 3" xfId="1358" xr:uid="{00000000-0005-0000-0000-000072050000}"/>
    <cellStyle name="Output 3 2" xfId="1359" xr:uid="{00000000-0005-0000-0000-000073050000}"/>
    <cellStyle name="Output 4" xfId="1360" xr:uid="{00000000-0005-0000-0000-000074050000}"/>
    <cellStyle name="Output 4 2" xfId="1361" xr:uid="{00000000-0005-0000-0000-000075050000}"/>
    <cellStyle name="Output 5" xfId="1362" xr:uid="{00000000-0005-0000-0000-000076050000}"/>
    <cellStyle name="Output 5 2" xfId="1363" xr:uid="{00000000-0005-0000-0000-000077050000}"/>
    <cellStyle name="Output 6" xfId="1364" xr:uid="{00000000-0005-0000-0000-000078050000}"/>
    <cellStyle name="Output 6 2" xfId="1365" xr:uid="{00000000-0005-0000-0000-000079050000}"/>
    <cellStyle name="Pojasnjevalno besedilo 2" xfId="1366" xr:uid="{00000000-0005-0000-0000-00007A050000}"/>
    <cellStyle name="popis" xfId="2643" xr:uid="{00000000-0005-0000-0000-00007B050000}"/>
    <cellStyle name="Popis Evo" xfId="1367" xr:uid="{00000000-0005-0000-0000-00007C050000}"/>
    <cellStyle name="Popis Evo 2" xfId="1368" xr:uid="{00000000-0005-0000-0000-00007D050000}"/>
    <cellStyle name="Poudarek1 2" xfId="1369" xr:uid="{00000000-0005-0000-0000-00007E050000}"/>
    <cellStyle name="Poudarek1 2 2" xfId="1370" xr:uid="{00000000-0005-0000-0000-00007F050000}"/>
    <cellStyle name="Poudarek1 2 3" xfId="1371" xr:uid="{00000000-0005-0000-0000-000080050000}"/>
    <cellStyle name="Poudarek1 3" xfId="1372" xr:uid="{00000000-0005-0000-0000-000081050000}"/>
    <cellStyle name="Poudarek1 3 2" xfId="1373" xr:uid="{00000000-0005-0000-0000-000082050000}"/>
    <cellStyle name="Poudarek1 3 3" xfId="1374" xr:uid="{00000000-0005-0000-0000-000083050000}"/>
    <cellStyle name="Poudarek2 2" xfId="1375" xr:uid="{00000000-0005-0000-0000-000084050000}"/>
    <cellStyle name="Poudarek2 2 2" xfId="1376" xr:uid="{00000000-0005-0000-0000-000085050000}"/>
    <cellStyle name="Poudarek2 2 3" xfId="1377" xr:uid="{00000000-0005-0000-0000-000086050000}"/>
    <cellStyle name="Poudarek2 3" xfId="1378" xr:uid="{00000000-0005-0000-0000-000087050000}"/>
    <cellStyle name="Poudarek2 3 2" xfId="1379" xr:uid="{00000000-0005-0000-0000-000088050000}"/>
    <cellStyle name="Poudarek3 2" xfId="1380" xr:uid="{00000000-0005-0000-0000-000089050000}"/>
    <cellStyle name="Poudarek3 2 2" xfId="1381" xr:uid="{00000000-0005-0000-0000-00008A050000}"/>
    <cellStyle name="Poudarek3 2 3" xfId="1382" xr:uid="{00000000-0005-0000-0000-00008B050000}"/>
    <cellStyle name="Poudarek3 3" xfId="1383" xr:uid="{00000000-0005-0000-0000-00008C050000}"/>
    <cellStyle name="Poudarek3 3 2" xfId="1384" xr:uid="{00000000-0005-0000-0000-00008D050000}"/>
    <cellStyle name="Poudarek3 3 3" xfId="1385" xr:uid="{00000000-0005-0000-0000-00008E050000}"/>
    <cellStyle name="Poudarek4 2" xfId="1386" xr:uid="{00000000-0005-0000-0000-00008F050000}"/>
    <cellStyle name="Poudarek4 2 2" xfId="1387" xr:uid="{00000000-0005-0000-0000-000090050000}"/>
    <cellStyle name="Poudarek4 2 3" xfId="1388" xr:uid="{00000000-0005-0000-0000-000091050000}"/>
    <cellStyle name="Poudarek5 2" xfId="1389" xr:uid="{00000000-0005-0000-0000-000092050000}"/>
    <cellStyle name="Poudarek5 2 2" xfId="1390" xr:uid="{00000000-0005-0000-0000-000093050000}"/>
    <cellStyle name="Poudarek5 2 3" xfId="1391" xr:uid="{00000000-0005-0000-0000-000094050000}"/>
    <cellStyle name="Poudarek6 2" xfId="1392" xr:uid="{00000000-0005-0000-0000-000095050000}"/>
    <cellStyle name="Poudarek6 2 2" xfId="1393" xr:uid="{00000000-0005-0000-0000-000096050000}"/>
    <cellStyle name="Poudarek6 2 3" xfId="1394" xr:uid="{00000000-0005-0000-0000-000097050000}"/>
    <cellStyle name="Poudarek6 3" xfId="1395" xr:uid="{00000000-0005-0000-0000-000098050000}"/>
    <cellStyle name="Poudarek6 3 2" xfId="1396" xr:uid="{00000000-0005-0000-0000-000099050000}"/>
    <cellStyle name="Poudarek6 3 3" xfId="1397" xr:uid="{00000000-0005-0000-0000-00009A050000}"/>
    <cellStyle name="Povezana celica 2" xfId="1398" xr:uid="{00000000-0005-0000-0000-00009B050000}"/>
    <cellStyle name="Povezana celica 3" xfId="1399" xr:uid="{00000000-0005-0000-0000-00009C050000}"/>
    <cellStyle name="Preveri celico 2" xfId="1400" xr:uid="{00000000-0005-0000-0000-00009D050000}"/>
    <cellStyle name="Preveri celico 2 2" xfId="1401" xr:uid="{00000000-0005-0000-0000-00009E050000}"/>
    <cellStyle name="PRVA VRSTA Element delo 2" xfId="1402" xr:uid="{00000000-0005-0000-0000-00009F050000}"/>
    <cellStyle name="PRVA VRSTA Element delo 2 2" xfId="1403" xr:uid="{00000000-0005-0000-0000-0000A0050000}"/>
    <cellStyle name="PRVA VRSTA Element delo 2 3" xfId="1404" xr:uid="{00000000-0005-0000-0000-0000A1050000}"/>
    <cellStyle name="PRVA VRSTA Element delo_Kolektor Koling_Unichem Logatec_požar,plin_331" xfId="1405" xr:uid="{00000000-0005-0000-0000-0000A2050000}"/>
    <cellStyle name="Računanje 2" xfId="1406" xr:uid="{00000000-0005-0000-0000-0000A3050000}"/>
    <cellStyle name="Računanje 2 2" xfId="1407" xr:uid="{00000000-0005-0000-0000-0000A4050000}"/>
    <cellStyle name="Računanje 2 3" xfId="1408" xr:uid="{00000000-0005-0000-0000-0000A5050000}"/>
    <cellStyle name="Računanje 3" xfId="1409" xr:uid="{00000000-0005-0000-0000-0000A6050000}"/>
    <cellStyle name="Računanje 3 2" xfId="1410" xr:uid="{00000000-0005-0000-0000-0000A7050000}"/>
    <cellStyle name="Računanje 3 3" xfId="1411" xr:uid="{00000000-0005-0000-0000-0000A8050000}"/>
    <cellStyle name="Result" xfId="1412" xr:uid="{00000000-0005-0000-0000-0000A9050000}"/>
    <cellStyle name="Result2" xfId="1413" xr:uid="{00000000-0005-0000-0000-0000AA050000}"/>
    <cellStyle name="S21" xfId="1414" xr:uid="{00000000-0005-0000-0000-0000AB050000}"/>
    <cellStyle name="S3" xfId="1415" xr:uid="{00000000-0005-0000-0000-0000AC050000}"/>
    <cellStyle name="S3 3" xfId="1416" xr:uid="{00000000-0005-0000-0000-0000AD050000}"/>
    <cellStyle name="Skupaj" xfId="1417" xr:uid="{00000000-0005-0000-0000-0000AE050000}"/>
    <cellStyle name="Skupaj 1" xfId="1418" xr:uid="{00000000-0005-0000-0000-0000AF050000}"/>
    <cellStyle name="Skupaj 2" xfId="1419" xr:uid="{00000000-0005-0000-0000-0000B0050000}"/>
    <cellStyle name="Skupaj 3" xfId="1420" xr:uid="{00000000-0005-0000-0000-0000B1050000}"/>
    <cellStyle name="Skupaj 4" xfId="1421" xr:uid="{00000000-0005-0000-0000-0000B2050000}"/>
    <cellStyle name="Skupaj 5" xfId="1422" xr:uid="{00000000-0005-0000-0000-0000B3050000}"/>
    <cellStyle name="Skupaj 6" xfId="1423" xr:uid="{00000000-0005-0000-0000-0000B4050000}"/>
    <cellStyle name="Slabo 2" xfId="1424" xr:uid="{00000000-0005-0000-0000-0000B5050000}"/>
    <cellStyle name="Slabo 2 2" xfId="1425" xr:uid="{00000000-0005-0000-0000-0000B6050000}"/>
    <cellStyle name="Slabo 2 3" xfId="1426" xr:uid="{00000000-0005-0000-0000-0000B7050000}"/>
    <cellStyle name="Slabo 3" xfId="1427" xr:uid="{00000000-0005-0000-0000-0000B8050000}"/>
    <cellStyle name="Slabo 3 2" xfId="1428" xr:uid="{00000000-0005-0000-0000-0000B9050000}"/>
    <cellStyle name="Slabo 3 3" xfId="1429" xr:uid="{00000000-0005-0000-0000-0000BA050000}"/>
    <cellStyle name="Slog 1" xfId="1430" xr:uid="{00000000-0005-0000-0000-0000BB050000}"/>
    <cellStyle name="Slog 1 2" xfId="1431" xr:uid="{00000000-0005-0000-0000-0000BC050000}"/>
    <cellStyle name="Slog 1 3" xfId="1432" xr:uid="{00000000-0005-0000-0000-0000BD050000}"/>
    <cellStyle name="Slog 1 4" xfId="1433" xr:uid="{00000000-0005-0000-0000-0000BE050000}"/>
    <cellStyle name="Stara postavka" xfId="1434" xr:uid="{00000000-0005-0000-0000-0000BF050000}"/>
    <cellStyle name="Style 1" xfId="1435" xr:uid="{00000000-0005-0000-0000-0000C0050000}"/>
    <cellStyle name="TableStyleLight1" xfId="1436" xr:uid="{00000000-0005-0000-0000-0000C1050000}"/>
    <cellStyle name="TableStyleLight1 2" xfId="1437" xr:uid="{00000000-0005-0000-0000-0000C2050000}"/>
    <cellStyle name="TableStyleLight1 3" xfId="2618" xr:uid="{00000000-0005-0000-0000-0000C3050000}"/>
    <cellStyle name="Title 1" xfId="1438" xr:uid="{00000000-0005-0000-0000-0000C4050000}"/>
    <cellStyle name="Title 2" xfId="1439" xr:uid="{00000000-0005-0000-0000-0000C5050000}"/>
    <cellStyle name="Title 3" xfId="1440" xr:uid="{00000000-0005-0000-0000-0000C6050000}"/>
    <cellStyle name="Title 4" xfId="1441" xr:uid="{00000000-0005-0000-0000-0000C7050000}"/>
    <cellStyle name="Title 5" xfId="1442" xr:uid="{00000000-0005-0000-0000-0000C8050000}"/>
    <cellStyle name="Title 6" xfId="1443" xr:uid="{00000000-0005-0000-0000-0000C9050000}"/>
    <cellStyle name="Total" xfId="1444" xr:uid="{00000000-0005-0000-0000-0000CA050000}"/>
    <cellStyle name="Total 1" xfId="1445" xr:uid="{00000000-0005-0000-0000-0000CB050000}"/>
    <cellStyle name="Total 2" xfId="1446" xr:uid="{00000000-0005-0000-0000-0000CC050000}"/>
    <cellStyle name="Total 3" xfId="1447" xr:uid="{00000000-0005-0000-0000-0000CD050000}"/>
    <cellStyle name="Total 4" xfId="1448" xr:uid="{00000000-0005-0000-0000-0000CE050000}"/>
    <cellStyle name="Total 5" xfId="1449" xr:uid="{00000000-0005-0000-0000-0000CF050000}"/>
    <cellStyle name="Total 6" xfId="1450" xr:uid="{00000000-0005-0000-0000-0000D0050000}"/>
    <cellStyle name="Total 7" xfId="1451" xr:uid="{00000000-0005-0000-0000-0000D1050000}"/>
    <cellStyle name="Valuta" xfId="2648" builtinId="4"/>
    <cellStyle name="Valuta 10" xfId="1452" xr:uid="{00000000-0005-0000-0000-0000D3050000}"/>
    <cellStyle name="Valuta 10 2" xfId="1453" xr:uid="{00000000-0005-0000-0000-0000D4050000}"/>
    <cellStyle name="Valuta 10 2 2" xfId="1454" xr:uid="{00000000-0005-0000-0000-0000D5050000}"/>
    <cellStyle name="Valuta 10 2 3" xfId="1455" xr:uid="{00000000-0005-0000-0000-0000D6050000}"/>
    <cellStyle name="Valuta 10 2 4" xfId="1456" xr:uid="{00000000-0005-0000-0000-0000D7050000}"/>
    <cellStyle name="Valuta 10 3" xfId="1457" xr:uid="{00000000-0005-0000-0000-0000D8050000}"/>
    <cellStyle name="Valuta 10 3 2" xfId="1458" xr:uid="{00000000-0005-0000-0000-0000D9050000}"/>
    <cellStyle name="Valuta 10 3 3" xfId="1459" xr:uid="{00000000-0005-0000-0000-0000DA050000}"/>
    <cellStyle name="Valuta 10 3 4" xfId="1460" xr:uid="{00000000-0005-0000-0000-0000DB050000}"/>
    <cellStyle name="Valuta 10 4" xfId="1461" xr:uid="{00000000-0005-0000-0000-0000DC050000}"/>
    <cellStyle name="Valuta 10 5" xfId="1462" xr:uid="{00000000-0005-0000-0000-0000DD050000}"/>
    <cellStyle name="Valuta 10 6" xfId="1463" xr:uid="{00000000-0005-0000-0000-0000DE050000}"/>
    <cellStyle name="Valuta 11 2" xfId="1464" xr:uid="{00000000-0005-0000-0000-0000DF050000}"/>
    <cellStyle name="Valuta 11 2 2" xfId="1465" xr:uid="{00000000-0005-0000-0000-0000E0050000}"/>
    <cellStyle name="Valuta 11 2 3" xfId="1466" xr:uid="{00000000-0005-0000-0000-0000E1050000}"/>
    <cellStyle name="Valuta 11 2 4" xfId="1467" xr:uid="{00000000-0005-0000-0000-0000E2050000}"/>
    <cellStyle name="Valuta 11 3" xfId="1468" xr:uid="{00000000-0005-0000-0000-0000E3050000}"/>
    <cellStyle name="Valuta 11 3 2" xfId="1469" xr:uid="{00000000-0005-0000-0000-0000E4050000}"/>
    <cellStyle name="Valuta 11 3 3" xfId="1470" xr:uid="{00000000-0005-0000-0000-0000E5050000}"/>
    <cellStyle name="Valuta 11 3 4" xfId="1471" xr:uid="{00000000-0005-0000-0000-0000E6050000}"/>
    <cellStyle name="Valuta 12 2" xfId="1472" xr:uid="{00000000-0005-0000-0000-0000E7050000}"/>
    <cellStyle name="Valuta 12 2 2" xfId="1473" xr:uid="{00000000-0005-0000-0000-0000E8050000}"/>
    <cellStyle name="Valuta 12 2 3" xfId="1474" xr:uid="{00000000-0005-0000-0000-0000E9050000}"/>
    <cellStyle name="Valuta 12 2 4" xfId="1475" xr:uid="{00000000-0005-0000-0000-0000EA050000}"/>
    <cellStyle name="Valuta 12 3" xfId="1476" xr:uid="{00000000-0005-0000-0000-0000EB050000}"/>
    <cellStyle name="Valuta 12 3 2" xfId="1477" xr:uid="{00000000-0005-0000-0000-0000EC050000}"/>
    <cellStyle name="Valuta 12 3 3" xfId="1478" xr:uid="{00000000-0005-0000-0000-0000ED050000}"/>
    <cellStyle name="Valuta 12 3 4" xfId="1479" xr:uid="{00000000-0005-0000-0000-0000EE050000}"/>
    <cellStyle name="Valuta 13 2" xfId="1480" xr:uid="{00000000-0005-0000-0000-0000EF050000}"/>
    <cellStyle name="Valuta 13 2 2" xfId="1481" xr:uid="{00000000-0005-0000-0000-0000F0050000}"/>
    <cellStyle name="Valuta 13 2 3" xfId="1482" xr:uid="{00000000-0005-0000-0000-0000F1050000}"/>
    <cellStyle name="Valuta 13 2 4" xfId="1483" xr:uid="{00000000-0005-0000-0000-0000F2050000}"/>
    <cellStyle name="Valuta 13 3" xfId="1484" xr:uid="{00000000-0005-0000-0000-0000F3050000}"/>
    <cellStyle name="Valuta 13 3 2" xfId="1485" xr:uid="{00000000-0005-0000-0000-0000F4050000}"/>
    <cellStyle name="Valuta 13 3 3" xfId="1486" xr:uid="{00000000-0005-0000-0000-0000F5050000}"/>
    <cellStyle name="Valuta 13 3 4" xfId="1487" xr:uid="{00000000-0005-0000-0000-0000F6050000}"/>
    <cellStyle name="Valuta 15" xfId="1488" xr:uid="{00000000-0005-0000-0000-0000F7050000}"/>
    <cellStyle name="Valuta 15 2" xfId="1489" xr:uid="{00000000-0005-0000-0000-0000F8050000}"/>
    <cellStyle name="Valuta 15 2 2" xfId="1490" xr:uid="{00000000-0005-0000-0000-0000F9050000}"/>
    <cellStyle name="Valuta 15 3" xfId="1491" xr:uid="{00000000-0005-0000-0000-0000FA050000}"/>
    <cellStyle name="Valuta 15 4" xfId="1492" xr:uid="{00000000-0005-0000-0000-0000FB050000}"/>
    <cellStyle name="Valuta 15_ogr hl" xfId="1493" xr:uid="{00000000-0005-0000-0000-0000FC050000}"/>
    <cellStyle name="Valuta 19" xfId="1494" xr:uid="{00000000-0005-0000-0000-0000FD050000}"/>
    <cellStyle name="Valuta 19 2" xfId="1495" xr:uid="{00000000-0005-0000-0000-0000FE050000}"/>
    <cellStyle name="Valuta 19 3" xfId="1496" xr:uid="{00000000-0005-0000-0000-0000FF050000}"/>
    <cellStyle name="Valuta 19 4" xfId="1497" xr:uid="{00000000-0005-0000-0000-000000060000}"/>
    <cellStyle name="Valuta 2" xfId="1498" xr:uid="{00000000-0005-0000-0000-000001060000}"/>
    <cellStyle name="Valuta 2 1" xfId="1499" xr:uid="{00000000-0005-0000-0000-000002060000}"/>
    <cellStyle name="Valuta 2 2" xfId="1500" xr:uid="{00000000-0005-0000-0000-000003060000}"/>
    <cellStyle name="Valuta 2 2 2" xfId="1501" xr:uid="{00000000-0005-0000-0000-000004060000}"/>
    <cellStyle name="Valuta 2 2 2 2" xfId="1502" xr:uid="{00000000-0005-0000-0000-000005060000}"/>
    <cellStyle name="Valuta 2 2 2 3" xfId="1503" xr:uid="{00000000-0005-0000-0000-000006060000}"/>
    <cellStyle name="Valuta 2 2 3" xfId="1504" xr:uid="{00000000-0005-0000-0000-000007060000}"/>
    <cellStyle name="Valuta 2 2 4" xfId="1505" xr:uid="{00000000-0005-0000-0000-000008060000}"/>
    <cellStyle name="Valuta 2 2 5" xfId="1506" xr:uid="{00000000-0005-0000-0000-000009060000}"/>
    <cellStyle name="Valuta 2 3" xfId="1507" xr:uid="{00000000-0005-0000-0000-00000A060000}"/>
    <cellStyle name="Valuta 2 3 2" xfId="1508" xr:uid="{00000000-0005-0000-0000-00000B060000}"/>
    <cellStyle name="Valuta 2 3 3" xfId="1509" xr:uid="{00000000-0005-0000-0000-00000C060000}"/>
    <cellStyle name="Valuta 2 3 4" xfId="1510" xr:uid="{00000000-0005-0000-0000-00000D060000}"/>
    <cellStyle name="Valuta 2 3 5" xfId="1511" xr:uid="{00000000-0005-0000-0000-00000E060000}"/>
    <cellStyle name="Valuta 2 4" xfId="1512" xr:uid="{00000000-0005-0000-0000-00000F060000}"/>
    <cellStyle name="Valuta 2 5" xfId="1513" xr:uid="{00000000-0005-0000-0000-000010060000}"/>
    <cellStyle name="Valuta 2 6" xfId="1514" xr:uid="{00000000-0005-0000-0000-000011060000}"/>
    <cellStyle name="Valuta 2 7" xfId="1515" xr:uid="{00000000-0005-0000-0000-000012060000}"/>
    <cellStyle name="Valuta 2 7 2" xfId="1516" xr:uid="{00000000-0005-0000-0000-000013060000}"/>
    <cellStyle name="Valuta 2 7 3" xfId="1517" xr:uid="{00000000-0005-0000-0000-000014060000}"/>
    <cellStyle name="Valuta 2 8" xfId="1518" xr:uid="{00000000-0005-0000-0000-000015060000}"/>
    <cellStyle name="Valuta 2 9" xfId="1519" xr:uid="{00000000-0005-0000-0000-000016060000}"/>
    <cellStyle name="Valuta 3" xfId="1520" xr:uid="{00000000-0005-0000-0000-000017060000}"/>
    <cellStyle name="Valuta 3 2" xfId="1521" xr:uid="{00000000-0005-0000-0000-000018060000}"/>
    <cellStyle name="Valuta 3 2 2" xfId="1522" xr:uid="{00000000-0005-0000-0000-000019060000}"/>
    <cellStyle name="Valuta 3 2 3" xfId="1523" xr:uid="{00000000-0005-0000-0000-00001A060000}"/>
    <cellStyle name="Valuta 3 2 4" xfId="1524" xr:uid="{00000000-0005-0000-0000-00001B060000}"/>
    <cellStyle name="Valuta 3 3" xfId="1525" xr:uid="{00000000-0005-0000-0000-00001C060000}"/>
    <cellStyle name="Valuta 3 3 2" xfId="1526" xr:uid="{00000000-0005-0000-0000-00001D060000}"/>
    <cellStyle name="Valuta 3 3 3" xfId="1527" xr:uid="{00000000-0005-0000-0000-00001E060000}"/>
    <cellStyle name="Valuta 3 3 4" xfId="1528" xr:uid="{00000000-0005-0000-0000-00001F060000}"/>
    <cellStyle name="Valuta 3 4" xfId="1529" xr:uid="{00000000-0005-0000-0000-000020060000}"/>
    <cellStyle name="Valuta 3 4 2" xfId="1530" xr:uid="{00000000-0005-0000-0000-000021060000}"/>
    <cellStyle name="Valuta 3 4 3" xfId="1531" xr:uid="{00000000-0005-0000-0000-000022060000}"/>
    <cellStyle name="Valuta 3 4 4" xfId="1532" xr:uid="{00000000-0005-0000-0000-000023060000}"/>
    <cellStyle name="Valuta 3 5" xfId="1533" xr:uid="{00000000-0005-0000-0000-000024060000}"/>
    <cellStyle name="Valuta 3 5 2" xfId="1534" xr:uid="{00000000-0005-0000-0000-000025060000}"/>
    <cellStyle name="Valuta 3 5 3" xfId="1535" xr:uid="{00000000-0005-0000-0000-000026060000}"/>
    <cellStyle name="Valuta 3 5 4" xfId="1536" xr:uid="{00000000-0005-0000-0000-000027060000}"/>
    <cellStyle name="Valuta 3 6" xfId="1537" xr:uid="{00000000-0005-0000-0000-000028060000}"/>
    <cellStyle name="Valuta 3 6 2" xfId="1538" xr:uid="{00000000-0005-0000-0000-000029060000}"/>
    <cellStyle name="Valuta 3 6 3" xfId="1539" xr:uid="{00000000-0005-0000-0000-00002A060000}"/>
    <cellStyle name="Valuta 3 6 4" xfId="1540" xr:uid="{00000000-0005-0000-0000-00002B060000}"/>
    <cellStyle name="Valuta 3 7" xfId="1541" xr:uid="{00000000-0005-0000-0000-00002C060000}"/>
    <cellStyle name="Valuta 3 7 2" xfId="1542" xr:uid="{00000000-0005-0000-0000-00002D060000}"/>
    <cellStyle name="Valuta 3 7 3" xfId="1543" xr:uid="{00000000-0005-0000-0000-00002E060000}"/>
    <cellStyle name="Valuta 3 7 4" xfId="1544" xr:uid="{00000000-0005-0000-0000-00002F060000}"/>
    <cellStyle name="Valuta 3 8" xfId="1545" xr:uid="{00000000-0005-0000-0000-000030060000}"/>
    <cellStyle name="Valuta 3 8 2" xfId="1546" xr:uid="{00000000-0005-0000-0000-000031060000}"/>
    <cellStyle name="Valuta 3 8 3" xfId="1547" xr:uid="{00000000-0005-0000-0000-000032060000}"/>
    <cellStyle name="Valuta 3 8 4" xfId="1548" xr:uid="{00000000-0005-0000-0000-000033060000}"/>
    <cellStyle name="Valuta 345" xfId="2640" xr:uid="{00000000-0005-0000-0000-000034060000}"/>
    <cellStyle name="Valuta 4" xfId="2637" xr:uid="{00000000-0005-0000-0000-000035060000}"/>
    <cellStyle name="Vejica" xfId="2647" builtinId="3"/>
    <cellStyle name="Vejica [0] 2" xfId="1549" xr:uid="{00000000-0005-0000-0000-000037060000}"/>
    <cellStyle name="Vejica [0] 2 2" xfId="1550" xr:uid="{00000000-0005-0000-0000-000038060000}"/>
    <cellStyle name="Vejica [0] 2 3" xfId="1551" xr:uid="{00000000-0005-0000-0000-000039060000}"/>
    <cellStyle name="Vejica [0] 2 4" xfId="1552" xr:uid="{00000000-0005-0000-0000-00003A060000}"/>
    <cellStyle name="Vejica [0] 2 5" xfId="1553" xr:uid="{00000000-0005-0000-0000-00003B060000}"/>
    <cellStyle name="Vejica [0] 3" xfId="2622" xr:uid="{00000000-0005-0000-0000-00003C060000}"/>
    <cellStyle name="Vejica 10" xfId="1554" xr:uid="{00000000-0005-0000-0000-00003D060000}"/>
    <cellStyle name="Vejica 10 2" xfId="1555" xr:uid="{00000000-0005-0000-0000-00003E060000}"/>
    <cellStyle name="Vejica 10 2 2" xfId="1556" xr:uid="{00000000-0005-0000-0000-00003F060000}"/>
    <cellStyle name="Vejica 10 2 3" xfId="1557" xr:uid="{00000000-0005-0000-0000-000040060000}"/>
    <cellStyle name="Vejica 10 2 4" xfId="1558" xr:uid="{00000000-0005-0000-0000-000041060000}"/>
    <cellStyle name="Vejica 10 3" xfId="1559" xr:uid="{00000000-0005-0000-0000-000042060000}"/>
    <cellStyle name="Vejica 10 3 2" xfId="1560" xr:uid="{00000000-0005-0000-0000-000043060000}"/>
    <cellStyle name="Vejica 10 3 3" xfId="1561" xr:uid="{00000000-0005-0000-0000-000044060000}"/>
    <cellStyle name="Vejica 10 3 4" xfId="1562" xr:uid="{00000000-0005-0000-0000-000045060000}"/>
    <cellStyle name="Vejica 10 4" xfId="1563" xr:uid="{00000000-0005-0000-0000-000046060000}"/>
    <cellStyle name="Vejica 10 5" xfId="1564" xr:uid="{00000000-0005-0000-0000-000047060000}"/>
    <cellStyle name="Vejica 10 6" xfId="1565" xr:uid="{00000000-0005-0000-0000-000048060000}"/>
    <cellStyle name="Vejica 11" xfId="1566" xr:uid="{00000000-0005-0000-0000-000049060000}"/>
    <cellStyle name="Vejica 11 2" xfId="1567" xr:uid="{00000000-0005-0000-0000-00004A060000}"/>
    <cellStyle name="Vejica 11 2 2" xfId="1568" xr:uid="{00000000-0005-0000-0000-00004B060000}"/>
    <cellStyle name="Vejica 11 2 3" xfId="1569" xr:uid="{00000000-0005-0000-0000-00004C060000}"/>
    <cellStyle name="Vejica 11 2 4" xfId="1570" xr:uid="{00000000-0005-0000-0000-00004D060000}"/>
    <cellStyle name="Vejica 11 3" xfId="1571" xr:uid="{00000000-0005-0000-0000-00004E060000}"/>
    <cellStyle name="Vejica 11 3 2" xfId="1572" xr:uid="{00000000-0005-0000-0000-00004F060000}"/>
    <cellStyle name="Vejica 11 3 3" xfId="1573" xr:uid="{00000000-0005-0000-0000-000050060000}"/>
    <cellStyle name="Vejica 11 3 4" xfId="1574" xr:uid="{00000000-0005-0000-0000-000051060000}"/>
    <cellStyle name="Vejica 11 4" xfId="1575" xr:uid="{00000000-0005-0000-0000-000052060000}"/>
    <cellStyle name="Vejica 11 5" xfId="1576" xr:uid="{00000000-0005-0000-0000-000053060000}"/>
    <cellStyle name="Vejica 11 6" xfId="1577" xr:uid="{00000000-0005-0000-0000-000054060000}"/>
    <cellStyle name="Vejica 12" xfId="1578" xr:uid="{00000000-0005-0000-0000-000055060000}"/>
    <cellStyle name="Vejica 12 2" xfId="1579" xr:uid="{00000000-0005-0000-0000-000056060000}"/>
    <cellStyle name="Vejica 12 2 2" xfId="1580" xr:uid="{00000000-0005-0000-0000-000057060000}"/>
    <cellStyle name="Vejica 12 2 3" xfId="1581" xr:uid="{00000000-0005-0000-0000-000058060000}"/>
    <cellStyle name="Vejica 12 2 4" xfId="1582" xr:uid="{00000000-0005-0000-0000-000059060000}"/>
    <cellStyle name="Vejica 12 3" xfId="1583" xr:uid="{00000000-0005-0000-0000-00005A060000}"/>
    <cellStyle name="Vejica 12 3 2" xfId="1584" xr:uid="{00000000-0005-0000-0000-00005B060000}"/>
    <cellStyle name="Vejica 12 3 3" xfId="1585" xr:uid="{00000000-0005-0000-0000-00005C060000}"/>
    <cellStyle name="Vejica 12 3 4" xfId="1586" xr:uid="{00000000-0005-0000-0000-00005D060000}"/>
    <cellStyle name="Vejica 12 4" xfId="1587" xr:uid="{00000000-0005-0000-0000-00005E060000}"/>
    <cellStyle name="Vejica 12 5" xfId="1588" xr:uid="{00000000-0005-0000-0000-00005F060000}"/>
    <cellStyle name="Vejica 12 6" xfId="1589" xr:uid="{00000000-0005-0000-0000-000060060000}"/>
    <cellStyle name="Vejica 13" xfId="1590" xr:uid="{00000000-0005-0000-0000-000061060000}"/>
    <cellStyle name="Vejica 13 2" xfId="1591" xr:uid="{00000000-0005-0000-0000-000062060000}"/>
    <cellStyle name="Vejica 13 2 2" xfId="1592" xr:uid="{00000000-0005-0000-0000-000063060000}"/>
    <cellStyle name="Vejica 13 2 3" xfId="1593" xr:uid="{00000000-0005-0000-0000-000064060000}"/>
    <cellStyle name="Vejica 13 2 4" xfId="1594" xr:uid="{00000000-0005-0000-0000-000065060000}"/>
    <cellStyle name="Vejica 13 3" xfId="1595" xr:uid="{00000000-0005-0000-0000-000066060000}"/>
    <cellStyle name="Vejica 13 3 2" xfId="1596" xr:uid="{00000000-0005-0000-0000-000067060000}"/>
    <cellStyle name="Vejica 13 3 3" xfId="1597" xr:uid="{00000000-0005-0000-0000-000068060000}"/>
    <cellStyle name="Vejica 13 3 4" xfId="1598" xr:uid="{00000000-0005-0000-0000-000069060000}"/>
    <cellStyle name="Vejica 13 4" xfId="1599" xr:uid="{00000000-0005-0000-0000-00006A060000}"/>
    <cellStyle name="Vejica 13 5" xfId="1600" xr:uid="{00000000-0005-0000-0000-00006B060000}"/>
    <cellStyle name="Vejica 13 6" xfId="1601" xr:uid="{00000000-0005-0000-0000-00006C060000}"/>
    <cellStyle name="Vejica 14" xfId="1602" xr:uid="{00000000-0005-0000-0000-00006D060000}"/>
    <cellStyle name="Vejica 14 2" xfId="1603" xr:uid="{00000000-0005-0000-0000-00006E060000}"/>
    <cellStyle name="Vejica 14 3" xfId="1604" xr:uid="{00000000-0005-0000-0000-00006F060000}"/>
    <cellStyle name="Vejica 14 4" xfId="1605" xr:uid="{00000000-0005-0000-0000-000070060000}"/>
    <cellStyle name="Vejica 15" xfId="1606" xr:uid="{00000000-0005-0000-0000-000071060000}"/>
    <cellStyle name="Vejica 15 2" xfId="1607" xr:uid="{00000000-0005-0000-0000-000072060000}"/>
    <cellStyle name="Vejica 15 2 2" xfId="1608" xr:uid="{00000000-0005-0000-0000-000073060000}"/>
    <cellStyle name="Vejica 15 2 3" xfId="1609" xr:uid="{00000000-0005-0000-0000-000074060000}"/>
    <cellStyle name="Vejica 15 2 4" xfId="1610" xr:uid="{00000000-0005-0000-0000-000075060000}"/>
    <cellStyle name="Vejica 15 3" xfId="1611" xr:uid="{00000000-0005-0000-0000-000076060000}"/>
    <cellStyle name="Vejica 15 3 2" xfId="1612" xr:uid="{00000000-0005-0000-0000-000077060000}"/>
    <cellStyle name="Vejica 15 4" xfId="1613" xr:uid="{00000000-0005-0000-0000-000078060000}"/>
    <cellStyle name="Vejica 15 5" xfId="1614" xr:uid="{00000000-0005-0000-0000-000079060000}"/>
    <cellStyle name="Vejica 15 6" xfId="1615" xr:uid="{00000000-0005-0000-0000-00007A060000}"/>
    <cellStyle name="Vejica 16" xfId="1616" xr:uid="{00000000-0005-0000-0000-00007B060000}"/>
    <cellStyle name="Vejica 16 2" xfId="1617" xr:uid="{00000000-0005-0000-0000-00007C060000}"/>
    <cellStyle name="Vejica 16 3" xfId="1618" xr:uid="{00000000-0005-0000-0000-00007D060000}"/>
    <cellStyle name="Vejica 16 4" xfId="1619" xr:uid="{00000000-0005-0000-0000-00007E060000}"/>
    <cellStyle name="Vejica 17" xfId="1620" xr:uid="{00000000-0005-0000-0000-00007F060000}"/>
    <cellStyle name="Vejica 17 10" xfId="1621" xr:uid="{00000000-0005-0000-0000-000080060000}"/>
    <cellStyle name="Vejica 17 2" xfId="1622" xr:uid="{00000000-0005-0000-0000-000081060000}"/>
    <cellStyle name="Vejica 17 2 2" xfId="1623" xr:uid="{00000000-0005-0000-0000-000082060000}"/>
    <cellStyle name="Vejica 17 2 2 2" xfId="1624" xr:uid="{00000000-0005-0000-0000-000083060000}"/>
    <cellStyle name="Vejica 17 2 2 3" xfId="1625" xr:uid="{00000000-0005-0000-0000-000084060000}"/>
    <cellStyle name="Vejica 17 2 2 4" xfId="1626" xr:uid="{00000000-0005-0000-0000-000085060000}"/>
    <cellStyle name="Vejica 17 2 3" xfId="1627" xr:uid="{00000000-0005-0000-0000-000086060000}"/>
    <cellStyle name="Vejica 17 2 4" xfId="1628" xr:uid="{00000000-0005-0000-0000-000087060000}"/>
    <cellStyle name="Vejica 17 2 5" xfId="1629" xr:uid="{00000000-0005-0000-0000-000088060000}"/>
    <cellStyle name="Vejica 17 3" xfId="1630" xr:uid="{00000000-0005-0000-0000-000089060000}"/>
    <cellStyle name="Vejica 17 3 2" xfId="1631" xr:uid="{00000000-0005-0000-0000-00008A060000}"/>
    <cellStyle name="Vejica 17 3 3" xfId="1632" xr:uid="{00000000-0005-0000-0000-00008B060000}"/>
    <cellStyle name="Vejica 17 4" xfId="1633" xr:uid="{00000000-0005-0000-0000-00008C060000}"/>
    <cellStyle name="Vejica 17 5" xfId="1634" xr:uid="{00000000-0005-0000-0000-00008D060000}"/>
    <cellStyle name="Vejica 17 6" xfId="1635" xr:uid="{00000000-0005-0000-0000-00008E060000}"/>
    <cellStyle name="Vejica 17 6 2" xfId="1636" xr:uid="{00000000-0005-0000-0000-00008F060000}"/>
    <cellStyle name="Vejica 17 6 3" xfId="1637" xr:uid="{00000000-0005-0000-0000-000090060000}"/>
    <cellStyle name="Vejica 17 6 3 2" xfId="1638" xr:uid="{00000000-0005-0000-0000-000091060000}"/>
    <cellStyle name="Vejica 17 6 3 3" xfId="1639" xr:uid="{00000000-0005-0000-0000-000092060000}"/>
    <cellStyle name="Vejica 17 7" xfId="1640" xr:uid="{00000000-0005-0000-0000-000093060000}"/>
    <cellStyle name="Vejica 17 8" xfId="1641" xr:uid="{00000000-0005-0000-0000-000094060000}"/>
    <cellStyle name="Vejica 17 9" xfId="1642" xr:uid="{00000000-0005-0000-0000-000095060000}"/>
    <cellStyle name="Vejica 18" xfId="1643" xr:uid="{00000000-0005-0000-0000-000096060000}"/>
    <cellStyle name="Vejica 18 10" xfId="1644" xr:uid="{00000000-0005-0000-0000-000097060000}"/>
    <cellStyle name="Vejica 18 2" xfId="1645" xr:uid="{00000000-0005-0000-0000-000098060000}"/>
    <cellStyle name="Vejica 18 2 2" xfId="1646" xr:uid="{00000000-0005-0000-0000-000099060000}"/>
    <cellStyle name="Vejica 18 2 2 2" xfId="1647" xr:uid="{00000000-0005-0000-0000-00009A060000}"/>
    <cellStyle name="Vejica 18 2 2 3" xfId="1648" xr:uid="{00000000-0005-0000-0000-00009B060000}"/>
    <cellStyle name="Vejica 18 2 2 4" xfId="1649" xr:uid="{00000000-0005-0000-0000-00009C060000}"/>
    <cellStyle name="Vejica 18 2 3" xfId="1650" xr:uid="{00000000-0005-0000-0000-00009D060000}"/>
    <cellStyle name="Vejica 18 2 4" xfId="1651" xr:uid="{00000000-0005-0000-0000-00009E060000}"/>
    <cellStyle name="Vejica 18 2 5" xfId="1652" xr:uid="{00000000-0005-0000-0000-00009F060000}"/>
    <cellStyle name="Vejica 18 3" xfId="1653" xr:uid="{00000000-0005-0000-0000-0000A0060000}"/>
    <cellStyle name="Vejica 18 3 2" xfId="1654" xr:uid="{00000000-0005-0000-0000-0000A1060000}"/>
    <cellStyle name="Vejica 18 3 3" xfId="1655" xr:uid="{00000000-0005-0000-0000-0000A2060000}"/>
    <cellStyle name="Vejica 18 4" xfId="1656" xr:uid="{00000000-0005-0000-0000-0000A3060000}"/>
    <cellStyle name="Vejica 18 5" xfId="1657" xr:uid="{00000000-0005-0000-0000-0000A4060000}"/>
    <cellStyle name="Vejica 18 6" xfId="1658" xr:uid="{00000000-0005-0000-0000-0000A5060000}"/>
    <cellStyle name="Vejica 18 6 2" xfId="1659" xr:uid="{00000000-0005-0000-0000-0000A6060000}"/>
    <cellStyle name="Vejica 18 6 3" xfId="1660" xr:uid="{00000000-0005-0000-0000-0000A7060000}"/>
    <cellStyle name="Vejica 18 6 3 2" xfId="1661" xr:uid="{00000000-0005-0000-0000-0000A8060000}"/>
    <cellStyle name="Vejica 18 6 3 3" xfId="1662" xr:uid="{00000000-0005-0000-0000-0000A9060000}"/>
    <cellStyle name="Vejica 18 7" xfId="1663" xr:uid="{00000000-0005-0000-0000-0000AA060000}"/>
    <cellStyle name="Vejica 18 8" xfId="1664" xr:uid="{00000000-0005-0000-0000-0000AB060000}"/>
    <cellStyle name="Vejica 18 9" xfId="1665" xr:uid="{00000000-0005-0000-0000-0000AC060000}"/>
    <cellStyle name="Vejica 19" xfId="1666" xr:uid="{00000000-0005-0000-0000-0000AD060000}"/>
    <cellStyle name="Vejica 19 10" xfId="1667" xr:uid="{00000000-0005-0000-0000-0000AE060000}"/>
    <cellStyle name="Vejica 19 2" xfId="1668" xr:uid="{00000000-0005-0000-0000-0000AF060000}"/>
    <cellStyle name="Vejica 19 2 2" xfId="1669" xr:uid="{00000000-0005-0000-0000-0000B0060000}"/>
    <cellStyle name="Vejica 19 2 2 2" xfId="1670" xr:uid="{00000000-0005-0000-0000-0000B1060000}"/>
    <cellStyle name="Vejica 19 2 2 3" xfId="1671" xr:uid="{00000000-0005-0000-0000-0000B2060000}"/>
    <cellStyle name="Vejica 19 2 2 4" xfId="1672" xr:uid="{00000000-0005-0000-0000-0000B3060000}"/>
    <cellStyle name="Vejica 19 2 3" xfId="1673" xr:uid="{00000000-0005-0000-0000-0000B4060000}"/>
    <cellStyle name="Vejica 19 2 4" xfId="1674" xr:uid="{00000000-0005-0000-0000-0000B5060000}"/>
    <cellStyle name="Vejica 19 2 5" xfId="1675" xr:uid="{00000000-0005-0000-0000-0000B6060000}"/>
    <cellStyle name="Vejica 19 3" xfId="1676" xr:uid="{00000000-0005-0000-0000-0000B7060000}"/>
    <cellStyle name="Vejica 19 3 2" xfId="1677" xr:uid="{00000000-0005-0000-0000-0000B8060000}"/>
    <cellStyle name="Vejica 19 3 3" xfId="1678" xr:uid="{00000000-0005-0000-0000-0000B9060000}"/>
    <cellStyle name="Vejica 19 4" xfId="1679" xr:uid="{00000000-0005-0000-0000-0000BA060000}"/>
    <cellStyle name="Vejica 19 5" xfId="1680" xr:uid="{00000000-0005-0000-0000-0000BB060000}"/>
    <cellStyle name="Vejica 19 6" xfId="1681" xr:uid="{00000000-0005-0000-0000-0000BC060000}"/>
    <cellStyle name="Vejica 19 6 2" xfId="1682" xr:uid="{00000000-0005-0000-0000-0000BD060000}"/>
    <cellStyle name="Vejica 19 6 3" xfId="1683" xr:uid="{00000000-0005-0000-0000-0000BE060000}"/>
    <cellStyle name="Vejica 19 6 3 2" xfId="1684" xr:uid="{00000000-0005-0000-0000-0000BF060000}"/>
    <cellStyle name="Vejica 19 6 3 3" xfId="1685" xr:uid="{00000000-0005-0000-0000-0000C0060000}"/>
    <cellStyle name="Vejica 19 7" xfId="1686" xr:uid="{00000000-0005-0000-0000-0000C1060000}"/>
    <cellStyle name="Vejica 19 8" xfId="1687" xr:uid="{00000000-0005-0000-0000-0000C2060000}"/>
    <cellStyle name="Vejica 19 9" xfId="1688" xr:uid="{00000000-0005-0000-0000-0000C3060000}"/>
    <cellStyle name="Vejica 2" xfId="1689" xr:uid="{00000000-0005-0000-0000-0000C4060000}"/>
    <cellStyle name="Vejica 2 10" xfId="1690" xr:uid="{00000000-0005-0000-0000-0000C5060000}"/>
    <cellStyle name="Vejica 2 10 2" xfId="1691" xr:uid="{00000000-0005-0000-0000-0000C6060000}"/>
    <cellStyle name="Vejica 2 10 2 2" xfId="1692" xr:uid="{00000000-0005-0000-0000-0000C7060000}"/>
    <cellStyle name="Vejica 2 10 2 2 2" xfId="1693" xr:uid="{00000000-0005-0000-0000-0000C8060000}"/>
    <cellStyle name="Vejica 2 10 2 2 3" xfId="1694" xr:uid="{00000000-0005-0000-0000-0000C9060000}"/>
    <cellStyle name="Vejica 2 10 2 2 4" xfId="1695" xr:uid="{00000000-0005-0000-0000-0000CA060000}"/>
    <cellStyle name="Vejica 2 10 2 3" xfId="1696" xr:uid="{00000000-0005-0000-0000-0000CB060000}"/>
    <cellStyle name="Vejica 2 10 2 4" xfId="1697" xr:uid="{00000000-0005-0000-0000-0000CC060000}"/>
    <cellStyle name="Vejica 2 10 2 5" xfId="1698" xr:uid="{00000000-0005-0000-0000-0000CD060000}"/>
    <cellStyle name="Vejica 2 10 2 6" xfId="1699" xr:uid="{00000000-0005-0000-0000-0000CE060000}"/>
    <cellStyle name="Vejica 2 10 3" xfId="1700" xr:uid="{00000000-0005-0000-0000-0000CF060000}"/>
    <cellStyle name="Vejica 2 10 3 2" xfId="1701" xr:uid="{00000000-0005-0000-0000-0000D0060000}"/>
    <cellStyle name="Vejica 2 10 3 2 2" xfId="1702" xr:uid="{00000000-0005-0000-0000-0000D1060000}"/>
    <cellStyle name="Vejica 2 10 3 2 3" xfId="1703" xr:uid="{00000000-0005-0000-0000-0000D2060000}"/>
    <cellStyle name="Vejica 2 10 3 2 4" xfId="1704" xr:uid="{00000000-0005-0000-0000-0000D3060000}"/>
    <cellStyle name="Vejica 2 10 3 3" xfId="1705" xr:uid="{00000000-0005-0000-0000-0000D4060000}"/>
    <cellStyle name="Vejica 2 10 3 4" xfId="1706" xr:uid="{00000000-0005-0000-0000-0000D5060000}"/>
    <cellStyle name="Vejica 2 10 3 5" xfId="1707" xr:uid="{00000000-0005-0000-0000-0000D6060000}"/>
    <cellStyle name="Vejica 2 10 4" xfId="1708" xr:uid="{00000000-0005-0000-0000-0000D7060000}"/>
    <cellStyle name="Vejica 2 10 4 2" xfId="1709" xr:uid="{00000000-0005-0000-0000-0000D8060000}"/>
    <cellStyle name="Vejica 2 10 4 2 2" xfId="1710" xr:uid="{00000000-0005-0000-0000-0000D9060000}"/>
    <cellStyle name="Vejica 2 10 4 2 3" xfId="1711" xr:uid="{00000000-0005-0000-0000-0000DA060000}"/>
    <cellStyle name="Vejica 2 10 4 2 4" xfId="1712" xr:uid="{00000000-0005-0000-0000-0000DB060000}"/>
    <cellStyle name="Vejica 2 10 4 3" xfId="1713" xr:uid="{00000000-0005-0000-0000-0000DC060000}"/>
    <cellStyle name="Vejica 2 10 4 4" xfId="1714" xr:uid="{00000000-0005-0000-0000-0000DD060000}"/>
    <cellStyle name="Vejica 2 10 4 5" xfId="1715" xr:uid="{00000000-0005-0000-0000-0000DE060000}"/>
    <cellStyle name="Vejica 2 10 5" xfId="1716" xr:uid="{00000000-0005-0000-0000-0000DF060000}"/>
    <cellStyle name="Vejica 2 10 5 2" xfId="1717" xr:uid="{00000000-0005-0000-0000-0000E0060000}"/>
    <cellStyle name="Vejica 2 10 5 3" xfId="1718" xr:uid="{00000000-0005-0000-0000-0000E1060000}"/>
    <cellStyle name="Vejica 2 10 5 4" xfId="1719" xr:uid="{00000000-0005-0000-0000-0000E2060000}"/>
    <cellStyle name="Vejica 2 10 6" xfId="1720" xr:uid="{00000000-0005-0000-0000-0000E3060000}"/>
    <cellStyle name="Vejica 2 10 7" xfId="1721" xr:uid="{00000000-0005-0000-0000-0000E4060000}"/>
    <cellStyle name="Vejica 2 10 8" xfId="1722" xr:uid="{00000000-0005-0000-0000-0000E5060000}"/>
    <cellStyle name="Vejica 2 11" xfId="1723" xr:uid="{00000000-0005-0000-0000-0000E6060000}"/>
    <cellStyle name="Vejica 2 11 2" xfId="1724" xr:uid="{00000000-0005-0000-0000-0000E7060000}"/>
    <cellStyle name="Vejica 2 11 2 2" xfId="1725" xr:uid="{00000000-0005-0000-0000-0000E8060000}"/>
    <cellStyle name="Vejica 2 11 2 3" xfId="1726" xr:uid="{00000000-0005-0000-0000-0000E9060000}"/>
    <cellStyle name="Vejica 2 11 2 4" xfId="1727" xr:uid="{00000000-0005-0000-0000-0000EA060000}"/>
    <cellStyle name="Vejica 2 11 3" xfId="1728" xr:uid="{00000000-0005-0000-0000-0000EB060000}"/>
    <cellStyle name="Vejica 2 11 4" xfId="1729" xr:uid="{00000000-0005-0000-0000-0000EC060000}"/>
    <cellStyle name="Vejica 2 11 5" xfId="1730" xr:uid="{00000000-0005-0000-0000-0000ED060000}"/>
    <cellStyle name="Vejica 2 12" xfId="1731" xr:uid="{00000000-0005-0000-0000-0000EE060000}"/>
    <cellStyle name="Vejica 2 12 2" xfId="1732" xr:uid="{00000000-0005-0000-0000-0000EF060000}"/>
    <cellStyle name="Vejica 2 12 2 2" xfId="1733" xr:uid="{00000000-0005-0000-0000-0000F0060000}"/>
    <cellStyle name="Vejica 2 12 2 3" xfId="1734" xr:uid="{00000000-0005-0000-0000-0000F1060000}"/>
    <cellStyle name="Vejica 2 12 2 4" xfId="1735" xr:uid="{00000000-0005-0000-0000-0000F2060000}"/>
    <cellStyle name="Vejica 2 12 3" xfId="1736" xr:uid="{00000000-0005-0000-0000-0000F3060000}"/>
    <cellStyle name="Vejica 2 12 4" xfId="1737" xr:uid="{00000000-0005-0000-0000-0000F4060000}"/>
    <cellStyle name="Vejica 2 12 5" xfId="1738" xr:uid="{00000000-0005-0000-0000-0000F5060000}"/>
    <cellStyle name="Vejica 2 13" xfId="1739" xr:uid="{00000000-0005-0000-0000-0000F6060000}"/>
    <cellStyle name="Vejica 2 13 2" xfId="1740" xr:uid="{00000000-0005-0000-0000-0000F7060000}"/>
    <cellStyle name="Vejica 2 13 2 2" xfId="1741" xr:uid="{00000000-0005-0000-0000-0000F8060000}"/>
    <cellStyle name="Vejica 2 13 2 3" xfId="1742" xr:uid="{00000000-0005-0000-0000-0000F9060000}"/>
    <cellStyle name="Vejica 2 13 2 4" xfId="1743" xr:uid="{00000000-0005-0000-0000-0000FA060000}"/>
    <cellStyle name="Vejica 2 13 3" xfId="1744" xr:uid="{00000000-0005-0000-0000-0000FB060000}"/>
    <cellStyle name="Vejica 2 13 4" xfId="1745" xr:uid="{00000000-0005-0000-0000-0000FC060000}"/>
    <cellStyle name="Vejica 2 13 5" xfId="1746" xr:uid="{00000000-0005-0000-0000-0000FD060000}"/>
    <cellStyle name="Vejica 2 14" xfId="1747" xr:uid="{00000000-0005-0000-0000-0000FE060000}"/>
    <cellStyle name="Vejica 2 15" xfId="1748" xr:uid="{00000000-0005-0000-0000-0000FF060000}"/>
    <cellStyle name="Vejica 2 16" xfId="1749" xr:uid="{00000000-0005-0000-0000-000000070000}"/>
    <cellStyle name="Vejica 2 17" xfId="1750" xr:uid="{00000000-0005-0000-0000-000001070000}"/>
    <cellStyle name="Vejica 2 18" xfId="1751" xr:uid="{00000000-0005-0000-0000-000002070000}"/>
    <cellStyle name="Vejica 2 19" xfId="1752" xr:uid="{00000000-0005-0000-0000-000003070000}"/>
    <cellStyle name="Vejica 2 2" xfId="1753" xr:uid="{00000000-0005-0000-0000-000004070000}"/>
    <cellStyle name="Vejica 2 2 2" xfId="1754" xr:uid="{00000000-0005-0000-0000-000005070000}"/>
    <cellStyle name="Vejica 2 2 2 2" xfId="1755" xr:uid="{00000000-0005-0000-0000-000006070000}"/>
    <cellStyle name="Vejica 2 2 2 2 2" xfId="1756" xr:uid="{00000000-0005-0000-0000-000007070000}"/>
    <cellStyle name="Vejica 2 2 2 2 2 2" xfId="1757" xr:uid="{00000000-0005-0000-0000-000008070000}"/>
    <cellStyle name="Vejica 2 2 2 2 2 2 2" xfId="1758" xr:uid="{00000000-0005-0000-0000-000009070000}"/>
    <cellStyle name="Vejica 2 2 2 2 2 2 3" xfId="1759" xr:uid="{00000000-0005-0000-0000-00000A070000}"/>
    <cellStyle name="Vejica 2 2 2 2 2 2 4" xfId="1760" xr:uid="{00000000-0005-0000-0000-00000B070000}"/>
    <cellStyle name="Vejica 2 2 2 2 2 3" xfId="1761" xr:uid="{00000000-0005-0000-0000-00000C070000}"/>
    <cellStyle name="Vejica 2 2 2 2 2 4" xfId="1762" xr:uid="{00000000-0005-0000-0000-00000D070000}"/>
    <cellStyle name="Vejica 2 2 2 2 2 5" xfId="1763" xr:uid="{00000000-0005-0000-0000-00000E070000}"/>
    <cellStyle name="Vejica 2 2 2 2 3" xfId="1764" xr:uid="{00000000-0005-0000-0000-00000F070000}"/>
    <cellStyle name="Vejica 2 2 2 2 3 2" xfId="1765" xr:uid="{00000000-0005-0000-0000-000010070000}"/>
    <cellStyle name="Vejica 2 2 2 2 3 3" xfId="1766" xr:uid="{00000000-0005-0000-0000-000011070000}"/>
    <cellStyle name="Vejica 2 2 2 2 3 4" xfId="1767" xr:uid="{00000000-0005-0000-0000-000012070000}"/>
    <cellStyle name="Vejica 2 2 2 2 4" xfId="1768" xr:uid="{00000000-0005-0000-0000-000013070000}"/>
    <cellStyle name="Vejica 2 2 2 2 5" xfId="1769" xr:uid="{00000000-0005-0000-0000-000014070000}"/>
    <cellStyle name="Vejica 2 2 2 2 6" xfId="1770" xr:uid="{00000000-0005-0000-0000-000015070000}"/>
    <cellStyle name="Vejica 2 2 2 3" xfId="1771" xr:uid="{00000000-0005-0000-0000-000016070000}"/>
    <cellStyle name="Vejica 2 2 2 3 2" xfId="1772" xr:uid="{00000000-0005-0000-0000-000017070000}"/>
    <cellStyle name="Vejica 2 2 2 3 2 2" xfId="1773" xr:uid="{00000000-0005-0000-0000-000018070000}"/>
    <cellStyle name="Vejica 2 2 2 3 2 2 2" xfId="1774" xr:uid="{00000000-0005-0000-0000-000019070000}"/>
    <cellStyle name="Vejica 2 2 2 3 2 2 3" xfId="1775" xr:uid="{00000000-0005-0000-0000-00001A070000}"/>
    <cellStyle name="Vejica 2 2 2 3 2 2 4" xfId="1776" xr:uid="{00000000-0005-0000-0000-00001B070000}"/>
    <cellStyle name="Vejica 2 2 2 3 2 3" xfId="1777" xr:uid="{00000000-0005-0000-0000-00001C070000}"/>
    <cellStyle name="Vejica 2 2 2 3 2 4" xfId="1778" xr:uid="{00000000-0005-0000-0000-00001D070000}"/>
    <cellStyle name="Vejica 2 2 2 3 2 5" xfId="1779" xr:uid="{00000000-0005-0000-0000-00001E070000}"/>
    <cellStyle name="Vejica 2 2 2 3 3" xfId="1780" xr:uid="{00000000-0005-0000-0000-00001F070000}"/>
    <cellStyle name="Vejica 2 2 2 3 3 2" xfId="1781" xr:uid="{00000000-0005-0000-0000-000020070000}"/>
    <cellStyle name="Vejica 2 2 2 3 3 3" xfId="1782" xr:uid="{00000000-0005-0000-0000-000021070000}"/>
    <cellStyle name="Vejica 2 2 2 3 3 4" xfId="1783" xr:uid="{00000000-0005-0000-0000-000022070000}"/>
    <cellStyle name="Vejica 2 2 2 3 4" xfId="1784" xr:uid="{00000000-0005-0000-0000-000023070000}"/>
    <cellStyle name="Vejica 2 2 2 3 5" xfId="1785" xr:uid="{00000000-0005-0000-0000-000024070000}"/>
    <cellStyle name="Vejica 2 2 2 3 6" xfId="1786" xr:uid="{00000000-0005-0000-0000-000025070000}"/>
    <cellStyle name="Vejica 2 2 2 4" xfId="1787" xr:uid="{00000000-0005-0000-0000-000026070000}"/>
    <cellStyle name="Vejica 2 2 2 4 2" xfId="1788" xr:uid="{00000000-0005-0000-0000-000027070000}"/>
    <cellStyle name="Vejica 2 2 2 4 2 2" xfId="1789" xr:uid="{00000000-0005-0000-0000-000028070000}"/>
    <cellStyle name="Vejica 2 2 2 4 2 3" xfId="1790" xr:uid="{00000000-0005-0000-0000-000029070000}"/>
    <cellStyle name="Vejica 2 2 2 4 2 4" xfId="1791" xr:uid="{00000000-0005-0000-0000-00002A070000}"/>
    <cellStyle name="Vejica 2 2 2 4 3" xfId="1792" xr:uid="{00000000-0005-0000-0000-00002B070000}"/>
    <cellStyle name="Vejica 2 2 2 4 4" xfId="1793" xr:uid="{00000000-0005-0000-0000-00002C070000}"/>
    <cellStyle name="Vejica 2 2 2 4 5" xfId="1794" xr:uid="{00000000-0005-0000-0000-00002D070000}"/>
    <cellStyle name="Vejica 2 2 2 5" xfId="1795" xr:uid="{00000000-0005-0000-0000-00002E070000}"/>
    <cellStyle name="Vejica 2 2 2 5 2" xfId="1796" xr:uid="{00000000-0005-0000-0000-00002F070000}"/>
    <cellStyle name="Vejica 2 2 2 5 3" xfId="1797" xr:uid="{00000000-0005-0000-0000-000030070000}"/>
    <cellStyle name="Vejica 2 2 2 5 4" xfId="1798" xr:uid="{00000000-0005-0000-0000-000031070000}"/>
    <cellStyle name="Vejica 2 2 2 6" xfId="1799" xr:uid="{00000000-0005-0000-0000-000032070000}"/>
    <cellStyle name="Vejica 2 2 2 7" xfId="1800" xr:uid="{00000000-0005-0000-0000-000033070000}"/>
    <cellStyle name="Vejica 2 2 2 8" xfId="1801" xr:uid="{00000000-0005-0000-0000-000034070000}"/>
    <cellStyle name="Vejica 2 2 3" xfId="1802" xr:uid="{00000000-0005-0000-0000-000035070000}"/>
    <cellStyle name="Vejica 2 2 4" xfId="1803" xr:uid="{00000000-0005-0000-0000-000036070000}"/>
    <cellStyle name="Vejica 2 2 5" xfId="1804" xr:uid="{00000000-0005-0000-0000-000037070000}"/>
    <cellStyle name="Vejica 2 3" xfId="1805" xr:uid="{00000000-0005-0000-0000-000038070000}"/>
    <cellStyle name="Vejica 2 3 2" xfId="1806" xr:uid="{00000000-0005-0000-0000-000039070000}"/>
    <cellStyle name="Vejica 2 3 2 2" xfId="1807" xr:uid="{00000000-0005-0000-0000-00003A070000}"/>
    <cellStyle name="Vejica 2 3 2 3" xfId="1808" xr:uid="{00000000-0005-0000-0000-00003B070000}"/>
    <cellStyle name="Vejica 2 3 2 4" xfId="1809" xr:uid="{00000000-0005-0000-0000-00003C070000}"/>
    <cellStyle name="Vejica 2 3 3" xfId="1810" xr:uid="{00000000-0005-0000-0000-00003D070000}"/>
    <cellStyle name="Vejica 2 3 3 2" xfId="1811" xr:uid="{00000000-0005-0000-0000-00003E070000}"/>
    <cellStyle name="Vejica 2 3 3 2 2" xfId="1812" xr:uid="{00000000-0005-0000-0000-00003F070000}"/>
    <cellStyle name="Vejica 2 3 3 2 2 2" xfId="1813" xr:uid="{00000000-0005-0000-0000-000040070000}"/>
    <cellStyle name="Vejica 2 3 3 2 2 3" xfId="1814" xr:uid="{00000000-0005-0000-0000-000041070000}"/>
    <cellStyle name="Vejica 2 3 3 2 2 4" xfId="1815" xr:uid="{00000000-0005-0000-0000-000042070000}"/>
    <cellStyle name="Vejica 2 3 3 2 3" xfId="1816" xr:uid="{00000000-0005-0000-0000-000043070000}"/>
    <cellStyle name="Vejica 2 3 3 2 4" xfId="1817" xr:uid="{00000000-0005-0000-0000-000044070000}"/>
    <cellStyle name="Vejica 2 3 3 2 5" xfId="1818" xr:uid="{00000000-0005-0000-0000-000045070000}"/>
    <cellStyle name="Vejica 2 3 3 3" xfId="1819" xr:uid="{00000000-0005-0000-0000-000046070000}"/>
    <cellStyle name="Vejica 2 3 3 3 2" xfId="1820" xr:uid="{00000000-0005-0000-0000-000047070000}"/>
    <cellStyle name="Vejica 2 3 3 3 3" xfId="1821" xr:uid="{00000000-0005-0000-0000-000048070000}"/>
    <cellStyle name="Vejica 2 3 3 3 4" xfId="1822" xr:uid="{00000000-0005-0000-0000-000049070000}"/>
    <cellStyle name="Vejica 2 3 3 4" xfId="1823" xr:uid="{00000000-0005-0000-0000-00004A070000}"/>
    <cellStyle name="Vejica 2 3 3 5" xfId="1824" xr:uid="{00000000-0005-0000-0000-00004B070000}"/>
    <cellStyle name="Vejica 2 3 3 6" xfId="1825" xr:uid="{00000000-0005-0000-0000-00004C070000}"/>
    <cellStyle name="Vejica 2 3 4" xfId="1826" xr:uid="{00000000-0005-0000-0000-00004D070000}"/>
    <cellStyle name="Vejica 2 3 4 2" xfId="1827" xr:uid="{00000000-0005-0000-0000-00004E070000}"/>
    <cellStyle name="Vejica 2 3 4 2 2" xfId="1828" xr:uid="{00000000-0005-0000-0000-00004F070000}"/>
    <cellStyle name="Vejica 2 3 4 2 2 2" xfId="1829" xr:uid="{00000000-0005-0000-0000-000050070000}"/>
    <cellStyle name="Vejica 2 3 4 2 2 3" xfId="1830" xr:uid="{00000000-0005-0000-0000-000051070000}"/>
    <cellStyle name="Vejica 2 3 4 2 2 4" xfId="1831" xr:uid="{00000000-0005-0000-0000-000052070000}"/>
    <cellStyle name="Vejica 2 3 4 2 3" xfId="1832" xr:uid="{00000000-0005-0000-0000-000053070000}"/>
    <cellStyle name="Vejica 2 3 4 2 4" xfId="1833" xr:uid="{00000000-0005-0000-0000-000054070000}"/>
    <cellStyle name="Vejica 2 3 4 2 5" xfId="1834" xr:uid="{00000000-0005-0000-0000-000055070000}"/>
    <cellStyle name="Vejica 2 3 4 3" xfId="1835" xr:uid="{00000000-0005-0000-0000-000056070000}"/>
    <cellStyle name="Vejica 2 3 4 3 2" xfId="1836" xr:uid="{00000000-0005-0000-0000-000057070000}"/>
    <cellStyle name="Vejica 2 3 4 3 3" xfId="1837" xr:uid="{00000000-0005-0000-0000-000058070000}"/>
    <cellStyle name="Vejica 2 3 4 3 4" xfId="1838" xr:uid="{00000000-0005-0000-0000-000059070000}"/>
    <cellStyle name="Vejica 2 3 4 4" xfId="1839" xr:uid="{00000000-0005-0000-0000-00005A070000}"/>
    <cellStyle name="Vejica 2 3 4 5" xfId="1840" xr:uid="{00000000-0005-0000-0000-00005B070000}"/>
    <cellStyle name="Vejica 2 3 4 6" xfId="1841" xr:uid="{00000000-0005-0000-0000-00005C070000}"/>
    <cellStyle name="Vejica 2 3 5" xfId="1842" xr:uid="{00000000-0005-0000-0000-00005D070000}"/>
    <cellStyle name="Vejica 2 3 5 2" xfId="1843" xr:uid="{00000000-0005-0000-0000-00005E070000}"/>
    <cellStyle name="Vejica 2 3 5 2 2" xfId="1844" xr:uid="{00000000-0005-0000-0000-00005F070000}"/>
    <cellStyle name="Vejica 2 3 5 2 3" xfId="1845" xr:uid="{00000000-0005-0000-0000-000060070000}"/>
    <cellStyle name="Vejica 2 3 5 2 4" xfId="1846" xr:uid="{00000000-0005-0000-0000-000061070000}"/>
    <cellStyle name="Vejica 2 3 5 3" xfId="1847" xr:uid="{00000000-0005-0000-0000-000062070000}"/>
    <cellStyle name="Vejica 2 3 5 4" xfId="1848" xr:uid="{00000000-0005-0000-0000-000063070000}"/>
    <cellStyle name="Vejica 2 3 5 5" xfId="1849" xr:uid="{00000000-0005-0000-0000-000064070000}"/>
    <cellStyle name="Vejica 2 3 6" xfId="1850" xr:uid="{00000000-0005-0000-0000-000065070000}"/>
    <cellStyle name="Vejica 2 3 6 2" xfId="1851" xr:uid="{00000000-0005-0000-0000-000066070000}"/>
    <cellStyle name="Vejica 2 3 6 3" xfId="1852" xr:uid="{00000000-0005-0000-0000-000067070000}"/>
    <cellStyle name="Vejica 2 3 6 4" xfId="1853" xr:uid="{00000000-0005-0000-0000-000068070000}"/>
    <cellStyle name="Vejica 2 3 7" xfId="1854" xr:uid="{00000000-0005-0000-0000-000069070000}"/>
    <cellStyle name="Vejica 2 3 8" xfId="1855" xr:uid="{00000000-0005-0000-0000-00006A070000}"/>
    <cellStyle name="Vejica 2 3 9" xfId="1856" xr:uid="{00000000-0005-0000-0000-00006B070000}"/>
    <cellStyle name="Vejica 2 4" xfId="1857" xr:uid="{00000000-0005-0000-0000-00006C070000}"/>
    <cellStyle name="Vejica 2 4 2" xfId="1858" xr:uid="{00000000-0005-0000-0000-00006D070000}"/>
    <cellStyle name="Vejica 2 4 2 2" xfId="1859" xr:uid="{00000000-0005-0000-0000-00006E070000}"/>
    <cellStyle name="Vejica 2 4 2 2 2" xfId="1860" xr:uid="{00000000-0005-0000-0000-00006F070000}"/>
    <cellStyle name="Vejica 2 4 2 2 2 2" xfId="1861" xr:uid="{00000000-0005-0000-0000-000070070000}"/>
    <cellStyle name="Vejica 2 4 2 2 2 3" xfId="1862" xr:uid="{00000000-0005-0000-0000-000071070000}"/>
    <cellStyle name="Vejica 2 4 2 2 2 4" xfId="1863" xr:uid="{00000000-0005-0000-0000-000072070000}"/>
    <cellStyle name="Vejica 2 4 2 2 3" xfId="1864" xr:uid="{00000000-0005-0000-0000-000073070000}"/>
    <cellStyle name="Vejica 2 4 2 2 4" xfId="1865" xr:uid="{00000000-0005-0000-0000-000074070000}"/>
    <cellStyle name="Vejica 2 4 2 2 5" xfId="1866" xr:uid="{00000000-0005-0000-0000-000075070000}"/>
    <cellStyle name="Vejica 2 4 2 3" xfId="1867" xr:uid="{00000000-0005-0000-0000-000076070000}"/>
    <cellStyle name="Vejica 2 4 2 3 2" xfId="1868" xr:uid="{00000000-0005-0000-0000-000077070000}"/>
    <cellStyle name="Vejica 2 4 2 3 3" xfId="1869" xr:uid="{00000000-0005-0000-0000-000078070000}"/>
    <cellStyle name="Vejica 2 4 2 3 4" xfId="1870" xr:uid="{00000000-0005-0000-0000-000079070000}"/>
    <cellStyle name="Vejica 2 4 2 4" xfId="1871" xr:uid="{00000000-0005-0000-0000-00007A070000}"/>
    <cellStyle name="Vejica 2 4 2 5" xfId="1872" xr:uid="{00000000-0005-0000-0000-00007B070000}"/>
    <cellStyle name="Vejica 2 4 2 6" xfId="1873" xr:uid="{00000000-0005-0000-0000-00007C070000}"/>
    <cellStyle name="Vejica 2 4 3" xfId="1874" xr:uid="{00000000-0005-0000-0000-00007D070000}"/>
    <cellStyle name="Vejica 2 4 3 2" xfId="1875" xr:uid="{00000000-0005-0000-0000-00007E070000}"/>
    <cellStyle name="Vejica 2 4 3 2 2" xfId="1876" xr:uid="{00000000-0005-0000-0000-00007F070000}"/>
    <cellStyle name="Vejica 2 4 3 2 2 2" xfId="1877" xr:uid="{00000000-0005-0000-0000-000080070000}"/>
    <cellStyle name="Vejica 2 4 3 2 2 3" xfId="1878" xr:uid="{00000000-0005-0000-0000-000081070000}"/>
    <cellStyle name="Vejica 2 4 3 2 2 4" xfId="1879" xr:uid="{00000000-0005-0000-0000-000082070000}"/>
    <cellStyle name="Vejica 2 4 3 2 3" xfId="1880" xr:uid="{00000000-0005-0000-0000-000083070000}"/>
    <cellStyle name="Vejica 2 4 3 2 4" xfId="1881" xr:uid="{00000000-0005-0000-0000-000084070000}"/>
    <cellStyle name="Vejica 2 4 3 2 5" xfId="1882" xr:uid="{00000000-0005-0000-0000-000085070000}"/>
    <cellStyle name="Vejica 2 4 3 3" xfId="1883" xr:uid="{00000000-0005-0000-0000-000086070000}"/>
    <cellStyle name="Vejica 2 4 3 3 2" xfId="1884" xr:uid="{00000000-0005-0000-0000-000087070000}"/>
    <cellStyle name="Vejica 2 4 3 3 3" xfId="1885" xr:uid="{00000000-0005-0000-0000-000088070000}"/>
    <cellStyle name="Vejica 2 4 3 3 4" xfId="1886" xr:uid="{00000000-0005-0000-0000-000089070000}"/>
    <cellStyle name="Vejica 2 4 3 4" xfId="1887" xr:uid="{00000000-0005-0000-0000-00008A070000}"/>
    <cellStyle name="Vejica 2 4 3 5" xfId="1888" xr:uid="{00000000-0005-0000-0000-00008B070000}"/>
    <cellStyle name="Vejica 2 4 3 6" xfId="1889" xr:uid="{00000000-0005-0000-0000-00008C070000}"/>
    <cellStyle name="Vejica 2 4 4" xfId="1890" xr:uid="{00000000-0005-0000-0000-00008D070000}"/>
    <cellStyle name="Vejica 2 4 4 2" xfId="1891" xr:uid="{00000000-0005-0000-0000-00008E070000}"/>
    <cellStyle name="Vejica 2 4 4 2 2" xfId="1892" xr:uid="{00000000-0005-0000-0000-00008F070000}"/>
    <cellStyle name="Vejica 2 4 4 2 3" xfId="1893" xr:uid="{00000000-0005-0000-0000-000090070000}"/>
    <cellStyle name="Vejica 2 4 4 2 4" xfId="1894" xr:uid="{00000000-0005-0000-0000-000091070000}"/>
    <cellStyle name="Vejica 2 4 4 3" xfId="1895" xr:uid="{00000000-0005-0000-0000-000092070000}"/>
    <cellStyle name="Vejica 2 4 4 4" xfId="1896" xr:uid="{00000000-0005-0000-0000-000093070000}"/>
    <cellStyle name="Vejica 2 4 4 5" xfId="1897" xr:uid="{00000000-0005-0000-0000-000094070000}"/>
    <cellStyle name="Vejica 2 4 5" xfId="1898" xr:uid="{00000000-0005-0000-0000-000095070000}"/>
    <cellStyle name="Vejica 2 4 5 2" xfId="1899" xr:uid="{00000000-0005-0000-0000-000096070000}"/>
    <cellStyle name="Vejica 2 4 5 3" xfId="1900" xr:uid="{00000000-0005-0000-0000-000097070000}"/>
    <cellStyle name="Vejica 2 4 5 4" xfId="1901" xr:uid="{00000000-0005-0000-0000-000098070000}"/>
    <cellStyle name="Vejica 2 4 6" xfId="1902" xr:uid="{00000000-0005-0000-0000-000099070000}"/>
    <cellStyle name="Vejica 2 4 7" xfId="1903" xr:uid="{00000000-0005-0000-0000-00009A070000}"/>
    <cellStyle name="Vejica 2 4 8" xfId="1904" xr:uid="{00000000-0005-0000-0000-00009B070000}"/>
    <cellStyle name="Vejica 2 5" xfId="1905" xr:uid="{00000000-0005-0000-0000-00009C070000}"/>
    <cellStyle name="Vejica 2 5 2" xfId="1906" xr:uid="{00000000-0005-0000-0000-00009D070000}"/>
    <cellStyle name="Vejica 2 5 2 2" xfId="1907" xr:uid="{00000000-0005-0000-0000-00009E070000}"/>
    <cellStyle name="Vejica 2 5 2 2 2" xfId="1908" xr:uid="{00000000-0005-0000-0000-00009F070000}"/>
    <cellStyle name="Vejica 2 5 2 2 2 2" xfId="1909" xr:uid="{00000000-0005-0000-0000-0000A0070000}"/>
    <cellStyle name="Vejica 2 5 2 2 2 3" xfId="1910" xr:uid="{00000000-0005-0000-0000-0000A1070000}"/>
    <cellStyle name="Vejica 2 5 2 2 2 4" xfId="1911" xr:uid="{00000000-0005-0000-0000-0000A2070000}"/>
    <cellStyle name="Vejica 2 5 2 2 3" xfId="1912" xr:uid="{00000000-0005-0000-0000-0000A3070000}"/>
    <cellStyle name="Vejica 2 5 2 2 4" xfId="1913" xr:uid="{00000000-0005-0000-0000-0000A4070000}"/>
    <cellStyle name="Vejica 2 5 2 2 5" xfId="1914" xr:uid="{00000000-0005-0000-0000-0000A5070000}"/>
    <cellStyle name="Vejica 2 5 2 3" xfId="1915" xr:uid="{00000000-0005-0000-0000-0000A6070000}"/>
    <cellStyle name="Vejica 2 5 2 3 2" xfId="1916" xr:uid="{00000000-0005-0000-0000-0000A7070000}"/>
    <cellStyle name="Vejica 2 5 2 3 3" xfId="1917" xr:uid="{00000000-0005-0000-0000-0000A8070000}"/>
    <cellStyle name="Vejica 2 5 2 3 4" xfId="1918" xr:uid="{00000000-0005-0000-0000-0000A9070000}"/>
    <cellStyle name="Vejica 2 5 2 4" xfId="1919" xr:uid="{00000000-0005-0000-0000-0000AA070000}"/>
    <cellStyle name="Vejica 2 5 2 5" xfId="1920" xr:uid="{00000000-0005-0000-0000-0000AB070000}"/>
    <cellStyle name="Vejica 2 5 2 6" xfId="1921" xr:uid="{00000000-0005-0000-0000-0000AC070000}"/>
    <cellStyle name="Vejica 2 5 3" xfId="1922" xr:uid="{00000000-0005-0000-0000-0000AD070000}"/>
    <cellStyle name="Vejica 2 5 3 2" xfId="1923" xr:uid="{00000000-0005-0000-0000-0000AE070000}"/>
    <cellStyle name="Vejica 2 5 3 2 2" xfId="1924" xr:uid="{00000000-0005-0000-0000-0000AF070000}"/>
    <cellStyle name="Vejica 2 5 3 2 2 2" xfId="1925" xr:uid="{00000000-0005-0000-0000-0000B0070000}"/>
    <cellStyle name="Vejica 2 5 3 2 2 3" xfId="1926" xr:uid="{00000000-0005-0000-0000-0000B1070000}"/>
    <cellStyle name="Vejica 2 5 3 2 2 4" xfId="1927" xr:uid="{00000000-0005-0000-0000-0000B2070000}"/>
    <cellStyle name="Vejica 2 5 3 2 3" xfId="1928" xr:uid="{00000000-0005-0000-0000-0000B3070000}"/>
    <cellStyle name="Vejica 2 5 3 2 4" xfId="1929" xr:uid="{00000000-0005-0000-0000-0000B4070000}"/>
    <cellStyle name="Vejica 2 5 3 2 5" xfId="1930" xr:uid="{00000000-0005-0000-0000-0000B5070000}"/>
    <cellStyle name="Vejica 2 5 3 3" xfId="1931" xr:uid="{00000000-0005-0000-0000-0000B6070000}"/>
    <cellStyle name="Vejica 2 5 3 3 2" xfId="1932" xr:uid="{00000000-0005-0000-0000-0000B7070000}"/>
    <cellStyle name="Vejica 2 5 3 3 3" xfId="1933" xr:uid="{00000000-0005-0000-0000-0000B8070000}"/>
    <cellStyle name="Vejica 2 5 3 3 4" xfId="1934" xr:uid="{00000000-0005-0000-0000-0000B9070000}"/>
    <cellStyle name="Vejica 2 5 3 4" xfId="1935" xr:uid="{00000000-0005-0000-0000-0000BA070000}"/>
    <cellStyle name="Vejica 2 5 3 5" xfId="1936" xr:uid="{00000000-0005-0000-0000-0000BB070000}"/>
    <cellStyle name="Vejica 2 5 3 6" xfId="1937" xr:uid="{00000000-0005-0000-0000-0000BC070000}"/>
    <cellStyle name="Vejica 2 5 4" xfId="1938" xr:uid="{00000000-0005-0000-0000-0000BD070000}"/>
    <cellStyle name="Vejica 2 5 4 2" xfId="1939" xr:uid="{00000000-0005-0000-0000-0000BE070000}"/>
    <cellStyle name="Vejica 2 5 4 2 2" xfId="1940" xr:uid="{00000000-0005-0000-0000-0000BF070000}"/>
    <cellStyle name="Vejica 2 5 4 2 3" xfId="1941" xr:uid="{00000000-0005-0000-0000-0000C0070000}"/>
    <cellStyle name="Vejica 2 5 4 2 4" xfId="1942" xr:uid="{00000000-0005-0000-0000-0000C1070000}"/>
    <cellStyle name="Vejica 2 5 4 3" xfId="1943" xr:uid="{00000000-0005-0000-0000-0000C2070000}"/>
    <cellStyle name="Vejica 2 5 4 4" xfId="1944" xr:uid="{00000000-0005-0000-0000-0000C3070000}"/>
    <cellStyle name="Vejica 2 5 4 5" xfId="1945" xr:uid="{00000000-0005-0000-0000-0000C4070000}"/>
    <cellStyle name="Vejica 2 5 5" xfId="1946" xr:uid="{00000000-0005-0000-0000-0000C5070000}"/>
    <cellStyle name="Vejica 2 5 5 2" xfId="1947" xr:uid="{00000000-0005-0000-0000-0000C6070000}"/>
    <cellStyle name="Vejica 2 5 5 3" xfId="1948" xr:uid="{00000000-0005-0000-0000-0000C7070000}"/>
    <cellStyle name="Vejica 2 5 5 4" xfId="1949" xr:uid="{00000000-0005-0000-0000-0000C8070000}"/>
    <cellStyle name="Vejica 2 5 6" xfId="1950" xr:uid="{00000000-0005-0000-0000-0000C9070000}"/>
    <cellStyle name="Vejica 2 5 7" xfId="1951" xr:uid="{00000000-0005-0000-0000-0000CA070000}"/>
    <cellStyle name="Vejica 2 5 8" xfId="1952" xr:uid="{00000000-0005-0000-0000-0000CB070000}"/>
    <cellStyle name="Vejica 2 6" xfId="1953" xr:uid="{00000000-0005-0000-0000-0000CC070000}"/>
    <cellStyle name="Vejica 2 6 2" xfId="1954" xr:uid="{00000000-0005-0000-0000-0000CD070000}"/>
    <cellStyle name="Vejica 2 6 2 2" xfId="1955" xr:uid="{00000000-0005-0000-0000-0000CE070000}"/>
    <cellStyle name="Vejica 2 6 2 2 2" xfId="1956" xr:uid="{00000000-0005-0000-0000-0000CF070000}"/>
    <cellStyle name="Vejica 2 6 2 2 2 2" xfId="1957" xr:uid="{00000000-0005-0000-0000-0000D0070000}"/>
    <cellStyle name="Vejica 2 6 2 2 2 3" xfId="1958" xr:uid="{00000000-0005-0000-0000-0000D1070000}"/>
    <cellStyle name="Vejica 2 6 2 2 2 4" xfId="1959" xr:uid="{00000000-0005-0000-0000-0000D2070000}"/>
    <cellStyle name="Vejica 2 6 2 2 3" xfId="1960" xr:uid="{00000000-0005-0000-0000-0000D3070000}"/>
    <cellStyle name="Vejica 2 6 2 2 4" xfId="1961" xr:uid="{00000000-0005-0000-0000-0000D4070000}"/>
    <cellStyle name="Vejica 2 6 2 2 5" xfId="1962" xr:uid="{00000000-0005-0000-0000-0000D5070000}"/>
    <cellStyle name="Vejica 2 6 2 3" xfId="1963" xr:uid="{00000000-0005-0000-0000-0000D6070000}"/>
    <cellStyle name="Vejica 2 6 2 3 2" xfId="1964" xr:uid="{00000000-0005-0000-0000-0000D7070000}"/>
    <cellStyle name="Vejica 2 6 2 3 3" xfId="1965" xr:uid="{00000000-0005-0000-0000-0000D8070000}"/>
    <cellStyle name="Vejica 2 6 2 3 4" xfId="1966" xr:uid="{00000000-0005-0000-0000-0000D9070000}"/>
    <cellStyle name="Vejica 2 6 2 4" xfId="1967" xr:uid="{00000000-0005-0000-0000-0000DA070000}"/>
    <cellStyle name="Vejica 2 6 2 5" xfId="1968" xr:uid="{00000000-0005-0000-0000-0000DB070000}"/>
    <cellStyle name="Vejica 2 6 2 6" xfId="1969" xr:uid="{00000000-0005-0000-0000-0000DC070000}"/>
    <cellStyle name="Vejica 2 6 3" xfId="1970" xr:uid="{00000000-0005-0000-0000-0000DD070000}"/>
    <cellStyle name="Vejica 2 6 3 2" xfId="1971" xr:uid="{00000000-0005-0000-0000-0000DE070000}"/>
    <cellStyle name="Vejica 2 6 3 2 2" xfId="1972" xr:uid="{00000000-0005-0000-0000-0000DF070000}"/>
    <cellStyle name="Vejica 2 6 3 2 2 2" xfId="1973" xr:uid="{00000000-0005-0000-0000-0000E0070000}"/>
    <cellStyle name="Vejica 2 6 3 2 2 3" xfId="1974" xr:uid="{00000000-0005-0000-0000-0000E1070000}"/>
    <cellStyle name="Vejica 2 6 3 2 2 4" xfId="1975" xr:uid="{00000000-0005-0000-0000-0000E2070000}"/>
    <cellStyle name="Vejica 2 6 3 2 3" xfId="1976" xr:uid="{00000000-0005-0000-0000-0000E3070000}"/>
    <cellStyle name="Vejica 2 6 3 2 4" xfId="1977" xr:uid="{00000000-0005-0000-0000-0000E4070000}"/>
    <cellStyle name="Vejica 2 6 3 2 5" xfId="1978" xr:uid="{00000000-0005-0000-0000-0000E5070000}"/>
    <cellStyle name="Vejica 2 6 3 3" xfId="1979" xr:uid="{00000000-0005-0000-0000-0000E6070000}"/>
    <cellStyle name="Vejica 2 6 3 3 2" xfId="1980" xr:uid="{00000000-0005-0000-0000-0000E7070000}"/>
    <cellStyle name="Vejica 2 6 3 3 3" xfId="1981" xr:uid="{00000000-0005-0000-0000-0000E8070000}"/>
    <cellStyle name="Vejica 2 6 3 3 4" xfId="1982" xr:uid="{00000000-0005-0000-0000-0000E9070000}"/>
    <cellStyle name="Vejica 2 6 3 4" xfId="1983" xr:uid="{00000000-0005-0000-0000-0000EA070000}"/>
    <cellStyle name="Vejica 2 6 3 5" xfId="1984" xr:uid="{00000000-0005-0000-0000-0000EB070000}"/>
    <cellStyle name="Vejica 2 6 3 6" xfId="1985" xr:uid="{00000000-0005-0000-0000-0000EC070000}"/>
    <cellStyle name="Vejica 2 6 4" xfId="1986" xr:uid="{00000000-0005-0000-0000-0000ED070000}"/>
    <cellStyle name="Vejica 2 6 4 2" xfId="1987" xr:uid="{00000000-0005-0000-0000-0000EE070000}"/>
    <cellStyle name="Vejica 2 6 4 2 2" xfId="1988" xr:uid="{00000000-0005-0000-0000-0000EF070000}"/>
    <cellStyle name="Vejica 2 6 4 2 3" xfId="1989" xr:uid="{00000000-0005-0000-0000-0000F0070000}"/>
    <cellStyle name="Vejica 2 6 4 2 4" xfId="1990" xr:uid="{00000000-0005-0000-0000-0000F1070000}"/>
    <cellStyle name="Vejica 2 6 4 3" xfId="1991" xr:uid="{00000000-0005-0000-0000-0000F2070000}"/>
    <cellStyle name="Vejica 2 6 4 4" xfId="1992" xr:uid="{00000000-0005-0000-0000-0000F3070000}"/>
    <cellStyle name="Vejica 2 6 4 5" xfId="1993" xr:uid="{00000000-0005-0000-0000-0000F4070000}"/>
    <cellStyle name="Vejica 2 6 5" xfId="1994" xr:uid="{00000000-0005-0000-0000-0000F5070000}"/>
    <cellStyle name="Vejica 2 6 5 2" xfId="1995" xr:uid="{00000000-0005-0000-0000-0000F6070000}"/>
    <cellStyle name="Vejica 2 6 5 3" xfId="1996" xr:uid="{00000000-0005-0000-0000-0000F7070000}"/>
    <cellStyle name="Vejica 2 6 5 4" xfId="1997" xr:uid="{00000000-0005-0000-0000-0000F8070000}"/>
    <cellStyle name="Vejica 2 6 6" xfId="1998" xr:uid="{00000000-0005-0000-0000-0000F9070000}"/>
    <cellStyle name="Vejica 2 6 7" xfId="1999" xr:uid="{00000000-0005-0000-0000-0000FA070000}"/>
    <cellStyle name="Vejica 2 6 8" xfId="2000" xr:uid="{00000000-0005-0000-0000-0000FB070000}"/>
    <cellStyle name="Vejica 2 7" xfId="2001" xr:uid="{00000000-0005-0000-0000-0000FC070000}"/>
    <cellStyle name="Vejica 2 7 2" xfId="2002" xr:uid="{00000000-0005-0000-0000-0000FD070000}"/>
    <cellStyle name="Vejica 2 7 2 2" xfId="2003" xr:uid="{00000000-0005-0000-0000-0000FE070000}"/>
    <cellStyle name="Vejica 2 7 2 2 2" xfId="2004" xr:uid="{00000000-0005-0000-0000-0000FF070000}"/>
    <cellStyle name="Vejica 2 7 2 2 2 2" xfId="2005" xr:uid="{00000000-0005-0000-0000-000000080000}"/>
    <cellStyle name="Vejica 2 7 2 2 2 3" xfId="2006" xr:uid="{00000000-0005-0000-0000-000001080000}"/>
    <cellStyle name="Vejica 2 7 2 2 2 4" xfId="2007" xr:uid="{00000000-0005-0000-0000-000002080000}"/>
    <cellStyle name="Vejica 2 7 2 2 3" xfId="2008" xr:uid="{00000000-0005-0000-0000-000003080000}"/>
    <cellStyle name="Vejica 2 7 2 2 4" xfId="2009" xr:uid="{00000000-0005-0000-0000-000004080000}"/>
    <cellStyle name="Vejica 2 7 2 2 5" xfId="2010" xr:uid="{00000000-0005-0000-0000-000005080000}"/>
    <cellStyle name="Vejica 2 7 2 3" xfId="2011" xr:uid="{00000000-0005-0000-0000-000006080000}"/>
    <cellStyle name="Vejica 2 7 2 3 2" xfId="2012" xr:uid="{00000000-0005-0000-0000-000007080000}"/>
    <cellStyle name="Vejica 2 7 2 3 3" xfId="2013" xr:uid="{00000000-0005-0000-0000-000008080000}"/>
    <cellStyle name="Vejica 2 7 2 3 4" xfId="2014" xr:uid="{00000000-0005-0000-0000-000009080000}"/>
    <cellStyle name="Vejica 2 7 2 4" xfId="2015" xr:uid="{00000000-0005-0000-0000-00000A080000}"/>
    <cellStyle name="Vejica 2 7 2 5" xfId="2016" xr:uid="{00000000-0005-0000-0000-00000B080000}"/>
    <cellStyle name="Vejica 2 7 2 6" xfId="2017" xr:uid="{00000000-0005-0000-0000-00000C080000}"/>
    <cellStyle name="Vejica 2 7 2 7" xfId="2018" xr:uid="{00000000-0005-0000-0000-00000D080000}"/>
    <cellStyle name="Vejica 2 7 3" xfId="2019" xr:uid="{00000000-0005-0000-0000-00000E080000}"/>
    <cellStyle name="Vejica 2 7 3 2" xfId="2020" xr:uid="{00000000-0005-0000-0000-00000F080000}"/>
    <cellStyle name="Vejica 2 7 3 2 2" xfId="2021" xr:uid="{00000000-0005-0000-0000-000010080000}"/>
    <cellStyle name="Vejica 2 7 3 2 2 2" xfId="2022" xr:uid="{00000000-0005-0000-0000-000011080000}"/>
    <cellStyle name="Vejica 2 7 3 2 2 3" xfId="2023" xr:uid="{00000000-0005-0000-0000-000012080000}"/>
    <cellStyle name="Vejica 2 7 3 2 2 4" xfId="2024" xr:uid="{00000000-0005-0000-0000-000013080000}"/>
    <cellStyle name="Vejica 2 7 3 2 3" xfId="2025" xr:uid="{00000000-0005-0000-0000-000014080000}"/>
    <cellStyle name="Vejica 2 7 3 2 4" xfId="2026" xr:uid="{00000000-0005-0000-0000-000015080000}"/>
    <cellStyle name="Vejica 2 7 3 2 5" xfId="2027" xr:uid="{00000000-0005-0000-0000-000016080000}"/>
    <cellStyle name="Vejica 2 7 3 3" xfId="2028" xr:uid="{00000000-0005-0000-0000-000017080000}"/>
    <cellStyle name="Vejica 2 7 3 3 2" xfId="2029" xr:uid="{00000000-0005-0000-0000-000018080000}"/>
    <cellStyle name="Vejica 2 7 3 3 3" xfId="2030" xr:uid="{00000000-0005-0000-0000-000019080000}"/>
    <cellStyle name="Vejica 2 7 3 3 4" xfId="2031" xr:uid="{00000000-0005-0000-0000-00001A080000}"/>
    <cellStyle name="Vejica 2 7 3 4" xfId="2032" xr:uid="{00000000-0005-0000-0000-00001B080000}"/>
    <cellStyle name="Vejica 2 7 3 5" xfId="2033" xr:uid="{00000000-0005-0000-0000-00001C080000}"/>
    <cellStyle name="Vejica 2 7 3 6" xfId="2034" xr:uid="{00000000-0005-0000-0000-00001D080000}"/>
    <cellStyle name="Vejica 2 7 4" xfId="2035" xr:uid="{00000000-0005-0000-0000-00001E080000}"/>
    <cellStyle name="Vejica 2 7 4 2" xfId="2036" xr:uid="{00000000-0005-0000-0000-00001F080000}"/>
    <cellStyle name="Vejica 2 7 4 2 2" xfId="2037" xr:uid="{00000000-0005-0000-0000-000020080000}"/>
    <cellStyle name="Vejica 2 7 4 2 3" xfId="2038" xr:uid="{00000000-0005-0000-0000-000021080000}"/>
    <cellStyle name="Vejica 2 7 4 2 4" xfId="2039" xr:uid="{00000000-0005-0000-0000-000022080000}"/>
    <cellStyle name="Vejica 2 7 4 3" xfId="2040" xr:uid="{00000000-0005-0000-0000-000023080000}"/>
    <cellStyle name="Vejica 2 7 4 4" xfId="2041" xr:uid="{00000000-0005-0000-0000-000024080000}"/>
    <cellStyle name="Vejica 2 7 4 5" xfId="2042" xr:uid="{00000000-0005-0000-0000-000025080000}"/>
    <cellStyle name="Vejica 2 7 5" xfId="2043" xr:uid="{00000000-0005-0000-0000-000026080000}"/>
    <cellStyle name="Vejica 2 7 5 2" xfId="2044" xr:uid="{00000000-0005-0000-0000-000027080000}"/>
    <cellStyle name="Vejica 2 7 5 3" xfId="2045" xr:uid="{00000000-0005-0000-0000-000028080000}"/>
    <cellStyle name="Vejica 2 7 5 4" xfId="2046" xr:uid="{00000000-0005-0000-0000-000029080000}"/>
    <cellStyle name="Vejica 2 7 6" xfId="2047" xr:uid="{00000000-0005-0000-0000-00002A080000}"/>
    <cellStyle name="Vejica 2 7 7" xfId="2048" xr:uid="{00000000-0005-0000-0000-00002B080000}"/>
    <cellStyle name="Vejica 2 7 8" xfId="2049" xr:uid="{00000000-0005-0000-0000-00002C080000}"/>
    <cellStyle name="Vejica 2 8" xfId="2050" xr:uid="{00000000-0005-0000-0000-00002D080000}"/>
    <cellStyle name="Vejica 2 8 2" xfId="2051" xr:uid="{00000000-0005-0000-0000-00002E080000}"/>
    <cellStyle name="Vejica 2 8 2 2" xfId="2052" xr:uid="{00000000-0005-0000-0000-00002F080000}"/>
    <cellStyle name="Vejica 2 8 2 2 2" xfId="2053" xr:uid="{00000000-0005-0000-0000-000030080000}"/>
    <cellStyle name="Vejica 2 8 2 2 2 2" xfId="2054" xr:uid="{00000000-0005-0000-0000-000031080000}"/>
    <cellStyle name="Vejica 2 8 2 2 2 3" xfId="2055" xr:uid="{00000000-0005-0000-0000-000032080000}"/>
    <cellStyle name="Vejica 2 8 2 2 2 4" xfId="2056" xr:uid="{00000000-0005-0000-0000-000033080000}"/>
    <cellStyle name="Vejica 2 8 2 2 3" xfId="2057" xr:uid="{00000000-0005-0000-0000-000034080000}"/>
    <cellStyle name="Vejica 2 8 2 2 4" xfId="2058" xr:uid="{00000000-0005-0000-0000-000035080000}"/>
    <cellStyle name="Vejica 2 8 2 2 5" xfId="2059" xr:uid="{00000000-0005-0000-0000-000036080000}"/>
    <cellStyle name="Vejica 2 8 2 3" xfId="2060" xr:uid="{00000000-0005-0000-0000-000037080000}"/>
    <cellStyle name="Vejica 2 8 2 3 2" xfId="2061" xr:uid="{00000000-0005-0000-0000-000038080000}"/>
    <cellStyle name="Vejica 2 8 2 3 3" xfId="2062" xr:uid="{00000000-0005-0000-0000-000039080000}"/>
    <cellStyle name="Vejica 2 8 2 3 4" xfId="2063" xr:uid="{00000000-0005-0000-0000-00003A080000}"/>
    <cellStyle name="Vejica 2 8 2 4" xfId="2064" xr:uid="{00000000-0005-0000-0000-00003B080000}"/>
    <cellStyle name="Vejica 2 8 2 5" xfId="2065" xr:uid="{00000000-0005-0000-0000-00003C080000}"/>
    <cellStyle name="Vejica 2 8 2 6" xfId="2066" xr:uid="{00000000-0005-0000-0000-00003D080000}"/>
    <cellStyle name="Vejica 2 8 3" xfId="2067" xr:uid="{00000000-0005-0000-0000-00003E080000}"/>
    <cellStyle name="Vejica 2 8 3 2" xfId="2068" xr:uid="{00000000-0005-0000-0000-00003F080000}"/>
    <cellStyle name="Vejica 2 8 3 2 2" xfId="2069" xr:uid="{00000000-0005-0000-0000-000040080000}"/>
    <cellStyle name="Vejica 2 8 3 2 2 2" xfId="2070" xr:uid="{00000000-0005-0000-0000-000041080000}"/>
    <cellStyle name="Vejica 2 8 3 2 2 3" xfId="2071" xr:uid="{00000000-0005-0000-0000-000042080000}"/>
    <cellStyle name="Vejica 2 8 3 2 2 4" xfId="2072" xr:uid="{00000000-0005-0000-0000-000043080000}"/>
    <cellStyle name="Vejica 2 8 3 2 3" xfId="2073" xr:uid="{00000000-0005-0000-0000-000044080000}"/>
    <cellStyle name="Vejica 2 8 3 2 4" xfId="2074" xr:uid="{00000000-0005-0000-0000-000045080000}"/>
    <cellStyle name="Vejica 2 8 3 2 5" xfId="2075" xr:uid="{00000000-0005-0000-0000-000046080000}"/>
    <cellStyle name="Vejica 2 8 3 3" xfId="2076" xr:uid="{00000000-0005-0000-0000-000047080000}"/>
    <cellStyle name="Vejica 2 8 3 3 2" xfId="2077" xr:uid="{00000000-0005-0000-0000-000048080000}"/>
    <cellStyle name="Vejica 2 8 3 3 3" xfId="2078" xr:uid="{00000000-0005-0000-0000-000049080000}"/>
    <cellStyle name="Vejica 2 8 3 3 4" xfId="2079" xr:uid="{00000000-0005-0000-0000-00004A080000}"/>
    <cellStyle name="Vejica 2 8 3 4" xfId="2080" xr:uid="{00000000-0005-0000-0000-00004B080000}"/>
    <cellStyle name="Vejica 2 8 3 5" xfId="2081" xr:uid="{00000000-0005-0000-0000-00004C080000}"/>
    <cellStyle name="Vejica 2 8 3 6" xfId="2082" xr:uid="{00000000-0005-0000-0000-00004D080000}"/>
    <cellStyle name="Vejica 2 8 4" xfId="2083" xr:uid="{00000000-0005-0000-0000-00004E080000}"/>
    <cellStyle name="Vejica 2 8 4 2" xfId="2084" xr:uid="{00000000-0005-0000-0000-00004F080000}"/>
    <cellStyle name="Vejica 2 8 4 2 2" xfId="2085" xr:uid="{00000000-0005-0000-0000-000050080000}"/>
    <cellStyle name="Vejica 2 8 4 2 3" xfId="2086" xr:uid="{00000000-0005-0000-0000-000051080000}"/>
    <cellStyle name="Vejica 2 8 4 2 4" xfId="2087" xr:uid="{00000000-0005-0000-0000-000052080000}"/>
    <cellStyle name="Vejica 2 8 4 3" xfId="2088" xr:uid="{00000000-0005-0000-0000-000053080000}"/>
    <cellStyle name="Vejica 2 8 4 4" xfId="2089" xr:uid="{00000000-0005-0000-0000-000054080000}"/>
    <cellStyle name="Vejica 2 8 4 5" xfId="2090" xr:uid="{00000000-0005-0000-0000-000055080000}"/>
    <cellStyle name="Vejica 2 8 5" xfId="2091" xr:uid="{00000000-0005-0000-0000-000056080000}"/>
    <cellStyle name="Vejica 2 8 5 2" xfId="2092" xr:uid="{00000000-0005-0000-0000-000057080000}"/>
    <cellStyle name="Vejica 2 8 5 2 2" xfId="2093" xr:uid="{00000000-0005-0000-0000-000058080000}"/>
    <cellStyle name="Vejica 2 8 5 2 3" xfId="2094" xr:uid="{00000000-0005-0000-0000-000059080000}"/>
    <cellStyle name="Vejica 2 8 5 2 4" xfId="2095" xr:uid="{00000000-0005-0000-0000-00005A080000}"/>
    <cellStyle name="Vejica 2 8 5 3" xfId="2096" xr:uid="{00000000-0005-0000-0000-00005B080000}"/>
    <cellStyle name="Vejica 2 8 5 4" xfId="2097" xr:uid="{00000000-0005-0000-0000-00005C080000}"/>
    <cellStyle name="Vejica 2 8 5 5" xfId="2098" xr:uid="{00000000-0005-0000-0000-00005D080000}"/>
    <cellStyle name="Vejica 2 8 6" xfId="2099" xr:uid="{00000000-0005-0000-0000-00005E080000}"/>
    <cellStyle name="Vejica 2 8 6 2" xfId="2100" xr:uid="{00000000-0005-0000-0000-00005F080000}"/>
    <cellStyle name="Vejica 2 8 6 3" xfId="2101" xr:uid="{00000000-0005-0000-0000-000060080000}"/>
    <cellStyle name="Vejica 2 8 6 4" xfId="2102" xr:uid="{00000000-0005-0000-0000-000061080000}"/>
    <cellStyle name="Vejica 2 8 7" xfId="2103" xr:uid="{00000000-0005-0000-0000-000062080000}"/>
    <cellStyle name="Vejica 2 8 8" xfId="2104" xr:uid="{00000000-0005-0000-0000-000063080000}"/>
    <cellStyle name="Vejica 2 8 9" xfId="2105" xr:uid="{00000000-0005-0000-0000-000064080000}"/>
    <cellStyle name="Vejica 2 9" xfId="2106" xr:uid="{00000000-0005-0000-0000-000065080000}"/>
    <cellStyle name="Vejica 2 9 2" xfId="2107" xr:uid="{00000000-0005-0000-0000-000066080000}"/>
    <cellStyle name="Vejica 2 9 2 2" xfId="2108" xr:uid="{00000000-0005-0000-0000-000067080000}"/>
    <cellStyle name="Vejica 2 9 2 2 2" xfId="2109" xr:uid="{00000000-0005-0000-0000-000068080000}"/>
    <cellStyle name="Vejica 2 9 2 2 3" xfId="2110" xr:uid="{00000000-0005-0000-0000-000069080000}"/>
    <cellStyle name="Vejica 2 9 2 2 4" xfId="2111" xr:uid="{00000000-0005-0000-0000-00006A080000}"/>
    <cellStyle name="Vejica 2 9 2 3" xfId="2112" xr:uid="{00000000-0005-0000-0000-00006B080000}"/>
    <cellStyle name="Vejica 2 9 2 4" xfId="2113" xr:uid="{00000000-0005-0000-0000-00006C080000}"/>
    <cellStyle name="Vejica 2 9 2 5" xfId="2114" xr:uid="{00000000-0005-0000-0000-00006D080000}"/>
    <cellStyle name="Vejica 2 9 3" xfId="2115" xr:uid="{00000000-0005-0000-0000-00006E080000}"/>
    <cellStyle name="Vejica 2 9 3 2" xfId="2116" xr:uid="{00000000-0005-0000-0000-00006F080000}"/>
    <cellStyle name="Vejica 2 9 3 2 2" xfId="2117" xr:uid="{00000000-0005-0000-0000-000070080000}"/>
    <cellStyle name="Vejica 2 9 3 2 3" xfId="2118" xr:uid="{00000000-0005-0000-0000-000071080000}"/>
    <cellStyle name="Vejica 2 9 3 2 4" xfId="2119" xr:uid="{00000000-0005-0000-0000-000072080000}"/>
    <cellStyle name="Vejica 2 9 3 3" xfId="2120" xr:uid="{00000000-0005-0000-0000-000073080000}"/>
    <cellStyle name="Vejica 2 9 3 4" xfId="2121" xr:uid="{00000000-0005-0000-0000-000074080000}"/>
    <cellStyle name="Vejica 2 9 3 5" xfId="2122" xr:uid="{00000000-0005-0000-0000-000075080000}"/>
    <cellStyle name="Vejica 2 9 4" xfId="2123" xr:uid="{00000000-0005-0000-0000-000076080000}"/>
    <cellStyle name="Vejica 2 9 4 2" xfId="2124" xr:uid="{00000000-0005-0000-0000-000077080000}"/>
    <cellStyle name="Vejica 2 9 4 2 2" xfId="2125" xr:uid="{00000000-0005-0000-0000-000078080000}"/>
    <cellStyle name="Vejica 2 9 4 2 3" xfId="2126" xr:uid="{00000000-0005-0000-0000-000079080000}"/>
    <cellStyle name="Vejica 2 9 4 2 4" xfId="2127" xr:uid="{00000000-0005-0000-0000-00007A080000}"/>
    <cellStyle name="Vejica 2 9 4 3" xfId="2128" xr:uid="{00000000-0005-0000-0000-00007B080000}"/>
    <cellStyle name="Vejica 2 9 4 4" xfId="2129" xr:uid="{00000000-0005-0000-0000-00007C080000}"/>
    <cellStyle name="Vejica 2 9 4 5" xfId="2130" xr:uid="{00000000-0005-0000-0000-00007D080000}"/>
    <cellStyle name="Vejica 2 9 5" xfId="2131" xr:uid="{00000000-0005-0000-0000-00007E080000}"/>
    <cellStyle name="Vejica 2 9 5 2" xfId="2132" xr:uid="{00000000-0005-0000-0000-00007F080000}"/>
    <cellStyle name="Vejica 2 9 5 3" xfId="2133" xr:uid="{00000000-0005-0000-0000-000080080000}"/>
    <cellStyle name="Vejica 2 9 5 4" xfId="2134" xr:uid="{00000000-0005-0000-0000-000081080000}"/>
    <cellStyle name="Vejica 2 9 6" xfId="2135" xr:uid="{00000000-0005-0000-0000-000082080000}"/>
    <cellStyle name="Vejica 2 9 7" xfId="2136" xr:uid="{00000000-0005-0000-0000-000083080000}"/>
    <cellStyle name="Vejica 2 9 8" xfId="2137" xr:uid="{00000000-0005-0000-0000-000084080000}"/>
    <cellStyle name="Vejica 20" xfId="2138" xr:uid="{00000000-0005-0000-0000-000085080000}"/>
    <cellStyle name="Vejica 20 10" xfId="2139" xr:uid="{00000000-0005-0000-0000-000086080000}"/>
    <cellStyle name="Vejica 20 2" xfId="2140" xr:uid="{00000000-0005-0000-0000-000087080000}"/>
    <cellStyle name="Vejica 20 2 2" xfId="2141" xr:uid="{00000000-0005-0000-0000-000088080000}"/>
    <cellStyle name="Vejica 20 2 2 2" xfId="2142" xr:uid="{00000000-0005-0000-0000-000089080000}"/>
    <cellStyle name="Vejica 20 2 2 3" xfId="2143" xr:uid="{00000000-0005-0000-0000-00008A080000}"/>
    <cellStyle name="Vejica 20 2 2 4" xfId="2144" xr:uid="{00000000-0005-0000-0000-00008B080000}"/>
    <cellStyle name="Vejica 20 2 3" xfId="2145" xr:uid="{00000000-0005-0000-0000-00008C080000}"/>
    <cellStyle name="Vejica 20 2 4" xfId="2146" xr:uid="{00000000-0005-0000-0000-00008D080000}"/>
    <cellStyle name="Vejica 20 2 5" xfId="2147" xr:uid="{00000000-0005-0000-0000-00008E080000}"/>
    <cellStyle name="Vejica 20 3" xfId="2148" xr:uid="{00000000-0005-0000-0000-00008F080000}"/>
    <cellStyle name="Vejica 20 3 2" xfId="2149" xr:uid="{00000000-0005-0000-0000-000090080000}"/>
    <cellStyle name="Vejica 20 3 3" xfId="2150" xr:uid="{00000000-0005-0000-0000-000091080000}"/>
    <cellStyle name="Vejica 20 4" xfId="2151" xr:uid="{00000000-0005-0000-0000-000092080000}"/>
    <cellStyle name="Vejica 20 5" xfId="2152" xr:uid="{00000000-0005-0000-0000-000093080000}"/>
    <cellStyle name="Vejica 20 6" xfId="2153" xr:uid="{00000000-0005-0000-0000-000094080000}"/>
    <cellStyle name="Vejica 20 6 2" xfId="2154" xr:uid="{00000000-0005-0000-0000-000095080000}"/>
    <cellStyle name="Vejica 20 6 3" xfId="2155" xr:uid="{00000000-0005-0000-0000-000096080000}"/>
    <cellStyle name="Vejica 20 6 3 2" xfId="2156" xr:uid="{00000000-0005-0000-0000-000097080000}"/>
    <cellStyle name="Vejica 20 6 3 3" xfId="2157" xr:uid="{00000000-0005-0000-0000-000098080000}"/>
    <cellStyle name="Vejica 20 7" xfId="2158" xr:uid="{00000000-0005-0000-0000-000099080000}"/>
    <cellStyle name="Vejica 20 8" xfId="2159" xr:uid="{00000000-0005-0000-0000-00009A080000}"/>
    <cellStyle name="Vejica 20 9" xfId="2160" xr:uid="{00000000-0005-0000-0000-00009B080000}"/>
    <cellStyle name="Vejica 21" xfId="2161" xr:uid="{00000000-0005-0000-0000-00009C080000}"/>
    <cellStyle name="Vejica 21 10" xfId="2162" xr:uid="{00000000-0005-0000-0000-00009D080000}"/>
    <cellStyle name="Vejica 21 2" xfId="2163" xr:uid="{00000000-0005-0000-0000-00009E080000}"/>
    <cellStyle name="Vejica 21 2 2" xfId="2164" xr:uid="{00000000-0005-0000-0000-00009F080000}"/>
    <cellStyle name="Vejica 21 2 2 2" xfId="2165" xr:uid="{00000000-0005-0000-0000-0000A0080000}"/>
    <cellStyle name="Vejica 21 2 2 3" xfId="2166" xr:uid="{00000000-0005-0000-0000-0000A1080000}"/>
    <cellStyle name="Vejica 21 2 2 4" xfId="2167" xr:uid="{00000000-0005-0000-0000-0000A2080000}"/>
    <cellStyle name="Vejica 21 2 3" xfId="2168" xr:uid="{00000000-0005-0000-0000-0000A3080000}"/>
    <cellStyle name="Vejica 21 2 4" xfId="2169" xr:uid="{00000000-0005-0000-0000-0000A4080000}"/>
    <cellStyle name="Vejica 21 2 5" xfId="2170" xr:uid="{00000000-0005-0000-0000-0000A5080000}"/>
    <cellStyle name="Vejica 21 3" xfId="2171" xr:uid="{00000000-0005-0000-0000-0000A6080000}"/>
    <cellStyle name="Vejica 21 3 2" xfId="2172" xr:uid="{00000000-0005-0000-0000-0000A7080000}"/>
    <cellStyle name="Vejica 21 3 3" xfId="2173" xr:uid="{00000000-0005-0000-0000-0000A8080000}"/>
    <cellStyle name="Vejica 21 4" xfId="2174" xr:uid="{00000000-0005-0000-0000-0000A9080000}"/>
    <cellStyle name="Vejica 21 5" xfId="2175" xr:uid="{00000000-0005-0000-0000-0000AA080000}"/>
    <cellStyle name="Vejica 21 6" xfId="2176" xr:uid="{00000000-0005-0000-0000-0000AB080000}"/>
    <cellStyle name="Vejica 21 6 2" xfId="2177" xr:uid="{00000000-0005-0000-0000-0000AC080000}"/>
    <cellStyle name="Vejica 21 6 3" xfId="2178" xr:uid="{00000000-0005-0000-0000-0000AD080000}"/>
    <cellStyle name="Vejica 21 6 3 2" xfId="2179" xr:uid="{00000000-0005-0000-0000-0000AE080000}"/>
    <cellStyle name="Vejica 21 6 3 3" xfId="2180" xr:uid="{00000000-0005-0000-0000-0000AF080000}"/>
    <cellStyle name="Vejica 21 7" xfId="2181" xr:uid="{00000000-0005-0000-0000-0000B0080000}"/>
    <cellStyle name="Vejica 21 8" xfId="2182" xr:uid="{00000000-0005-0000-0000-0000B1080000}"/>
    <cellStyle name="Vejica 21 9" xfId="2183" xr:uid="{00000000-0005-0000-0000-0000B2080000}"/>
    <cellStyle name="Vejica 22" xfId="2184" xr:uid="{00000000-0005-0000-0000-0000B3080000}"/>
    <cellStyle name="Vejica 22 10" xfId="2185" xr:uid="{00000000-0005-0000-0000-0000B4080000}"/>
    <cellStyle name="Vejica 22 2" xfId="2186" xr:uid="{00000000-0005-0000-0000-0000B5080000}"/>
    <cellStyle name="Vejica 22 2 2" xfId="2187" xr:uid="{00000000-0005-0000-0000-0000B6080000}"/>
    <cellStyle name="Vejica 22 2 2 2" xfId="2188" xr:uid="{00000000-0005-0000-0000-0000B7080000}"/>
    <cellStyle name="Vejica 22 2 2 3" xfId="2189" xr:uid="{00000000-0005-0000-0000-0000B8080000}"/>
    <cellStyle name="Vejica 22 2 2 4" xfId="2190" xr:uid="{00000000-0005-0000-0000-0000B9080000}"/>
    <cellStyle name="Vejica 22 2 3" xfId="2191" xr:uid="{00000000-0005-0000-0000-0000BA080000}"/>
    <cellStyle name="Vejica 22 2 4" xfId="2192" xr:uid="{00000000-0005-0000-0000-0000BB080000}"/>
    <cellStyle name="Vejica 22 2 5" xfId="2193" xr:uid="{00000000-0005-0000-0000-0000BC080000}"/>
    <cellStyle name="Vejica 22 3" xfId="2194" xr:uid="{00000000-0005-0000-0000-0000BD080000}"/>
    <cellStyle name="Vejica 22 3 2" xfId="2195" xr:uid="{00000000-0005-0000-0000-0000BE080000}"/>
    <cellStyle name="Vejica 22 3 3" xfId="2196" xr:uid="{00000000-0005-0000-0000-0000BF080000}"/>
    <cellStyle name="Vejica 22 4" xfId="2197" xr:uid="{00000000-0005-0000-0000-0000C0080000}"/>
    <cellStyle name="Vejica 22 5" xfId="2198" xr:uid="{00000000-0005-0000-0000-0000C1080000}"/>
    <cellStyle name="Vejica 22 6" xfId="2199" xr:uid="{00000000-0005-0000-0000-0000C2080000}"/>
    <cellStyle name="Vejica 22 6 2" xfId="2200" xr:uid="{00000000-0005-0000-0000-0000C3080000}"/>
    <cellStyle name="Vejica 22 6 3" xfId="2201" xr:uid="{00000000-0005-0000-0000-0000C4080000}"/>
    <cellStyle name="Vejica 22 6 3 2" xfId="2202" xr:uid="{00000000-0005-0000-0000-0000C5080000}"/>
    <cellStyle name="Vejica 22 6 3 3" xfId="2203" xr:uid="{00000000-0005-0000-0000-0000C6080000}"/>
    <cellStyle name="Vejica 22 7" xfId="2204" xr:uid="{00000000-0005-0000-0000-0000C7080000}"/>
    <cellStyle name="Vejica 22 8" xfId="2205" xr:uid="{00000000-0005-0000-0000-0000C8080000}"/>
    <cellStyle name="Vejica 22 9" xfId="2206" xr:uid="{00000000-0005-0000-0000-0000C9080000}"/>
    <cellStyle name="Vejica 23" xfId="2207" xr:uid="{00000000-0005-0000-0000-0000CA080000}"/>
    <cellStyle name="Vejica 23 2" xfId="2208" xr:uid="{00000000-0005-0000-0000-0000CB080000}"/>
    <cellStyle name="Vejica 23 2 2" xfId="2209" xr:uid="{00000000-0005-0000-0000-0000CC080000}"/>
    <cellStyle name="Vejica 23 2 2 2" xfId="2210" xr:uid="{00000000-0005-0000-0000-0000CD080000}"/>
    <cellStyle name="Vejica 23 2 2 3" xfId="2211" xr:uid="{00000000-0005-0000-0000-0000CE080000}"/>
    <cellStyle name="Vejica 23 2 2 4" xfId="2212" xr:uid="{00000000-0005-0000-0000-0000CF080000}"/>
    <cellStyle name="Vejica 23 2 3" xfId="2213" xr:uid="{00000000-0005-0000-0000-0000D0080000}"/>
    <cellStyle name="Vejica 23 2 4" xfId="2214" xr:uid="{00000000-0005-0000-0000-0000D1080000}"/>
    <cellStyle name="Vejica 23 2 5" xfId="2215" xr:uid="{00000000-0005-0000-0000-0000D2080000}"/>
    <cellStyle name="Vejica 23 3" xfId="2216" xr:uid="{00000000-0005-0000-0000-0000D3080000}"/>
    <cellStyle name="Vejica 23 4" xfId="2217" xr:uid="{00000000-0005-0000-0000-0000D4080000}"/>
    <cellStyle name="Vejica 23 5" xfId="2218" xr:uid="{00000000-0005-0000-0000-0000D5080000}"/>
    <cellStyle name="Vejica 23 5 2" xfId="2219" xr:uid="{00000000-0005-0000-0000-0000D6080000}"/>
    <cellStyle name="Vejica 23 5 3" xfId="2220" xr:uid="{00000000-0005-0000-0000-0000D7080000}"/>
    <cellStyle name="Vejica 23 5 3 2" xfId="2221" xr:uid="{00000000-0005-0000-0000-0000D8080000}"/>
    <cellStyle name="Vejica 23 5 3 3" xfId="2222" xr:uid="{00000000-0005-0000-0000-0000D9080000}"/>
    <cellStyle name="Vejica 23 6" xfId="2223" xr:uid="{00000000-0005-0000-0000-0000DA080000}"/>
    <cellStyle name="Vejica 23 7" xfId="2224" xr:uid="{00000000-0005-0000-0000-0000DB080000}"/>
    <cellStyle name="Vejica 23 7 2" xfId="2225" xr:uid="{00000000-0005-0000-0000-0000DC080000}"/>
    <cellStyle name="Vejica 23 8" xfId="2226" xr:uid="{00000000-0005-0000-0000-0000DD080000}"/>
    <cellStyle name="Vejica 23 9" xfId="2227" xr:uid="{00000000-0005-0000-0000-0000DE080000}"/>
    <cellStyle name="Vejica 24" xfId="2228" xr:uid="{00000000-0005-0000-0000-0000DF080000}"/>
    <cellStyle name="Vejica 24 2" xfId="2229" xr:uid="{00000000-0005-0000-0000-0000E0080000}"/>
    <cellStyle name="Vejica 24 2 2" xfId="2230" xr:uid="{00000000-0005-0000-0000-0000E1080000}"/>
    <cellStyle name="Vejica 24 2 2 2" xfId="2231" xr:uid="{00000000-0005-0000-0000-0000E2080000}"/>
    <cellStyle name="Vejica 24 2 2 3" xfId="2232" xr:uid="{00000000-0005-0000-0000-0000E3080000}"/>
    <cellStyle name="Vejica 24 2 2 4" xfId="2233" xr:uid="{00000000-0005-0000-0000-0000E4080000}"/>
    <cellStyle name="Vejica 24 2 3" xfId="2234" xr:uid="{00000000-0005-0000-0000-0000E5080000}"/>
    <cellStyle name="Vejica 24 2 4" xfId="2235" xr:uid="{00000000-0005-0000-0000-0000E6080000}"/>
    <cellStyle name="Vejica 24 2 5" xfId="2236" xr:uid="{00000000-0005-0000-0000-0000E7080000}"/>
    <cellStyle name="Vejica 24 3" xfId="2237" xr:uid="{00000000-0005-0000-0000-0000E8080000}"/>
    <cellStyle name="Vejica 24 4" xfId="2238" xr:uid="{00000000-0005-0000-0000-0000E9080000}"/>
    <cellStyle name="Vejica 24 5" xfId="2239" xr:uid="{00000000-0005-0000-0000-0000EA080000}"/>
    <cellStyle name="Vejica 24 5 2" xfId="2240" xr:uid="{00000000-0005-0000-0000-0000EB080000}"/>
    <cellStyle name="Vejica 24 5 3" xfId="2241" xr:uid="{00000000-0005-0000-0000-0000EC080000}"/>
    <cellStyle name="Vejica 24 5 3 2" xfId="2242" xr:uid="{00000000-0005-0000-0000-0000ED080000}"/>
    <cellStyle name="Vejica 24 5 3 3" xfId="2243" xr:uid="{00000000-0005-0000-0000-0000EE080000}"/>
    <cellStyle name="Vejica 24 6" xfId="2244" xr:uid="{00000000-0005-0000-0000-0000EF080000}"/>
    <cellStyle name="Vejica 24 7" xfId="2245" xr:uid="{00000000-0005-0000-0000-0000F0080000}"/>
    <cellStyle name="Vejica 24 7 2" xfId="2246" xr:uid="{00000000-0005-0000-0000-0000F1080000}"/>
    <cellStyle name="Vejica 24 8" xfId="2247" xr:uid="{00000000-0005-0000-0000-0000F2080000}"/>
    <cellStyle name="Vejica 24 9" xfId="2248" xr:uid="{00000000-0005-0000-0000-0000F3080000}"/>
    <cellStyle name="Vejica 25" xfId="2249" xr:uid="{00000000-0005-0000-0000-0000F4080000}"/>
    <cellStyle name="Vejica 25 2" xfId="2250" xr:uid="{00000000-0005-0000-0000-0000F5080000}"/>
    <cellStyle name="Vejica 25 2 2" xfId="2251" xr:uid="{00000000-0005-0000-0000-0000F6080000}"/>
    <cellStyle name="Vejica 25 2 2 2" xfId="2252" xr:uid="{00000000-0005-0000-0000-0000F7080000}"/>
    <cellStyle name="Vejica 25 2 2 3" xfId="2253" xr:uid="{00000000-0005-0000-0000-0000F8080000}"/>
    <cellStyle name="Vejica 25 2 2 4" xfId="2254" xr:uid="{00000000-0005-0000-0000-0000F9080000}"/>
    <cellStyle name="Vejica 25 2 3" xfId="2255" xr:uid="{00000000-0005-0000-0000-0000FA080000}"/>
    <cellStyle name="Vejica 25 2 4" xfId="2256" xr:uid="{00000000-0005-0000-0000-0000FB080000}"/>
    <cellStyle name="Vejica 25 2 5" xfId="2257" xr:uid="{00000000-0005-0000-0000-0000FC080000}"/>
    <cellStyle name="Vejica 25 3" xfId="2258" xr:uid="{00000000-0005-0000-0000-0000FD080000}"/>
    <cellStyle name="Vejica 25 4" xfId="2259" xr:uid="{00000000-0005-0000-0000-0000FE080000}"/>
    <cellStyle name="Vejica 25 5" xfId="2260" xr:uid="{00000000-0005-0000-0000-0000FF080000}"/>
    <cellStyle name="Vejica 25 5 2" xfId="2261" xr:uid="{00000000-0005-0000-0000-000000090000}"/>
    <cellStyle name="Vejica 25 5 3" xfId="2262" xr:uid="{00000000-0005-0000-0000-000001090000}"/>
    <cellStyle name="Vejica 25 5 3 2" xfId="2263" xr:uid="{00000000-0005-0000-0000-000002090000}"/>
    <cellStyle name="Vejica 25 5 3 3" xfId="2264" xr:uid="{00000000-0005-0000-0000-000003090000}"/>
    <cellStyle name="Vejica 25 6" xfId="2265" xr:uid="{00000000-0005-0000-0000-000004090000}"/>
    <cellStyle name="Vejica 25 7" xfId="2266" xr:uid="{00000000-0005-0000-0000-000005090000}"/>
    <cellStyle name="Vejica 25 7 2" xfId="2267" xr:uid="{00000000-0005-0000-0000-000006090000}"/>
    <cellStyle name="Vejica 25 8" xfId="2268" xr:uid="{00000000-0005-0000-0000-000007090000}"/>
    <cellStyle name="Vejica 25 9" xfId="2269" xr:uid="{00000000-0005-0000-0000-000008090000}"/>
    <cellStyle name="Vejica 26" xfId="2270" xr:uid="{00000000-0005-0000-0000-000009090000}"/>
    <cellStyle name="Vejica 26 2" xfId="2271" xr:uid="{00000000-0005-0000-0000-00000A090000}"/>
    <cellStyle name="Vejica 26 3" xfId="2272" xr:uid="{00000000-0005-0000-0000-00000B090000}"/>
    <cellStyle name="Vejica 27" xfId="2273" xr:uid="{00000000-0005-0000-0000-00000C090000}"/>
    <cellStyle name="Vejica 27 2" xfId="2274" xr:uid="{00000000-0005-0000-0000-00000D090000}"/>
    <cellStyle name="Vejica 27 3" xfId="2275" xr:uid="{00000000-0005-0000-0000-00000E090000}"/>
    <cellStyle name="Vejica 28" xfId="2276" xr:uid="{00000000-0005-0000-0000-00000F090000}"/>
    <cellStyle name="Vejica 28 2" xfId="2277" xr:uid="{00000000-0005-0000-0000-000010090000}"/>
    <cellStyle name="Vejica 28 3" xfId="2278" xr:uid="{00000000-0005-0000-0000-000011090000}"/>
    <cellStyle name="Vejica 29" xfId="2279" xr:uid="{00000000-0005-0000-0000-000012090000}"/>
    <cellStyle name="Vejica 29 2" xfId="2280" xr:uid="{00000000-0005-0000-0000-000013090000}"/>
    <cellStyle name="Vejica 29 3" xfId="2281" xr:uid="{00000000-0005-0000-0000-000014090000}"/>
    <cellStyle name="Vejica 3" xfId="2282" xr:uid="{00000000-0005-0000-0000-000015090000}"/>
    <cellStyle name="Vejica 3 10" xfId="2283" xr:uid="{00000000-0005-0000-0000-000016090000}"/>
    <cellStyle name="Vejica 3 10 2" xfId="2284" xr:uid="{00000000-0005-0000-0000-000017090000}"/>
    <cellStyle name="Vejica 3 10 2 2" xfId="2285" xr:uid="{00000000-0005-0000-0000-000018090000}"/>
    <cellStyle name="Vejica 3 10 2 2 2" xfId="2286" xr:uid="{00000000-0005-0000-0000-000019090000}"/>
    <cellStyle name="Vejica 3 10 2 2 3" xfId="2287" xr:uid="{00000000-0005-0000-0000-00001A090000}"/>
    <cellStyle name="Vejica 3 10 2 2 4" xfId="2288" xr:uid="{00000000-0005-0000-0000-00001B090000}"/>
    <cellStyle name="Vejica 3 10 2 3" xfId="2289" xr:uid="{00000000-0005-0000-0000-00001C090000}"/>
    <cellStyle name="Vejica 3 10 2 4" xfId="2290" xr:uid="{00000000-0005-0000-0000-00001D090000}"/>
    <cellStyle name="Vejica 3 10 2 5" xfId="2291" xr:uid="{00000000-0005-0000-0000-00001E090000}"/>
    <cellStyle name="Vejica 3 10 3" xfId="2292" xr:uid="{00000000-0005-0000-0000-00001F090000}"/>
    <cellStyle name="Vejica 3 10 3 2" xfId="2293" xr:uid="{00000000-0005-0000-0000-000020090000}"/>
    <cellStyle name="Vejica 3 10 3 3" xfId="2294" xr:uid="{00000000-0005-0000-0000-000021090000}"/>
    <cellStyle name="Vejica 3 10 3 4" xfId="2295" xr:uid="{00000000-0005-0000-0000-000022090000}"/>
    <cellStyle name="Vejica 3 10 4" xfId="2296" xr:uid="{00000000-0005-0000-0000-000023090000}"/>
    <cellStyle name="Vejica 3 10 5" xfId="2297" xr:uid="{00000000-0005-0000-0000-000024090000}"/>
    <cellStyle name="Vejica 3 10 6" xfId="2298" xr:uid="{00000000-0005-0000-0000-000025090000}"/>
    <cellStyle name="Vejica 3 11" xfId="2299" xr:uid="{00000000-0005-0000-0000-000026090000}"/>
    <cellStyle name="Vejica 3 11 2" xfId="2300" xr:uid="{00000000-0005-0000-0000-000027090000}"/>
    <cellStyle name="Vejica 3 11 2 2" xfId="2301" xr:uid="{00000000-0005-0000-0000-000028090000}"/>
    <cellStyle name="Vejica 3 11 2 3" xfId="2302" xr:uid="{00000000-0005-0000-0000-000029090000}"/>
    <cellStyle name="Vejica 3 11 2 4" xfId="2303" xr:uid="{00000000-0005-0000-0000-00002A090000}"/>
    <cellStyle name="Vejica 3 11 3" xfId="2304" xr:uid="{00000000-0005-0000-0000-00002B090000}"/>
    <cellStyle name="Vejica 3 11 4" xfId="2305" xr:uid="{00000000-0005-0000-0000-00002C090000}"/>
    <cellStyle name="Vejica 3 11 5" xfId="2306" xr:uid="{00000000-0005-0000-0000-00002D090000}"/>
    <cellStyle name="Vejica 3 12" xfId="2307" xr:uid="{00000000-0005-0000-0000-00002E090000}"/>
    <cellStyle name="Vejica 3 12 2" xfId="2308" xr:uid="{00000000-0005-0000-0000-00002F090000}"/>
    <cellStyle name="Vejica 3 12 3" xfId="2309" xr:uid="{00000000-0005-0000-0000-000030090000}"/>
    <cellStyle name="Vejica 3 12 4" xfId="2310" xr:uid="{00000000-0005-0000-0000-000031090000}"/>
    <cellStyle name="Vejica 3 13" xfId="2311" xr:uid="{00000000-0005-0000-0000-000032090000}"/>
    <cellStyle name="Vejica 3 14" xfId="2312" xr:uid="{00000000-0005-0000-0000-000033090000}"/>
    <cellStyle name="Vejica 3 15" xfId="2313" xr:uid="{00000000-0005-0000-0000-000034090000}"/>
    <cellStyle name="Vejica 3 16" xfId="2314" xr:uid="{00000000-0005-0000-0000-000035090000}"/>
    <cellStyle name="Vejica 3 17" xfId="2315" xr:uid="{00000000-0005-0000-0000-000036090000}"/>
    <cellStyle name="Vejica 3 2" xfId="2316" xr:uid="{00000000-0005-0000-0000-000037090000}"/>
    <cellStyle name="Vejica 3 2 2" xfId="2317" xr:uid="{00000000-0005-0000-0000-000038090000}"/>
    <cellStyle name="Vejica 3 2 2 2" xfId="2318" xr:uid="{00000000-0005-0000-0000-000039090000}"/>
    <cellStyle name="Vejica 3 2 2 3" xfId="2319" xr:uid="{00000000-0005-0000-0000-00003A090000}"/>
    <cellStyle name="Vejica 3 2 2 4" xfId="2320" xr:uid="{00000000-0005-0000-0000-00003B090000}"/>
    <cellStyle name="Vejica 3 2 3" xfId="2321" xr:uid="{00000000-0005-0000-0000-00003C090000}"/>
    <cellStyle name="Vejica 3 3" xfId="2322" xr:uid="{00000000-0005-0000-0000-00003D090000}"/>
    <cellStyle name="Vejica 3 3 2" xfId="2323" xr:uid="{00000000-0005-0000-0000-00003E090000}"/>
    <cellStyle name="Vejica 3 3 3" xfId="2324" xr:uid="{00000000-0005-0000-0000-00003F090000}"/>
    <cellStyle name="Vejica 3 3 4" xfId="2325" xr:uid="{00000000-0005-0000-0000-000040090000}"/>
    <cellStyle name="Vejica 3 4" xfId="2326" xr:uid="{00000000-0005-0000-0000-000041090000}"/>
    <cellStyle name="Vejica 3 4 2" xfId="2327" xr:uid="{00000000-0005-0000-0000-000042090000}"/>
    <cellStyle name="Vejica 3 4 3" xfId="2328" xr:uid="{00000000-0005-0000-0000-000043090000}"/>
    <cellStyle name="Vejica 3 4 4" xfId="2329" xr:uid="{00000000-0005-0000-0000-000044090000}"/>
    <cellStyle name="Vejica 3 5" xfId="2330" xr:uid="{00000000-0005-0000-0000-000045090000}"/>
    <cellStyle name="Vejica 3 5 2" xfId="2331" xr:uid="{00000000-0005-0000-0000-000046090000}"/>
    <cellStyle name="Vejica 3 5 3" xfId="2332" xr:uid="{00000000-0005-0000-0000-000047090000}"/>
    <cellStyle name="Vejica 3 5 4" xfId="2333" xr:uid="{00000000-0005-0000-0000-000048090000}"/>
    <cellStyle name="Vejica 3 6" xfId="2334" xr:uid="{00000000-0005-0000-0000-000049090000}"/>
    <cellStyle name="Vejica 3 6 2" xfId="2335" xr:uid="{00000000-0005-0000-0000-00004A090000}"/>
    <cellStyle name="Vejica 3 6 3" xfId="2336" xr:uid="{00000000-0005-0000-0000-00004B090000}"/>
    <cellStyle name="Vejica 3 6 4" xfId="2337" xr:uid="{00000000-0005-0000-0000-00004C090000}"/>
    <cellStyle name="Vejica 3 7" xfId="2338" xr:uid="{00000000-0005-0000-0000-00004D090000}"/>
    <cellStyle name="Vejica 3 7 2" xfId="2339" xr:uid="{00000000-0005-0000-0000-00004E090000}"/>
    <cellStyle name="Vejica 3 7 3" xfId="2340" xr:uid="{00000000-0005-0000-0000-00004F090000}"/>
    <cellStyle name="Vejica 3 7 4" xfId="2341" xr:uid="{00000000-0005-0000-0000-000050090000}"/>
    <cellStyle name="Vejica 3 8" xfId="2342" xr:uid="{00000000-0005-0000-0000-000051090000}"/>
    <cellStyle name="Vejica 3 8 2" xfId="2343" xr:uid="{00000000-0005-0000-0000-000052090000}"/>
    <cellStyle name="Vejica 3 8 3" xfId="2344" xr:uid="{00000000-0005-0000-0000-000053090000}"/>
    <cellStyle name="Vejica 3 8 4" xfId="2345" xr:uid="{00000000-0005-0000-0000-000054090000}"/>
    <cellStyle name="Vejica 3 9" xfId="2346" xr:uid="{00000000-0005-0000-0000-000055090000}"/>
    <cellStyle name="Vejica 3 9 2" xfId="2347" xr:uid="{00000000-0005-0000-0000-000056090000}"/>
    <cellStyle name="Vejica 3 9 2 2" xfId="2348" xr:uid="{00000000-0005-0000-0000-000057090000}"/>
    <cellStyle name="Vejica 3 9 2 2 2" xfId="2349" xr:uid="{00000000-0005-0000-0000-000058090000}"/>
    <cellStyle name="Vejica 3 9 2 2 3" xfId="2350" xr:uid="{00000000-0005-0000-0000-000059090000}"/>
    <cellStyle name="Vejica 3 9 2 2 4" xfId="2351" xr:uid="{00000000-0005-0000-0000-00005A090000}"/>
    <cellStyle name="Vejica 3 9 2 3" xfId="2352" xr:uid="{00000000-0005-0000-0000-00005B090000}"/>
    <cellStyle name="Vejica 3 9 2 4" xfId="2353" xr:uid="{00000000-0005-0000-0000-00005C090000}"/>
    <cellStyle name="Vejica 3 9 2 5" xfId="2354" xr:uid="{00000000-0005-0000-0000-00005D090000}"/>
    <cellStyle name="Vejica 3 9 3" xfId="2355" xr:uid="{00000000-0005-0000-0000-00005E090000}"/>
    <cellStyle name="Vejica 3 9 3 2" xfId="2356" xr:uid="{00000000-0005-0000-0000-00005F090000}"/>
    <cellStyle name="Vejica 3 9 3 3" xfId="2357" xr:uid="{00000000-0005-0000-0000-000060090000}"/>
    <cellStyle name="Vejica 3 9 3 4" xfId="2358" xr:uid="{00000000-0005-0000-0000-000061090000}"/>
    <cellStyle name="Vejica 3 9 4" xfId="2359" xr:uid="{00000000-0005-0000-0000-000062090000}"/>
    <cellStyle name="Vejica 3 9 5" xfId="2360" xr:uid="{00000000-0005-0000-0000-000063090000}"/>
    <cellStyle name="Vejica 3 9 6" xfId="2361" xr:uid="{00000000-0005-0000-0000-000064090000}"/>
    <cellStyle name="Vejica 30" xfId="2362" xr:uid="{00000000-0005-0000-0000-000065090000}"/>
    <cellStyle name="Vejica 30 2" xfId="2363" xr:uid="{00000000-0005-0000-0000-000066090000}"/>
    <cellStyle name="Vejica 30 3" xfId="2364" xr:uid="{00000000-0005-0000-0000-000067090000}"/>
    <cellStyle name="Vejica 31" xfId="2365" xr:uid="{00000000-0005-0000-0000-000068090000}"/>
    <cellStyle name="Vejica 31 2" xfId="2366" xr:uid="{00000000-0005-0000-0000-000069090000}"/>
    <cellStyle name="Vejica 31 3" xfId="2367" xr:uid="{00000000-0005-0000-0000-00006A090000}"/>
    <cellStyle name="Vejica 31 4" xfId="2368" xr:uid="{00000000-0005-0000-0000-00006B090000}"/>
    <cellStyle name="Vejica 31 5" xfId="2369" xr:uid="{00000000-0005-0000-0000-00006C090000}"/>
    <cellStyle name="Vejica 31 6" xfId="2370" xr:uid="{00000000-0005-0000-0000-00006D090000}"/>
    <cellStyle name="Vejica 32" xfId="2371" xr:uid="{00000000-0005-0000-0000-00006E090000}"/>
    <cellStyle name="Vejica 32 2" xfId="2372" xr:uid="{00000000-0005-0000-0000-00006F090000}"/>
    <cellStyle name="Vejica 32 3" xfId="2373" xr:uid="{00000000-0005-0000-0000-000070090000}"/>
    <cellStyle name="Vejica 32 4" xfId="2374" xr:uid="{00000000-0005-0000-0000-000071090000}"/>
    <cellStyle name="Vejica 32 5" xfId="2375" xr:uid="{00000000-0005-0000-0000-000072090000}"/>
    <cellStyle name="Vejica 32 6" xfId="2376" xr:uid="{00000000-0005-0000-0000-000073090000}"/>
    <cellStyle name="Vejica 33" xfId="2377" xr:uid="{00000000-0005-0000-0000-000074090000}"/>
    <cellStyle name="Vejica 33 2" xfId="2378" xr:uid="{00000000-0005-0000-0000-000075090000}"/>
    <cellStyle name="Vejica 33 3" xfId="2379" xr:uid="{00000000-0005-0000-0000-000076090000}"/>
    <cellStyle name="Vejica 33 4" xfId="2380" xr:uid="{00000000-0005-0000-0000-000077090000}"/>
    <cellStyle name="Vejica 33 5" xfId="2381" xr:uid="{00000000-0005-0000-0000-000078090000}"/>
    <cellStyle name="Vejica 33 6" xfId="2382" xr:uid="{00000000-0005-0000-0000-000079090000}"/>
    <cellStyle name="Vejica 34" xfId="2383" xr:uid="{00000000-0005-0000-0000-00007A090000}"/>
    <cellStyle name="Vejica 34 2" xfId="2384" xr:uid="{00000000-0005-0000-0000-00007B090000}"/>
    <cellStyle name="Vejica 34 3" xfId="2385" xr:uid="{00000000-0005-0000-0000-00007C090000}"/>
    <cellStyle name="Vejica 34 4" xfId="2386" xr:uid="{00000000-0005-0000-0000-00007D090000}"/>
    <cellStyle name="Vejica 34 5" xfId="2387" xr:uid="{00000000-0005-0000-0000-00007E090000}"/>
    <cellStyle name="Vejica 34 6" xfId="2388" xr:uid="{00000000-0005-0000-0000-00007F090000}"/>
    <cellStyle name="Vejica 35" xfId="2389" xr:uid="{00000000-0005-0000-0000-000080090000}"/>
    <cellStyle name="Vejica 35 2" xfId="2390" xr:uid="{00000000-0005-0000-0000-000081090000}"/>
    <cellStyle name="Vejica 35 3" xfId="2391" xr:uid="{00000000-0005-0000-0000-000082090000}"/>
    <cellStyle name="Vejica 36" xfId="2392" xr:uid="{00000000-0005-0000-0000-000083090000}"/>
    <cellStyle name="Vejica 37" xfId="2393" xr:uid="{00000000-0005-0000-0000-000084090000}"/>
    <cellStyle name="Vejica 38" xfId="2394" xr:uid="{00000000-0005-0000-0000-000085090000}"/>
    <cellStyle name="Vejica 39" xfId="2395" xr:uid="{00000000-0005-0000-0000-000086090000}"/>
    <cellStyle name="Vejica 4" xfId="2396" xr:uid="{00000000-0005-0000-0000-000087090000}"/>
    <cellStyle name="Vejica 4 10" xfId="2397" xr:uid="{00000000-0005-0000-0000-000088090000}"/>
    <cellStyle name="Vejica 4 10 2" xfId="2398" xr:uid="{00000000-0005-0000-0000-000089090000}"/>
    <cellStyle name="Vejica 4 10 2 2" xfId="2399" xr:uid="{00000000-0005-0000-0000-00008A090000}"/>
    <cellStyle name="Vejica 4 10 2 2 2" xfId="2400" xr:uid="{00000000-0005-0000-0000-00008B090000}"/>
    <cellStyle name="Vejica 4 10 2 2 3" xfId="2401" xr:uid="{00000000-0005-0000-0000-00008C090000}"/>
    <cellStyle name="Vejica 4 10 2 2 4" xfId="2402" xr:uid="{00000000-0005-0000-0000-00008D090000}"/>
    <cellStyle name="Vejica 4 10 2 3" xfId="2403" xr:uid="{00000000-0005-0000-0000-00008E090000}"/>
    <cellStyle name="Vejica 4 10 2 4" xfId="2404" xr:uid="{00000000-0005-0000-0000-00008F090000}"/>
    <cellStyle name="Vejica 4 10 2 5" xfId="2405" xr:uid="{00000000-0005-0000-0000-000090090000}"/>
    <cellStyle name="Vejica 4 10 3" xfId="2406" xr:uid="{00000000-0005-0000-0000-000091090000}"/>
    <cellStyle name="Vejica 4 10 3 2" xfId="2407" xr:uid="{00000000-0005-0000-0000-000092090000}"/>
    <cellStyle name="Vejica 4 10 3 3" xfId="2408" xr:uid="{00000000-0005-0000-0000-000093090000}"/>
    <cellStyle name="Vejica 4 10 3 4" xfId="2409" xr:uid="{00000000-0005-0000-0000-000094090000}"/>
    <cellStyle name="Vejica 4 10 4" xfId="2410" xr:uid="{00000000-0005-0000-0000-000095090000}"/>
    <cellStyle name="Vejica 4 10 5" xfId="2411" xr:uid="{00000000-0005-0000-0000-000096090000}"/>
    <cellStyle name="Vejica 4 10 6" xfId="2412" xr:uid="{00000000-0005-0000-0000-000097090000}"/>
    <cellStyle name="Vejica 4 11" xfId="2413" xr:uid="{00000000-0005-0000-0000-000098090000}"/>
    <cellStyle name="Vejica 4 11 2" xfId="2414" xr:uid="{00000000-0005-0000-0000-000099090000}"/>
    <cellStyle name="Vejica 4 11 2 2" xfId="2415" xr:uid="{00000000-0005-0000-0000-00009A090000}"/>
    <cellStyle name="Vejica 4 11 2 2 2" xfId="2416" xr:uid="{00000000-0005-0000-0000-00009B090000}"/>
    <cellStyle name="Vejica 4 11 2 2 3" xfId="2417" xr:uid="{00000000-0005-0000-0000-00009C090000}"/>
    <cellStyle name="Vejica 4 11 2 2 4" xfId="2418" xr:uid="{00000000-0005-0000-0000-00009D090000}"/>
    <cellStyle name="Vejica 4 11 2 3" xfId="2419" xr:uid="{00000000-0005-0000-0000-00009E090000}"/>
    <cellStyle name="Vejica 4 11 2 4" xfId="2420" xr:uid="{00000000-0005-0000-0000-00009F090000}"/>
    <cellStyle name="Vejica 4 11 2 5" xfId="2421" xr:uid="{00000000-0005-0000-0000-0000A0090000}"/>
    <cellStyle name="Vejica 4 11 3" xfId="2422" xr:uid="{00000000-0005-0000-0000-0000A1090000}"/>
    <cellStyle name="Vejica 4 11 4" xfId="2423" xr:uid="{00000000-0005-0000-0000-0000A2090000}"/>
    <cellStyle name="Vejica 4 11 5" xfId="2424" xr:uid="{00000000-0005-0000-0000-0000A3090000}"/>
    <cellStyle name="Vejica 4 11 5 2" xfId="2425" xr:uid="{00000000-0005-0000-0000-0000A4090000}"/>
    <cellStyle name="Vejica 4 11 5 3" xfId="2426" xr:uid="{00000000-0005-0000-0000-0000A5090000}"/>
    <cellStyle name="Vejica 4 11 5 3 2" xfId="2427" xr:uid="{00000000-0005-0000-0000-0000A6090000}"/>
    <cellStyle name="Vejica 4 11 5 3 3" xfId="2428" xr:uid="{00000000-0005-0000-0000-0000A7090000}"/>
    <cellStyle name="Vejica 4 11 6" xfId="2429" xr:uid="{00000000-0005-0000-0000-0000A8090000}"/>
    <cellStyle name="Vejica 4 11 7" xfId="2430" xr:uid="{00000000-0005-0000-0000-0000A9090000}"/>
    <cellStyle name="Vejica 4 11 8" xfId="2431" xr:uid="{00000000-0005-0000-0000-0000AA090000}"/>
    <cellStyle name="Vejica 4 12" xfId="2432" xr:uid="{00000000-0005-0000-0000-0000AB090000}"/>
    <cellStyle name="Vejica 4 12 2" xfId="2433" xr:uid="{00000000-0005-0000-0000-0000AC090000}"/>
    <cellStyle name="Vejica 4 12 2 2" xfId="2434" xr:uid="{00000000-0005-0000-0000-0000AD090000}"/>
    <cellStyle name="Vejica 4 12 2 3" xfId="2435" xr:uid="{00000000-0005-0000-0000-0000AE090000}"/>
    <cellStyle name="Vejica 4 12 2 4" xfId="2436" xr:uid="{00000000-0005-0000-0000-0000AF090000}"/>
    <cellStyle name="Vejica 4 12 3" xfId="2437" xr:uid="{00000000-0005-0000-0000-0000B0090000}"/>
    <cellStyle name="Vejica 4 12 4" xfId="2438" xr:uid="{00000000-0005-0000-0000-0000B1090000}"/>
    <cellStyle name="Vejica 4 12 5" xfId="2439" xr:uid="{00000000-0005-0000-0000-0000B2090000}"/>
    <cellStyle name="Vejica 4 13" xfId="2440" xr:uid="{00000000-0005-0000-0000-0000B3090000}"/>
    <cellStyle name="Vejica 4 13 2" xfId="2441" xr:uid="{00000000-0005-0000-0000-0000B4090000}"/>
    <cellStyle name="Vejica 4 13 2 2" xfId="2442" xr:uid="{00000000-0005-0000-0000-0000B5090000}"/>
    <cellStyle name="Vejica 4 13 2 2 2" xfId="2443" xr:uid="{00000000-0005-0000-0000-0000B6090000}"/>
    <cellStyle name="Vejica 4 13 2 2 3" xfId="2444" xr:uid="{00000000-0005-0000-0000-0000B7090000}"/>
    <cellStyle name="Vejica 4 13 2 2 4" xfId="2445" xr:uid="{00000000-0005-0000-0000-0000B8090000}"/>
    <cellStyle name="Vejica 4 13 2 3" xfId="2446" xr:uid="{00000000-0005-0000-0000-0000B9090000}"/>
    <cellStyle name="Vejica 4 13 2 4" xfId="2447" xr:uid="{00000000-0005-0000-0000-0000BA090000}"/>
    <cellStyle name="Vejica 4 13 2 5" xfId="2448" xr:uid="{00000000-0005-0000-0000-0000BB090000}"/>
    <cellStyle name="Vejica 4 13 3" xfId="2449" xr:uid="{00000000-0005-0000-0000-0000BC090000}"/>
    <cellStyle name="Vejica 4 13 4" xfId="2450" xr:uid="{00000000-0005-0000-0000-0000BD090000}"/>
    <cellStyle name="Vejica 4 13 5" xfId="2451" xr:uid="{00000000-0005-0000-0000-0000BE090000}"/>
    <cellStyle name="Vejica 4 13 6" xfId="2452" xr:uid="{00000000-0005-0000-0000-0000BF090000}"/>
    <cellStyle name="Vejica 4 13 7" xfId="2453" xr:uid="{00000000-0005-0000-0000-0000C0090000}"/>
    <cellStyle name="Vejica 4 14" xfId="2454" xr:uid="{00000000-0005-0000-0000-0000C1090000}"/>
    <cellStyle name="Vejica 4 14 2" xfId="2455" xr:uid="{00000000-0005-0000-0000-0000C2090000}"/>
    <cellStyle name="Vejica 4 14 3" xfId="2456" xr:uid="{00000000-0005-0000-0000-0000C3090000}"/>
    <cellStyle name="Vejica 4 14 4" xfId="2457" xr:uid="{00000000-0005-0000-0000-0000C4090000}"/>
    <cellStyle name="Vejica 4 15" xfId="2458" xr:uid="{00000000-0005-0000-0000-0000C5090000}"/>
    <cellStyle name="Vejica 4 16" xfId="2459" xr:uid="{00000000-0005-0000-0000-0000C6090000}"/>
    <cellStyle name="Vejica 4 17" xfId="2460" xr:uid="{00000000-0005-0000-0000-0000C7090000}"/>
    <cellStyle name="Vejica 4 17 2" xfId="2461" xr:uid="{00000000-0005-0000-0000-0000C8090000}"/>
    <cellStyle name="Vejica 4 17 3" xfId="2462" xr:uid="{00000000-0005-0000-0000-0000C9090000}"/>
    <cellStyle name="Vejica 4 17 3 2" xfId="2463" xr:uid="{00000000-0005-0000-0000-0000CA090000}"/>
    <cellStyle name="Vejica 4 17 3 3" xfId="2464" xr:uid="{00000000-0005-0000-0000-0000CB090000}"/>
    <cellStyle name="Vejica 4 18" xfId="2465" xr:uid="{00000000-0005-0000-0000-0000CC090000}"/>
    <cellStyle name="Vejica 4 18 2" xfId="2466" xr:uid="{00000000-0005-0000-0000-0000CD090000}"/>
    <cellStyle name="Vejica 4 19" xfId="2467" xr:uid="{00000000-0005-0000-0000-0000CE090000}"/>
    <cellStyle name="Vejica 4 2" xfId="2468" xr:uid="{00000000-0005-0000-0000-0000CF090000}"/>
    <cellStyle name="Vejica 4 2 2" xfId="2469" xr:uid="{00000000-0005-0000-0000-0000D0090000}"/>
    <cellStyle name="Vejica 4 2 3" xfId="2470" xr:uid="{00000000-0005-0000-0000-0000D1090000}"/>
    <cellStyle name="Vejica 4 2 4" xfId="2471" xr:uid="{00000000-0005-0000-0000-0000D2090000}"/>
    <cellStyle name="Vejica 4 3" xfId="2472" xr:uid="{00000000-0005-0000-0000-0000D3090000}"/>
    <cellStyle name="Vejica 4 3 2" xfId="2473" xr:uid="{00000000-0005-0000-0000-0000D4090000}"/>
    <cellStyle name="Vejica 4 3 3" xfId="2474" xr:uid="{00000000-0005-0000-0000-0000D5090000}"/>
    <cellStyle name="Vejica 4 3 4" xfId="2475" xr:uid="{00000000-0005-0000-0000-0000D6090000}"/>
    <cellStyle name="Vejica 4 4" xfId="2476" xr:uid="{00000000-0005-0000-0000-0000D7090000}"/>
    <cellStyle name="Vejica 4 4 2" xfId="2477" xr:uid="{00000000-0005-0000-0000-0000D8090000}"/>
    <cellStyle name="Vejica 4 4 3" xfId="2478" xr:uid="{00000000-0005-0000-0000-0000D9090000}"/>
    <cellStyle name="Vejica 4 4 4" xfId="2479" xr:uid="{00000000-0005-0000-0000-0000DA090000}"/>
    <cellStyle name="Vejica 4 5" xfId="2480" xr:uid="{00000000-0005-0000-0000-0000DB090000}"/>
    <cellStyle name="Vejica 4 5 2" xfId="2481" xr:uid="{00000000-0005-0000-0000-0000DC090000}"/>
    <cellStyle name="Vejica 4 5 3" xfId="2482" xr:uid="{00000000-0005-0000-0000-0000DD090000}"/>
    <cellStyle name="Vejica 4 5 4" xfId="2483" xr:uid="{00000000-0005-0000-0000-0000DE090000}"/>
    <cellStyle name="Vejica 4 6" xfId="2484" xr:uid="{00000000-0005-0000-0000-0000DF090000}"/>
    <cellStyle name="Vejica 4 6 2" xfId="2485" xr:uid="{00000000-0005-0000-0000-0000E0090000}"/>
    <cellStyle name="Vejica 4 6 3" xfId="2486" xr:uid="{00000000-0005-0000-0000-0000E1090000}"/>
    <cellStyle name="Vejica 4 6 4" xfId="2487" xr:uid="{00000000-0005-0000-0000-0000E2090000}"/>
    <cellStyle name="Vejica 4 7" xfId="2488" xr:uid="{00000000-0005-0000-0000-0000E3090000}"/>
    <cellStyle name="Vejica 4 7 2" xfId="2489" xr:uid="{00000000-0005-0000-0000-0000E4090000}"/>
    <cellStyle name="Vejica 4 7 3" xfId="2490" xr:uid="{00000000-0005-0000-0000-0000E5090000}"/>
    <cellStyle name="Vejica 4 7 4" xfId="2491" xr:uid="{00000000-0005-0000-0000-0000E6090000}"/>
    <cellStyle name="Vejica 4 8" xfId="2492" xr:uid="{00000000-0005-0000-0000-0000E7090000}"/>
    <cellStyle name="Vejica 4 8 2" xfId="2493" xr:uid="{00000000-0005-0000-0000-0000E8090000}"/>
    <cellStyle name="Vejica 4 8 3" xfId="2494" xr:uid="{00000000-0005-0000-0000-0000E9090000}"/>
    <cellStyle name="Vejica 4 8 4" xfId="2495" xr:uid="{00000000-0005-0000-0000-0000EA090000}"/>
    <cellStyle name="Vejica 4 9" xfId="2496" xr:uid="{00000000-0005-0000-0000-0000EB090000}"/>
    <cellStyle name="Vejica 4 9 2" xfId="2497" xr:uid="{00000000-0005-0000-0000-0000EC090000}"/>
    <cellStyle name="Vejica 4 9 2 2" xfId="2498" xr:uid="{00000000-0005-0000-0000-0000ED090000}"/>
    <cellStyle name="Vejica 4 9 2 2 2" xfId="2499" xr:uid="{00000000-0005-0000-0000-0000EE090000}"/>
    <cellStyle name="Vejica 4 9 2 2 2 2" xfId="2500" xr:uid="{00000000-0005-0000-0000-0000EF090000}"/>
    <cellStyle name="Vejica 4 9 2 2 2 3" xfId="2501" xr:uid="{00000000-0005-0000-0000-0000F0090000}"/>
    <cellStyle name="Vejica 4 9 2 2 2 4" xfId="2502" xr:uid="{00000000-0005-0000-0000-0000F1090000}"/>
    <cellStyle name="Vejica 4 9 2 2 3" xfId="2503" xr:uid="{00000000-0005-0000-0000-0000F2090000}"/>
    <cellStyle name="Vejica 4 9 2 2 4" xfId="2504" xr:uid="{00000000-0005-0000-0000-0000F3090000}"/>
    <cellStyle name="Vejica 4 9 2 2 5" xfId="2505" xr:uid="{00000000-0005-0000-0000-0000F4090000}"/>
    <cellStyle name="Vejica 4 9 2 3" xfId="2506" xr:uid="{00000000-0005-0000-0000-0000F5090000}"/>
    <cellStyle name="Vejica 4 9 2 4" xfId="2507" xr:uid="{00000000-0005-0000-0000-0000F6090000}"/>
    <cellStyle name="Vejica 4 9 2 5" xfId="2508" xr:uid="{00000000-0005-0000-0000-0000F7090000}"/>
    <cellStyle name="Vejica 4 9 2 5 2" xfId="2509" xr:uid="{00000000-0005-0000-0000-0000F8090000}"/>
    <cellStyle name="Vejica 4 9 2 5 3" xfId="2510" xr:uid="{00000000-0005-0000-0000-0000F9090000}"/>
    <cellStyle name="Vejica 4 9 2 5 3 2" xfId="2511" xr:uid="{00000000-0005-0000-0000-0000FA090000}"/>
    <cellStyle name="Vejica 4 9 2 5 3 3" xfId="2512" xr:uid="{00000000-0005-0000-0000-0000FB090000}"/>
    <cellStyle name="Vejica 4 9 2 6" xfId="2513" xr:uid="{00000000-0005-0000-0000-0000FC090000}"/>
    <cellStyle name="Vejica 4 9 2 7" xfId="2514" xr:uid="{00000000-0005-0000-0000-0000FD090000}"/>
    <cellStyle name="Vejica 4 9 2 8" xfId="2515" xr:uid="{00000000-0005-0000-0000-0000FE090000}"/>
    <cellStyle name="Vejica 4 9 3" xfId="2516" xr:uid="{00000000-0005-0000-0000-0000FF090000}"/>
    <cellStyle name="Vejica 4 9 3 2" xfId="2517" xr:uid="{00000000-0005-0000-0000-0000000A0000}"/>
    <cellStyle name="Vejica 4 9 3 2 2" xfId="2518" xr:uid="{00000000-0005-0000-0000-0000010A0000}"/>
    <cellStyle name="Vejica 4 9 3 2 3" xfId="2519" xr:uid="{00000000-0005-0000-0000-0000020A0000}"/>
    <cellStyle name="Vejica 4 9 3 2 4" xfId="2520" xr:uid="{00000000-0005-0000-0000-0000030A0000}"/>
    <cellStyle name="Vejica 4 9 3 3" xfId="2521" xr:uid="{00000000-0005-0000-0000-0000040A0000}"/>
    <cellStyle name="Vejica 4 9 3 4" xfId="2522" xr:uid="{00000000-0005-0000-0000-0000050A0000}"/>
    <cellStyle name="Vejica 4 9 3 5" xfId="2523" xr:uid="{00000000-0005-0000-0000-0000060A0000}"/>
    <cellStyle name="Vejica 4 9 4" xfId="2524" xr:uid="{00000000-0005-0000-0000-0000070A0000}"/>
    <cellStyle name="Vejica 4 9 5" xfId="2525" xr:uid="{00000000-0005-0000-0000-0000080A0000}"/>
    <cellStyle name="Vejica 4 9 6" xfId="2526" xr:uid="{00000000-0005-0000-0000-0000090A0000}"/>
    <cellStyle name="Vejica 4 9 6 2" xfId="2527" xr:uid="{00000000-0005-0000-0000-00000A0A0000}"/>
    <cellStyle name="Vejica 4 9 6 3" xfId="2528" xr:uid="{00000000-0005-0000-0000-00000B0A0000}"/>
    <cellStyle name="Vejica 4 9 6 3 2" xfId="2529" xr:uid="{00000000-0005-0000-0000-00000C0A0000}"/>
    <cellStyle name="Vejica 4 9 6 3 3" xfId="2530" xr:uid="{00000000-0005-0000-0000-00000D0A0000}"/>
    <cellStyle name="Vejica 4 9 7" xfId="2531" xr:uid="{00000000-0005-0000-0000-00000E0A0000}"/>
    <cellStyle name="Vejica 4 9 8" xfId="2532" xr:uid="{00000000-0005-0000-0000-00000F0A0000}"/>
    <cellStyle name="Vejica 5" xfId="2533" xr:uid="{00000000-0005-0000-0000-0000100A0000}"/>
    <cellStyle name="Vejica 5 2" xfId="2534" xr:uid="{00000000-0005-0000-0000-0000110A0000}"/>
    <cellStyle name="Vejica 5 2 2" xfId="2535" xr:uid="{00000000-0005-0000-0000-0000120A0000}"/>
    <cellStyle name="Vejica 5 2 3" xfId="2536" xr:uid="{00000000-0005-0000-0000-0000130A0000}"/>
    <cellStyle name="Vejica 5 2 4" xfId="2537" xr:uid="{00000000-0005-0000-0000-0000140A0000}"/>
    <cellStyle name="Vejica 5 3" xfId="2538" xr:uid="{00000000-0005-0000-0000-0000150A0000}"/>
    <cellStyle name="Vejica 5 3 2" xfId="2539" xr:uid="{00000000-0005-0000-0000-0000160A0000}"/>
    <cellStyle name="Vejica 5 3 2 2" xfId="2540" xr:uid="{00000000-0005-0000-0000-0000170A0000}"/>
    <cellStyle name="Vejica 5 3 2 3" xfId="2541" xr:uid="{00000000-0005-0000-0000-0000180A0000}"/>
    <cellStyle name="Vejica 5 3 2 4" xfId="2542" xr:uid="{00000000-0005-0000-0000-0000190A0000}"/>
    <cellStyle name="Vejica 5 3 3" xfId="2543" xr:uid="{00000000-0005-0000-0000-00001A0A0000}"/>
    <cellStyle name="Vejica 5 3 4" xfId="2544" xr:uid="{00000000-0005-0000-0000-00001B0A0000}"/>
    <cellStyle name="Vejica 5 3 5" xfId="2545" xr:uid="{00000000-0005-0000-0000-00001C0A0000}"/>
    <cellStyle name="Vejica 5 4" xfId="2546" xr:uid="{00000000-0005-0000-0000-00001D0A0000}"/>
    <cellStyle name="Vejica 5 5" xfId="2547" xr:uid="{00000000-0005-0000-0000-00001E0A0000}"/>
    <cellStyle name="Vejica 5 6" xfId="2548" xr:uid="{00000000-0005-0000-0000-00001F0A0000}"/>
    <cellStyle name="Vejica 6" xfId="2549" xr:uid="{00000000-0005-0000-0000-0000200A0000}"/>
    <cellStyle name="Vejica 6 2" xfId="2550" xr:uid="{00000000-0005-0000-0000-0000210A0000}"/>
    <cellStyle name="Vejica 6 3" xfId="2551" xr:uid="{00000000-0005-0000-0000-0000220A0000}"/>
    <cellStyle name="Vejica 6 4" xfId="2552" xr:uid="{00000000-0005-0000-0000-0000230A0000}"/>
    <cellStyle name="Vejica 7" xfId="2553" xr:uid="{00000000-0005-0000-0000-0000240A0000}"/>
    <cellStyle name="Vejica 7 2" xfId="2554" xr:uid="{00000000-0005-0000-0000-0000250A0000}"/>
    <cellStyle name="Vejica 7 2 2" xfId="2555" xr:uid="{00000000-0005-0000-0000-0000260A0000}"/>
    <cellStyle name="Vejica 7 2 3" xfId="2556" xr:uid="{00000000-0005-0000-0000-0000270A0000}"/>
    <cellStyle name="Vejica 7 2 4" xfId="2557" xr:uid="{00000000-0005-0000-0000-0000280A0000}"/>
    <cellStyle name="Vejica 7 3" xfId="2558" xr:uid="{00000000-0005-0000-0000-0000290A0000}"/>
    <cellStyle name="Vejica 7 3 2" xfId="2559" xr:uid="{00000000-0005-0000-0000-00002A0A0000}"/>
    <cellStyle name="Vejica 7 3 3" xfId="2560" xr:uid="{00000000-0005-0000-0000-00002B0A0000}"/>
    <cellStyle name="Vejica 7 3 4" xfId="2561" xr:uid="{00000000-0005-0000-0000-00002C0A0000}"/>
    <cellStyle name="Vejica 7 4" xfId="2562" xr:uid="{00000000-0005-0000-0000-00002D0A0000}"/>
    <cellStyle name="Vejica 7 5" xfId="2563" xr:uid="{00000000-0005-0000-0000-00002E0A0000}"/>
    <cellStyle name="Vejica 7 6" xfId="2564" xr:uid="{00000000-0005-0000-0000-00002F0A0000}"/>
    <cellStyle name="Vejica 8" xfId="2565" xr:uid="{00000000-0005-0000-0000-0000300A0000}"/>
    <cellStyle name="Vejica 8 2" xfId="2566" xr:uid="{00000000-0005-0000-0000-0000310A0000}"/>
    <cellStyle name="Vejica 8 2 2" xfId="2567" xr:uid="{00000000-0005-0000-0000-0000320A0000}"/>
    <cellStyle name="Vejica 8 2 3" xfId="2568" xr:uid="{00000000-0005-0000-0000-0000330A0000}"/>
    <cellStyle name="Vejica 8 2 4" xfId="2569" xr:uid="{00000000-0005-0000-0000-0000340A0000}"/>
    <cellStyle name="Vejica 8 3" xfId="2570" xr:uid="{00000000-0005-0000-0000-0000350A0000}"/>
    <cellStyle name="Vejica 8 3 2" xfId="2571" xr:uid="{00000000-0005-0000-0000-0000360A0000}"/>
    <cellStyle name="Vejica 8 3 3" xfId="2572" xr:uid="{00000000-0005-0000-0000-0000370A0000}"/>
    <cellStyle name="Vejica 8 3 4" xfId="2573" xr:uid="{00000000-0005-0000-0000-0000380A0000}"/>
    <cellStyle name="Vejica 8 4" xfId="2574" xr:uid="{00000000-0005-0000-0000-0000390A0000}"/>
    <cellStyle name="Vejica 8 5" xfId="2575" xr:uid="{00000000-0005-0000-0000-00003A0A0000}"/>
    <cellStyle name="Vejica 8 6" xfId="2576" xr:uid="{00000000-0005-0000-0000-00003B0A0000}"/>
    <cellStyle name="Vejica 9" xfId="2577" xr:uid="{00000000-0005-0000-0000-00003C0A0000}"/>
    <cellStyle name="Vejica 9 2" xfId="2578" xr:uid="{00000000-0005-0000-0000-00003D0A0000}"/>
    <cellStyle name="Vejica 9 2 2" xfId="2579" xr:uid="{00000000-0005-0000-0000-00003E0A0000}"/>
    <cellStyle name="Vejica 9 2 3" xfId="2580" xr:uid="{00000000-0005-0000-0000-00003F0A0000}"/>
    <cellStyle name="Vejica 9 2 4" xfId="2581" xr:uid="{00000000-0005-0000-0000-0000400A0000}"/>
    <cellStyle name="Vejica 9 3" xfId="2582" xr:uid="{00000000-0005-0000-0000-0000410A0000}"/>
    <cellStyle name="Vejica 9 3 2" xfId="2583" xr:uid="{00000000-0005-0000-0000-0000420A0000}"/>
    <cellStyle name="Vejica 9 3 3" xfId="2584" xr:uid="{00000000-0005-0000-0000-0000430A0000}"/>
    <cellStyle name="Vejica 9 3 4" xfId="2585" xr:uid="{00000000-0005-0000-0000-0000440A0000}"/>
    <cellStyle name="Vejica 9 4" xfId="2586" xr:uid="{00000000-0005-0000-0000-0000450A0000}"/>
    <cellStyle name="Vejica 9 5" xfId="2587" xr:uid="{00000000-0005-0000-0000-0000460A0000}"/>
    <cellStyle name="Vejica 9 6" xfId="2588" xr:uid="{00000000-0005-0000-0000-0000470A0000}"/>
    <cellStyle name="Vnos 2" xfId="2589" xr:uid="{00000000-0005-0000-0000-0000480A0000}"/>
    <cellStyle name="Vnos 2 2" xfId="2590" xr:uid="{00000000-0005-0000-0000-0000490A0000}"/>
    <cellStyle name="Vnos 2 3" xfId="2591" xr:uid="{00000000-0005-0000-0000-00004A0A0000}"/>
    <cellStyle name="Vnos 3" xfId="2592" xr:uid="{00000000-0005-0000-0000-00004B0A0000}"/>
    <cellStyle name="Vnos 3 2" xfId="2593" xr:uid="{00000000-0005-0000-0000-00004C0A0000}"/>
    <cellStyle name="Vnos 3 3" xfId="2594" xr:uid="{00000000-0005-0000-0000-00004D0A0000}"/>
    <cellStyle name="Vsota 2" xfId="2595" xr:uid="{00000000-0005-0000-0000-00004E0A0000}"/>
    <cellStyle name="Vsota 2 2" xfId="2596" xr:uid="{00000000-0005-0000-0000-00004F0A0000}"/>
    <cellStyle name="Warning Text 1" xfId="2597" xr:uid="{00000000-0005-0000-0000-0000500A0000}"/>
    <cellStyle name="Warning Text 1 2" xfId="2598" xr:uid="{00000000-0005-0000-0000-0000510A0000}"/>
    <cellStyle name="Warning Text 2" xfId="2599" xr:uid="{00000000-0005-0000-0000-0000520A0000}"/>
    <cellStyle name="Warning Text 2 2" xfId="2600" xr:uid="{00000000-0005-0000-0000-0000530A0000}"/>
    <cellStyle name="Warning Text 3" xfId="2601" xr:uid="{00000000-0005-0000-0000-0000540A0000}"/>
    <cellStyle name="Warning Text 3 2" xfId="2602" xr:uid="{00000000-0005-0000-0000-0000550A0000}"/>
    <cellStyle name="Warning Text 4" xfId="2603" xr:uid="{00000000-0005-0000-0000-0000560A0000}"/>
    <cellStyle name="Warning Text 4 2" xfId="2604" xr:uid="{00000000-0005-0000-0000-0000570A0000}"/>
    <cellStyle name="Warning Text 5" xfId="2605" xr:uid="{00000000-0005-0000-0000-0000580A0000}"/>
    <cellStyle name="Warning Text 5 2" xfId="2606" xr:uid="{00000000-0005-0000-0000-0000590A0000}"/>
    <cellStyle name="Warning Text 6" xfId="2607" xr:uid="{00000000-0005-0000-0000-00005A0A0000}"/>
    <cellStyle name="Warning Text 6 2" xfId="2608" xr:uid="{00000000-0005-0000-0000-00005B0A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SheetLayoutView="100" workbookViewId="0">
      <selection activeCell="C5" sqref="C5"/>
    </sheetView>
  </sheetViews>
  <sheetFormatPr defaultRowHeight="12.75"/>
  <cols>
    <col min="1" max="1" width="7.7109375" style="2" customWidth="1"/>
    <col min="2" max="2" width="36.7109375" style="32" customWidth="1"/>
    <col min="3" max="3" width="65.7109375" style="61" customWidth="1"/>
  </cols>
  <sheetData>
    <row r="1" spans="1:5" ht="15">
      <c r="A1" s="48"/>
      <c r="B1" s="15"/>
      <c r="C1" s="49"/>
    </row>
    <row r="2" spans="1:5" ht="27.75" customHeight="1">
      <c r="A2" s="50"/>
      <c r="B2" s="51"/>
      <c r="C2" s="52"/>
    </row>
    <row r="3" spans="1:5" ht="27.75" customHeight="1">
      <c r="A3" s="53"/>
      <c r="B3" s="624" t="s">
        <v>171</v>
      </c>
      <c r="C3" s="624"/>
      <c r="D3" s="63"/>
      <c r="E3" s="63"/>
    </row>
    <row r="4" spans="1:5" ht="20.100000000000001" customHeight="1">
      <c r="A4" s="53"/>
      <c r="B4" s="54"/>
      <c r="C4" s="54"/>
    </row>
    <row r="5" spans="1:5" ht="15.6" customHeight="1">
      <c r="A5" s="53"/>
      <c r="B5" s="55" t="s">
        <v>67</v>
      </c>
      <c r="C5" s="298" t="s">
        <v>216</v>
      </c>
    </row>
    <row r="6" spans="1:5" ht="15.6" customHeight="1">
      <c r="A6" s="53"/>
      <c r="B6" s="55"/>
      <c r="C6" s="298"/>
    </row>
    <row r="7" spans="1:5" ht="15.6" customHeight="1">
      <c r="A7" s="53"/>
      <c r="B7" s="55" t="s">
        <v>89</v>
      </c>
      <c r="C7" s="298" t="s">
        <v>217</v>
      </c>
    </row>
    <row r="8" spans="1:5" ht="15.6" customHeight="1">
      <c r="A8" s="53"/>
      <c r="B8" s="352"/>
      <c r="C8" s="353"/>
    </row>
    <row r="9" spans="1:5" ht="30.95" customHeight="1">
      <c r="A9" s="56"/>
      <c r="B9" s="57" t="s">
        <v>68</v>
      </c>
      <c r="C9" s="354" t="s">
        <v>209</v>
      </c>
    </row>
    <row r="10" spans="1:5" ht="15.6" customHeight="1">
      <c r="A10" s="56"/>
      <c r="B10" s="299"/>
      <c r="C10" s="299"/>
    </row>
    <row r="11" spans="1:5" ht="15.6" customHeight="1">
      <c r="A11" s="56"/>
      <c r="B11" s="58" t="s">
        <v>210</v>
      </c>
      <c r="C11" s="300" t="s">
        <v>211</v>
      </c>
    </row>
    <row r="12" spans="1:5" ht="15.6" customHeight="1">
      <c r="A12" s="56"/>
      <c r="B12" s="58"/>
      <c r="C12" s="300"/>
    </row>
    <row r="13" spans="1:5" ht="15.6" customHeight="1">
      <c r="A13" s="56"/>
      <c r="B13" s="58" t="s">
        <v>212</v>
      </c>
      <c r="C13" s="300" t="s">
        <v>218</v>
      </c>
    </row>
    <row r="14" spans="1:5" ht="15.6" customHeight="1">
      <c r="A14" s="56"/>
      <c r="B14" s="58"/>
      <c r="C14" s="300"/>
    </row>
    <row r="15" spans="1:5" ht="15.6" customHeight="1">
      <c r="A15" s="56"/>
      <c r="B15" s="59" t="s">
        <v>69</v>
      </c>
      <c r="C15" s="60" t="s">
        <v>124</v>
      </c>
    </row>
    <row r="16" spans="1:5" ht="15.6" customHeight="1">
      <c r="A16" s="56"/>
      <c r="B16" s="58"/>
      <c r="C16" s="300"/>
    </row>
    <row r="17" spans="1:3" ht="15.6" customHeight="1">
      <c r="A17" s="48"/>
      <c r="B17" s="58" t="s">
        <v>161</v>
      </c>
      <c r="C17" s="355"/>
    </row>
    <row r="18" spans="1:3" ht="20.100000000000001" customHeight="1">
      <c r="A18" s="48"/>
      <c r="B18" s="57"/>
      <c r="C18" s="298"/>
    </row>
    <row r="19" spans="1:3" ht="31.5">
      <c r="A19" s="48"/>
      <c r="B19" s="59" t="s">
        <v>213</v>
      </c>
      <c r="C19" s="356" t="s">
        <v>214</v>
      </c>
    </row>
    <row r="23" spans="1:3" ht="15">
      <c r="B23" s="318" t="s">
        <v>215</v>
      </c>
    </row>
  </sheetData>
  <mergeCells count="1">
    <mergeCell ref="B3:C3"/>
  </mergeCells>
  <pageMargins left="0.70866141732283472" right="0.70866141732283472" top="0.74803149606299213" bottom="0.74803149606299213" header="0.31496062992125984" footer="0.31496062992125984"/>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40"/>
  <sheetViews>
    <sheetView view="pageBreakPreview" zoomScaleSheetLayoutView="100" workbookViewId="0">
      <selection activeCell="E16" sqref="E16"/>
    </sheetView>
  </sheetViews>
  <sheetFormatPr defaultRowHeight="12.75"/>
  <cols>
    <col min="1" max="1" width="11.140625" style="37" customWidth="1"/>
    <col min="2" max="2" width="86.28515625" style="37" customWidth="1"/>
  </cols>
  <sheetData>
    <row r="2" spans="1:2" ht="13.5" thickBot="1"/>
    <row r="3" spans="1:2" ht="13.5" thickBot="1">
      <c r="A3" s="38" t="s">
        <v>50</v>
      </c>
      <c r="B3" s="39"/>
    </row>
    <row r="4" spans="1:2">
      <c r="A4" s="40"/>
      <c r="B4" s="40"/>
    </row>
    <row r="5" spans="1:2">
      <c r="A5" s="40"/>
      <c r="B5" s="40"/>
    </row>
    <row r="6" spans="1:2" ht="25.5">
      <c r="A6" s="41" t="s">
        <v>9</v>
      </c>
      <c r="B6" s="42" t="s">
        <v>51</v>
      </c>
    </row>
    <row r="7" spans="1:2">
      <c r="A7" s="41"/>
      <c r="B7" s="42"/>
    </row>
    <row r="8" spans="1:2" ht="25.5">
      <c r="A8" s="41" t="s">
        <v>10</v>
      </c>
      <c r="B8" s="42" t="s">
        <v>52</v>
      </c>
    </row>
    <row r="9" spans="1:2">
      <c r="A9" s="41"/>
      <c r="B9" s="42"/>
    </row>
    <row r="10" spans="1:2">
      <c r="A10" s="41" t="s">
        <v>43</v>
      </c>
      <c r="B10" s="42" t="s">
        <v>46</v>
      </c>
    </row>
    <row r="11" spans="1:2">
      <c r="A11" s="41"/>
      <c r="B11" s="42"/>
    </row>
    <row r="12" spans="1:2" ht="63.75">
      <c r="A12" s="41" t="s">
        <v>11</v>
      </c>
      <c r="B12" s="42" t="s">
        <v>47</v>
      </c>
    </row>
    <row r="13" spans="1:2">
      <c r="A13" s="41"/>
      <c r="B13" s="42"/>
    </row>
    <row r="14" spans="1:2" ht="51">
      <c r="A14" s="41" t="s">
        <v>12</v>
      </c>
      <c r="B14" s="42" t="s">
        <v>53</v>
      </c>
    </row>
    <row r="15" spans="1:2">
      <c r="A15" s="41"/>
      <c r="B15" s="42"/>
    </row>
    <row r="16" spans="1:2" ht="25.5">
      <c r="A16" s="41" t="s">
        <v>48</v>
      </c>
      <c r="B16" s="42" t="s">
        <v>54</v>
      </c>
    </row>
    <row r="17" spans="1:2">
      <c r="A17" s="41"/>
      <c r="B17" s="42"/>
    </row>
    <row r="18" spans="1:2" ht="25.5">
      <c r="A18" s="41" t="s">
        <v>49</v>
      </c>
      <c r="B18" s="65" t="s">
        <v>76</v>
      </c>
    </row>
    <row r="19" spans="1:2">
      <c r="A19" s="41"/>
      <c r="B19" s="42"/>
    </row>
    <row r="20" spans="1:2">
      <c r="A20" s="41" t="s">
        <v>55</v>
      </c>
      <c r="B20" s="66" t="s">
        <v>77</v>
      </c>
    </row>
    <row r="21" spans="1:2">
      <c r="A21" s="41"/>
      <c r="B21" s="66"/>
    </row>
    <row r="22" spans="1:2" ht="24">
      <c r="A22" s="41" t="s">
        <v>57</v>
      </c>
      <c r="B22" s="67" t="s">
        <v>78</v>
      </c>
    </row>
    <row r="23" spans="1:2">
      <c r="A23" s="41"/>
      <c r="B23" s="42"/>
    </row>
    <row r="24" spans="1:2" ht="25.5">
      <c r="A24" s="41" t="s">
        <v>65</v>
      </c>
      <c r="B24" s="42" t="s">
        <v>73</v>
      </c>
    </row>
    <row r="25" spans="1:2">
      <c r="A25" s="41"/>
      <c r="B25" s="42"/>
    </row>
    <row r="26" spans="1:2" ht="76.5">
      <c r="A26" s="41" t="s">
        <v>79</v>
      </c>
      <c r="B26" s="42" t="s">
        <v>56</v>
      </c>
    </row>
    <row r="27" spans="1:2">
      <c r="A27" s="41"/>
      <c r="B27" s="42"/>
    </row>
    <row r="28" spans="1:2">
      <c r="A28" s="41" t="s">
        <v>80</v>
      </c>
      <c r="B28" s="43" t="s">
        <v>58</v>
      </c>
    </row>
    <row r="29" spans="1:2" ht="25.5">
      <c r="A29" s="41"/>
      <c r="B29" s="42" t="s">
        <v>59</v>
      </c>
    </row>
    <row r="30" spans="1:2" ht="63.75">
      <c r="A30" s="41"/>
      <c r="B30" s="42" t="s">
        <v>60</v>
      </c>
    </row>
    <row r="31" spans="1:2" ht="51">
      <c r="A31" s="41"/>
      <c r="B31" s="42" t="s">
        <v>61</v>
      </c>
    </row>
    <row r="32" spans="1:2" ht="38.25">
      <c r="A32" s="41"/>
      <c r="B32" s="42" t="s">
        <v>62</v>
      </c>
    </row>
    <row r="33" spans="1:2" ht="63.75">
      <c r="A33" s="41"/>
      <c r="B33" s="42" t="s">
        <v>63</v>
      </c>
    </row>
    <row r="34" spans="1:2">
      <c r="A34" s="41"/>
      <c r="B34" s="42" t="s">
        <v>81</v>
      </c>
    </row>
    <row r="35" spans="1:2">
      <c r="A35" s="41"/>
      <c r="B35" s="42" t="s">
        <v>64</v>
      </c>
    </row>
    <row r="36" spans="1:2" ht="63.75">
      <c r="A36" s="41"/>
      <c r="B36" s="42" t="s">
        <v>74</v>
      </c>
    </row>
    <row r="37" spans="1:2">
      <c r="A37" s="41"/>
      <c r="B37" s="42"/>
    </row>
    <row r="38" spans="1:2">
      <c r="A38" s="41"/>
      <c r="B38" s="42"/>
    </row>
    <row r="39" spans="1:2">
      <c r="A39" s="44" t="s">
        <v>82</v>
      </c>
      <c r="B39" s="45" t="s">
        <v>66</v>
      </c>
    </row>
    <row r="40" spans="1:2">
      <c r="A40" s="46"/>
      <c r="B40" s="47"/>
    </row>
  </sheetData>
  <pageMargins left="0.70866141732283472" right="0.70866141732283472"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C31"/>
  <sheetViews>
    <sheetView view="pageBreakPreview" zoomScaleSheetLayoutView="100" workbookViewId="0">
      <selection activeCell="C27" sqref="C27"/>
    </sheetView>
  </sheetViews>
  <sheetFormatPr defaultRowHeight="12.75"/>
  <cols>
    <col min="1" max="1" width="9.140625" style="441" customWidth="1"/>
    <col min="2" max="2" width="65.140625" customWidth="1"/>
    <col min="3" max="3" width="15.140625" style="442" customWidth="1"/>
  </cols>
  <sheetData>
    <row r="6" spans="1:3" ht="19.5">
      <c r="A6" s="630"/>
      <c r="B6" s="631" t="s">
        <v>387</v>
      </c>
      <c r="C6" s="632"/>
    </row>
    <row r="7" spans="1:3">
      <c r="A7" s="630"/>
      <c r="B7" s="633"/>
      <c r="C7" s="632"/>
    </row>
    <row r="8" spans="1:3">
      <c r="A8" s="630"/>
      <c r="B8" s="633"/>
      <c r="C8" s="632"/>
    </row>
    <row r="9" spans="1:3" ht="15.75">
      <c r="A9" s="630"/>
      <c r="B9" s="634" t="s">
        <v>388</v>
      </c>
      <c r="C9" s="632"/>
    </row>
    <row r="10" spans="1:3">
      <c r="A10" s="630"/>
      <c r="B10" s="633"/>
      <c r="C10" s="632"/>
    </row>
    <row r="11" spans="1:3" ht="15.75">
      <c r="A11" s="635" t="s">
        <v>9</v>
      </c>
      <c r="B11" s="634" t="s">
        <v>389</v>
      </c>
      <c r="C11" s="638">
        <f>'Popis GO del'!F47</f>
        <v>0</v>
      </c>
    </row>
    <row r="12" spans="1:3" ht="15.75">
      <c r="A12" s="635"/>
      <c r="B12" s="634"/>
      <c r="C12" s="638"/>
    </row>
    <row r="13" spans="1:3" ht="15.75">
      <c r="A13" s="635" t="s">
        <v>10</v>
      </c>
      <c r="B13" s="634" t="s">
        <v>390</v>
      </c>
      <c r="C13" s="638">
        <v>0</v>
      </c>
    </row>
    <row r="14" spans="1:3" ht="15.75">
      <c r="A14" s="635"/>
      <c r="B14" s="634"/>
      <c r="C14" s="638"/>
    </row>
    <row r="15" spans="1:3" ht="15.75">
      <c r="A15" s="635" t="s">
        <v>43</v>
      </c>
      <c r="B15" s="634" t="s">
        <v>391</v>
      </c>
      <c r="C15" s="638">
        <v>0</v>
      </c>
    </row>
    <row r="16" spans="1:3" ht="15.75">
      <c r="A16" s="635"/>
      <c r="B16" s="634"/>
      <c r="C16" s="638"/>
    </row>
    <row r="17" spans="1:3" ht="15.75">
      <c r="A17" s="635" t="s">
        <v>11</v>
      </c>
      <c r="B17" s="634" t="s">
        <v>293</v>
      </c>
      <c r="C17" s="638">
        <v>0</v>
      </c>
    </row>
    <row r="18" spans="1:3" ht="15.75">
      <c r="A18" s="635"/>
      <c r="B18" s="634"/>
      <c r="C18" s="638"/>
    </row>
    <row r="19" spans="1:3" ht="15.75">
      <c r="A19" s="635" t="s">
        <v>12</v>
      </c>
      <c r="B19" s="636" t="s">
        <v>393</v>
      </c>
      <c r="C19" s="639">
        <f>'Popis laboratorijske opreme'!H39</f>
        <v>0</v>
      </c>
    </row>
    <row r="20" spans="1:3" ht="15.75">
      <c r="A20" s="635"/>
      <c r="B20" s="634"/>
      <c r="C20" s="628"/>
    </row>
    <row r="21" spans="1:3" ht="15.75">
      <c r="A21" s="635"/>
      <c r="B21" s="634" t="s">
        <v>292</v>
      </c>
      <c r="C21" s="628">
        <v>0</v>
      </c>
    </row>
    <row r="22" spans="1:3" ht="15.75">
      <c r="A22" s="635"/>
      <c r="B22" s="634" t="s">
        <v>392</v>
      </c>
      <c r="C22" s="628">
        <v>0</v>
      </c>
    </row>
    <row r="23" spans="1:3" ht="16.5" thickBot="1">
      <c r="A23" s="635"/>
      <c r="B23" s="637" t="s">
        <v>36</v>
      </c>
      <c r="C23" s="629">
        <v>0</v>
      </c>
    </row>
    <row r="24" spans="1:3" ht="13.5" thickTop="1"/>
    <row r="31" spans="1:3">
      <c r="B31" s="443" t="s">
        <v>215</v>
      </c>
    </row>
  </sheetData>
  <sheetProtection algorithmName="SHA-512" hashValue="xRh1c1qlAXBF62YBei8ZwuYB7P0HP8a6iSwMymlVPWnwHyyEWeXxDUPqDkBSWN97KcoV0INWystKJtUvKXfPqg==" saltValue="E3vXZFXMJgh0GdqiSLi0gQ==" spinCount="100000" sheet="1" objects="1" scenarios="1"/>
  <pageMargins left="0.7" right="0.7" top="0.75" bottom="0.75" header="0.3" footer="0.3"/>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08"/>
  <sheetViews>
    <sheetView showGridLines="0" topLeftCell="A94" zoomScaleSheetLayoutView="100" zoomScalePageLayoutView="85" workbookViewId="0">
      <selection activeCell="C102" sqref="C102"/>
    </sheetView>
  </sheetViews>
  <sheetFormatPr defaultColWidth="0.140625" defaultRowHeight="12.75"/>
  <cols>
    <col min="1" max="1" width="8.140625" style="143" customWidth="1"/>
    <col min="2" max="2" width="65.85546875" style="32" customWidth="1"/>
    <col min="3" max="3" width="8.7109375" style="128" customWidth="1"/>
    <col min="4" max="4" width="11.28515625" style="7" customWidth="1"/>
    <col min="5" max="5" width="11.7109375" style="7" customWidth="1"/>
    <col min="6" max="6" width="14.28515625" style="7" customWidth="1"/>
    <col min="7" max="7" width="36.28515625" style="308" customWidth="1"/>
    <col min="8" max="8" width="56.7109375" style="62" customWidth="1"/>
    <col min="9" max="9" width="19.7109375" style="1" customWidth="1"/>
    <col min="10" max="10" width="0.140625" style="1"/>
    <col min="11" max="11" width="33.42578125" style="1" customWidth="1"/>
    <col min="12" max="13" width="0.140625" style="1"/>
    <col min="14" max="14" width="41.5703125" style="1" customWidth="1"/>
    <col min="15" max="16384" width="0.140625" style="1"/>
  </cols>
  <sheetData>
    <row r="1" spans="1:8" s="3" customFormat="1" ht="14.25">
      <c r="A1" s="143"/>
      <c r="B1" s="15"/>
      <c r="C1" s="95"/>
      <c r="D1" s="5"/>
      <c r="E1" s="129"/>
      <c r="F1" s="129"/>
      <c r="G1" s="308"/>
      <c r="H1" s="62"/>
    </row>
    <row r="2" spans="1:8" s="3" customFormat="1" ht="15.75">
      <c r="A2" s="130"/>
      <c r="B2" s="75"/>
      <c r="C2" s="96"/>
      <c r="D2" s="6"/>
      <c r="E2" s="7"/>
      <c r="F2" s="7"/>
      <c r="G2" s="308"/>
      <c r="H2" s="62"/>
    </row>
    <row r="3" spans="1:8" s="3" customFormat="1" ht="23.25">
      <c r="A3" s="143"/>
      <c r="B3" s="626" t="s">
        <v>171</v>
      </c>
      <c r="C3" s="626"/>
      <c r="D3" s="626"/>
      <c r="E3" s="626"/>
      <c r="F3" s="626"/>
      <c r="G3" s="308"/>
      <c r="H3" s="62"/>
    </row>
    <row r="4" spans="1:8" s="3" customFormat="1" ht="20.25">
      <c r="A4" s="143"/>
      <c r="B4" s="627" t="s">
        <v>219</v>
      </c>
      <c r="C4" s="627"/>
      <c r="D4" s="627"/>
      <c r="E4" s="627"/>
      <c r="F4" s="627"/>
      <c r="G4" s="308"/>
      <c r="H4" s="62"/>
    </row>
    <row r="5" spans="1:8" s="3" customFormat="1" ht="26.25">
      <c r="A5" s="130"/>
      <c r="B5" s="76"/>
      <c r="C5" s="97"/>
      <c r="D5" s="130"/>
      <c r="E5" s="131"/>
      <c r="F5" s="131"/>
      <c r="G5" s="308"/>
      <c r="H5" s="62"/>
    </row>
    <row r="6" spans="1:8" s="3" customFormat="1" ht="15.75">
      <c r="A6" s="143"/>
      <c r="B6" s="16"/>
      <c r="C6" s="98"/>
      <c r="D6" s="7"/>
      <c r="E6" s="7"/>
      <c r="F6" s="7"/>
      <c r="G6" s="308"/>
      <c r="H6" s="62"/>
    </row>
    <row r="7" spans="1:8" s="4" customFormat="1" ht="23.25">
      <c r="A7" s="131"/>
      <c r="B7" s="77" t="s">
        <v>5</v>
      </c>
      <c r="C7" s="99"/>
      <c r="D7" s="132"/>
      <c r="E7" s="132"/>
      <c r="F7" s="132"/>
      <c r="G7" s="309"/>
      <c r="H7" s="74"/>
    </row>
    <row r="8" spans="1:8" ht="15.75">
      <c r="A8" s="140"/>
      <c r="B8" s="16"/>
      <c r="C8" s="98"/>
    </row>
    <row r="9" spans="1:8" ht="13.5" thickBot="1">
      <c r="A9" s="8"/>
      <c r="B9" s="17"/>
      <c r="C9" s="100"/>
      <c r="D9" s="133"/>
      <c r="E9" s="134"/>
      <c r="F9" s="8"/>
    </row>
    <row r="10" spans="1:8" ht="18">
      <c r="A10" s="262" t="s">
        <v>71</v>
      </c>
      <c r="B10" s="18" t="s">
        <v>7</v>
      </c>
      <c r="C10" s="101"/>
      <c r="D10" s="135"/>
      <c r="E10" s="301"/>
      <c r="F10" s="314"/>
    </row>
    <row r="11" spans="1:8" ht="18">
      <c r="A11" s="8"/>
      <c r="B11" s="19"/>
      <c r="C11" s="102"/>
      <c r="D11" s="137"/>
      <c r="E11" s="138"/>
      <c r="F11" s="303"/>
    </row>
    <row r="12" spans="1:8">
      <c r="A12" s="8" t="s">
        <v>27</v>
      </c>
      <c r="B12" s="20" t="s">
        <v>41</v>
      </c>
      <c r="C12" s="103"/>
      <c r="D12" s="139"/>
      <c r="E12" s="136"/>
      <c r="F12" s="640">
        <f>F109</f>
        <v>0</v>
      </c>
    </row>
    <row r="13" spans="1:8">
      <c r="A13" s="8"/>
      <c r="B13" s="20"/>
      <c r="C13" s="103"/>
      <c r="D13" s="139"/>
      <c r="E13" s="136"/>
      <c r="F13" s="640"/>
    </row>
    <row r="14" spans="1:8">
      <c r="A14" s="8" t="s">
        <v>38</v>
      </c>
      <c r="B14" s="20" t="s">
        <v>192</v>
      </c>
      <c r="C14" s="103"/>
      <c r="D14" s="139"/>
      <c r="E14" s="136"/>
      <c r="F14" s="640">
        <f>F147</f>
        <v>0</v>
      </c>
    </row>
    <row r="15" spans="1:8">
      <c r="A15" s="8"/>
      <c r="B15" s="20"/>
      <c r="C15" s="103"/>
      <c r="D15" s="139"/>
      <c r="E15" s="136"/>
      <c r="F15" s="640"/>
    </row>
    <row r="16" spans="1:8">
      <c r="A16" s="8" t="s">
        <v>40</v>
      </c>
      <c r="B16" s="20" t="s">
        <v>220</v>
      </c>
      <c r="C16" s="103"/>
      <c r="D16" s="139"/>
      <c r="E16" s="136"/>
      <c r="F16" s="640">
        <v>0</v>
      </c>
    </row>
    <row r="17" spans="1:6">
      <c r="A17" s="8"/>
      <c r="B17" s="20"/>
      <c r="C17" s="103"/>
      <c r="D17" s="139"/>
      <c r="E17" s="136"/>
      <c r="F17" s="640"/>
    </row>
    <row r="18" spans="1:6">
      <c r="A18" s="8" t="s">
        <v>98</v>
      </c>
      <c r="B18" s="20" t="s">
        <v>108</v>
      </c>
      <c r="C18" s="103"/>
      <c r="D18" s="139"/>
      <c r="E18" s="136"/>
      <c r="F18" s="640">
        <v>0</v>
      </c>
    </row>
    <row r="19" spans="1:6">
      <c r="A19" s="8"/>
      <c r="B19" s="20"/>
      <c r="C19" s="103"/>
      <c r="D19" s="139"/>
      <c r="E19" s="136"/>
      <c r="F19" s="640"/>
    </row>
    <row r="20" spans="1:6">
      <c r="A20" s="8" t="s">
        <v>109</v>
      </c>
      <c r="B20" s="20" t="s">
        <v>110</v>
      </c>
      <c r="C20" s="103"/>
      <c r="D20" s="139"/>
      <c r="E20" s="136"/>
      <c r="F20" s="640">
        <f>F221</f>
        <v>0</v>
      </c>
    </row>
    <row r="21" spans="1:6">
      <c r="A21" s="8"/>
      <c r="B21" s="20"/>
      <c r="C21" s="103"/>
      <c r="D21" s="139"/>
      <c r="E21" s="136"/>
      <c r="F21" s="640"/>
    </row>
    <row r="22" spans="1:6">
      <c r="A22" s="8" t="s">
        <v>111</v>
      </c>
      <c r="B22" s="20" t="s">
        <v>88</v>
      </c>
      <c r="C22" s="103"/>
      <c r="D22" s="139"/>
      <c r="E22" s="136"/>
      <c r="F22" s="640">
        <f>F263</f>
        <v>0</v>
      </c>
    </row>
    <row r="23" spans="1:6" customFormat="1">
      <c r="A23" s="8"/>
      <c r="B23" s="20"/>
      <c r="C23" s="103"/>
      <c r="D23" s="139"/>
      <c r="E23" s="136"/>
      <c r="F23" s="640"/>
    </row>
    <row r="24" spans="1:6" customFormat="1">
      <c r="A24" s="8" t="s">
        <v>270</v>
      </c>
      <c r="B24" s="20" t="s">
        <v>172</v>
      </c>
      <c r="C24" s="103"/>
      <c r="D24" s="139"/>
      <c r="E24" s="136"/>
      <c r="F24" s="640">
        <f>F271</f>
        <v>0</v>
      </c>
    </row>
    <row r="25" spans="1:6" ht="13.5" thickBot="1">
      <c r="A25" s="8"/>
      <c r="B25" s="21"/>
      <c r="C25" s="104"/>
      <c r="D25" s="140"/>
      <c r="E25" s="140"/>
      <c r="F25" s="305"/>
    </row>
    <row r="26" spans="1:6" ht="13.5" thickBot="1">
      <c r="A26" s="8"/>
      <c r="B26" s="78" t="s">
        <v>21</v>
      </c>
      <c r="C26" s="105"/>
      <c r="D26" s="141"/>
      <c r="E26" s="142"/>
      <c r="F26" s="315">
        <v>0</v>
      </c>
    </row>
    <row r="27" spans="1:6">
      <c r="A27" s="8"/>
      <c r="B27" s="79"/>
      <c r="C27" s="104"/>
      <c r="D27" s="143"/>
      <c r="E27" s="140"/>
      <c r="F27" s="8"/>
    </row>
    <row r="28" spans="1:6" ht="13.5" thickBot="1">
      <c r="A28" s="8"/>
      <c r="B28" s="80"/>
      <c r="C28" s="106"/>
      <c r="D28" s="144"/>
      <c r="E28" s="145"/>
      <c r="F28" s="146"/>
    </row>
    <row r="29" spans="1:6" ht="18">
      <c r="A29" s="262" t="s">
        <v>72</v>
      </c>
      <c r="B29" s="22" t="s">
        <v>8</v>
      </c>
      <c r="C29" s="107"/>
      <c r="D29" s="147"/>
      <c r="E29" s="301"/>
      <c r="F29" s="302"/>
    </row>
    <row r="30" spans="1:6" ht="18">
      <c r="A30" s="8"/>
      <c r="B30" s="23"/>
      <c r="C30" s="108"/>
      <c r="D30" s="148"/>
      <c r="E30" s="136"/>
      <c r="F30" s="304"/>
    </row>
    <row r="31" spans="1:6">
      <c r="A31" s="8" t="s">
        <v>24</v>
      </c>
      <c r="B31" s="20" t="s">
        <v>103</v>
      </c>
      <c r="C31" s="103"/>
      <c r="D31" s="139"/>
      <c r="E31" s="136"/>
      <c r="F31" s="640">
        <f>F306</f>
        <v>0</v>
      </c>
    </row>
    <row r="32" spans="1:6" ht="18">
      <c r="A32" s="8"/>
      <c r="B32" s="23"/>
      <c r="C32" s="108"/>
      <c r="D32" s="148"/>
      <c r="E32" s="136"/>
      <c r="F32" s="640"/>
    </row>
    <row r="33" spans="1:6">
      <c r="A33" s="8" t="s">
        <v>6</v>
      </c>
      <c r="B33" s="20" t="s">
        <v>33</v>
      </c>
      <c r="C33" s="103"/>
      <c r="D33" s="139"/>
      <c r="E33" s="136"/>
      <c r="F33" s="640">
        <f>F325</f>
        <v>0</v>
      </c>
    </row>
    <row r="34" spans="1:6">
      <c r="A34" s="8"/>
      <c r="B34" s="20"/>
      <c r="C34" s="103"/>
      <c r="D34" s="139"/>
      <c r="E34" s="136"/>
      <c r="F34" s="640"/>
    </row>
    <row r="35" spans="1:6">
      <c r="A35" s="8" t="s">
        <v>25</v>
      </c>
      <c r="B35" s="20" t="s">
        <v>91</v>
      </c>
      <c r="C35" s="103"/>
      <c r="D35" s="139"/>
      <c r="E35" s="136"/>
      <c r="F35" s="640">
        <f>F340</f>
        <v>0</v>
      </c>
    </row>
    <row r="36" spans="1:6">
      <c r="A36" s="8"/>
      <c r="B36" s="20"/>
      <c r="C36" s="103"/>
      <c r="D36" s="139"/>
      <c r="E36" s="136"/>
      <c r="F36" s="640"/>
    </row>
    <row r="37" spans="1:6">
      <c r="A37" s="8" t="s">
        <v>26</v>
      </c>
      <c r="B37" s="20" t="s">
        <v>273</v>
      </c>
      <c r="C37" s="103"/>
      <c r="D37" s="139"/>
      <c r="E37" s="136"/>
      <c r="F37" s="640">
        <f>F359</f>
        <v>0</v>
      </c>
    </row>
    <row r="38" spans="1:6">
      <c r="A38" s="8"/>
      <c r="B38" s="20"/>
      <c r="C38" s="103"/>
      <c r="D38" s="139"/>
      <c r="E38" s="136"/>
      <c r="F38" s="640"/>
    </row>
    <row r="39" spans="1:6">
      <c r="A39" s="8" t="s">
        <v>35</v>
      </c>
      <c r="B39" s="20" t="s">
        <v>104</v>
      </c>
      <c r="C39" s="103"/>
      <c r="D39" s="139"/>
      <c r="E39" s="136"/>
      <c r="F39" s="640">
        <f>F385</f>
        <v>0</v>
      </c>
    </row>
    <row r="40" spans="1:6">
      <c r="A40" s="8"/>
      <c r="B40" s="20"/>
      <c r="C40" s="103"/>
      <c r="D40" s="139"/>
      <c r="E40" s="136"/>
      <c r="F40" s="640"/>
    </row>
    <row r="41" spans="1:6">
      <c r="A41" s="8" t="s">
        <v>87</v>
      </c>
      <c r="B41" s="20" t="s">
        <v>44</v>
      </c>
      <c r="C41" s="103"/>
      <c r="D41" s="139"/>
      <c r="E41" s="136"/>
      <c r="F41" s="640">
        <v>0</v>
      </c>
    </row>
    <row r="42" spans="1:6">
      <c r="A42" s="8"/>
      <c r="B42" s="20"/>
      <c r="C42" s="103"/>
      <c r="D42" s="139"/>
      <c r="E42" s="136"/>
      <c r="F42" s="640"/>
    </row>
    <row r="43" spans="1:6">
      <c r="A43" s="8" t="s">
        <v>96</v>
      </c>
      <c r="B43" s="20" t="s">
        <v>173</v>
      </c>
      <c r="C43" s="103"/>
      <c r="D43" s="139"/>
      <c r="E43" s="136"/>
      <c r="F43" s="640">
        <f>F406</f>
        <v>0</v>
      </c>
    </row>
    <row r="44" spans="1:6" ht="13.5" thickBot="1">
      <c r="A44" s="8"/>
      <c r="B44" s="21"/>
      <c r="C44" s="104"/>
      <c r="D44" s="140"/>
      <c r="E44" s="140"/>
      <c r="F44" s="305"/>
    </row>
    <row r="45" spans="1:6" ht="13.5" thickBot="1">
      <c r="A45" s="8"/>
      <c r="B45" s="78" t="s">
        <v>22</v>
      </c>
      <c r="C45" s="105"/>
      <c r="D45" s="141"/>
      <c r="E45" s="142"/>
      <c r="F45" s="316">
        <f>SUM(F30:F44)</f>
        <v>0</v>
      </c>
    </row>
    <row r="46" spans="1:6" ht="13.5" thickBot="1">
      <c r="A46" s="8"/>
      <c r="B46" s="21"/>
      <c r="C46" s="104"/>
      <c r="D46" s="143"/>
      <c r="E46" s="140"/>
      <c r="F46" s="341"/>
    </row>
    <row r="47" spans="1:6" ht="16.5" thickBot="1">
      <c r="A47" s="8"/>
      <c r="B47" s="81" t="s">
        <v>208</v>
      </c>
      <c r="C47" s="109"/>
      <c r="D47" s="141"/>
      <c r="E47" s="142"/>
      <c r="F47" s="306">
        <v>0</v>
      </c>
    </row>
    <row r="48" spans="1:6" ht="16.5" thickBot="1">
      <c r="A48" s="8"/>
      <c r="B48" s="81" t="s">
        <v>123</v>
      </c>
      <c r="C48" s="109"/>
      <c r="D48" s="141"/>
      <c r="E48" s="142"/>
      <c r="F48" s="306">
        <f>F47*22%</f>
        <v>0</v>
      </c>
    </row>
    <row r="49" spans="1:6" ht="16.5" thickBot="1">
      <c r="A49" s="8"/>
      <c r="B49" s="81" t="s">
        <v>36</v>
      </c>
      <c r="C49" s="109"/>
      <c r="D49" s="141"/>
      <c r="E49" s="142"/>
      <c r="F49" s="306">
        <f>F47+F48</f>
        <v>0</v>
      </c>
    </row>
    <row r="50" spans="1:6" ht="15.75">
      <c r="A50" s="8"/>
      <c r="B50" s="16"/>
      <c r="C50" s="98"/>
      <c r="D50" s="143"/>
      <c r="E50" s="140"/>
      <c r="F50" s="8"/>
    </row>
    <row r="51" spans="1:6" ht="15.75">
      <c r="A51" s="8"/>
      <c r="B51" s="16"/>
      <c r="C51" s="98"/>
      <c r="D51" s="143"/>
      <c r="E51" s="140"/>
      <c r="F51" s="8"/>
    </row>
    <row r="52" spans="1:6" ht="15.75">
      <c r="A52" s="8"/>
      <c r="B52" s="16"/>
      <c r="C52" s="98"/>
      <c r="D52" s="143"/>
      <c r="E52" s="140"/>
      <c r="F52" s="8"/>
    </row>
    <row r="53" spans="1:6" ht="15.75">
      <c r="A53" s="8"/>
      <c r="B53" s="16"/>
      <c r="C53" s="98"/>
      <c r="D53" s="143"/>
      <c r="E53" s="140"/>
      <c r="F53" s="8"/>
    </row>
    <row r="54" spans="1:6" ht="15.75">
      <c r="A54" s="8"/>
      <c r="B54" s="16"/>
      <c r="C54" s="98"/>
      <c r="D54" s="143"/>
      <c r="E54" s="140"/>
      <c r="F54" s="8"/>
    </row>
    <row r="55" spans="1:6" ht="15.75">
      <c r="A55" s="8"/>
      <c r="B55" s="16"/>
      <c r="C55" s="98"/>
      <c r="D55" s="143"/>
      <c r="E55" s="140"/>
      <c r="F55" s="8"/>
    </row>
    <row r="56" spans="1:6" ht="15.75">
      <c r="A56" s="8"/>
      <c r="B56" s="16"/>
      <c r="C56" s="98"/>
      <c r="D56" s="143"/>
      <c r="E56" s="140"/>
      <c r="F56" s="8"/>
    </row>
    <row r="57" spans="1:6" ht="15.75">
      <c r="A57" s="8"/>
      <c r="B57" s="16"/>
      <c r="C57" s="98"/>
      <c r="D57" s="143"/>
      <c r="E57" s="140"/>
      <c r="F57" s="8"/>
    </row>
    <row r="58" spans="1:6" ht="15.75">
      <c r="A58" s="8"/>
      <c r="B58" s="16"/>
      <c r="C58" s="98"/>
      <c r="D58" s="143"/>
      <c r="E58" s="140"/>
      <c r="F58" s="8"/>
    </row>
    <row r="59" spans="1:6" ht="15.75">
      <c r="A59" s="8"/>
      <c r="B59" s="16"/>
      <c r="C59" s="98"/>
      <c r="D59" s="143"/>
      <c r="E59" s="140"/>
      <c r="F59" s="8"/>
    </row>
    <row r="60" spans="1:6" ht="15.75">
      <c r="A60" s="8"/>
      <c r="B60" s="16"/>
      <c r="C60" s="98"/>
      <c r="D60" s="143"/>
      <c r="E60" s="140"/>
      <c r="F60" s="8"/>
    </row>
    <row r="61" spans="1:6" ht="15.75">
      <c r="A61" s="8"/>
      <c r="B61" s="16"/>
      <c r="C61" s="98"/>
      <c r="D61" s="143"/>
      <c r="E61" s="140"/>
      <c r="F61" s="8"/>
    </row>
    <row r="62" spans="1:6" ht="15.75">
      <c r="A62" s="8"/>
      <c r="B62" s="16"/>
      <c r="C62" s="98"/>
      <c r="D62" s="143"/>
      <c r="E62" s="140"/>
      <c r="F62" s="8"/>
    </row>
    <row r="63" spans="1:6" ht="15.75">
      <c r="A63" s="8"/>
      <c r="B63" s="16"/>
      <c r="C63" s="98"/>
      <c r="D63" s="143"/>
      <c r="E63" s="140"/>
      <c r="F63" s="8"/>
    </row>
    <row r="64" spans="1:6" ht="15.75">
      <c r="A64" s="8"/>
      <c r="B64" s="16"/>
      <c r="C64" s="98"/>
      <c r="D64" s="143"/>
      <c r="E64" s="140"/>
      <c r="F64" s="8"/>
    </row>
    <row r="65" spans="1:6" ht="15.75">
      <c r="A65" s="8"/>
      <c r="B65" s="16"/>
      <c r="C65" s="98"/>
      <c r="D65" s="143"/>
      <c r="E65" s="140"/>
      <c r="F65" s="8"/>
    </row>
    <row r="66" spans="1:6" ht="15.75">
      <c r="A66" s="8"/>
      <c r="B66" s="16"/>
      <c r="C66" s="98"/>
      <c r="D66" s="143"/>
      <c r="E66" s="140"/>
      <c r="F66" s="8"/>
    </row>
    <row r="67" spans="1:6" ht="15.75">
      <c r="A67" s="8"/>
      <c r="B67" s="16"/>
      <c r="C67" s="98"/>
      <c r="D67" s="143"/>
      <c r="E67" s="140"/>
      <c r="F67" s="8"/>
    </row>
    <row r="68" spans="1:6" ht="15.75">
      <c r="A68" s="8"/>
      <c r="B68" s="16"/>
      <c r="C68" s="98"/>
      <c r="D68" s="143"/>
      <c r="E68" s="140"/>
      <c r="F68" s="8"/>
    </row>
    <row r="69" spans="1:6" ht="15.75">
      <c r="A69" s="8"/>
      <c r="B69" s="16"/>
      <c r="C69" s="98"/>
      <c r="D69" s="143"/>
      <c r="E69" s="140"/>
      <c r="F69" s="8"/>
    </row>
    <row r="70" spans="1:6" ht="15.75">
      <c r="A70" s="8"/>
      <c r="B70" s="16"/>
      <c r="C70" s="98"/>
      <c r="D70" s="143"/>
      <c r="E70" s="140"/>
      <c r="F70" s="8"/>
    </row>
    <row r="71" spans="1:6" ht="15.75">
      <c r="A71" s="8"/>
      <c r="B71" s="16"/>
      <c r="C71" s="98"/>
      <c r="D71" s="143"/>
      <c r="E71" s="140"/>
      <c r="F71" s="8"/>
    </row>
    <row r="72" spans="1:6" ht="15.75">
      <c r="A72" s="8"/>
      <c r="B72" s="16"/>
      <c r="C72" s="98"/>
      <c r="D72" s="143"/>
      <c r="E72" s="140"/>
      <c r="F72" s="8"/>
    </row>
    <row r="73" spans="1:6" ht="15.75">
      <c r="A73" s="8"/>
      <c r="B73" s="16"/>
      <c r="C73" s="98"/>
      <c r="D73" s="143"/>
      <c r="E73" s="140"/>
      <c r="F73" s="8"/>
    </row>
    <row r="74" spans="1:6" ht="15.75">
      <c r="A74" s="8"/>
      <c r="B74" s="16"/>
      <c r="C74" s="98"/>
      <c r="D74" s="143"/>
      <c r="E74" s="140"/>
      <c r="F74" s="8"/>
    </row>
    <row r="75" spans="1:6" ht="15.75">
      <c r="A75" s="8"/>
      <c r="B75" s="16"/>
      <c r="C75" s="98"/>
      <c r="D75" s="143"/>
      <c r="E75" s="140"/>
      <c r="F75" s="8"/>
    </row>
    <row r="76" spans="1:6" ht="15.75">
      <c r="A76" s="8"/>
      <c r="B76" s="16"/>
      <c r="C76" s="98"/>
      <c r="D76" s="143"/>
      <c r="E76" s="140"/>
      <c r="F76" s="8"/>
    </row>
    <row r="77" spans="1:6" ht="15.75">
      <c r="A77" s="8"/>
      <c r="B77" s="16"/>
      <c r="C77" s="98"/>
      <c r="D77" s="143"/>
      <c r="E77" s="140"/>
      <c r="F77" s="8"/>
    </row>
    <row r="78" spans="1:6" ht="15.75">
      <c r="A78" s="8"/>
      <c r="B78" s="16"/>
      <c r="C78" s="98"/>
      <c r="D78" s="143"/>
      <c r="E78" s="140"/>
      <c r="F78" s="8"/>
    </row>
    <row r="79" spans="1:6" ht="15.75">
      <c r="A79" s="8"/>
      <c r="B79" s="16"/>
      <c r="C79" s="98"/>
      <c r="D79" s="143"/>
      <c r="E79" s="140"/>
      <c r="F79" s="8"/>
    </row>
    <row r="80" spans="1:6" ht="15.75">
      <c r="A80" s="8"/>
      <c r="B80" s="16"/>
      <c r="C80" s="98"/>
      <c r="D80" s="143"/>
      <c r="E80" s="140"/>
      <c r="F80" s="8"/>
    </row>
    <row r="81" spans="1:8" ht="15.75">
      <c r="A81" s="8"/>
      <c r="B81" s="16"/>
      <c r="C81" s="98"/>
      <c r="D81" s="143"/>
      <c r="E81" s="140"/>
      <c r="F81" s="8"/>
    </row>
    <row r="82" spans="1:8" ht="15.75">
      <c r="A82" s="8"/>
      <c r="B82" s="16"/>
      <c r="C82" s="98"/>
      <c r="D82" s="143"/>
      <c r="E82" s="140"/>
      <c r="F82" s="8"/>
    </row>
    <row r="83" spans="1:8" ht="15.75">
      <c r="A83" s="8"/>
      <c r="B83" s="16"/>
      <c r="C83" s="98"/>
      <c r="D83" s="143"/>
      <c r="E83" s="140"/>
      <c r="F83" s="8"/>
    </row>
    <row r="84" spans="1:8" ht="15.75">
      <c r="A84" s="8"/>
      <c r="B84" s="16"/>
      <c r="C84" s="98"/>
      <c r="D84" s="143"/>
      <c r="E84" s="140"/>
      <c r="F84" s="8"/>
    </row>
    <row r="85" spans="1:8" ht="15.75">
      <c r="A85" s="8"/>
      <c r="B85" s="16"/>
      <c r="C85" s="98"/>
      <c r="D85" s="143"/>
      <c r="E85" s="140"/>
      <c r="F85" s="8"/>
    </row>
    <row r="86" spans="1:8" ht="15.75">
      <c r="A86" s="8"/>
      <c r="B86" s="16"/>
      <c r="C86" s="98"/>
      <c r="D86" s="143"/>
      <c r="E86" s="140"/>
      <c r="F86" s="8"/>
    </row>
    <row r="87" spans="1:8" ht="15.75">
      <c r="A87" s="8"/>
      <c r="B87" s="16"/>
      <c r="C87" s="98"/>
      <c r="D87" s="143"/>
      <c r="E87" s="140"/>
      <c r="F87" s="8"/>
    </row>
    <row r="88" spans="1:8" ht="15.75">
      <c r="A88" s="8"/>
      <c r="B88" s="16"/>
      <c r="C88" s="98"/>
      <c r="D88" s="143"/>
      <c r="E88" s="140"/>
      <c r="F88" s="8"/>
    </row>
    <row r="89" spans="1:8" ht="15.75">
      <c r="A89" s="8"/>
      <c r="B89" s="16"/>
      <c r="C89" s="98"/>
      <c r="D89" s="143"/>
      <c r="E89" s="140"/>
      <c r="F89" s="8"/>
    </row>
    <row r="90" spans="1:8" s="3" customFormat="1">
      <c r="A90" s="241"/>
      <c r="B90" s="82"/>
      <c r="C90" s="110"/>
      <c r="D90" s="149"/>
      <c r="E90" s="150"/>
      <c r="F90" s="151"/>
      <c r="G90" s="308"/>
      <c r="H90" s="62"/>
    </row>
    <row r="91" spans="1:8">
      <c r="A91" s="242"/>
      <c r="B91" s="83"/>
      <c r="C91" s="94"/>
      <c r="D91" s="152"/>
      <c r="E91" s="152"/>
      <c r="F91" s="153"/>
    </row>
    <row r="92" spans="1:8" ht="18.75">
      <c r="A92" s="263" t="str">
        <f>+A10</f>
        <v>A.</v>
      </c>
      <c r="B92" s="625" t="s">
        <v>29</v>
      </c>
      <c r="C92" s="625"/>
      <c r="D92" s="625"/>
      <c r="E92" s="625"/>
      <c r="F92" s="154"/>
    </row>
    <row r="93" spans="1:8">
      <c r="A93" s="243" t="s">
        <v>15</v>
      </c>
      <c r="B93" s="84" t="s">
        <v>16</v>
      </c>
      <c r="C93" s="111"/>
      <c r="D93" s="9" t="s">
        <v>17</v>
      </c>
      <c r="E93" s="10" t="s">
        <v>18</v>
      </c>
      <c r="F93" s="11" t="s">
        <v>19</v>
      </c>
    </row>
    <row r="94" spans="1:8">
      <c r="A94" s="243"/>
      <c r="B94" s="84"/>
      <c r="C94" s="111"/>
      <c r="D94" s="9"/>
      <c r="E94" s="641"/>
      <c r="F94" s="642"/>
    </row>
    <row r="95" spans="1:8" s="3" customFormat="1" ht="28.5">
      <c r="A95" s="239"/>
      <c r="B95" s="85" t="s">
        <v>70</v>
      </c>
      <c r="C95" s="112"/>
      <c r="D95" s="155"/>
      <c r="E95" s="643"/>
      <c r="F95" s="644"/>
      <c r="G95" s="308"/>
      <c r="H95" s="62"/>
    </row>
    <row r="96" spans="1:8" s="3" customFormat="1" ht="28.5">
      <c r="A96" s="242"/>
      <c r="B96" s="86" t="s">
        <v>86</v>
      </c>
      <c r="C96" s="113"/>
      <c r="D96" s="152"/>
      <c r="E96" s="643"/>
      <c r="F96" s="645"/>
      <c r="G96" s="308"/>
      <c r="H96" s="62"/>
    </row>
    <row r="97" spans="1:8" s="3" customFormat="1" ht="14.25">
      <c r="A97" s="242"/>
      <c r="B97" s="86"/>
      <c r="C97" s="113"/>
      <c r="D97" s="152"/>
      <c r="E97" s="643"/>
      <c r="F97" s="645"/>
      <c r="G97" s="308"/>
      <c r="H97" s="62"/>
    </row>
    <row r="98" spans="1:8">
      <c r="A98" s="242"/>
      <c r="B98" s="83"/>
      <c r="C98" s="94"/>
      <c r="D98" s="197"/>
      <c r="E98" s="646"/>
      <c r="F98" s="647"/>
    </row>
    <row r="99" spans="1:8" s="3" customFormat="1">
      <c r="A99" s="244" t="s">
        <v>27</v>
      </c>
      <c r="B99" s="24" t="s">
        <v>41</v>
      </c>
      <c r="C99" s="114"/>
      <c r="D99" s="165"/>
      <c r="E99" s="648"/>
      <c r="F99" s="649"/>
      <c r="G99" s="308"/>
      <c r="H99" s="62"/>
    </row>
    <row r="100" spans="1:8" s="3" customFormat="1">
      <c r="A100" s="245"/>
      <c r="B100" s="25"/>
      <c r="C100" s="115"/>
      <c r="D100" s="179"/>
      <c r="E100" s="650"/>
      <c r="F100" s="651"/>
      <c r="G100" s="308"/>
      <c r="H100" s="62"/>
    </row>
    <row r="101" spans="1:8" s="3" customFormat="1">
      <c r="A101" s="246"/>
      <c r="B101" s="27"/>
      <c r="C101" s="116"/>
      <c r="D101" s="199"/>
      <c r="E101" s="652"/>
      <c r="F101" s="653"/>
      <c r="G101" s="308"/>
      <c r="H101" s="62"/>
    </row>
    <row r="102" spans="1:8" s="3" customFormat="1" ht="178.5">
      <c r="A102" s="239" t="s">
        <v>37</v>
      </c>
      <c r="B102" s="273" t="s">
        <v>170</v>
      </c>
      <c r="C102" s="92" t="s">
        <v>31</v>
      </c>
      <c r="D102" s="159">
        <v>1</v>
      </c>
      <c r="E102" s="654"/>
      <c r="F102" s="655">
        <v>0</v>
      </c>
      <c r="G102" s="308"/>
      <c r="H102" s="62"/>
    </row>
    <row r="103" spans="1:8" s="3" customFormat="1">
      <c r="A103" s="239"/>
      <c r="B103" s="31"/>
      <c r="C103" s="91"/>
      <c r="D103" s="88"/>
      <c r="E103" s="656"/>
      <c r="F103" s="657"/>
      <c r="G103" s="308"/>
      <c r="H103" s="62"/>
    </row>
    <row r="104" spans="1:8" s="3" customFormat="1" ht="51">
      <c r="A104" s="239" t="s">
        <v>39</v>
      </c>
      <c r="B104" s="196" t="s">
        <v>120</v>
      </c>
      <c r="C104" s="92" t="s">
        <v>31</v>
      </c>
      <c r="D104" s="159">
        <v>1</v>
      </c>
      <c r="E104" s="654"/>
      <c r="F104" s="655">
        <f>D104*E104</f>
        <v>0</v>
      </c>
      <c r="G104" s="308"/>
      <c r="H104" s="62"/>
    </row>
    <row r="105" spans="1:8" s="3" customFormat="1">
      <c r="A105" s="239"/>
      <c r="B105" s="31"/>
      <c r="C105" s="91"/>
      <c r="D105" s="88"/>
      <c r="E105" s="656"/>
      <c r="F105" s="657"/>
      <c r="G105" s="308"/>
      <c r="H105" s="62"/>
    </row>
    <row r="106" spans="1:8" s="3" customFormat="1">
      <c r="A106" s="239" t="s">
        <v>121</v>
      </c>
      <c r="B106" s="196" t="s">
        <v>122</v>
      </c>
      <c r="C106" s="92" t="s">
        <v>31</v>
      </c>
      <c r="D106" s="159">
        <v>1</v>
      </c>
      <c r="E106" s="654"/>
      <c r="F106" s="655">
        <v>0</v>
      </c>
      <c r="G106" s="308"/>
      <c r="H106" s="62"/>
    </row>
    <row r="107" spans="1:8" s="3" customFormat="1">
      <c r="A107" s="239"/>
      <c r="B107" s="31"/>
      <c r="C107" s="91"/>
      <c r="D107" s="88"/>
      <c r="E107" s="656"/>
      <c r="F107" s="657"/>
      <c r="G107" s="308"/>
      <c r="H107" s="62"/>
    </row>
    <row r="108" spans="1:8" s="3" customFormat="1">
      <c r="A108" s="247"/>
      <c r="B108" s="26"/>
      <c r="C108" s="117"/>
      <c r="D108" s="168"/>
      <c r="E108" s="658"/>
      <c r="F108" s="659"/>
      <c r="G108" s="308"/>
      <c r="H108" s="62"/>
    </row>
    <row r="109" spans="1:8" s="3" customFormat="1">
      <c r="A109" s="244"/>
      <c r="B109" s="24" t="s">
        <v>42</v>
      </c>
      <c r="C109" s="114"/>
      <c r="D109" s="165"/>
      <c r="E109" s="648"/>
      <c r="F109" s="660">
        <v>0</v>
      </c>
      <c r="G109" s="308"/>
      <c r="H109" s="62"/>
    </row>
    <row r="110" spans="1:8" s="3" customFormat="1">
      <c r="A110" s="248"/>
      <c r="B110" s="73"/>
      <c r="C110" s="118"/>
      <c r="D110" s="200"/>
      <c r="E110" s="661"/>
      <c r="F110" s="662"/>
      <c r="G110" s="308"/>
      <c r="H110" s="62"/>
    </row>
    <row r="111" spans="1:8" s="3" customFormat="1">
      <c r="A111" s="240"/>
      <c r="B111" s="28"/>
      <c r="C111" s="120"/>
      <c r="D111" s="206"/>
      <c r="E111" s="663"/>
      <c r="F111" s="664"/>
      <c r="G111" s="308"/>
      <c r="H111" s="62"/>
    </row>
    <row r="112" spans="1:8" s="3" customFormat="1">
      <c r="A112" s="249" t="s">
        <v>38</v>
      </c>
      <c r="B112" s="177" t="s">
        <v>192</v>
      </c>
      <c r="C112" s="203"/>
      <c r="D112" s="203"/>
      <c r="E112" s="665"/>
      <c r="F112" s="666"/>
      <c r="G112" s="308"/>
      <c r="H112" s="62"/>
    </row>
    <row r="113" spans="1:8" s="3" customFormat="1">
      <c r="A113" s="250"/>
      <c r="B113" s="178" t="s">
        <v>13</v>
      </c>
      <c r="C113" s="179"/>
      <c r="D113" s="190"/>
      <c r="E113" s="650"/>
      <c r="F113" s="662"/>
      <c r="G113" s="308"/>
      <c r="H113" s="62"/>
    </row>
    <row r="114" spans="1:8" customFormat="1" ht="38.25">
      <c r="A114" s="250" t="s">
        <v>9</v>
      </c>
      <c r="B114" s="343" t="s">
        <v>193</v>
      </c>
      <c r="C114" s="344"/>
      <c r="D114" s="179"/>
      <c r="E114" s="650"/>
      <c r="F114" s="667"/>
    </row>
    <row r="115" spans="1:8" customFormat="1" ht="51">
      <c r="A115" s="250" t="s">
        <v>10</v>
      </c>
      <c r="B115" s="345" t="s">
        <v>194</v>
      </c>
      <c r="C115" s="346"/>
      <c r="D115" s="127"/>
      <c r="E115" s="656"/>
      <c r="F115" s="668"/>
    </row>
    <row r="116" spans="1:8" customFormat="1" ht="63.75">
      <c r="A116" s="250" t="s">
        <v>43</v>
      </c>
      <c r="B116" s="347" t="s">
        <v>195</v>
      </c>
      <c r="C116" s="348"/>
      <c r="D116" s="180"/>
      <c r="E116" s="656"/>
      <c r="F116" s="668"/>
    </row>
    <row r="117" spans="1:8" customFormat="1" ht="38.25">
      <c r="A117" s="250" t="s">
        <v>11</v>
      </c>
      <c r="B117" s="345" t="s">
        <v>196</v>
      </c>
      <c r="C117" s="346"/>
      <c r="D117" s="127"/>
      <c r="E117" s="656"/>
      <c r="F117" s="668"/>
    </row>
    <row r="118" spans="1:8" customFormat="1" ht="38.25">
      <c r="A118" s="250" t="s">
        <v>12</v>
      </c>
      <c r="B118" s="345" t="s">
        <v>197</v>
      </c>
      <c r="C118" s="346"/>
      <c r="D118" s="127"/>
      <c r="E118" s="656"/>
      <c r="F118" s="668"/>
    </row>
    <row r="119" spans="1:8" customFormat="1" ht="127.5">
      <c r="A119" s="250" t="s">
        <v>48</v>
      </c>
      <c r="B119" s="345" t="s">
        <v>198</v>
      </c>
      <c r="C119" s="346"/>
      <c r="D119" s="127"/>
      <c r="E119" s="656"/>
      <c r="F119" s="668"/>
    </row>
    <row r="120" spans="1:8" customFormat="1" ht="25.5">
      <c r="A120" s="250" t="s">
        <v>49</v>
      </c>
      <c r="B120" s="345" t="s">
        <v>199</v>
      </c>
      <c r="C120" s="346"/>
      <c r="D120" s="127"/>
      <c r="E120" s="656"/>
      <c r="F120" s="668"/>
    </row>
    <row r="121" spans="1:8" customFormat="1" ht="25.5">
      <c r="A121" s="250" t="s">
        <v>55</v>
      </c>
      <c r="B121" s="345" t="s">
        <v>200</v>
      </c>
      <c r="C121" s="346"/>
      <c r="D121" s="127"/>
      <c r="E121" s="656"/>
      <c r="F121" s="668"/>
    </row>
    <row r="122" spans="1:8" s="3" customFormat="1">
      <c r="A122" s="253"/>
      <c r="B122" s="182"/>
      <c r="C122" s="180"/>
      <c r="D122" s="88"/>
      <c r="E122" s="656"/>
      <c r="F122" s="669"/>
      <c r="G122" s="308"/>
      <c r="H122" s="62"/>
    </row>
    <row r="123" spans="1:8" s="3" customFormat="1">
      <c r="A123" s="336"/>
      <c r="B123" s="182"/>
      <c r="C123" s="180"/>
      <c r="D123" s="88"/>
      <c r="E123" s="656"/>
      <c r="F123" s="669"/>
      <c r="G123" s="308"/>
      <c r="H123" s="62"/>
    </row>
    <row r="124" spans="1:8" s="3" customFormat="1">
      <c r="A124" s="254" t="s">
        <v>178</v>
      </c>
      <c r="B124" s="31" t="s">
        <v>264</v>
      </c>
      <c r="C124" s="155" t="s">
        <v>4</v>
      </c>
      <c r="D124" s="159">
        <v>2</v>
      </c>
      <c r="E124" s="654"/>
      <c r="F124" s="655">
        <f>D124*E124</f>
        <v>0</v>
      </c>
      <c r="H124" s="62"/>
    </row>
    <row r="125" spans="1:8" s="3" customFormat="1">
      <c r="A125" s="412"/>
      <c r="B125" s="31"/>
      <c r="C125" s="155"/>
      <c r="D125" s="159"/>
      <c r="E125" s="654"/>
      <c r="F125" s="655"/>
      <c r="H125" s="62"/>
    </row>
    <row r="126" spans="1:8" s="3" customFormat="1">
      <c r="A126" s="254" t="s">
        <v>178</v>
      </c>
      <c r="B126" s="31" t="s">
        <v>265</v>
      </c>
      <c r="C126" s="155" t="s">
        <v>4</v>
      </c>
      <c r="D126" s="159">
        <v>1</v>
      </c>
      <c r="E126" s="654"/>
      <c r="F126" s="655">
        <f>D126*E126</f>
        <v>0</v>
      </c>
      <c r="H126" s="62"/>
    </row>
    <row r="127" spans="1:8" s="3" customFormat="1">
      <c r="A127" s="336"/>
      <c r="B127" s="182"/>
      <c r="C127" s="180"/>
      <c r="D127" s="88"/>
      <c r="E127" s="656"/>
      <c r="F127" s="669"/>
      <c r="G127" s="308"/>
      <c r="H127" s="62"/>
    </row>
    <row r="128" spans="1:8" s="3" customFormat="1" ht="14.25">
      <c r="A128" s="254" t="s">
        <v>179</v>
      </c>
      <c r="B128" s="31" t="s">
        <v>249</v>
      </c>
      <c r="C128" s="155" t="s">
        <v>153</v>
      </c>
      <c r="D128" s="159">
        <v>33.6</v>
      </c>
      <c r="E128" s="654"/>
      <c r="F128" s="655">
        <f>D128*E128</f>
        <v>0</v>
      </c>
      <c r="H128" s="62"/>
    </row>
    <row r="129" spans="1:8" s="3" customFormat="1">
      <c r="A129" s="239"/>
      <c r="B129" s="31"/>
      <c r="C129" s="91"/>
      <c r="D129" s="159"/>
      <c r="E129" s="654"/>
      <c r="F129" s="655"/>
      <c r="H129" s="62"/>
    </row>
    <row r="130" spans="1:8" s="3" customFormat="1" ht="38.25">
      <c r="A130" s="254" t="s">
        <v>180</v>
      </c>
      <c r="B130" s="31" t="s">
        <v>258</v>
      </c>
      <c r="C130" s="91" t="s">
        <v>3</v>
      </c>
      <c r="D130" s="159">
        <v>22.3</v>
      </c>
      <c r="E130" s="654"/>
      <c r="F130" s="655">
        <f>D130*E130</f>
        <v>0</v>
      </c>
      <c r="H130" s="62"/>
    </row>
    <row r="131" spans="1:8" s="3" customFormat="1">
      <c r="A131" s="239"/>
      <c r="B131" s="31"/>
      <c r="C131" s="91"/>
      <c r="D131" s="159"/>
      <c r="E131" s="654"/>
      <c r="F131" s="655"/>
      <c r="H131" s="62"/>
    </row>
    <row r="132" spans="1:8" s="3" customFormat="1" ht="25.5">
      <c r="A132" s="239" t="s">
        <v>182</v>
      </c>
      <c r="B132" s="31" t="s">
        <v>243</v>
      </c>
      <c r="C132" s="155" t="s">
        <v>153</v>
      </c>
      <c r="D132" s="295">
        <v>2</v>
      </c>
      <c r="E132" s="654"/>
      <c r="F132" s="655">
        <f>D132*E132</f>
        <v>0</v>
      </c>
      <c r="H132" s="62"/>
    </row>
    <row r="133" spans="1:8" s="3" customFormat="1">
      <c r="A133" s="413"/>
      <c r="B133" s="31"/>
      <c r="C133" s="155"/>
      <c r="D133" s="295"/>
      <c r="E133" s="654"/>
      <c r="F133" s="655"/>
      <c r="H133" s="62"/>
    </row>
    <row r="134" spans="1:8" s="3" customFormat="1" ht="25.5">
      <c r="A134" s="239" t="s">
        <v>183</v>
      </c>
      <c r="B134" s="31" t="s">
        <v>266</v>
      </c>
      <c r="C134" s="91" t="s">
        <v>3</v>
      </c>
      <c r="D134" s="295">
        <v>1</v>
      </c>
      <c r="E134" s="654"/>
      <c r="F134" s="655">
        <v>0</v>
      </c>
      <c r="H134" s="62"/>
    </row>
    <row r="135" spans="1:8" s="3" customFormat="1">
      <c r="A135" s="239"/>
      <c r="B135" s="31"/>
      <c r="C135" s="91"/>
      <c r="D135" s="295"/>
      <c r="E135" s="654"/>
      <c r="F135" s="655"/>
      <c r="H135" s="62"/>
    </row>
    <row r="136" spans="1:8" s="3" customFormat="1" ht="51">
      <c r="A136" s="239" t="s">
        <v>184</v>
      </c>
      <c r="B136" s="31" t="s">
        <v>367</v>
      </c>
      <c r="C136" s="119" t="s">
        <v>4</v>
      </c>
      <c r="D136" s="159">
        <v>1</v>
      </c>
      <c r="E136" s="654"/>
      <c r="F136" s="655">
        <f>D136*E136</f>
        <v>0</v>
      </c>
      <c r="G136" s="274"/>
      <c r="H136" s="274"/>
    </row>
    <row r="137" spans="1:8" s="3" customFormat="1">
      <c r="A137" s="239"/>
      <c r="B137" s="31"/>
      <c r="C137" s="155"/>
      <c r="D137" s="295"/>
      <c r="E137" s="654"/>
      <c r="F137" s="655"/>
      <c r="H137" s="62"/>
    </row>
    <row r="138" spans="1:8" s="3" customFormat="1" ht="38.25">
      <c r="A138" s="239" t="s">
        <v>185</v>
      </c>
      <c r="B138" s="31" t="s">
        <v>256</v>
      </c>
      <c r="C138" s="91" t="s">
        <v>3</v>
      </c>
      <c r="D138" s="159">
        <v>20.3</v>
      </c>
      <c r="E138" s="654"/>
      <c r="F138" s="655">
        <f>D138*E138</f>
        <v>0</v>
      </c>
      <c r="G138" s="274"/>
      <c r="H138" s="274"/>
    </row>
    <row r="139" spans="1:8" s="3" customFormat="1">
      <c r="A139" s="239"/>
      <c r="B139" s="31"/>
      <c r="C139" s="91"/>
      <c r="D139" s="159"/>
      <c r="E139" s="654"/>
      <c r="F139" s="655"/>
      <c r="G139" s="274"/>
      <c r="H139" s="274"/>
    </row>
    <row r="140" spans="1:8" s="3" customFormat="1" ht="38.25">
      <c r="A140" s="239" t="s">
        <v>186</v>
      </c>
      <c r="B140" s="31" t="s">
        <v>257</v>
      </c>
      <c r="C140" s="91" t="s">
        <v>3</v>
      </c>
      <c r="D140" s="159">
        <v>12.5</v>
      </c>
      <c r="E140" s="654"/>
      <c r="F140" s="655">
        <f>D140*E140</f>
        <v>0</v>
      </c>
      <c r="G140" s="274"/>
      <c r="H140" s="274"/>
    </row>
    <row r="141" spans="1:8" s="3" customFormat="1">
      <c r="A141" s="239"/>
      <c r="B141" s="31"/>
      <c r="C141" s="91"/>
      <c r="D141" s="295"/>
      <c r="E141" s="654"/>
      <c r="F141" s="655"/>
      <c r="G141" s="274"/>
      <c r="H141" s="274"/>
    </row>
    <row r="142" spans="1:8" s="3" customFormat="1" ht="38.25">
      <c r="A142" s="239" t="s">
        <v>365</v>
      </c>
      <c r="B142" s="68" t="s">
        <v>259</v>
      </c>
      <c r="C142" s="275" t="s">
        <v>152</v>
      </c>
      <c r="D142" s="159">
        <v>8</v>
      </c>
      <c r="E142" s="654"/>
      <c r="F142" s="655">
        <f>D142*E142</f>
        <v>0</v>
      </c>
      <c r="G142" s="274"/>
      <c r="H142" s="274"/>
    </row>
    <row r="143" spans="1:8" s="3" customFormat="1">
      <c r="A143" s="239"/>
      <c r="B143" s="68"/>
      <c r="C143" s="275"/>
      <c r="D143" s="295"/>
      <c r="E143" s="654"/>
      <c r="F143" s="655"/>
      <c r="G143" s="274"/>
      <c r="H143" s="274"/>
    </row>
    <row r="144" spans="1:8" s="3" customFormat="1">
      <c r="A144" s="239"/>
      <c r="B144" s="68"/>
      <c r="C144" s="275"/>
      <c r="D144" s="295"/>
      <c r="E144" s="654"/>
      <c r="F144" s="655"/>
      <c r="G144" s="274"/>
      <c r="H144" s="274"/>
    </row>
    <row r="145" spans="1:25" s="3" customFormat="1">
      <c r="A145" s="254"/>
      <c r="B145" s="31"/>
      <c r="C145" s="155"/>
      <c r="D145" s="295"/>
      <c r="E145" s="654"/>
      <c r="F145" s="655"/>
      <c r="H145" s="62"/>
    </row>
    <row r="146" spans="1:25" s="3" customFormat="1">
      <c r="A146" s="240"/>
      <c r="B146" s="28"/>
      <c r="C146" s="120"/>
      <c r="D146" s="206"/>
      <c r="E146" s="670"/>
      <c r="F146" s="647"/>
      <c r="G146" s="308"/>
      <c r="H146" s="62"/>
    </row>
    <row r="147" spans="1:25" s="3" customFormat="1">
      <c r="A147" s="244"/>
      <c r="B147" s="24" t="s">
        <v>203</v>
      </c>
      <c r="C147" s="184"/>
      <c r="D147" s="207"/>
      <c r="E147" s="208"/>
      <c r="F147" s="209">
        <v>0</v>
      </c>
      <c r="G147" s="308"/>
      <c r="H147" s="62"/>
    </row>
    <row r="148" spans="1:25" customFormat="1">
      <c r="A148" s="357"/>
      <c r="B148" s="358"/>
      <c r="C148" s="359"/>
      <c r="D148" s="360"/>
      <c r="E148" s="361"/>
      <c r="F148" s="362"/>
      <c r="G148" s="62"/>
      <c r="H148" s="363"/>
      <c r="I148" s="363"/>
      <c r="J148" s="363"/>
      <c r="K148" s="363"/>
      <c r="L148" s="363"/>
      <c r="M148" s="363"/>
      <c r="N148" s="363"/>
      <c r="O148" s="363"/>
      <c r="P148" s="363"/>
      <c r="Q148" s="363"/>
      <c r="R148" s="363"/>
      <c r="S148" s="363"/>
      <c r="T148" s="363"/>
      <c r="U148" s="363"/>
      <c r="V148" s="363"/>
      <c r="W148" s="363"/>
      <c r="X148" s="363"/>
      <c r="Y148" s="363"/>
    </row>
    <row r="149" spans="1:25" customFormat="1">
      <c r="A149" s="364"/>
      <c r="B149" s="365"/>
      <c r="C149" s="366"/>
      <c r="D149" s="367"/>
      <c r="E149" s="368"/>
      <c r="F149" s="369"/>
      <c r="G149" s="62"/>
      <c r="H149" s="363"/>
      <c r="I149" s="363"/>
      <c r="J149" s="363"/>
      <c r="K149" s="363"/>
      <c r="L149" s="363"/>
      <c r="M149" s="363"/>
      <c r="N149" s="363"/>
      <c r="O149" s="363"/>
      <c r="P149" s="363"/>
      <c r="Q149" s="363"/>
      <c r="R149" s="363"/>
      <c r="S149" s="363"/>
      <c r="T149" s="363"/>
      <c r="U149" s="363"/>
      <c r="V149" s="363"/>
      <c r="W149" s="363"/>
      <c r="X149" s="363"/>
      <c r="Y149" s="363"/>
    </row>
    <row r="150" spans="1:25" customFormat="1">
      <c r="A150" s="370" t="s">
        <v>40</v>
      </c>
      <c r="B150" s="371" t="s">
        <v>220</v>
      </c>
      <c r="C150" s="372"/>
      <c r="D150" s="372"/>
      <c r="E150" s="373"/>
      <c r="F150" s="374"/>
      <c r="G150" s="62"/>
      <c r="H150" s="363"/>
      <c r="I150" s="363"/>
      <c r="J150" s="363"/>
      <c r="K150" s="363"/>
      <c r="L150" s="363"/>
      <c r="M150" s="363"/>
      <c r="N150" s="363"/>
      <c r="O150" s="363"/>
      <c r="P150" s="363"/>
      <c r="Q150" s="363"/>
      <c r="R150" s="363"/>
      <c r="S150" s="363"/>
      <c r="T150" s="363"/>
      <c r="U150" s="363"/>
      <c r="V150" s="363"/>
      <c r="W150" s="363"/>
      <c r="X150" s="363"/>
      <c r="Y150" s="363"/>
    </row>
    <row r="151" spans="1:25" customFormat="1">
      <c r="A151" s="375"/>
      <c r="B151" s="376" t="s">
        <v>13</v>
      </c>
      <c r="C151" s="377"/>
      <c r="D151" s="378"/>
      <c r="E151" s="701"/>
      <c r="F151" s="702"/>
      <c r="G151" s="62"/>
      <c r="H151" s="363"/>
      <c r="I151" s="363"/>
      <c r="J151" s="363"/>
      <c r="K151" s="363"/>
      <c r="L151" s="363"/>
      <c r="M151" s="363"/>
      <c r="N151" s="363"/>
      <c r="O151" s="363"/>
      <c r="P151" s="363"/>
      <c r="Q151" s="363"/>
      <c r="R151" s="363"/>
      <c r="S151" s="363"/>
      <c r="T151" s="363"/>
      <c r="U151" s="363"/>
      <c r="V151" s="363"/>
      <c r="W151" s="363"/>
      <c r="X151" s="363"/>
      <c r="Y151" s="363"/>
    </row>
    <row r="152" spans="1:25" customFormat="1" ht="38.25">
      <c r="A152" s="379" t="s">
        <v>9</v>
      </c>
      <c r="B152" s="380" t="s">
        <v>221</v>
      </c>
      <c r="C152" s="381"/>
      <c r="D152" s="382"/>
      <c r="E152" s="703"/>
      <c r="F152" s="704"/>
      <c r="G152" s="62"/>
      <c r="H152" s="363"/>
      <c r="I152" s="363"/>
      <c r="J152" s="363"/>
      <c r="K152" s="363"/>
      <c r="L152" s="363"/>
      <c r="M152" s="363"/>
      <c r="N152" s="363"/>
      <c r="O152" s="363"/>
      <c r="P152" s="363"/>
      <c r="Q152" s="363"/>
      <c r="R152" s="363"/>
      <c r="S152" s="363"/>
      <c r="T152" s="363"/>
      <c r="U152" s="363"/>
      <c r="V152" s="363"/>
      <c r="W152" s="363"/>
      <c r="X152" s="363"/>
      <c r="Y152" s="363"/>
    </row>
    <row r="153" spans="1:25" customFormat="1" ht="38.25">
      <c r="A153" s="379" t="s">
        <v>10</v>
      </c>
      <c r="B153" s="380" t="s">
        <v>222</v>
      </c>
      <c r="C153" s="381"/>
      <c r="D153" s="383"/>
      <c r="E153" s="703"/>
      <c r="F153" s="704"/>
      <c r="G153" s="62"/>
      <c r="H153" s="363"/>
      <c r="I153" s="363"/>
      <c r="J153" s="363"/>
      <c r="K153" s="363"/>
      <c r="L153" s="363"/>
      <c r="M153" s="363"/>
      <c r="N153" s="363"/>
      <c r="O153" s="363"/>
      <c r="P153" s="363"/>
      <c r="Q153" s="363"/>
      <c r="R153" s="363"/>
      <c r="S153" s="363"/>
      <c r="T153" s="363"/>
      <c r="U153" s="363"/>
      <c r="V153" s="363"/>
      <c r="W153" s="363"/>
      <c r="X153" s="363"/>
      <c r="Y153" s="363"/>
    </row>
    <row r="154" spans="1:25" customFormat="1" ht="25.5">
      <c r="A154" s="379" t="s">
        <v>43</v>
      </c>
      <c r="B154" s="384" t="s">
        <v>223</v>
      </c>
      <c r="C154" s="381"/>
      <c r="D154" s="383"/>
      <c r="E154" s="703"/>
      <c r="F154" s="704"/>
      <c r="G154" s="62"/>
      <c r="H154" s="363"/>
      <c r="I154" s="363"/>
      <c r="J154" s="363"/>
      <c r="K154" s="363"/>
      <c r="L154" s="363"/>
      <c r="M154" s="363"/>
      <c r="N154" s="363"/>
      <c r="O154" s="363"/>
      <c r="P154" s="363"/>
      <c r="Q154" s="363"/>
      <c r="R154" s="363"/>
      <c r="S154" s="363"/>
      <c r="T154" s="363"/>
      <c r="U154" s="363"/>
      <c r="V154" s="363"/>
      <c r="W154" s="363"/>
      <c r="X154" s="363"/>
      <c r="Y154" s="363"/>
    </row>
    <row r="155" spans="1:25" customFormat="1" ht="38.25">
      <c r="A155" s="379" t="s">
        <v>11</v>
      </c>
      <c r="B155" s="384" t="s">
        <v>224</v>
      </c>
      <c r="C155" s="381"/>
      <c r="D155" s="383"/>
      <c r="E155" s="703"/>
      <c r="F155" s="704"/>
      <c r="G155" s="62"/>
      <c r="H155" s="363"/>
      <c r="I155" s="363"/>
      <c r="J155" s="363"/>
      <c r="K155" s="363"/>
      <c r="L155" s="363"/>
      <c r="M155" s="363"/>
      <c r="N155" s="363"/>
      <c r="O155" s="363"/>
      <c r="P155" s="363"/>
      <c r="Q155" s="363"/>
      <c r="R155" s="363"/>
      <c r="S155" s="363"/>
      <c r="T155" s="363"/>
      <c r="U155" s="363"/>
      <c r="V155" s="363"/>
      <c r="W155" s="363"/>
      <c r="X155" s="363"/>
      <c r="Y155" s="363"/>
    </row>
    <row r="156" spans="1:25" customFormat="1" ht="25.5">
      <c r="A156" s="379" t="s">
        <v>12</v>
      </c>
      <c r="B156" s="384" t="s">
        <v>225</v>
      </c>
      <c r="C156" s="381"/>
      <c r="D156" s="383"/>
      <c r="E156" s="703"/>
      <c r="F156" s="704"/>
      <c r="G156" s="62"/>
      <c r="H156" s="363"/>
      <c r="I156" s="363"/>
      <c r="J156" s="363"/>
      <c r="K156" s="363"/>
      <c r="L156" s="363"/>
      <c r="M156" s="363"/>
      <c r="N156" s="363"/>
      <c r="O156" s="363"/>
      <c r="P156" s="363"/>
      <c r="Q156" s="363"/>
      <c r="R156" s="363"/>
      <c r="S156" s="363"/>
      <c r="T156" s="363"/>
      <c r="U156" s="363"/>
      <c r="V156" s="363"/>
      <c r="W156" s="363"/>
      <c r="X156" s="363"/>
      <c r="Y156" s="363"/>
    </row>
    <row r="157" spans="1:25" customFormat="1" ht="38.25">
      <c r="A157" s="379" t="s">
        <v>48</v>
      </c>
      <c r="B157" s="384" t="s">
        <v>226</v>
      </c>
      <c r="C157" s="381"/>
      <c r="D157" s="383"/>
      <c r="E157" s="703"/>
      <c r="F157" s="704"/>
      <c r="G157" s="62"/>
      <c r="H157" s="363"/>
      <c r="I157" s="363"/>
      <c r="J157" s="363"/>
      <c r="K157" s="363"/>
      <c r="L157" s="363"/>
      <c r="M157" s="363"/>
      <c r="N157" s="363"/>
      <c r="O157" s="363"/>
      <c r="P157" s="363"/>
      <c r="Q157" s="363"/>
      <c r="R157" s="363"/>
      <c r="S157" s="363"/>
      <c r="T157" s="363"/>
      <c r="U157" s="363"/>
      <c r="V157" s="363"/>
      <c r="W157" s="363"/>
      <c r="X157" s="363"/>
      <c r="Y157" s="363"/>
    </row>
    <row r="158" spans="1:25" customFormat="1">
      <c r="A158" s="379" t="s">
        <v>49</v>
      </c>
      <c r="B158" s="380" t="s">
        <v>227</v>
      </c>
      <c r="C158" s="381"/>
      <c r="D158" s="383"/>
      <c r="E158" s="703"/>
      <c r="F158" s="704"/>
      <c r="G158" s="62"/>
      <c r="H158" s="363"/>
      <c r="I158" s="363"/>
      <c r="J158" s="363"/>
      <c r="K158" s="363"/>
      <c r="L158" s="363"/>
      <c r="M158" s="363"/>
      <c r="N158" s="363"/>
      <c r="O158" s="363"/>
      <c r="P158" s="363"/>
      <c r="Q158" s="363"/>
      <c r="R158" s="363"/>
      <c r="S158" s="363"/>
      <c r="T158" s="363"/>
      <c r="U158" s="363"/>
      <c r="V158" s="363"/>
      <c r="W158" s="363"/>
      <c r="X158" s="363"/>
      <c r="Y158" s="363"/>
    </row>
    <row r="159" spans="1:25" customFormat="1">
      <c r="A159" s="385"/>
      <c r="B159" s="386"/>
      <c r="C159" s="387"/>
      <c r="D159" s="388"/>
      <c r="E159" s="705"/>
      <c r="F159" s="706"/>
      <c r="G159" s="62"/>
      <c r="H159" s="363"/>
      <c r="I159" s="363"/>
      <c r="J159" s="363"/>
      <c r="K159" s="363"/>
      <c r="L159" s="363"/>
      <c r="M159" s="363"/>
      <c r="N159" s="363"/>
      <c r="O159" s="363"/>
      <c r="P159" s="363"/>
      <c r="Q159" s="363"/>
      <c r="R159" s="363"/>
      <c r="S159" s="363"/>
      <c r="T159" s="363"/>
      <c r="U159" s="363"/>
      <c r="V159" s="363"/>
      <c r="W159" s="363"/>
      <c r="X159" s="363"/>
      <c r="Y159" s="363"/>
    </row>
    <row r="160" spans="1:25" customFormat="1">
      <c r="A160" s="389"/>
      <c r="B160" s="390"/>
      <c r="C160" s="391"/>
      <c r="D160" s="392"/>
      <c r="E160" s="699"/>
      <c r="F160" s="700"/>
      <c r="G160" s="62"/>
      <c r="H160" s="363"/>
      <c r="I160" s="363"/>
      <c r="J160" s="363"/>
      <c r="K160" s="363"/>
      <c r="L160" s="363"/>
      <c r="M160" s="363"/>
      <c r="N160" s="363"/>
      <c r="O160" s="363"/>
      <c r="P160" s="363"/>
      <c r="Q160" s="363"/>
      <c r="R160" s="363"/>
      <c r="S160" s="363"/>
      <c r="T160" s="363"/>
      <c r="U160" s="363"/>
      <c r="V160" s="363"/>
      <c r="W160" s="363"/>
      <c r="X160" s="363"/>
      <c r="Y160" s="363"/>
    </row>
    <row r="161" spans="1:26" customFormat="1" ht="25.5">
      <c r="A161" s="311" t="s">
        <v>75</v>
      </c>
      <c r="B161" s="173" t="s">
        <v>232</v>
      </c>
      <c r="C161" s="394" t="s">
        <v>228</v>
      </c>
      <c r="D161" s="395">
        <v>27.4</v>
      </c>
      <c r="E161" s="707"/>
      <c r="F161" s="680">
        <f t="shared" ref="F161" si="0">D161*E161</f>
        <v>0</v>
      </c>
      <c r="G161" s="62"/>
      <c r="H161" s="62"/>
      <c r="I161" s="363"/>
      <c r="J161" s="363"/>
      <c r="K161" s="363"/>
      <c r="L161" s="363"/>
      <c r="M161" s="363"/>
      <c r="N161" s="363"/>
      <c r="O161" s="363"/>
      <c r="P161" s="363"/>
      <c r="Q161" s="363"/>
      <c r="R161" s="363"/>
      <c r="S161" s="363"/>
      <c r="T161" s="363"/>
      <c r="U161" s="363"/>
      <c r="V161" s="363"/>
      <c r="W161" s="363"/>
      <c r="X161" s="363"/>
      <c r="Y161" s="363"/>
      <c r="Z161" s="363"/>
    </row>
    <row r="162" spans="1:26" customFormat="1">
      <c r="A162" s="313"/>
      <c r="B162" s="173"/>
      <c r="C162" s="394"/>
      <c r="D162" s="395"/>
      <c r="E162" s="707"/>
      <c r="F162" s="680"/>
      <c r="G162" s="62"/>
      <c r="H162" s="62"/>
      <c r="I162" s="363"/>
      <c r="J162" s="363"/>
      <c r="K162" s="363"/>
      <c r="L162" s="363"/>
      <c r="M162" s="363"/>
      <c r="N162" s="363"/>
      <c r="O162" s="363"/>
      <c r="P162" s="363"/>
      <c r="Q162" s="363"/>
      <c r="R162" s="363"/>
      <c r="S162" s="363"/>
      <c r="T162" s="363"/>
      <c r="U162" s="363"/>
      <c r="V162" s="363"/>
      <c r="W162" s="363"/>
      <c r="X162" s="363"/>
      <c r="Y162" s="363"/>
      <c r="Z162" s="363"/>
    </row>
    <row r="163" spans="1:26" customFormat="1" ht="38.25">
      <c r="A163" s="311" t="s">
        <v>181</v>
      </c>
      <c r="B163" s="173" t="s">
        <v>233</v>
      </c>
      <c r="C163" s="394" t="s">
        <v>228</v>
      </c>
      <c r="D163" s="395">
        <v>16.8</v>
      </c>
      <c r="E163" s="707"/>
      <c r="F163" s="680">
        <f t="shared" ref="F163" si="1">D163*E163</f>
        <v>0</v>
      </c>
      <c r="G163" s="62"/>
      <c r="H163" s="62"/>
      <c r="I163" s="363"/>
      <c r="J163" s="363"/>
      <c r="K163" s="363"/>
      <c r="L163" s="363"/>
      <c r="M163" s="363"/>
      <c r="N163" s="363"/>
      <c r="O163" s="363"/>
      <c r="P163" s="363"/>
      <c r="Q163" s="363"/>
      <c r="R163" s="363"/>
      <c r="S163" s="363"/>
      <c r="T163" s="363"/>
      <c r="U163" s="363"/>
      <c r="V163" s="363"/>
      <c r="W163" s="363"/>
      <c r="X163" s="363"/>
      <c r="Y163" s="363"/>
      <c r="Z163" s="363"/>
    </row>
    <row r="164" spans="1:26" customFormat="1">
      <c r="A164" s="289"/>
      <c r="B164" s="390"/>
      <c r="C164" s="391"/>
      <c r="D164" s="392"/>
      <c r="E164" s="699"/>
      <c r="F164" s="700"/>
      <c r="G164" s="62"/>
      <c r="H164" s="62"/>
      <c r="I164" s="363"/>
      <c r="J164" s="363"/>
      <c r="K164" s="363"/>
      <c r="L164" s="363"/>
      <c r="M164" s="363"/>
      <c r="N164" s="363"/>
      <c r="O164" s="363"/>
      <c r="P164" s="363"/>
      <c r="Q164" s="363"/>
      <c r="R164" s="363"/>
      <c r="S164" s="363"/>
      <c r="T164" s="363"/>
      <c r="U164" s="363"/>
      <c r="V164" s="363"/>
      <c r="W164" s="363"/>
      <c r="X164" s="363"/>
      <c r="Y164" s="363"/>
      <c r="Z164" s="363"/>
    </row>
    <row r="165" spans="1:26" customFormat="1" ht="25.5">
      <c r="A165" s="349" t="s">
        <v>97</v>
      </c>
      <c r="B165" s="393" t="s">
        <v>231</v>
      </c>
      <c r="C165" s="394" t="s">
        <v>228</v>
      </c>
      <c r="D165" s="395">
        <v>2</v>
      </c>
      <c r="E165" s="707"/>
      <c r="F165" s="680">
        <f t="shared" ref="F165" si="2">D165*E165</f>
        <v>0</v>
      </c>
      <c r="G165" s="62"/>
      <c r="H165" s="363"/>
      <c r="I165" s="363"/>
      <c r="J165" s="363"/>
      <c r="K165" s="363"/>
      <c r="L165" s="363"/>
      <c r="M165" s="363"/>
      <c r="N165" s="363"/>
      <c r="O165" s="363"/>
      <c r="P165" s="363"/>
      <c r="Q165" s="363"/>
      <c r="R165" s="363"/>
      <c r="S165" s="363"/>
      <c r="T165" s="363"/>
      <c r="U165" s="363"/>
      <c r="V165" s="363"/>
      <c r="W165" s="363"/>
      <c r="X165" s="363"/>
      <c r="Y165" s="363"/>
    </row>
    <row r="166" spans="1:26" customFormat="1">
      <c r="A166" s="239"/>
      <c r="B166" s="393"/>
      <c r="C166" s="394"/>
      <c r="D166" s="395"/>
      <c r="E166" s="707"/>
      <c r="F166" s="680"/>
      <c r="G166" s="62"/>
      <c r="H166" s="363"/>
      <c r="I166" s="363"/>
      <c r="J166" s="363"/>
      <c r="K166" s="363"/>
      <c r="L166" s="363"/>
      <c r="M166" s="363"/>
      <c r="N166" s="363"/>
      <c r="O166" s="363"/>
      <c r="P166" s="363"/>
      <c r="Q166" s="363"/>
      <c r="R166" s="363"/>
      <c r="S166" s="363"/>
      <c r="T166" s="363"/>
      <c r="U166" s="363"/>
      <c r="V166" s="363"/>
      <c r="W166" s="363"/>
      <c r="X166" s="363"/>
      <c r="Y166" s="363"/>
    </row>
    <row r="167" spans="1:26" s="3" customFormat="1" ht="14.25">
      <c r="A167" s="254" t="s">
        <v>240</v>
      </c>
      <c r="B167" s="31" t="s">
        <v>229</v>
      </c>
      <c r="C167" s="91" t="s">
        <v>3</v>
      </c>
      <c r="D167" s="159">
        <v>12</v>
      </c>
      <c r="E167" s="654"/>
      <c r="F167" s="655">
        <f>D167*E167</f>
        <v>0</v>
      </c>
      <c r="G167" s="62"/>
    </row>
    <row r="168" spans="1:26" s="3" customFormat="1">
      <c r="A168" s="254"/>
      <c r="B168" s="31"/>
      <c r="C168" s="91"/>
      <c r="D168" s="159"/>
      <c r="E168" s="654"/>
      <c r="F168" s="655"/>
      <c r="G168" s="62"/>
    </row>
    <row r="169" spans="1:26" s="3" customFormat="1" ht="25.5">
      <c r="A169" s="254" t="s">
        <v>241</v>
      </c>
      <c r="B169" s="31" t="s">
        <v>235</v>
      </c>
      <c r="C169" s="91" t="s">
        <v>3</v>
      </c>
      <c r="D169" s="159">
        <v>15</v>
      </c>
      <c r="E169" s="654"/>
      <c r="F169" s="655">
        <f>D169*E169</f>
        <v>0</v>
      </c>
      <c r="H169" s="62"/>
    </row>
    <row r="170" spans="1:26" s="3" customFormat="1">
      <c r="A170" s="254"/>
      <c r="B170" s="31"/>
      <c r="C170" s="91"/>
      <c r="D170" s="159"/>
      <c r="E170" s="654"/>
      <c r="F170" s="655"/>
      <c r="H170" s="62"/>
    </row>
    <row r="171" spans="1:26" s="14" customFormat="1" ht="25.5">
      <c r="A171" s="239" t="s">
        <v>234</v>
      </c>
      <c r="B171" s="31" t="s">
        <v>250</v>
      </c>
      <c r="C171" s="237" t="s">
        <v>237</v>
      </c>
      <c r="D171" s="227">
        <v>16.8</v>
      </c>
      <c r="E171" s="675"/>
      <c r="F171" s="679">
        <f>D171*E171</f>
        <v>0</v>
      </c>
      <c r="G171" s="62"/>
    </row>
    <row r="172" spans="1:26" customFormat="1">
      <c r="A172" s="255"/>
      <c r="B172" s="404"/>
      <c r="C172" s="395"/>
      <c r="D172" s="392"/>
      <c r="E172" s="699"/>
      <c r="F172" s="708"/>
      <c r="G172" s="62"/>
      <c r="H172" s="62"/>
      <c r="I172" s="363"/>
      <c r="J172" s="363"/>
      <c r="K172" s="363"/>
      <c r="L172" s="363"/>
      <c r="M172" s="363"/>
      <c r="N172" s="363"/>
      <c r="O172" s="363"/>
      <c r="P172" s="363"/>
      <c r="Q172" s="363"/>
      <c r="R172" s="363"/>
      <c r="S172" s="363"/>
      <c r="T172" s="363"/>
      <c r="U172" s="363"/>
      <c r="V172" s="363"/>
      <c r="W172" s="363"/>
      <c r="X172" s="363"/>
      <c r="Y172" s="363"/>
      <c r="Z172" s="363"/>
    </row>
    <row r="173" spans="1:26" customFormat="1" ht="38.25">
      <c r="A173" s="239" t="s">
        <v>236</v>
      </c>
      <c r="B173" s="404" t="s">
        <v>251</v>
      </c>
      <c r="C173" s="394" t="s">
        <v>228</v>
      </c>
      <c r="D173" s="227">
        <v>4.5999999999999996</v>
      </c>
      <c r="E173" s="707"/>
      <c r="F173" s="680">
        <f>D173*E173</f>
        <v>0</v>
      </c>
      <c r="G173" s="62"/>
      <c r="H173" s="363"/>
      <c r="I173" s="363"/>
      <c r="J173" s="363"/>
      <c r="K173" s="363"/>
      <c r="L173" s="363"/>
      <c r="M173" s="363"/>
      <c r="N173" s="363"/>
      <c r="O173" s="363"/>
      <c r="P173" s="363"/>
      <c r="Q173" s="363"/>
      <c r="R173" s="363"/>
      <c r="S173" s="363"/>
      <c r="T173" s="363"/>
      <c r="U173" s="363"/>
      <c r="V173" s="363"/>
      <c r="W173" s="363"/>
      <c r="X173" s="363"/>
      <c r="Y173" s="363"/>
      <c r="Z173" s="363"/>
    </row>
    <row r="174" spans="1:26" s="3" customFormat="1">
      <c r="A174" s="254"/>
      <c r="B174" s="31"/>
      <c r="C174" s="91"/>
      <c r="D174" s="159"/>
      <c r="E174" s="654"/>
      <c r="F174" s="655"/>
      <c r="G174" s="62"/>
    </row>
    <row r="175" spans="1:26" s="288" customFormat="1" ht="38.25">
      <c r="A175" s="405" t="s">
        <v>238</v>
      </c>
      <c r="B175" s="31" t="s">
        <v>239</v>
      </c>
      <c r="C175" s="91" t="s">
        <v>31</v>
      </c>
      <c r="D175" s="227">
        <v>1</v>
      </c>
      <c r="E175" s="675"/>
      <c r="F175" s="679">
        <f>D175*E175</f>
        <v>0</v>
      </c>
      <c r="G175" s="14"/>
      <c r="H175" s="14"/>
      <c r="I175" s="14"/>
      <c r="J175" s="14"/>
      <c r="K175" s="14"/>
      <c r="L175" s="14"/>
      <c r="M175" s="14"/>
      <c r="N175" s="14"/>
      <c r="O175" s="14"/>
      <c r="P175" s="14"/>
      <c r="Q175" s="14"/>
      <c r="R175" s="14"/>
      <c r="S175" s="14"/>
      <c r="T175" s="14"/>
      <c r="U175" s="14"/>
      <c r="V175" s="14"/>
      <c r="W175" s="14"/>
      <c r="X175" s="14"/>
      <c r="Y175" s="14"/>
      <c r="Z175" s="14"/>
    </row>
    <row r="176" spans="1:26" s="3" customFormat="1">
      <c r="A176" s="254"/>
      <c r="B176" s="31"/>
      <c r="C176" s="91"/>
      <c r="D176" s="159"/>
      <c r="E176" s="159"/>
      <c r="F176" s="160"/>
      <c r="G176" s="62"/>
    </row>
    <row r="177" spans="1:25" customFormat="1">
      <c r="A177" s="364"/>
      <c r="B177" s="365"/>
      <c r="C177" s="366"/>
      <c r="D177" s="396"/>
      <c r="E177" s="397"/>
      <c r="F177" s="398"/>
      <c r="G177" s="62"/>
      <c r="H177" s="363"/>
      <c r="I177" s="363"/>
      <c r="J177" s="363"/>
      <c r="K177" s="363"/>
      <c r="L177" s="363"/>
      <c r="M177" s="363"/>
      <c r="N177" s="363"/>
      <c r="O177" s="363"/>
      <c r="P177" s="363"/>
      <c r="Q177" s="363"/>
      <c r="R177" s="363"/>
      <c r="S177" s="363"/>
      <c r="T177" s="363"/>
      <c r="U177" s="363"/>
      <c r="V177" s="363"/>
      <c r="W177" s="363"/>
      <c r="X177" s="363"/>
      <c r="Y177" s="363"/>
    </row>
    <row r="178" spans="1:25" customFormat="1">
      <c r="A178" s="370"/>
      <c r="B178" s="371" t="s">
        <v>230</v>
      </c>
      <c r="C178" s="399"/>
      <c r="D178" s="400"/>
      <c r="E178" s="401"/>
      <c r="F178" s="402">
        <f>SUM(F159:F176)</f>
        <v>0</v>
      </c>
      <c r="G178" s="62"/>
      <c r="H178" s="363"/>
      <c r="I178" s="363"/>
      <c r="J178" s="363"/>
      <c r="K178" s="363"/>
      <c r="L178" s="363"/>
      <c r="M178" s="363"/>
      <c r="N178" s="363"/>
      <c r="O178" s="363"/>
      <c r="P178" s="363"/>
      <c r="Q178" s="363"/>
      <c r="R178" s="363"/>
      <c r="S178" s="363"/>
      <c r="T178" s="363"/>
      <c r="U178" s="363"/>
      <c r="V178" s="363"/>
      <c r="W178" s="363"/>
      <c r="X178" s="363"/>
      <c r="Y178" s="363"/>
    </row>
    <row r="179" spans="1:25" customFormat="1">
      <c r="A179" s="357"/>
      <c r="B179" s="358"/>
      <c r="C179" s="359"/>
      <c r="D179" s="403"/>
      <c r="E179" s="361"/>
      <c r="F179" s="362"/>
      <c r="G179" s="62"/>
      <c r="H179" s="363"/>
      <c r="I179" s="363"/>
      <c r="J179" s="363"/>
      <c r="K179" s="363"/>
      <c r="L179" s="363"/>
      <c r="M179" s="363"/>
      <c r="N179" s="363"/>
      <c r="O179" s="363"/>
      <c r="P179" s="363"/>
      <c r="Q179" s="363"/>
      <c r="R179" s="363"/>
      <c r="S179" s="363"/>
      <c r="T179" s="363"/>
      <c r="U179" s="363"/>
      <c r="V179" s="363"/>
      <c r="W179" s="363"/>
      <c r="X179" s="363"/>
      <c r="Y179" s="363"/>
    </row>
    <row r="180" spans="1:25" s="3" customFormat="1">
      <c r="A180" s="240"/>
      <c r="B180" s="28"/>
      <c r="C180" s="120"/>
      <c r="D180" s="206"/>
      <c r="E180" s="193"/>
      <c r="F180" s="210"/>
      <c r="G180" s="308"/>
      <c r="H180" s="62"/>
    </row>
    <row r="181" spans="1:25" s="3" customFormat="1">
      <c r="A181" s="244" t="s">
        <v>98</v>
      </c>
      <c r="B181" s="24" t="s">
        <v>108</v>
      </c>
      <c r="C181" s="211"/>
      <c r="D181" s="211"/>
      <c r="E181" s="211"/>
      <c r="F181" s="204"/>
      <c r="G181" s="308"/>
      <c r="H181" s="62"/>
    </row>
    <row r="182" spans="1:25" s="3" customFormat="1">
      <c r="A182" s="250"/>
      <c r="B182" s="185" t="s">
        <v>13</v>
      </c>
      <c r="C182" s="179"/>
      <c r="D182" s="191"/>
      <c r="E182" s="650"/>
      <c r="F182" s="662"/>
      <c r="G182" s="308"/>
      <c r="H182" s="62"/>
    </row>
    <row r="183" spans="1:25" s="3" customFormat="1" ht="76.5">
      <c r="A183" s="251" t="s">
        <v>9</v>
      </c>
      <c r="B183" s="174" t="s">
        <v>125</v>
      </c>
      <c r="C183" s="180"/>
      <c r="D183" s="88"/>
      <c r="E183" s="656"/>
      <c r="F183" s="669"/>
      <c r="G183" s="308"/>
      <c r="H183" s="62"/>
    </row>
    <row r="184" spans="1:25" s="3" customFormat="1" ht="51">
      <c r="A184" s="251" t="s">
        <v>10</v>
      </c>
      <c r="B184" s="174" t="s">
        <v>113</v>
      </c>
      <c r="C184" s="180"/>
      <c r="D184" s="88"/>
      <c r="E184" s="656"/>
      <c r="F184" s="669"/>
      <c r="G184" s="308"/>
      <c r="H184" s="62"/>
    </row>
    <row r="185" spans="1:25" s="3" customFormat="1" ht="89.25">
      <c r="A185" s="251" t="s">
        <v>43</v>
      </c>
      <c r="B185" s="174" t="s">
        <v>126</v>
      </c>
      <c r="C185" s="180"/>
      <c r="D185" s="88"/>
      <c r="E185" s="656"/>
      <c r="F185" s="669"/>
      <c r="G185" s="308"/>
      <c r="H185" s="62"/>
    </row>
    <row r="186" spans="1:25" s="3" customFormat="1" ht="25.5">
      <c r="A186" s="251" t="s">
        <v>11</v>
      </c>
      <c r="B186" s="174" t="s">
        <v>114</v>
      </c>
      <c r="C186" s="180"/>
      <c r="D186" s="88"/>
      <c r="E186" s="656"/>
      <c r="F186" s="669"/>
      <c r="G186" s="308"/>
      <c r="H186" s="62"/>
    </row>
    <row r="187" spans="1:25" s="3" customFormat="1" ht="38.25">
      <c r="A187" s="251" t="s">
        <v>12</v>
      </c>
      <c r="B187" s="174" t="s">
        <v>127</v>
      </c>
      <c r="C187" s="180"/>
      <c r="D187" s="88"/>
      <c r="E187" s="656"/>
      <c r="F187" s="669"/>
      <c r="G187" s="308"/>
      <c r="H187" s="62"/>
    </row>
    <row r="188" spans="1:25" s="3" customFormat="1" ht="38.25">
      <c r="A188" s="251" t="s">
        <v>48</v>
      </c>
      <c r="B188" s="174" t="s">
        <v>128</v>
      </c>
      <c r="C188" s="180"/>
      <c r="D188" s="88"/>
      <c r="E188" s="656"/>
      <c r="F188" s="669"/>
      <c r="G188" s="308"/>
      <c r="H188" s="62"/>
    </row>
    <row r="189" spans="1:25" s="3" customFormat="1" ht="25.5">
      <c r="A189" s="251" t="s">
        <v>49</v>
      </c>
      <c r="B189" s="174" t="s">
        <v>129</v>
      </c>
      <c r="C189" s="180"/>
      <c r="D189" s="88"/>
      <c r="E189" s="656"/>
      <c r="F189" s="669"/>
      <c r="G189" s="308"/>
      <c r="H189" s="62"/>
    </row>
    <row r="190" spans="1:25" s="3" customFormat="1" ht="38.25">
      <c r="A190" s="251" t="s">
        <v>55</v>
      </c>
      <c r="B190" s="174" t="s">
        <v>130</v>
      </c>
      <c r="C190" s="180"/>
      <c r="D190" s="88"/>
      <c r="E190" s="656"/>
      <c r="F190" s="669"/>
      <c r="G190" s="308"/>
      <c r="H190" s="62"/>
    </row>
    <row r="191" spans="1:25" s="3" customFormat="1" ht="76.5">
      <c r="A191" s="251" t="s">
        <v>57</v>
      </c>
      <c r="B191" s="174" t="s">
        <v>115</v>
      </c>
      <c r="C191" s="180"/>
      <c r="D191" s="88"/>
      <c r="E191" s="656"/>
      <c r="F191" s="669"/>
      <c r="G191" s="308"/>
      <c r="H191" s="62"/>
    </row>
    <row r="192" spans="1:25" s="3" customFormat="1">
      <c r="A192" s="243"/>
      <c r="B192" s="182"/>
      <c r="C192" s="180"/>
      <c r="D192" s="88"/>
      <c r="E192" s="656"/>
      <c r="F192" s="669"/>
      <c r="G192" s="308"/>
      <c r="H192" s="62"/>
    </row>
    <row r="193" spans="1:8" s="3" customFormat="1">
      <c r="A193" s="243"/>
      <c r="B193" s="182"/>
      <c r="C193" s="180"/>
      <c r="D193" s="88"/>
      <c r="E193" s="656"/>
      <c r="F193" s="669"/>
      <c r="G193" s="308"/>
      <c r="H193" s="62"/>
    </row>
    <row r="194" spans="1:8" s="3" customFormat="1" ht="27">
      <c r="A194" s="254" t="s">
        <v>99</v>
      </c>
      <c r="B194" s="230" t="s">
        <v>242</v>
      </c>
      <c r="C194" s="406" t="s">
        <v>112</v>
      </c>
      <c r="D194" s="159">
        <v>1</v>
      </c>
      <c r="E194" s="654"/>
      <c r="F194" s="655">
        <f>D194*E194</f>
        <v>0</v>
      </c>
      <c r="G194" s="308"/>
      <c r="H194" s="62"/>
    </row>
    <row r="195" spans="1:8" s="14" customFormat="1">
      <c r="A195" s="407"/>
      <c r="B195" s="390"/>
      <c r="C195" s="391"/>
      <c r="D195" s="392"/>
      <c r="E195" s="699"/>
      <c r="F195" s="700"/>
      <c r="G195" s="61"/>
    </row>
    <row r="196" spans="1:8" s="3" customFormat="1" ht="25.5">
      <c r="A196" s="408" t="s">
        <v>116</v>
      </c>
      <c r="B196" s="409" t="s">
        <v>247</v>
      </c>
      <c r="C196" s="410" t="s">
        <v>237</v>
      </c>
      <c r="D196" s="227">
        <v>6.4</v>
      </c>
      <c r="E196" s="675"/>
      <c r="F196" s="679">
        <f>D196*E196</f>
        <v>0</v>
      </c>
      <c r="G196" s="308"/>
      <c r="H196" s="62"/>
    </row>
    <row r="197" spans="1:8" s="3" customFormat="1">
      <c r="A197" s="438"/>
      <c r="B197" s="409"/>
      <c r="C197" s="410"/>
      <c r="D197" s="227"/>
      <c r="E197" s="675"/>
      <c r="F197" s="679"/>
      <c r="G197" s="308"/>
      <c r="H197" s="62"/>
    </row>
    <row r="198" spans="1:8" s="14" customFormat="1" ht="25.5">
      <c r="A198" s="254" t="s">
        <v>162</v>
      </c>
      <c r="B198" s="409" t="s">
        <v>384</v>
      </c>
      <c r="C198" s="439" t="s">
        <v>237</v>
      </c>
      <c r="D198" s="227">
        <v>0.2</v>
      </c>
      <c r="E198" s="675"/>
      <c r="F198" s="679">
        <f>D198*E198</f>
        <v>0</v>
      </c>
      <c r="G198" s="62"/>
    </row>
    <row r="199" spans="1:8" s="3" customFormat="1">
      <c r="A199" s="289"/>
      <c r="B199" s="317"/>
      <c r="C199" s="159"/>
      <c r="D199" s="159"/>
      <c r="E199" s="654"/>
      <c r="F199" s="655"/>
      <c r="G199" s="308"/>
      <c r="H199" s="62"/>
    </row>
    <row r="200" spans="1:8" customFormat="1" ht="25.5">
      <c r="A200" s="349" t="s">
        <v>383</v>
      </c>
      <c r="B200" s="350" t="s">
        <v>201</v>
      </c>
      <c r="C200" s="159" t="s">
        <v>90</v>
      </c>
      <c r="D200" s="159">
        <v>287.3</v>
      </c>
      <c r="E200" s="654"/>
      <c r="F200" s="655">
        <f>D200*E200</f>
        <v>0</v>
      </c>
    </row>
    <row r="201" spans="1:8" s="3" customFormat="1">
      <c r="A201" s="239"/>
      <c r="B201" s="307"/>
      <c r="C201" s="91"/>
      <c r="D201" s="159"/>
      <c r="E201" s="159"/>
      <c r="F201" s="160"/>
      <c r="G201" s="308"/>
      <c r="H201" s="62"/>
    </row>
    <row r="202" spans="1:8" s="3" customFormat="1">
      <c r="A202" s="247"/>
      <c r="B202" s="188"/>
      <c r="C202" s="212"/>
      <c r="D202" s="161"/>
      <c r="E202" s="212"/>
      <c r="F202" s="198"/>
      <c r="G202" s="308"/>
      <c r="H202" s="62"/>
    </row>
    <row r="203" spans="1:8" s="3" customFormat="1">
      <c r="A203" s="244"/>
      <c r="B203" s="24" t="s">
        <v>117</v>
      </c>
      <c r="C203" s="211"/>
      <c r="D203" s="211"/>
      <c r="E203" s="213"/>
      <c r="F203" s="209">
        <f>SUM(F193:F201)</f>
        <v>0</v>
      </c>
      <c r="G203" s="308"/>
      <c r="H203" s="62"/>
    </row>
    <row r="204" spans="1:8" s="3" customFormat="1">
      <c r="A204" s="248"/>
      <c r="B204" s="189"/>
      <c r="C204" s="118"/>
      <c r="D204" s="200"/>
      <c r="E204" s="163"/>
      <c r="F204" s="201"/>
      <c r="G204" s="308"/>
      <c r="H204" s="62"/>
    </row>
    <row r="205" spans="1:8" s="3" customFormat="1">
      <c r="A205" s="240"/>
      <c r="B205" s="195"/>
      <c r="C205" s="120"/>
      <c r="D205" s="206"/>
      <c r="E205" s="193"/>
      <c r="F205" s="210"/>
      <c r="G205" s="308"/>
      <c r="H205" s="62"/>
    </row>
    <row r="206" spans="1:8" s="3" customFormat="1">
      <c r="A206" s="244" t="s">
        <v>109</v>
      </c>
      <c r="B206" s="24" t="s">
        <v>110</v>
      </c>
      <c r="C206" s="214"/>
      <c r="D206" s="215"/>
      <c r="E206" s="216"/>
      <c r="F206" s="204"/>
      <c r="G206" s="308"/>
      <c r="H206" s="62"/>
    </row>
    <row r="207" spans="1:8" s="3" customFormat="1">
      <c r="A207" s="257"/>
      <c r="B207" s="172" t="s">
        <v>13</v>
      </c>
      <c r="C207" s="179"/>
      <c r="D207" s="183"/>
      <c r="E207" s="696"/>
      <c r="F207" s="662"/>
      <c r="G207" s="308"/>
      <c r="H207" s="62"/>
    </row>
    <row r="208" spans="1:8" s="3" customFormat="1">
      <c r="A208" s="257" t="s">
        <v>9</v>
      </c>
      <c r="B208" s="187" t="s">
        <v>131</v>
      </c>
      <c r="C208" s="180"/>
      <c r="D208" s="192"/>
      <c r="E208" s="697"/>
      <c r="F208" s="669"/>
      <c r="G208" s="308"/>
      <c r="H208" s="62"/>
    </row>
    <row r="209" spans="1:8" s="3" customFormat="1" ht="102">
      <c r="A209" s="257" t="s">
        <v>10</v>
      </c>
      <c r="B209" s="187" t="s">
        <v>132</v>
      </c>
      <c r="C209" s="179"/>
      <c r="D209" s="190"/>
      <c r="E209" s="697"/>
      <c r="F209" s="669"/>
      <c r="G209" s="308"/>
      <c r="H209" s="62"/>
    </row>
    <row r="210" spans="1:8" s="3" customFormat="1" ht="25.5">
      <c r="A210" s="257" t="s">
        <v>43</v>
      </c>
      <c r="B210" s="187" t="s">
        <v>133</v>
      </c>
      <c r="C210" s="179"/>
      <c r="D210" s="190"/>
      <c r="E210" s="697"/>
      <c r="F210" s="669"/>
      <c r="G210" s="308"/>
      <c r="H210" s="62"/>
    </row>
    <row r="211" spans="1:8" s="3" customFormat="1" ht="63.75">
      <c r="A211" s="257" t="s">
        <v>11</v>
      </c>
      <c r="B211" s="186" t="s">
        <v>157</v>
      </c>
      <c r="C211" s="180"/>
      <c r="D211" s="192"/>
      <c r="E211" s="697"/>
      <c r="F211" s="669"/>
      <c r="G211" s="308"/>
      <c r="H211" s="62"/>
    </row>
    <row r="212" spans="1:8" s="3" customFormat="1" ht="89.25">
      <c r="A212" s="252" t="s">
        <v>12</v>
      </c>
      <c r="B212" s="174" t="s">
        <v>134</v>
      </c>
      <c r="C212" s="180"/>
      <c r="D212" s="88"/>
      <c r="E212" s="697"/>
      <c r="F212" s="669"/>
      <c r="G212" s="308"/>
      <c r="H212" s="62"/>
    </row>
    <row r="213" spans="1:8" s="3" customFormat="1" ht="25.5">
      <c r="A213" s="252" t="s">
        <v>48</v>
      </c>
      <c r="B213" s="174" t="s">
        <v>135</v>
      </c>
      <c r="C213" s="180"/>
      <c r="D213" s="88"/>
      <c r="E213" s="697"/>
      <c r="F213" s="669"/>
      <c r="G213" s="308"/>
      <c r="H213" s="62"/>
    </row>
    <row r="214" spans="1:8" s="3" customFormat="1">
      <c r="A214" s="243"/>
      <c r="B214" s="182"/>
      <c r="C214" s="180"/>
      <c r="D214" s="326"/>
      <c r="E214" s="697"/>
      <c r="F214" s="669"/>
      <c r="G214" s="308"/>
      <c r="H214" s="62"/>
    </row>
    <row r="215" spans="1:8" s="3" customFormat="1">
      <c r="A215" s="243"/>
      <c r="B215" s="182"/>
      <c r="C215" s="180"/>
      <c r="D215" s="326"/>
      <c r="E215" s="697"/>
      <c r="F215" s="669"/>
      <c r="G215" s="308"/>
      <c r="H215" s="62"/>
    </row>
    <row r="216" spans="1:8" s="14" customFormat="1" ht="51">
      <c r="A216" s="254" t="s">
        <v>187</v>
      </c>
      <c r="B216" s="411" t="s">
        <v>248</v>
      </c>
      <c r="C216" s="237" t="s">
        <v>85</v>
      </c>
      <c r="D216" s="227">
        <v>25.2</v>
      </c>
      <c r="E216" s="675"/>
      <c r="F216" s="679">
        <f>D216*E216</f>
        <v>0</v>
      </c>
      <c r="G216" s="61"/>
    </row>
    <row r="217" spans="1:8" s="14" customFormat="1">
      <c r="A217" s="254"/>
      <c r="B217" s="440"/>
      <c r="C217" s="237"/>
      <c r="D217" s="227"/>
      <c r="E217" s="675"/>
      <c r="F217" s="679"/>
      <c r="G217" s="61"/>
    </row>
    <row r="218" spans="1:8" s="14" customFormat="1" ht="51">
      <c r="A218" s="254" t="s">
        <v>385</v>
      </c>
      <c r="B218" s="68" t="s">
        <v>386</v>
      </c>
      <c r="C218" s="91" t="s">
        <v>85</v>
      </c>
      <c r="D218" s="227">
        <v>1.2</v>
      </c>
      <c r="E218" s="674"/>
      <c r="F218" s="655">
        <f>D218*E218</f>
        <v>0</v>
      </c>
    </row>
    <row r="219" spans="1:8" s="3" customFormat="1">
      <c r="A219" s="243"/>
      <c r="B219" s="31"/>
      <c r="C219" s="70"/>
      <c r="D219" s="70"/>
      <c r="E219" s="698"/>
      <c r="F219" s="669"/>
      <c r="G219" s="308"/>
      <c r="H219" s="62"/>
    </row>
    <row r="220" spans="1:8" s="3" customFormat="1">
      <c r="A220" s="247"/>
      <c r="B220" s="26"/>
      <c r="C220" s="168"/>
      <c r="D220" s="217"/>
      <c r="E220" s="218"/>
      <c r="F220" s="198"/>
      <c r="G220" s="308"/>
      <c r="H220" s="62"/>
    </row>
    <row r="221" spans="1:8" s="3" customFormat="1">
      <c r="A221" s="244"/>
      <c r="B221" s="24" t="s">
        <v>118</v>
      </c>
      <c r="C221" s="165"/>
      <c r="D221" s="34"/>
      <c r="E221" s="219"/>
      <c r="F221" s="209">
        <f>SUM(F216:F219)</f>
        <v>0</v>
      </c>
      <c r="G221" s="308"/>
      <c r="H221" s="62"/>
    </row>
    <row r="222" spans="1:8" s="3" customFormat="1">
      <c r="A222" s="248"/>
      <c r="B222" s="189"/>
      <c r="C222" s="118"/>
      <c r="D222" s="202"/>
      <c r="E222" s="163"/>
      <c r="F222" s="201"/>
      <c r="G222" s="308"/>
      <c r="H222" s="62"/>
    </row>
    <row r="223" spans="1:8">
      <c r="A223" s="239"/>
      <c r="B223" s="31"/>
      <c r="C223" s="91"/>
      <c r="D223" s="205"/>
      <c r="E223" s="205"/>
      <c r="F223" s="220"/>
    </row>
    <row r="224" spans="1:8">
      <c r="A224" s="244" t="s">
        <v>111</v>
      </c>
      <c r="B224" s="24" t="s">
        <v>88</v>
      </c>
      <c r="C224" s="114"/>
      <c r="D224" s="165"/>
      <c r="E224" s="165"/>
      <c r="F224" s="166"/>
    </row>
    <row r="225" spans="1:8" s="14" customFormat="1">
      <c r="A225" s="257"/>
      <c r="B225" s="172" t="s">
        <v>13</v>
      </c>
      <c r="C225" s="264"/>
      <c r="D225" s="191"/>
      <c r="E225" s="650"/>
      <c r="F225" s="651"/>
      <c r="G225" s="308"/>
      <c r="H225" s="62"/>
    </row>
    <row r="226" spans="1:8" s="3" customFormat="1" ht="25.5">
      <c r="A226" s="252" t="s">
        <v>9</v>
      </c>
      <c r="B226" s="174" t="s">
        <v>20</v>
      </c>
      <c r="C226" s="221"/>
      <c r="D226" s="88"/>
      <c r="E226" s="656"/>
      <c r="F226" s="657"/>
      <c r="G226" s="308"/>
      <c r="H226" s="62"/>
    </row>
    <row r="227" spans="1:8" s="3" customFormat="1" ht="89.25">
      <c r="A227" s="252" t="s">
        <v>10</v>
      </c>
      <c r="B227" s="174" t="s">
        <v>23</v>
      </c>
      <c r="C227" s="221"/>
      <c r="D227" s="88"/>
      <c r="E227" s="656"/>
      <c r="F227" s="657"/>
      <c r="G227" s="308"/>
      <c r="H227" s="62"/>
    </row>
    <row r="228" spans="1:8" s="3" customFormat="1" ht="51">
      <c r="A228" s="252" t="s">
        <v>43</v>
      </c>
      <c r="B228" s="174" t="s">
        <v>136</v>
      </c>
      <c r="C228" s="221"/>
      <c r="D228" s="88"/>
      <c r="E228" s="656"/>
      <c r="F228" s="657"/>
      <c r="G228" s="308"/>
      <c r="H228" s="62"/>
    </row>
    <row r="229" spans="1:8" s="3" customFormat="1" ht="25.5">
      <c r="A229" s="252" t="s">
        <v>11</v>
      </c>
      <c r="B229" s="187" t="s">
        <v>137</v>
      </c>
      <c r="C229" s="221"/>
      <c r="D229" s="88"/>
      <c r="E229" s="656"/>
      <c r="F229" s="657"/>
      <c r="G229" s="308"/>
      <c r="H229" s="62"/>
    </row>
    <row r="230" spans="1:8" s="3" customFormat="1" ht="25.5">
      <c r="A230" s="252" t="s">
        <v>12</v>
      </c>
      <c r="B230" s="187" t="s">
        <v>129</v>
      </c>
      <c r="C230" s="221"/>
      <c r="D230" s="88"/>
      <c r="E230" s="656"/>
      <c r="F230" s="657"/>
      <c r="G230" s="308"/>
      <c r="H230" s="62"/>
    </row>
    <row r="231" spans="1:8" s="3" customFormat="1" ht="38.25">
      <c r="A231" s="252" t="s">
        <v>48</v>
      </c>
      <c r="B231" s="187" t="s">
        <v>138</v>
      </c>
      <c r="C231" s="91"/>
      <c r="D231" s="88"/>
      <c r="E231" s="656"/>
      <c r="F231" s="657"/>
      <c r="G231" s="308"/>
      <c r="H231" s="62"/>
    </row>
    <row r="232" spans="1:8">
      <c r="A232" s="247"/>
      <c r="B232" s="174"/>
      <c r="C232" s="277"/>
      <c r="D232" s="168"/>
      <c r="E232" s="654"/>
      <c r="F232" s="655"/>
    </row>
    <row r="233" spans="1:8" s="3" customFormat="1">
      <c r="A233" s="337"/>
      <c r="B233" s="338"/>
      <c r="C233" s="94"/>
      <c r="D233" s="161"/>
      <c r="E233" s="670"/>
      <c r="F233" s="688"/>
      <c r="G233" s="308"/>
      <c r="H233" s="62"/>
    </row>
    <row r="234" spans="1:8" s="14" customFormat="1" ht="51">
      <c r="A234" s="239" t="s">
        <v>119</v>
      </c>
      <c r="B234" s="173" t="s">
        <v>260</v>
      </c>
      <c r="C234" s="237" t="s">
        <v>153</v>
      </c>
      <c r="D234" s="227">
        <v>8</v>
      </c>
      <c r="E234" s="675"/>
      <c r="F234" s="679">
        <f>D234*E234</f>
        <v>0</v>
      </c>
    </row>
    <row r="235" spans="1:8" s="14" customFormat="1">
      <c r="A235" s="239"/>
      <c r="B235" s="173"/>
      <c r="C235" s="237"/>
      <c r="D235" s="227"/>
      <c r="E235" s="675"/>
      <c r="F235" s="679"/>
    </row>
    <row r="236" spans="1:8" s="3" customFormat="1" ht="38.25">
      <c r="A236" s="239" t="s">
        <v>267</v>
      </c>
      <c r="B236" s="72" t="s">
        <v>263</v>
      </c>
      <c r="C236" s="275" t="s">
        <v>152</v>
      </c>
      <c r="D236" s="159">
        <v>25</v>
      </c>
      <c r="E236" s="654"/>
      <c r="F236" s="655">
        <f>D236*E236</f>
        <v>0</v>
      </c>
    </row>
    <row r="237" spans="1:8" s="3" customFormat="1">
      <c r="A237" s="239"/>
      <c r="B237" s="72"/>
      <c r="C237" s="275"/>
      <c r="D237" s="159"/>
      <c r="E237" s="654"/>
      <c r="F237" s="655"/>
    </row>
    <row r="238" spans="1:8" customFormat="1" ht="38.25">
      <c r="A238" s="239" t="s">
        <v>268</v>
      </c>
      <c r="B238" s="230" t="s">
        <v>284</v>
      </c>
      <c r="C238" s="91" t="s">
        <v>85</v>
      </c>
      <c r="D238" s="227">
        <v>14.6</v>
      </c>
      <c r="E238" s="654"/>
      <c r="F238" s="655">
        <f>D238*E238</f>
        <v>0</v>
      </c>
    </row>
    <row r="239" spans="1:8" customFormat="1">
      <c r="A239" s="239"/>
      <c r="B239" s="317"/>
      <c r="C239" s="275"/>
      <c r="D239" s="159"/>
      <c r="E239" s="654"/>
      <c r="F239" s="655"/>
    </row>
    <row r="240" spans="1:8" customFormat="1" ht="51">
      <c r="A240" s="239" t="s">
        <v>269</v>
      </c>
      <c r="B240" s="230" t="s">
        <v>285</v>
      </c>
      <c r="C240" s="91" t="s">
        <v>3</v>
      </c>
      <c r="D240" s="227">
        <v>14.6</v>
      </c>
      <c r="E240" s="654"/>
      <c r="F240" s="655">
        <f>D240*E240</f>
        <v>0</v>
      </c>
    </row>
    <row r="241" spans="1:8" customFormat="1">
      <c r="A241" s="239"/>
      <c r="B241" s="230"/>
      <c r="C241" s="91"/>
      <c r="D241" s="227"/>
      <c r="E241" s="654"/>
      <c r="F241" s="655"/>
    </row>
    <row r="242" spans="1:8" s="3" customFormat="1" ht="38.25">
      <c r="A242" s="239" t="s">
        <v>282</v>
      </c>
      <c r="B242" s="434" t="s">
        <v>368</v>
      </c>
      <c r="C242" s="119" t="s">
        <v>4</v>
      </c>
      <c r="D242" s="159">
        <v>1</v>
      </c>
      <c r="E242" s="654"/>
      <c r="F242" s="655">
        <f>D242*E242</f>
        <v>0</v>
      </c>
      <c r="G242" s="62"/>
      <c r="H242" s="62"/>
    </row>
    <row r="243" spans="1:8" s="3" customFormat="1">
      <c r="A243" s="239"/>
      <c r="B243" s="434"/>
      <c r="C243" s="119"/>
      <c r="D243" s="159"/>
      <c r="E243" s="654"/>
      <c r="F243" s="655"/>
      <c r="G243" s="62"/>
      <c r="H243" s="62"/>
    </row>
    <row r="244" spans="1:8" s="3" customFormat="1" ht="25.5">
      <c r="A244" s="239" t="s">
        <v>283</v>
      </c>
      <c r="B244" s="434" t="s">
        <v>369</v>
      </c>
      <c r="C244" s="119" t="s">
        <v>4</v>
      </c>
      <c r="D244" s="159">
        <v>1</v>
      </c>
      <c r="E244" s="654"/>
      <c r="F244" s="655">
        <f>D244*E244</f>
        <v>0</v>
      </c>
      <c r="G244" s="62"/>
      <c r="H244" s="62"/>
    </row>
    <row r="245" spans="1:8" s="3" customFormat="1">
      <c r="A245" s="239"/>
      <c r="B245" s="434"/>
      <c r="C245" s="119"/>
      <c r="D245" s="159"/>
      <c r="E245" s="654"/>
      <c r="F245" s="655"/>
      <c r="G245" s="62"/>
      <c r="H245" s="62"/>
    </row>
    <row r="246" spans="1:8" s="3" customFormat="1" ht="25.5">
      <c r="A246" s="239" t="s">
        <v>376</v>
      </c>
      <c r="B246" s="434" t="s">
        <v>371</v>
      </c>
      <c r="C246" s="119" t="s">
        <v>4</v>
      </c>
      <c r="D246" s="159">
        <v>1</v>
      </c>
      <c r="E246" s="654"/>
      <c r="F246" s="655">
        <f>D246*E246</f>
        <v>0</v>
      </c>
      <c r="G246" s="62"/>
      <c r="H246" s="62"/>
    </row>
    <row r="247" spans="1:8" s="3" customFormat="1">
      <c r="A247" s="239"/>
      <c r="B247" s="434"/>
      <c r="C247" s="119"/>
      <c r="D247" s="159"/>
      <c r="E247" s="654"/>
      <c r="F247" s="655"/>
      <c r="G247" s="62"/>
      <c r="H247" s="62"/>
    </row>
    <row r="248" spans="1:8" s="3" customFormat="1" ht="25.5">
      <c r="A248" s="239" t="s">
        <v>377</v>
      </c>
      <c r="B248" s="434" t="s">
        <v>541</v>
      </c>
      <c r="C248" s="119" t="s">
        <v>4</v>
      </c>
      <c r="D248" s="159">
        <v>2</v>
      </c>
      <c r="E248" s="654"/>
      <c r="F248" s="655">
        <f>D248*E248</f>
        <v>0</v>
      </c>
      <c r="G248" s="62"/>
      <c r="H248" s="62"/>
    </row>
    <row r="249" spans="1:8" s="3" customFormat="1">
      <c r="A249" s="239"/>
      <c r="B249" s="434"/>
      <c r="C249" s="119"/>
      <c r="D249" s="159"/>
      <c r="E249" s="654"/>
      <c r="F249" s="655"/>
      <c r="G249" s="62"/>
      <c r="H249" s="62"/>
    </row>
    <row r="250" spans="1:8" s="3" customFormat="1" ht="38.25">
      <c r="A250" s="239" t="s">
        <v>378</v>
      </c>
      <c r="B250" s="434" t="s">
        <v>370</v>
      </c>
      <c r="C250" s="119" t="s">
        <v>4</v>
      </c>
      <c r="D250" s="159">
        <v>1</v>
      </c>
      <c r="E250" s="654"/>
      <c r="F250" s="655">
        <f>D250*E250</f>
        <v>0</v>
      </c>
      <c r="G250" s="62"/>
      <c r="H250" s="62"/>
    </row>
    <row r="251" spans="1:8" s="3" customFormat="1">
      <c r="A251" s="239"/>
      <c r="B251" s="434"/>
      <c r="C251" s="119"/>
      <c r="D251" s="159"/>
      <c r="E251" s="654"/>
      <c r="F251" s="655"/>
      <c r="G251" s="62"/>
      <c r="H251" s="62"/>
    </row>
    <row r="252" spans="1:8" s="3" customFormat="1" ht="38.25">
      <c r="A252" s="239" t="s">
        <v>379</v>
      </c>
      <c r="B252" s="434" t="s">
        <v>372</v>
      </c>
      <c r="C252" s="119" t="s">
        <v>4</v>
      </c>
      <c r="D252" s="159">
        <v>1</v>
      </c>
      <c r="E252" s="654"/>
      <c r="F252" s="655">
        <f>D252*E252</f>
        <v>0</v>
      </c>
      <c r="G252" s="62"/>
      <c r="H252" s="62"/>
    </row>
    <row r="253" spans="1:8" s="3" customFormat="1">
      <c r="A253" s="254"/>
      <c r="B253" s="434"/>
      <c r="C253" s="119"/>
      <c r="D253" s="159"/>
      <c r="E253" s="654"/>
      <c r="F253" s="655"/>
      <c r="G253" s="62"/>
      <c r="H253" s="62"/>
    </row>
    <row r="254" spans="1:8" s="3" customFormat="1" ht="25.5">
      <c r="A254" s="239" t="s">
        <v>380</v>
      </c>
      <c r="B254" s="435" t="s">
        <v>373</v>
      </c>
      <c r="C254" s="436" t="s">
        <v>374</v>
      </c>
      <c r="D254" s="437">
        <v>2.7</v>
      </c>
      <c r="E254" s="691"/>
      <c r="F254" s="692">
        <f>D254*E254</f>
        <v>0</v>
      </c>
      <c r="G254" s="62"/>
    </row>
    <row r="255" spans="1:8" s="3" customFormat="1">
      <c r="A255" s="239"/>
      <c r="B255" s="435"/>
      <c r="C255" s="436"/>
      <c r="D255" s="437"/>
      <c r="E255" s="691"/>
      <c r="F255" s="692"/>
      <c r="G255" s="62"/>
    </row>
    <row r="256" spans="1:8" s="3" customFormat="1" ht="51">
      <c r="A256" s="239" t="s">
        <v>381</v>
      </c>
      <c r="B256" s="71" t="s">
        <v>375</v>
      </c>
      <c r="C256" s="119" t="s">
        <v>3</v>
      </c>
      <c r="D256" s="159">
        <v>17.3</v>
      </c>
      <c r="E256" s="654"/>
      <c r="F256" s="655">
        <f>D256*E256</f>
        <v>0</v>
      </c>
      <c r="G256" s="62"/>
      <c r="H256" s="62"/>
    </row>
    <row r="257" spans="1:8" s="3" customFormat="1">
      <c r="A257" s="239"/>
      <c r="B257" s="71"/>
      <c r="C257" s="119"/>
      <c r="D257" s="181"/>
      <c r="E257" s="654"/>
      <c r="F257" s="693"/>
      <c r="G257" s="308"/>
    </row>
    <row r="258" spans="1:8" s="3" customFormat="1" ht="25.5">
      <c r="A258" s="239" t="s">
        <v>382</v>
      </c>
      <c r="B258" s="31" t="s">
        <v>154</v>
      </c>
      <c r="C258" s="91" t="s">
        <v>32</v>
      </c>
      <c r="D258" s="159">
        <v>50</v>
      </c>
      <c r="E258" s="654"/>
      <c r="F258" s="655">
        <f>D258*E258</f>
        <v>0</v>
      </c>
      <c r="G258" s="308"/>
      <c r="H258" s="62"/>
    </row>
    <row r="259" spans="1:8" s="3" customFormat="1">
      <c r="A259" s="239"/>
      <c r="B259" s="31"/>
      <c r="C259" s="91"/>
      <c r="D259" s="159"/>
      <c r="E259" s="654"/>
      <c r="F259" s="655"/>
      <c r="G259" s="308"/>
      <c r="H259" s="62"/>
    </row>
    <row r="260" spans="1:8" s="3" customFormat="1" ht="51">
      <c r="A260" s="239" t="s">
        <v>540</v>
      </c>
      <c r="B260" s="68" t="s">
        <v>261</v>
      </c>
      <c r="C260" s="91" t="s">
        <v>31</v>
      </c>
      <c r="D260" s="159">
        <v>1</v>
      </c>
      <c r="E260" s="654"/>
      <c r="F260" s="655">
        <f>D260*E260</f>
        <v>0</v>
      </c>
      <c r="G260" s="308"/>
      <c r="H260" s="62"/>
    </row>
    <row r="261" spans="1:8">
      <c r="A261" s="239"/>
      <c r="B261" s="312"/>
      <c r="C261" s="339"/>
      <c r="D261" s="276"/>
      <c r="E261" s="694"/>
      <c r="F261" s="695"/>
    </row>
    <row r="262" spans="1:8" s="3" customFormat="1">
      <c r="A262" s="239"/>
      <c r="B262" s="27"/>
      <c r="C262" s="121"/>
      <c r="D262" s="212"/>
      <c r="E262" s="161"/>
      <c r="F262" s="170"/>
      <c r="G262" s="308"/>
      <c r="H262" s="62"/>
    </row>
    <row r="263" spans="1:8" s="3" customFormat="1">
      <c r="A263" s="244"/>
      <c r="B263" s="24" t="s">
        <v>30</v>
      </c>
      <c r="C263" s="114"/>
      <c r="D263" s="165"/>
      <c r="E263" s="165"/>
      <c r="F263" s="169">
        <f>SUM(F233:F262)</f>
        <v>0</v>
      </c>
      <c r="G263" s="308"/>
      <c r="H263" s="62"/>
    </row>
    <row r="264" spans="1:8" s="3" customFormat="1">
      <c r="A264" s="239"/>
      <c r="B264" s="31"/>
      <c r="C264" s="91"/>
      <c r="D264" s="205"/>
      <c r="E264" s="161"/>
      <c r="F264" s="220"/>
      <c r="G264" s="308"/>
      <c r="H264" s="62"/>
    </row>
    <row r="265" spans="1:8" s="3" customFormat="1">
      <c r="A265" s="239"/>
      <c r="B265" s="31"/>
      <c r="C265" s="91"/>
      <c r="D265" s="205"/>
      <c r="E265" s="161"/>
      <c r="F265" s="220"/>
      <c r="G265" s="308"/>
      <c r="H265" s="62"/>
    </row>
    <row r="266" spans="1:8" customFormat="1">
      <c r="A266" s="244" t="s">
        <v>270</v>
      </c>
      <c r="B266" s="319" t="s">
        <v>172</v>
      </c>
      <c r="C266" s="114"/>
      <c r="D266" s="165"/>
      <c r="E266" s="165"/>
      <c r="F266" s="166"/>
    </row>
    <row r="267" spans="1:8" customFormat="1">
      <c r="A267" s="320"/>
      <c r="B267" s="321"/>
      <c r="C267" s="193"/>
      <c r="D267" s="193"/>
      <c r="E267" s="671"/>
      <c r="F267" s="672"/>
    </row>
    <row r="268" spans="1:8" customFormat="1">
      <c r="A268" s="239" t="s">
        <v>271</v>
      </c>
      <c r="B268" s="171" t="s">
        <v>175</v>
      </c>
      <c r="C268" s="88" t="s">
        <v>31</v>
      </c>
      <c r="D268" s="159">
        <v>1</v>
      </c>
      <c r="E268" s="654">
        <f>F263+F221+F203+F147+F109</f>
        <v>0</v>
      </c>
      <c r="F268" s="655">
        <f>D268*E268*5%</f>
        <v>0</v>
      </c>
    </row>
    <row r="269" spans="1:8" customFormat="1">
      <c r="A269" s="246"/>
      <c r="B269" s="28"/>
      <c r="C269" s="120"/>
      <c r="D269" s="193"/>
      <c r="E269" s="663"/>
      <c r="F269" s="689"/>
    </row>
    <row r="270" spans="1:8" customFormat="1">
      <c r="A270" s="247"/>
      <c r="B270" s="27"/>
      <c r="C270" s="121"/>
      <c r="D270" s="212"/>
      <c r="E270" s="670"/>
      <c r="F270" s="690"/>
    </row>
    <row r="271" spans="1:8" customFormat="1">
      <c r="A271" s="244"/>
      <c r="B271" s="24" t="s">
        <v>174</v>
      </c>
      <c r="C271" s="114"/>
      <c r="D271" s="165"/>
      <c r="E271" s="165"/>
      <c r="F271" s="169">
        <f>SUM(F268:F270)</f>
        <v>0</v>
      </c>
    </row>
    <row r="272" spans="1:8" s="3" customFormat="1">
      <c r="A272" s="239"/>
      <c r="B272" s="31"/>
      <c r="C272" s="91"/>
      <c r="D272" s="205"/>
      <c r="E272" s="161"/>
      <c r="F272" s="220"/>
      <c r="G272" s="308"/>
      <c r="H272" s="62"/>
    </row>
    <row r="273" spans="1:8">
      <c r="A273" s="239"/>
      <c r="B273" s="31"/>
      <c r="C273" s="91"/>
      <c r="D273" s="205"/>
      <c r="E273" s="205"/>
      <c r="F273" s="220"/>
    </row>
    <row r="274" spans="1:8" ht="18.75">
      <c r="A274" s="265" t="s">
        <v>72</v>
      </c>
      <c r="B274" s="30" t="s">
        <v>28</v>
      </c>
      <c r="C274" s="223"/>
      <c r="D274" s="224"/>
      <c r="E274" s="224"/>
      <c r="F274" s="225"/>
    </row>
    <row r="275" spans="1:8" s="3" customFormat="1">
      <c r="A275" s="239"/>
      <c r="B275" s="31"/>
      <c r="C275" s="91"/>
      <c r="D275" s="205"/>
      <c r="E275" s="161"/>
      <c r="F275" s="220"/>
      <c r="G275" s="308"/>
      <c r="H275" s="62"/>
    </row>
    <row r="276" spans="1:8">
      <c r="A276" s="242"/>
      <c r="B276" s="83"/>
      <c r="C276" s="94"/>
      <c r="D276" s="197"/>
      <c r="E276" s="197"/>
      <c r="F276" s="198"/>
    </row>
    <row r="277" spans="1:8">
      <c r="A277" s="244" t="s">
        <v>24</v>
      </c>
      <c r="B277" s="87" t="s">
        <v>100</v>
      </c>
      <c r="C277" s="165"/>
      <c r="D277" s="165"/>
      <c r="E277" s="165"/>
      <c r="F277" s="204"/>
    </row>
    <row r="278" spans="1:8" s="3" customFormat="1">
      <c r="A278" s="258"/>
      <c r="B278" s="172" t="s">
        <v>13</v>
      </c>
      <c r="C278" s="191"/>
      <c r="D278" s="191"/>
      <c r="E278" s="686"/>
      <c r="F278" s="662"/>
      <c r="G278" s="308"/>
      <c r="H278" s="62"/>
    </row>
    <row r="279" spans="1:8" s="3" customFormat="1" ht="25.5">
      <c r="A279" s="252" t="s">
        <v>9</v>
      </c>
      <c r="B279" s="64" t="s">
        <v>14</v>
      </c>
      <c r="C279" s="93"/>
      <c r="D279" s="93"/>
      <c r="E279" s="674"/>
      <c r="F279" s="669"/>
      <c r="G279" s="308"/>
      <c r="H279" s="62"/>
    </row>
    <row r="280" spans="1:8" s="3" customFormat="1">
      <c r="A280" s="252" t="s">
        <v>10</v>
      </c>
      <c r="B280" s="64" t="s">
        <v>139</v>
      </c>
      <c r="C280" s="93"/>
      <c r="D280" s="93"/>
      <c r="E280" s="674"/>
      <c r="F280" s="669"/>
      <c r="G280" s="308"/>
      <c r="H280" s="62"/>
    </row>
    <row r="281" spans="1:8" s="3" customFormat="1" ht="102">
      <c r="A281" s="252" t="s">
        <v>43</v>
      </c>
      <c r="B281" s="64" t="s">
        <v>140</v>
      </c>
      <c r="C281" s="93"/>
      <c r="D281" s="93"/>
      <c r="E281" s="674"/>
      <c r="F281" s="669"/>
      <c r="G281" s="308"/>
      <c r="H281" s="62"/>
    </row>
    <row r="282" spans="1:8" s="3" customFormat="1" ht="38.25">
      <c r="A282" s="252" t="s">
        <v>11</v>
      </c>
      <c r="B282" s="187" t="s">
        <v>138</v>
      </c>
      <c r="C282" s="93"/>
      <c r="D282" s="93"/>
      <c r="E282" s="674"/>
      <c r="F282" s="669"/>
      <c r="G282" s="308"/>
      <c r="H282" s="62"/>
    </row>
    <row r="283" spans="1:8" s="3" customFormat="1" ht="25.5">
      <c r="A283" s="252" t="s">
        <v>12</v>
      </c>
      <c r="B283" s="187" t="s">
        <v>141</v>
      </c>
      <c r="C283" s="93"/>
      <c r="D283" s="93"/>
      <c r="E283" s="674"/>
      <c r="F283" s="669"/>
      <c r="G283" s="308"/>
      <c r="H283" s="62"/>
    </row>
    <row r="284" spans="1:8" s="3" customFormat="1">
      <c r="A284" s="252" t="s">
        <v>48</v>
      </c>
      <c r="B284" s="187" t="s">
        <v>167</v>
      </c>
      <c r="C284" s="93"/>
      <c r="D284" s="93"/>
      <c r="E284" s="674"/>
      <c r="F284" s="669"/>
      <c r="G284" s="308"/>
      <c r="H284" s="62"/>
    </row>
    <row r="285" spans="1:8" s="3" customFormat="1" ht="25.5">
      <c r="A285" s="252" t="s">
        <v>49</v>
      </c>
      <c r="B285" s="174" t="s">
        <v>142</v>
      </c>
      <c r="C285" s="93"/>
      <c r="D285" s="93"/>
      <c r="E285" s="674"/>
      <c r="F285" s="669"/>
      <c r="G285" s="308"/>
      <c r="H285" s="62"/>
    </row>
    <row r="286" spans="1:8">
      <c r="A286" s="239"/>
      <c r="B286" s="35"/>
      <c r="C286" s="159"/>
      <c r="D286" s="159"/>
      <c r="E286" s="674"/>
      <c r="F286" s="669"/>
    </row>
    <row r="287" spans="1:8">
      <c r="A287" s="240"/>
      <c r="B287" s="176"/>
      <c r="C287" s="193"/>
      <c r="D287" s="193"/>
      <c r="E287" s="687"/>
      <c r="F287" s="669"/>
    </row>
    <row r="288" spans="1:8" ht="140.25">
      <c r="A288" s="239" t="s">
        <v>83</v>
      </c>
      <c r="B288" s="173" t="s">
        <v>244</v>
      </c>
      <c r="C288" s="119" t="s">
        <v>3</v>
      </c>
      <c r="D288" s="10">
        <v>16.8</v>
      </c>
      <c r="E288" s="670"/>
      <c r="F288" s="688">
        <f>D288*E288</f>
        <v>0</v>
      </c>
    </row>
    <row r="289" spans="1:8" s="14" customFormat="1">
      <c r="A289" s="239"/>
      <c r="B289" s="173"/>
      <c r="C289" s="119"/>
      <c r="D289" s="227"/>
      <c r="E289" s="675"/>
      <c r="F289" s="679"/>
    </row>
    <row r="290" spans="1:8" s="14" customFormat="1" ht="153">
      <c r="A290" s="239" t="s">
        <v>84</v>
      </c>
      <c r="B290" s="519" t="s">
        <v>245</v>
      </c>
      <c r="C290" s="155" t="s">
        <v>153</v>
      </c>
      <c r="D290" s="227">
        <v>13.2</v>
      </c>
      <c r="E290" s="675"/>
      <c r="F290" s="679">
        <f>D290*E290</f>
        <v>0</v>
      </c>
      <c r="G290" s="61"/>
    </row>
    <row r="291" spans="1:8" customFormat="1">
      <c r="A291" s="239"/>
      <c r="B291" s="173"/>
      <c r="C291" s="275"/>
      <c r="D291" s="161"/>
      <c r="E291" s="670"/>
      <c r="F291" s="688"/>
    </row>
    <row r="292" spans="1:8" s="3" customFormat="1" ht="51">
      <c r="A292" s="239" t="s">
        <v>286</v>
      </c>
      <c r="B292" s="31" t="s">
        <v>190</v>
      </c>
      <c r="C292" s="275" t="s">
        <v>152</v>
      </c>
      <c r="D292" s="159">
        <v>4.5999999999999996</v>
      </c>
      <c r="E292" s="654"/>
      <c r="F292" s="655">
        <f>D292*E292</f>
        <v>0</v>
      </c>
      <c r="H292" s="62"/>
    </row>
    <row r="293" spans="1:8" s="3" customFormat="1">
      <c r="A293" s="342"/>
      <c r="B293" s="31"/>
      <c r="C293" s="275"/>
      <c r="D293" s="159"/>
      <c r="E293" s="654"/>
      <c r="F293" s="655"/>
      <c r="H293" s="62"/>
    </row>
    <row r="294" spans="1:8" s="14" customFormat="1" ht="76.5">
      <c r="A294" s="239" t="s">
        <v>287</v>
      </c>
      <c r="B294" s="173" t="s">
        <v>312</v>
      </c>
      <c r="C294" s="275" t="s">
        <v>152</v>
      </c>
      <c r="D294" s="227">
        <v>4.5999999999999996</v>
      </c>
      <c r="E294" s="675"/>
      <c r="F294" s="679">
        <f>D294*E294</f>
        <v>0</v>
      </c>
    </row>
    <row r="295" spans="1:8" s="14" customFormat="1">
      <c r="A295" s="239"/>
      <c r="B295" s="173"/>
      <c r="C295" s="275"/>
      <c r="D295" s="227"/>
      <c r="E295" s="675"/>
      <c r="F295" s="679"/>
    </row>
    <row r="296" spans="1:8" s="14" customFormat="1" ht="76.5">
      <c r="A296" s="351" t="s">
        <v>202</v>
      </c>
      <c r="B296" s="173" t="s">
        <v>246</v>
      </c>
      <c r="C296" s="227" t="s">
        <v>4</v>
      </c>
      <c r="D296" s="227">
        <v>1</v>
      </c>
      <c r="E296" s="675"/>
      <c r="F296" s="679">
        <f>D296*E296</f>
        <v>0</v>
      </c>
    </row>
    <row r="297" spans="1:8" s="14" customFormat="1">
      <c r="A297" s="351"/>
      <c r="B297" s="173"/>
      <c r="C297" s="227"/>
      <c r="D297" s="227"/>
      <c r="E297" s="675"/>
      <c r="F297" s="679"/>
    </row>
    <row r="298" spans="1:8" s="14" customFormat="1" ht="63.75">
      <c r="A298" s="351" t="s">
        <v>288</v>
      </c>
      <c r="B298" s="173" t="s">
        <v>191</v>
      </c>
      <c r="C298" s="155" t="s">
        <v>153</v>
      </c>
      <c r="D298" s="227">
        <v>5</v>
      </c>
      <c r="E298" s="675"/>
      <c r="F298" s="679">
        <f t="shared" ref="F298" si="3">D298*E298</f>
        <v>0</v>
      </c>
    </row>
    <row r="299" spans="1:8" s="14" customFormat="1">
      <c r="A299" s="239"/>
      <c r="B299" s="173"/>
      <c r="C299" s="155"/>
      <c r="D299" s="227"/>
      <c r="E299" s="675"/>
      <c r="F299" s="679"/>
      <c r="G299" s="308"/>
    </row>
    <row r="300" spans="1:8" s="3" customFormat="1" ht="38.25">
      <c r="A300" s="239" t="s">
        <v>188</v>
      </c>
      <c r="B300" s="290" t="s">
        <v>163</v>
      </c>
      <c r="C300" s="155"/>
      <c r="D300" s="159"/>
      <c r="E300" s="654"/>
      <c r="F300" s="655"/>
      <c r="G300" s="310"/>
      <c r="H300" s="62"/>
    </row>
    <row r="301" spans="1:8" s="3" customFormat="1" ht="14.25">
      <c r="A301" s="239" t="s">
        <v>0</v>
      </c>
      <c r="B301" s="173" t="s">
        <v>164</v>
      </c>
      <c r="C301" s="155" t="s">
        <v>153</v>
      </c>
      <c r="D301" s="159">
        <v>10</v>
      </c>
      <c r="E301" s="654"/>
      <c r="F301" s="655">
        <f>D301*E301</f>
        <v>0</v>
      </c>
      <c r="G301" s="310"/>
      <c r="H301" s="62"/>
    </row>
    <row r="302" spans="1:8" s="3" customFormat="1" ht="15">
      <c r="A302" s="239" t="s">
        <v>1</v>
      </c>
      <c r="B302" s="173" t="s">
        <v>165</v>
      </c>
      <c r="C302" s="155" t="s">
        <v>158</v>
      </c>
      <c r="D302" s="88">
        <v>20</v>
      </c>
      <c r="E302" s="654"/>
      <c r="F302" s="655">
        <f>D302*E302</f>
        <v>0</v>
      </c>
      <c r="G302" s="310"/>
      <c r="H302" s="62"/>
    </row>
    <row r="303" spans="1:8" s="3" customFormat="1" ht="15">
      <c r="A303" s="239" t="s">
        <v>2</v>
      </c>
      <c r="B303" s="173" t="s">
        <v>166</v>
      </c>
      <c r="C303" s="155" t="s">
        <v>168</v>
      </c>
      <c r="D303" s="88">
        <v>15</v>
      </c>
      <c r="E303" s="654"/>
      <c r="F303" s="655">
        <f>D303*E303</f>
        <v>0</v>
      </c>
      <c r="G303" s="310"/>
      <c r="H303" s="62"/>
    </row>
    <row r="304" spans="1:8" s="14" customFormat="1">
      <c r="A304" s="239"/>
      <c r="B304" s="173"/>
      <c r="C304" s="227"/>
      <c r="D304" s="227"/>
      <c r="E304" s="675"/>
      <c r="F304" s="679"/>
      <c r="G304" s="308"/>
    </row>
    <row r="305" spans="1:7" s="14" customFormat="1">
      <c r="A305" s="259"/>
      <c r="B305" s="278"/>
      <c r="C305" s="152"/>
      <c r="D305" s="152"/>
      <c r="E305" s="233"/>
      <c r="F305" s="153"/>
      <c r="G305" s="308"/>
    </row>
    <row r="306" spans="1:7" s="14" customFormat="1">
      <c r="A306" s="244"/>
      <c r="B306" s="279" t="s">
        <v>101</v>
      </c>
      <c r="C306" s="12"/>
      <c r="D306" s="12"/>
      <c r="E306" s="234"/>
      <c r="F306" s="158">
        <f>SUM(F287:F304)</f>
        <v>0</v>
      </c>
      <c r="G306" s="308"/>
    </row>
    <row r="307" spans="1:7" s="14" customFormat="1">
      <c r="A307" s="246"/>
      <c r="B307" s="236"/>
      <c r="C307" s="231"/>
      <c r="D307" s="235"/>
      <c r="E307" s="235"/>
      <c r="F307" s="156"/>
      <c r="G307" s="308"/>
    </row>
    <row r="308" spans="1:7" s="14" customFormat="1">
      <c r="A308" s="242"/>
      <c r="B308" s="278"/>
      <c r="C308" s="152"/>
      <c r="D308" s="152"/>
      <c r="E308" s="233"/>
      <c r="F308" s="153"/>
      <c r="G308" s="308"/>
    </row>
    <row r="309" spans="1:7" s="14" customFormat="1">
      <c r="A309" s="244" t="s">
        <v>6</v>
      </c>
      <c r="B309" s="89" t="s">
        <v>33</v>
      </c>
      <c r="C309" s="280"/>
      <c r="D309" s="12"/>
      <c r="E309" s="12"/>
      <c r="F309" s="281"/>
      <c r="G309" s="308"/>
    </row>
    <row r="310" spans="1:7" s="14" customFormat="1">
      <c r="A310" s="257"/>
      <c r="B310" s="172" t="s">
        <v>13</v>
      </c>
      <c r="C310" s="282"/>
      <c r="D310" s="232"/>
      <c r="E310" s="683"/>
      <c r="F310" s="684"/>
      <c r="G310" s="308"/>
    </row>
    <row r="311" spans="1:7" s="14" customFormat="1" ht="25.5">
      <c r="A311" s="257" t="s">
        <v>9</v>
      </c>
      <c r="B311" s="266" t="s">
        <v>95</v>
      </c>
      <c r="C311" s="283"/>
      <c r="D311" s="238"/>
      <c r="E311" s="685"/>
      <c r="F311" s="679"/>
      <c r="G311" s="308"/>
    </row>
    <row r="312" spans="1:7" s="14" customFormat="1" ht="25.5">
      <c r="A312" s="257" t="s">
        <v>10</v>
      </c>
      <c r="B312" s="174" t="s">
        <v>14</v>
      </c>
      <c r="C312" s="221"/>
      <c r="D312" s="93"/>
      <c r="E312" s="673"/>
      <c r="F312" s="655"/>
      <c r="G312" s="308"/>
    </row>
    <row r="313" spans="1:7" s="14" customFormat="1" ht="51">
      <c r="A313" s="257" t="s">
        <v>43</v>
      </c>
      <c r="B313" s="174" t="s">
        <v>93</v>
      </c>
      <c r="C313" s="221"/>
      <c r="D313" s="93"/>
      <c r="E313" s="673"/>
      <c r="F313" s="655"/>
      <c r="G313" s="308"/>
    </row>
    <row r="314" spans="1:7" s="14" customFormat="1" ht="153">
      <c r="A314" s="257" t="s">
        <v>11</v>
      </c>
      <c r="B314" s="64" t="s">
        <v>143</v>
      </c>
      <c r="C314" s="221"/>
      <c r="D314" s="93"/>
      <c r="E314" s="673"/>
      <c r="F314" s="655"/>
      <c r="G314" s="308"/>
    </row>
    <row r="315" spans="1:7" s="14" customFormat="1" ht="51">
      <c r="A315" s="257" t="s">
        <v>12</v>
      </c>
      <c r="B315" s="174" t="s">
        <v>94</v>
      </c>
      <c r="C315" s="221"/>
      <c r="D315" s="93"/>
      <c r="E315" s="673"/>
      <c r="F315" s="655"/>
      <c r="G315" s="308"/>
    </row>
    <row r="316" spans="1:7" s="14" customFormat="1" ht="76.5">
      <c r="A316" s="257" t="s">
        <v>48</v>
      </c>
      <c r="B316" s="174" t="s">
        <v>144</v>
      </c>
      <c r="C316" s="221"/>
      <c r="D316" s="93"/>
      <c r="E316" s="673"/>
      <c r="F316" s="655"/>
      <c r="G316" s="308"/>
    </row>
    <row r="317" spans="1:7" s="14" customFormat="1" ht="63.75">
      <c r="A317" s="252"/>
      <c r="B317" s="267" t="s">
        <v>189</v>
      </c>
      <c r="C317" s="221"/>
      <c r="D317" s="93"/>
      <c r="E317" s="673"/>
      <c r="F317" s="655"/>
      <c r="G317" s="308"/>
    </row>
    <row r="318" spans="1:7" s="14" customFormat="1">
      <c r="A318" s="252"/>
      <c r="B318" s="267"/>
      <c r="C318" s="221"/>
      <c r="D318" s="93"/>
      <c r="E318" s="673"/>
      <c r="F318" s="655"/>
      <c r="G318" s="308"/>
    </row>
    <row r="319" spans="1:7" s="14" customFormat="1">
      <c r="A319" s="252"/>
      <c r="B319" s="267"/>
      <c r="C319" s="221"/>
      <c r="D319" s="93"/>
      <c r="E319" s="673"/>
      <c r="F319" s="655"/>
      <c r="G319" s="308"/>
    </row>
    <row r="320" spans="1:7" s="14" customFormat="1" ht="165.75">
      <c r="A320" s="239" t="s">
        <v>204</v>
      </c>
      <c r="B320" s="297" t="s">
        <v>364</v>
      </c>
      <c r="C320" s="88" t="s">
        <v>4</v>
      </c>
      <c r="D320" s="295">
        <v>1</v>
      </c>
      <c r="E320" s="654"/>
      <c r="F320" s="655">
        <f>D320*E320</f>
        <v>0</v>
      </c>
      <c r="G320" s="62"/>
    </row>
    <row r="321" spans="1:7" s="14" customFormat="1">
      <c r="A321" s="239"/>
      <c r="B321" s="297"/>
      <c r="C321" s="191"/>
      <c r="D321" s="295"/>
      <c r="E321" s="654"/>
      <c r="F321" s="655"/>
      <c r="G321" s="62"/>
    </row>
    <row r="322" spans="1:7" s="14" customFormat="1" ht="229.5">
      <c r="A322" s="239" t="s">
        <v>366</v>
      </c>
      <c r="B322" s="297" t="s">
        <v>730</v>
      </c>
      <c r="C322" s="88" t="s">
        <v>4</v>
      </c>
      <c r="D322" s="295">
        <v>1</v>
      </c>
      <c r="E322" s="654"/>
      <c r="F322" s="655">
        <f>D322*E322</f>
        <v>0</v>
      </c>
      <c r="G322" s="62"/>
    </row>
    <row r="323" spans="1:7" s="14" customFormat="1">
      <c r="A323" s="239"/>
      <c r="B323" s="297"/>
      <c r="C323" s="191"/>
      <c r="D323" s="295"/>
      <c r="E323" s="159"/>
      <c r="F323" s="160"/>
      <c r="G323" s="62"/>
    </row>
    <row r="324" spans="1:7" s="14" customFormat="1">
      <c r="A324" s="239"/>
      <c r="B324" s="69"/>
      <c r="C324" s="296"/>
      <c r="D324" s="295"/>
      <c r="E324" s="159"/>
      <c r="F324" s="160"/>
      <c r="G324" s="308"/>
    </row>
    <row r="325" spans="1:7" s="14" customFormat="1">
      <c r="A325" s="244"/>
      <c r="B325" s="89" t="s">
        <v>34</v>
      </c>
      <c r="C325" s="114"/>
      <c r="D325" s="165"/>
      <c r="E325" s="165"/>
      <c r="F325" s="169">
        <f>SUM(F319:F324)</f>
        <v>0</v>
      </c>
      <c r="G325" s="308"/>
    </row>
    <row r="326" spans="1:7" s="14" customFormat="1">
      <c r="A326" s="252"/>
      <c r="B326" s="267"/>
      <c r="C326" s="221"/>
      <c r="D326" s="93"/>
      <c r="E326" s="93"/>
      <c r="F326" s="160"/>
      <c r="G326" s="308"/>
    </row>
    <row r="327" spans="1:7">
      <c r="A327" s="248"/>
      <c r="B327" s="73"/>
      <c r="C327" s="118"/>
      <c r="D327" s="200"/>
      <c r="E327" s="206"/>
      <c r="F327" s="201"/>
    </row>
    <row r="328" spans="1:7" s="3" customFormat="1">
      <c r="A328" s="244" t="s">
        <v>25</v>
      </c>
      <c r="B328" s="87" t="s">
        <v>91</v>
      </c>
      <c r="C328" s="123"/>
      <c r="D328" s="165"/>
      <c r="E328" s="165"/>
      <c r="F328" s="166"/>
      <c r="G328" s="308"/>
    </row>
    <row r="329" spans="1:7" s="14" customFormat="1">
      <c r="A329" s="257"/>
      <c r="B329" s="172" t="s">
        <v>13</v>
      </c>
      <c r="C329" s="264"/>
      <c r="D329" s="163"/>
      <c r="E329" s="671"/>
      <c r="F329" s="672"/>
      <c r="G329" s="308"/>
    </row>
    <row r="330" spans="1:7" s="14" customFormat="1" ht="25.5">
      <c r="A330" s="257" t="s">
        <v>9</v>
      </c>
      <c r="B330" s="266" t="s">
        <v>95</v>
      </c>
      <c r="C330" s="124"/>
      <c r="D330" s="93"/>
      <c r="E330" s="673"/>
      <c r="F330" s="655"/>
      <c r="G330" s="308"/>
    </row>
    <row r="331" spans="1:7" s="14" customFormat="1" ht="25.5">
      <c r="A331" s="257" t="s">
        <v>10</v>
      </c>
      <c r="B331" s="64" t="s">
        <v>14</v>
      </c>
      <c r="C331" s="124"/>
      <c r="D331" s="93"/>
      <c r="E331" s="673"/>
      <c r="F331" s="655"/>
      <c r="G331" s="308"/>
    </row>
    <row r="332" spans="1:7" s="3" customFormat="1" ht="153">
      <c r="A332" s="257" t="s">
        <v>43</v>
      </c>
      <c r="B332" s="64" t="s">
        <v>145</v>
      </c>
      <c r="C332" s="268"/>
      <c r="D332" s="167"/>
      <c r="E332" s="681"/>
      <c r="F332" s="672"/>
      <c r="G332" s="308"/>
    </row>
    <row r="333" spans="1:7" s="3" customFormat="1" ht="38.25">
      <c r="A333" s="257" t="s">
        <v>11</v>
      </c>
      <c r="B333" s="187" t="s">
        <v>138</v>
      </c>
      <c r="C333" s="221"/>
      <c r="D333" s="93"/>
      <c r="E333" s="673"/>
      <c r="F333" s="655"/>
      <c r="G333" s="308"/>
    </row>
    <row r="334" spans="1:7" s="3" customFormat="1" ht="76.5">
      <c r="A334" s="257" t="s">
        <v>12</v>
      </c>
      <c r="B334" s="174" t="s">
        <v>146</v>
      </c>
      <c r="C334" s="269"/>
      <c r="D334" s="88"/>
      <c r="E334" s="656"/>
      <c r="F334" s="655"/>
      <c r="G334" s="308"/>
    </row>
    <row r="335" spans="1:7" s="3" customFormat="1">
      <c r="A335" s="257"/>
      <c r="B335" s="174"/>
      <c r="C335" s="269"/>
      <c r="D335" s="88"/>
      <c r="E335" s="656"/>
      <c r="F335" s="655"/>
      <c r="G335" s="308"/>
    </row>
    <row r="336" spans="1:7" s="14" customFormat="1">
      <c r="A336" s="255"/>
      <c r="B336" s="290"/>
      <c r="C336" s="340"/>
      <c r="D336" s="10"/>
      <c r="E336" s="682"/>
      <c r="F336" s="679"/>
      <c r="G336" s="308"/>
    </row>
    <row r="337" spans="1:26" s="14" customFormat="1" ht="165.75">
      <c r="A337" s="256" t="s">
        <v>159</v>
      </c>
      <c r="B337" s="290" t="s">
        <v>252</v>
      </c>
      <c r="C337" s="292" t="s">
        <v>90</v>
      </c>
      <c r="D337" s="10">
        <v>1415.1</v>
      </c>
      <c r="E337" s="682"/>
      <c r="F337" s="679">
        <f>D337*E337</f>
        <v>0</v>
      </c>
      <c r="G337" s="308"/>
    </row>
    <row r="338" spans="1:26" s="14" customFormat="1">
      <c r="A338" s="255"/>
      <c r="B338" s="290"/>
      <c r="C338" s="340"/>
      <c r="D338" s="10"/>
      <c r="E338" s="682"/>
      <c r="F338" s="679"/>
      <c r="G338" s="308"/>
    </row>
    <row r="339" spans="1:26" s="3" customFormat="1">
      <c r="A339" s="247"/>
      <c r="B339" s="90"/>
      <c r="C339" s="125"/>
      <c r="D339" s="168"/>
      <c r="E339" s="658"/>
      <c r="F339" s="659"/>
      <c r="G339" s="308"/>
    </row>
    <row r="340" spans="1:26" s="3" customFormat="1">
      <c r="A340" s="244"/>
      <c r="B340" s="87" t="s">
        <v>92</v>
      </c>
      <c r="C340" s="123"/>
      <c r="D340" s="165"/>
      <c r="E340" s="165"/>
      <c r="F340" s="169">
        <f>SUM(F336:F338)</f>
        <v>0</v>
      </c>
      <c r="G340" s="308"/>
    </row>
    <row r="341" spans="1:26" s="3" customFormat="1">
      <c r="A341" s="248"/>
      <c r="B341" s="73"/>
      <c r="C341" s="118"/>
      <c r="D341" s="200"/>
      <c r="E341" s="200"/>
      <c r="F341" s="201"/>
      <c r="G341" s="308"/>
      <c r="H341" s="62"/>
    </row>
    <row r="342" spans="1:26" s="3" customFormat="1">
      <c r="A342" s="240"/>
      <c r="B342" s="28"/>
      <c r="C342" s="120"/>
      <c r="D342" s="206"/>
      <c r="E342" s="206"/>
      <c r="F342" s="210"/>
      <c r="G342" s="308"/>
      <c r="H342" s="62"/>
    </row>
    <row r="343" spans="1:26" s="3" customFormat="1">
      <c r="A343" s="260" t="s">
        <v>26</v>
      </c>
      <c r="B343" s="29" t="s">
        <v>273</v>
      </c>
      <c r="C343" s="122"/>
      <c r="D343" s="165"/>
      <c r="E343" s="165"/>
      <c r="F343" s="166"/>
      <c r="G343" s="308"/>
      <c r="H343" s="62"/>
    </row>
    <row r="344" spans="1:26" s="14" customFormat="1">
      <c r="A344" s="261"/>
      <c r="B344" s="172" t="s">
        <v>13</v>
      </c>
      <c r="C344" s="264"/>
      <c r="D344" s="163"/>
      <c r="E344" s="671"/>
      <c r="F344" s="672"/>
      <c r="G344" s="308"/>
      <c r="H344" s="62"/>
    </row>
    <row r="345" spans="1:26" s="14" customFormat="1" ht="25.5">
      <c r="A345" s="261" t="s">
        <v>9</v>
      </c>
      <c r="B345" s="266" t="s">
        <v>95</v>
      </c>
      <c r="C345" s="268"/>
      <c r="D345" s="163"/>
      <c r="E345" s="671"/>
      <c r="F345" s="672"/>
      <c r="G345" s="308"/>
      <c r="H345" s="62"/>
    </row>
    <row r="346" spans="1:26" s="14" customFormat="1" ht="25.5">
      <c r="A346" s="270" t="s">
        <v>10</v>
      </c>
      <c r="B346" s="271" t="s">
        <v>14</v>
      </c>
      <c r="C346" s="272"/>
      <c r="D346" s="93"/>
      <c r="E346" s="673"/>
      <c r="F346" s="655"/>
      <c r="G346" s="308"/>
      <c r="H346" s="62"/>
    </row>
    <row r="347" spans="1:26" s="14" customFormat="1" ht="38.25">
      <c r="A347" s="270" t="s">
        <v>43</v>
      </c>
      <c r="B347" s="271" t="s">
        <v>274</v>
      </c>
      <c r="C347" s="272"/>
      <c r="D347" s="93"/>
      <c r="E347" s="673"/>
      <c r="F347" s="655"/>
      <c r="G347" s="308"/>
      <c r="H347" s="62"/>
    </row>
    <row r="348" spans="1:26" s="14" customFormat="1" ht="140.25">
      <c r="A348" s="270" t="s">
        <v>11</v>
      </c>
      <c r="B348" s="271" t="s">
        <v>275</v>
      </c>
      <c r="C348" s="272"/>
      <c r="D348" s="93"/>
      <c r="E348" s="673"/>
      <c r="F348" s="655"/>
      <c r="G348" s="308"/>
      <c r="H348" s="62"/>
    </row>
    <row r="349" spans="1:26" s="14" customFormat="1" ht="51">
      <c r="A349" s="270" t="s">
        <v>12</v>
      </c>
      <c r="B349" s="271" t="s">
        <v>276</v>
      </c>
      <c r="C349" s="272"/>
      <c r="D349" s="93"/>
      <c r="E349" s="673"/>
      <c r="F349" s="655"/>
      <c r="G349" s="308"/>
      <c r="H349" s="62"/>
    </row>
    <row r="350" spans="1:26" s="14" customFormat="1">
      <c r="A350" s="270"/>
      <c r="B350" s="174"/>
      <c r="C350" s="221"/>
      <c r="D350" s="159"/>
      <c r="E350" s="654"/>
      <c r="F350" s="655"/>
      <c r="G350" s="308"/>
      <c r="H350" s="62"/>
    </row>
    <row r="351" spans="1:26" s="14" customFormat="1">
      <c r="A351" s="270"/>
      <c r="B351" s="271"/>
      <c r="C351" s="272"/>
      <c r="D351" s="93"/>
      <c r="E351" s="673"/>
      <c r="F351" s="655"/>
      <c r="G351" s="308"/>
      <c r="H351" s="62"/>
    </row>
    <row r="352" spans="1:26" customFormat="1" ht="76.5">
      <c r="A352" s="239" t="s">
        <v>272</v>
      </c>
      <c r="B352" s="173" t="s">
        <v>280</v>
      </c>
      <c r="C352" s="414" t="s">
        <v>277</v>
      </c>
      <c r="D352" s="227">
        <v>20.3</v>
      </c>
      <c r="E352" s="675"/>
      <c r="F352" s="680">
        <f>D352*E352</f>
        <v>0</v>
      </c>
      <c r="G352" s="308"/>
      <c r="H352" s="62"/>
      <c r="I352" s="363"/>
      <c r="J352" s="363"/>
      <c r="K352" s="363"/>
      <c r="L352" s="363"/>
      <c r="M352" s="363"/>
      <c r="N352" s="363"/>
      <c r="O352" s="363"/>
      <c r="P352" s="363"/>
      <c r="Q352" s="363"/>
      <c r="R352" s="363"/>
      <c r="S352" s="363"/>
      <c r="T352" s="363"/>
      <c r="U352" s="363"/>
      <c r="V352" s="363"/>
      <c r="W352" s="363"/>
      <c r="X352" s="363"/>
      <c r="Y352" s="363"/>
      <c r="Z352" s="363"/>
    </row>
    <row r="353" spans="1:26" s="14" customFormat="1">
      <c r="A353" s="261"/>
      <c r="B353" s="271"/>
      <c r="C353" s="272"/>
      <c r="D353" s="93"/>
      <c r="E353" s="673"/>
      <c r="F353" s="655"/>
      <c r="G353" s="308"/>
      <c r="H353" s="62"/>
    </row>
    <row r="354" spans="1:26" s="288" customFormat="1" ht="63.75">
      <c r="A354" s="256" t="s">
        <v>155</v>
      </c>
      <c r="B354" s="68" t="s">
        <v>278</v>
      </c>
      <c r="C354" s="155" t="s">
        <v>153</v>
      </c>
      <c r="D354" s="227">
        <v>7.8</v>
      </c>
      <c r="E354" s="675"/>
      <c r="F354" s="679">
        <f>D354*E354</f>
        <v>0</v>
      </c>
      <c r="G354" s="61"/>
      <c r="H354" s="14"/>
      <c r="I354" s="14"/>
      <c r="J354" s="14"/>
      <c r="K354" s="14"/>
      <c r="L354" s="14"/>
      <c r="M354" s="14"/>
      <c r="N354" s="14"/>
      <c r="O354" s="14"/>
      <c r="P354" s="14"/>
      <c r="Q354" s="14"/>
      <c r="R354" s="14"/>
      <c r="S354" s="14"/>
      <c r="T354" s="14"/>
      <c r="U354" s="14"/>
      <c r="V354" s="14"/>
      <c r="W354" s="14"/>
      <c r="X354" s="14"/>
      <c r="Y354" s="14"/>
      <c r="Z354" s="14"/>
    </row>
    <row r="355" spans="1:26" s="3" customFormat="1">
      <c r="A355" s="415"/>
      <c r="B355" s="69"/>
      <c r="C355" s="119"/>
      <c r="D355" s="286"/>
      <c r="E355" s="654"/>
      <c r="F355" s="655"/>
      <c r="G355" s="308"/>
      <c r="H355" s="274"/>
    </row>
    <row r="356" spans="1:26" s="288" customFormat="1" ht="89.25">
      <c r="A356" s="256" t="s">
        <v>156</v>
      </c>
      <c r="B356" s="69" t="s">
        <v>281</v>
      </c>
      <c r="C356" s="10" t="s">
        <v>85</v>
      </c>
      <c r="D356" s="227">
        <v>13.9</v>
      </c>
      <c r="E356" s="675"/>
      <c r="F356" s="679">
        <f>D356*E356</f>
        <v>0</v>
      </c>
      <c r="G356" s="61"/>
      <c r="H356" s="14"/>
      <c r="I356" s="14"/>
      <c r="J356" s="14"/>
      <c r="K356" s="14"/>
      <c r="L356" s="14"/>
      <c r="M356" s="14"/>
      <c r="N356" s="14"/>
      <c r="O356" s="14"/>
      <c r="P356" s="14"/>
      <c r="Q356" s="14"/>
      <c r="R356" s="14"/>
      <c r="S356" s="14"/>
      <c r="T356" s="14"/>
      <c r="U356" s="14"/>
      <c r="V356" s="14"/>
      <c r="W356" s="14"/>
      <c r="X356" s="14"/>
      <c r="Y356" s="14"/>
      <c r="Z356" s="14"/>
    </row>
    <row r="357" spans="1:26" s="3" customFormat="1">
      <c r="A357" s="256"/>
      <c r="B357" s="312"/>
      <c r="C357" s="88"/>
      <c r="D357" s="159"/>
      <c r="E357" s="159"/>
      <c r="F357" s="160"/>
      <c r="G357" s="308"/>
      <c r="H357" s="62"/>
    </row>
    <row r="358" spans="1:26" s="3" customFormat="1">
      <c r="A358" s="247"/>
      <c r="B358" s="27"/>
      <c r="C358" s="121"/>
      <c r="D358" s="212"/>
      <c r="E358" s="161"/>
      <c r="F358" s="170"/>
      <c r="G358" s="308"/>
      <c r="H358" s="62"/>
    </row>
    <row r="359" spans="1:26" s="3" customFormat="1">
      <c r="A359" s="244"/>
      <c r="B359" s="24" t="s">
        <v>279</v>
      </c>
      <c r="C359" s="114"/>
      <c r="D359" s="165"/>
      <c r="E359" s="165"/>
      <c r="F359" s="169">
        <f>SUM(F351:F357)</f>
        <v>0</v>
      </c>
      <c r="G359" s="308"/>
      <c r="H359" s="62"/>
    </row>
    <row r="360" spans="1:26" s="3" customFormat="1">
      <c r="A360" s="248"/>
      <c r="B360" s="73"/>
      <c r="C360" s="118"/>
      <c r="D360" s="200"/>
      <c r="E360" s="200"/>
      <c r="F360" s="201"/>
      <c r="G360" s="308"/>
      <c r="H360" s="62"/>
    </row>
    <row r="361" spans="1:26">
      <c r="A361" s="242"/>
      <c r="B361" s="83"/>
      <c r="C361" s="94"/>
      <c r="D361" s="197"/>
      <c r="E361" s="197"/>
      <c r="F361" s="198"/>
    </row>
    <row r="362" spans="1:26" s="3" customFormat="1">
      <c r="A362" s="228" t="s">
        <v>35</v>
      </c>
      <c r="B362" s="175" t="s">
        <v>104</v>
      </c>
      <c r="C362" s="211"/>
      <c r="D362" s="211"/>
      <c r="E362" s="211"/>
      <c r="F362" s="194"/>
      <c r="G362" s="308"/>
    </row>
    <row r="363" spans="1:26" s="3" customFormat="1">
      <c r="A363" s="257"/>
      <c r="B363" s="172" t="s">
        <v>13</v>
      </c>
      <c r="C363" s="191"/>
      <c r="D363" s="191"/>
      <c r="E363" s="191"/>
      <c r="F363" s="164"/>
      <c r="G363" s="308"/>
    </row>
    <row r="364" spans="1:26" s="3" customFormat="1" ht="51">
      <c r="A364" s="252" t="s">
        <v>105</v>
      </c>
      <c r="B364" s="174" t="s">
        <v>106</v>
      </c>
      <c r="C364" s="93"/>
      <c r="D364" s="93"/>
      <c r="E364" s="676"/>
      <c r="F364" s="655"/>
      <c r="G364" s="308"/>
    </row>
    <row r="365" spans="1:26" s="3" customFormat="1" ht="25.5">
      <c r="A365" s="252" t="s">
        <v>10</v>
      </c>
      <c r="B365" s="174" t="s">
        <v>14</v>
      </c>
      <c r="C365" s="93"/>
      <c r="D365" s="93"/>
      <c r="E365" s="676"/>
      <c r="F365" s="655"/>
      <c r="G365" s="308"/>
    </row>
    <row r="366" spans="1:26" s="3" customFormat="1" ht="127.5">
      <c r="A366" s="252" t="s">
        <v>147</v>
      </c>
      <c r="B366" s="271" t="s">
        <v>148</v>
      </c>
      <c r="C366" s="93"/>
      <c r="D366" s="93"/>
      <c r="E366" s="676"/>
      <c r="F366" s="655"/>
      <c r="G366" s="308"/>
    </row>
    <row r="367" spans="1:26" s="3" customFormat="1" ht="38.25">
      <c r="A367" s="252" t="s">
        <v>149</v>
      </c>
      <c r="B367" s="174" t="s">
        <v>169</v>
      </c>
      <c r="C367" s="93"/>
      <c r="D367" s="93"/>
      <c r="E367" s="676"/>
      <c r="F367" s="655"/>
      <c r="G367" s="308"/>
    </row>
    <row r="368" spans="1:26" s="62" customFormat="1">
      <c r="A368" s="291"/>
      <c r="B368" s="335"/>
      <c r="C368" s="287"/>
      <c r="D368" s="286"/>
      <c r="E368" s="677"/>
      <c r="F368" s="678"/>
      <c r="G368" s="308"/>
    </row>
    <row r="369" spans="1:7" s="62" customFormat="1">
      <c r="A369" s="291"/>
      <c r="B369" s="68"/>
      <c r="C369" s="287"/>
      <c r="D369" s="286"/>
      <c r="E369" s="677"/>
      <c r="F369" s="678"/>
      <c r="G369" s="308"/>
    </row>
    <row r="370" spans="1:7" s="14" customFormat="1" ht="114.75">
      <c r="A370" s="239" t="s">
        <v>205</v>
      </c>
      <c r="B370" s="173" t="s">
        <v>253</v>
      </c>
      <c r="C370" s="293" t="s">
        <v>85</v>
      </c>
      <c r="D370" s="227">
        <v>59.2</v>
      </c>
      <c r="E370" s="675"/>
      <c r="F370" s="679">
        <f>D370*E370</f>
        <v>0</v>
      </c>
    </row>
    <row r="371" spans="1:7" s="14" customFormat="1">
      <c r="A371" s="239"/>
      <c r="B371" s="173"/>
      <c r="C371" s="293"/>
      <c r="D371" s="227"/>
      <c r="E371" s="675"/>
      <c r="F371" s="679"/>
    </row>
    <row r="372" spans="1:7" s="14" customFormat="1" ht="114.75">
      <c r="A372" s="239" t="s">
        <v>206</v>
      </c>
      <c r="B372" s="173" t="s">
        <v>255</v>
      </c>
      <c r="C372" s="293" t="s">
        <v>85</v>
      </c>
      <c r="D372" s="227">
        <v>5.6</v>
      </c>
      <c r="E372" s="675"/>
      <c r="F372" s="679">
        <f>D372*E372</f>
        <v>0</v>
      </c>
    </row>
    <row r="373" spans="1:7" s="14" customFormat="1">
      <c r="A373" s="239"/>
      <c r="B373" s="173"/>
      <c r="C373" s="293"/>
      <c r="D373" s="227"/>
      <c r="E373" s="675"/>
      <c r="F373" s="679"/>
    </row>
    <row r="374" spans="1:7" s="14" customFormat="1" ht="25.5">
      <c r="A374" s="239" t="s">
        <v>207</v>
      </c>
      <c r="B374" s="173" t="s">
        <v>254</v>
      </c>
      <c r="C374" s="155" t="s">
        <v>153</v>
      </c>
      <c r="D374" s="227">
        <v>8.4</v>
      </c>
      <c r="E374" s="675"/>
      <c r="F374" s="679">
        <f>D374*E374</f>
        <v>0</v>
      </c>
    </row>
    <row r="375" spans="1:7" s="14" customFormat="1">
      <c r="A375" s="239"/>
      <c r="B375" s="173"/>
      <c r="C375" s="155"/>
      <c r="D375" s="227"/>
      <c r="E375" s="675"/>
      <c r="F375" s="679"/>
    </row>
    <row r="376" spans="1:7" s="14" customFormat="1" ht="38.25">
      <c r="A376" s="239" t="s">
        <v>306</v>
      </c>
      <c r="B376" s="173" t="s">
        <v>308</v>
      </c>
      <c r="C376" s="155" t="s">
        <v>153</v>
      </c>
      <c r="D376" s="227">
        <v>11</v>
      </c>
      <c r="E376" s="675"/>
      <c r="F376" s="679">
        <f>D376*E376</f>
        <v>0</v>
      </c>
    </row>
    <row r="377" spans="1:7" s="14" customFormat="1">
      <c r="A377" s="239"/>
      <c r="B377" s="31"/>
      <c r="C377" s="119"/>
      <c r="D377" s="227"/>
      <c r="E377" s="675"/>
      <c r="F377" s="679"/>
      <c r="G377" s="308"/>
    </row>
    <row r="378" spans="1:7" s="14" customFormat="1" ht="38.25">
      <c r="A378" s="239" t="s">
        <v>307</v>
      </c>
      <c r="B378" s="31" t="s">
        <v>310</v>
      </c>
      <c r="C378" s="155" t="s">
        <v>153</v>
      </c>
      <c r="D378" s="159">
        <v>11</v>
      </c>
      <c r="E378" s="654"/>
      <c r="F378" s="655">
        <f>D378*E378</f>
        <v>0</v>
      </c>
      <c r="G378" s="308"/>
    </row>
    <row r="379" spans="1:7" s="14" customFormat="1">
      <c r="A379" s="239"/>
      <c r="B379" s="173"/>
      <c r="C379" s="155"/>
      <c r="D379" s="227"/>
      <c r="E379" s="675"/>
      <c r="F379" s="679"/>
    </row>
    <row r="380" spans="1:7" s="14" customFormat="1" ht="63.75">
      <c r="A380" s="313" t="s">
        <v>311</v>
      </c>
      <c r="B380" s="68" t="s">
        <v>289</v>
      </c>
      <c r="C380" s="237" t="s">
        <v>85</v>
      </c>
      <c r="D380" s="227">
        <v>65</v>
      </c>
      <c r="E380" s="675"/>
      <c r="F380" s="679">
        <f>D380*E380</f>
        <v>0</v>
      </c>
      <c r="G380" s="308"/>
    </row>
    <row r="381" spans="1:7" s="14" customFormat="1">
      <c r="A381" s="313"/>
      <c r="B381" s="68"/>
      <c r="C381" s="237"/>
      <c r="D381" s="227"/>
      <c r="E381" s="675"/>
      <c r="F381" s="679"/>
      <c r="G381" s="308"/>
    </row>
    <row r="382" spans="1:7" s="14" customFormat="1" ht="25.5">
      <c r="A382" s="313" t="s">
        <v>542</v>
      </c>
      <c r="B382" s="173" t="s">
        <v>543</v>
      </c>
      <c r="C382" s="237" t="s">
        <v>4</v>
      </c>
      <c r="D382" s="227">
        <v>1</v>
      </c>
      <c r="E382" s="675"/>
      <c r="F382" s="679">
        <f>D382*E382</f>
        <v>0</v>
      </c>
      <c r="G382" s="308"/>
    </row>
    <row r="383" spans="1:7" s="3" customFormat="1">
      <c r="A383" s="243"/>
      <c r="B383" s="31"/>
      <c r="C383" s="159"/>
      <c r="D383" s="159"/>
      <c r="E383" s="159"/>
      <c r="F383" s="160"/>
      <c r="G383" s="308"/>
    </row>
    <row r="384" spans="1:7" s="3" customFormat="1">
      <c r="A384" s="247"/>
      <c r="B384" s="27"/>
      <c r="C384" s="212"/>
      <c r="D384" s="161"/>
      <c r="E384" s="212"/>
      <c r="F384" s="170"/>
      <c r="G384" s="308"/>
    </row>
    <row r="385" spans="1:8" s="3" customFormat="1">
      <c r="A385" s="228"/>
      <c r="B385" s="175" t="s">
        <v>107</v>
      </c>
      <c r="C385" s="211"/>
      <c r="D385" s="211"/>
      <c r="E385" s="213"/>
      <c r="F385" s="226">
        <f>SUM(F368:F384)</f>
        <v>0</v>
      </c>
      <c r="G385" s="308"/>
    </row>
    <row r="386" spans="1:8">
      <c r="A386" s="248"/>
      <c r="B386" s="73"/>
      <c r="C386" s="118"/>
      <c r="D386" s="200"/>
      <c r="E386" s="200"/>
      <c r="F386" s="201"/>
    </row>
    <row r="387" spans="1:8">
      <c r="A387" s="239"/>
      <c r="B387" s="31"/>
      <c r="C387" s="91"/>
      <c r="D387" s="205"/>
      <c r="E387" s="205"/>
      <c r="F387" s="220"/>
    </row>
    <row r="388" spans="1:8" s="3" customFormat="1">
      <c r="A388" s="260" t="s">
        <v>87</v>
      </c>
      <c r="B388" s="33" t="s">
        <v>44</v>
      </c>
      <c r="C388" s="126"/>
      <c r="D388" s="165"/>
      <c r="E388" s="165"/>
      <c r="F388" s="166"/>
      <c r="G388" s="308"/>
      <c r="H388" s="62"/>
    </row>
    <row r="389" spans="1:8" s="14" customFormat="1">
      <c r="A389" s="261"/>
      <c r="B389" s="172" t="s">
        <v>13</v>
      </c>
      <c r="C389" s="264"/>
      <c r="D389" s="163"/>
      <c r="E389" s="671"/>
      <c r="F389" s="672"/>
      <c r="G389" s="308"/>
      <c r="H389" s="62"/>
    </row>
    <row r="390" spans="1:8" s="14" customFormat="1" ht="25.5">
      <c r="A390" s="252" t="s">
        <v>9</v>
      </c>
      <c r="B390" s="266" t="s">
        <v>95</v>
      </c>
      <c r="C390" s="124"/>
      <c r="D390" s="93"/>
      <c r="E390" s="673"/>
      <c r="F390" s="655"/>
      <c r="G390" s="308"/>
      <c r="H390" s="62"/>
    </row>
    <row r="391" spans="1:8" s="14" customFormat="1" ht="140.25">
      <c r="A391" s="252" t="s">
        <v>10</v>
      </c>
      <c r="B391" s="271" t="s">
        <v>150</v>
      </c>
      <c r="C391" s="124"/>
      <c r="D391" s="93"/>
      <c r="E391" s="673"/>
      <c r="F391" s="655"/>
      <c r="G391" s="308"/>
      <c r="H391" s="62"/>
    </row>
    <row r="392" spans="1:8" s="14" customFormat="1">
      <c r="A392" s="252" t="s">
        <v>43</v>
      </c>
      <c r="B392" s="64" t="s">
        <v>151</v>
      </c>
      <c r="C392" s="124"/>
      <c r="D392" s="93"/>
      <c r="E392" s="673"/>
      <c r="F392" s="655"/>
      <c r="G392" s="308"/>
      <c r="H392" s="62"/>
    </row>
    <row r="393" spans="1:8" s="3" customFormat="1">
      <c r="A393" s="257"/>
      <c r="B393" s="294"/>
      <c r="C393" s="93"/>
      <c r="D393" s="93"/>
      <c r="E393" s="674"/>
      <c r="F393" s="669"/>
      <c r="G393" s="308"/>
      <c r="H393" s="62"/>
    </row>
    <row r="394" spans="1:8" s="3" customFormat="1">
      <c r="A394" s="329"/>
      <c r="B394" s="327"/>
      <c r="C394" s="93"/>
      <c r="D394" s="93"/>
      <c r="E394" s="673"/>
      <c r="F394" s="655"/>
      <c r="G394" s="308"/>
      <c r="H394" s="62"/>
    </row>
    <row r="395" spans="1:8" s="3" customFormat="1" ht="76.5">
      <c r="A395" s="239" t="s">
        <v>102</v>
      </c>
      <c r="B395" s="69" t="s">
        <v>262</v>
      </c>
      <c r="C395" s="119" t="s">
        <v>3</v>
      </c>
      <c r="D395" s="159">
        <v>28</v>
      </c>
      <c r="E395" s="675"/>
      <c r="F395" s="655">
        <v>0</v>
      </c>
      <c r="H395" s="62"/>
    </row>
    <row r="396" spans="1:8" s="3" customFormat="1">
      <c r="A396" s="239"/>
      <c r="B396" s="328"/>
      <c r="C396" s="159"/>
      <c r="D396" s="159"/>
      <c r="E396" s="159"/>
      <c r="F396" s="162"/>
      <c r="G396" s="308"/>
      <c r="H396" s="62"/>
    </row>
    <row r="397" spans="1:8" s="3" customFormat="1">
      <c r="A397" s="247"/>
      <c r="B397" s="36"/>
      <c r="C397" s="127"/>
      <c r="D397" s="212"/>
      <c r="E397" s="161"/>
      <c r="F397" s="170"/>
      <c r="G397" s="308"/>
      <c r="H397" s="62"/>
    </row>
    <row r="398" spans="1:8" s="3" customFormat="1">
      <c r="A398" s="244"/>
      <c r="B398" s="87" t="s">
        <v>45</v>
      </c>
      <c r="C398" s="123"/>
      <c r="D398" s="165"/>
      <c r="E398" s="165"/>
      <c r="F398" s="169">
        <f>SUM(F395:F396)</f>
        <v>0</v>
      </c>
      <c r="G398" s="308"/>
      <c r="H398" s="62"/>
    </row>
    <row r="399" spans="1:8">
      <c r="A399" s="248"/>
      <c r="B399" s="73"/>
      <c r="C399" s="118"/>
      <c r="D399" s="200"/>
      <c r="E399" s="200"/>
      <c r="F399" s="201"/>
    </row>
    <row r="400" spans="1:8">
      <c r="A400" s="239"/>
      <c r="B400" s="31"/>
      <c r="C400" s="91"/>
      <c r="D400" s="205"/>
      <c r="E400" s="205"/>
      <c r="F400" s="220"/>
    </row>
    <row r="401" spans="1:8" customFormat="1">
      <c r="A401" s="260" t="s">
        <v>96</v>
      </c>
      <c r="B401" s="29" t="s">
        <v>173</v>
      </c>
      <c r="C401" s="122"/>
      <c r="D401" s="165"/>
      <c r="E401" s="165"/>
      <c r="F401" s="166"/>
    </row>
    <row r="402" spans="1:8" customFormat="1">
      <c r="A402" s="320"/>
      <c r="B402" s="322"/>
      <c r="C402" s="323"/>
      <c r="D402" s="193"/>
      <c r="E402" s="193"/>
      <c r="F402" s="222"/>
    </row>
    <row r="403" spans="1:8" customFormat="1">
      <c r="A403" s="239" t="s">
        <v>160</v>
      </c>
      <c r="B403" s="171" t="s">
        <v>177</v>
      </c>
      <c r="C403" s="284" t="s">
        <v>31</v>
      </c>
      <c r="D403" s="159">
        <v>1</v>
      </c>
      <c r="E403" s="654">
        <f>F398+F385+F340+F325+F306+F359</f>
        <v>0</v>
      </c>
      <c r="F403" s="655">
        <f>D403*E403*5%</f>
        <v>0</v>
      </c>
    </row>
    <row r="404" spans="1:8" customFormat="1">
      <c r="A404" s="245"/>
      <c r="B404" s="324"/>
      <c r="C404" s="103"/>
      <c r="D404" s="229"/>
      <c r="E404" s="325"/>
      <c r="F404" s="285"/>
    </row>
    <row r="405" spans="1:8" customFormat="1">
      <c r="A405" s="247"/>
      <c r="B405" s="26"/>
      <c r="C405" s="117"/>
      <c r="D405" s="13"/>
      <c r="E405" s="13"/>
      <c r="F405" s="157"/>
    </row>
    <row r="406" spans="1:8" customFormat="1">
      <c r="A406" s="244"/>
      <c r="B406" s="24" t="s">
        <v>176</v>
      </c>
      <c r="C406" s="114"/>
      <c r="D406" s="12"/>
      <c r="E406" s="12"/>
      <c r="F406" s="158">
        <f>SUM(F403:F405)</f>
        <v>0</v>
      </c>
    </row>
    <row r="407" spans="1:8" s="14" customFormat="1">
      <c r="A407" s="257"/>
      <c r="B407" s="266"/>
      <c r="C407" s="221"/>
      <c r="D407" s="93"/>
      <c r="E407" s="93"/>
      <c r="F407" s="160"/>
      <c r="G407" s="308"/>
      <c r="H407" s="62"/>
    </row>
    <row r="408" spans="1:8" s="3" customFormat="1">
      <c r="A408" s="330"/>
      <c r="B408" s="331"/>
      <c r="C408" s="332"/>
      <c r="D408" s="332"/>
      <c r="E408" s="333"/>
      <c r="F408" s="334"/>
      <c r="G408" s="308"/>
      <c r="H408" s="62"/>
    </row>
  </sheetData>
  <sheetProtection algorithmName="SHA-512" hashValue="GBAddKnHgohr1Yun6Ae/hDr1MO0enWgkeEVB6AMpuIcchaxegb9hcVS8FS8ynOoIDnWpTKE6uZiSZLDZ2+WZrA==" saltValue="Y3f1EGZNh8oVUGCSNPPyhQ==" spinCount="100000" sheet="1" objects="1" scenarios="1"/>
  <protectedRanges>
    <protectedRange sqref="A286:B287" name="Obseg27_1"/>
    <protectedRange password="C032" sqref="A286:A287" name="Obseg26_1"/>
    <protectedRange sqref="A286:A287" name="Obseg4_1_1"/>
    <protectedRange sqref="A286:A287" name="Obseg2_1_1"/>
    <protectedRange sqref="A286:A287" name="Obseg1_1_1"/>
    <protectedRange sqref="A286:A287" name="Obseg3_1_1"/>
    <protectedRange sqref="A286:A287" name="Obseg5_1_1"/>
    <protectedRange sqref="C408:D408 C279:D285 C393:D393" name="Obseg27_1_1"/>
    <protectedRange password="C032" sqref="C408 C279:C285 C393" name="Obseg26_1_1"/>
    <protectedRange sqref="C408 C279:C285 C393" name="Obseg4_1_1_1"/>
    <protectedRange sqref="C408 C279:C285 C393" name="Obseg2_1_1_1"/>
    <protectedRange sqref="C408 C279:C285 C393" name="Obseg1_1_1_1"/>
    <protectedRange sqref="C408 C279:C285 C393" name="Obseg3_1_1_1"/>
    <protectedRange sqref="C408 C279:C285 C393" name="Obseg5_1_1_1"/>
  </protectedRanges>
  <mergeCells count="3">
    <mergeCell ref="B92:E92"/>
    <mergeCell ref="B3:F3"/>
    <mergeCell ref="B4:F4"/>
  </mergeCells>
  <phoneticPr fontId="7" type="noConversion"/>
  <pageMargins left="1.1023622047244095" right="0.11811023622047245" top="0.55118110236220474" bottom="0.43307086614173229" header="0.31496062992125984" footer="0.15748031496062992"/>
  <pageSetup paperSize="9" scale="59" orientation="portrait" r:id="rId1"/>
  <headerFooter alignWithMargins="0">
    <oddFooter>&amp;C&amp;"BankGothic Lt BT,Light"  &amp;R&amp;P/&amp;N</oddFooter>
  </headerFooter>
  <rowBreaks count="1" manualBreakCount="1">
    <brk id="364" max="5" man="1"/>
  </rowBreaks>
  <ignoredErrors>
    <ignoredError sqref="F268:F271 F403 F45:F46 F48:F49"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5"/>
  <sheetViews>
    <sheetView showGridLines="0" view="pageBreakPreview" topLeftCell="A58" zoomScaleSheetLayoutView="100" workbookViewId="0">
      <selection activeCell="D69" sqref="D69"/>
    </sheetView>
  </sheetViews>
  <sheetFormatPr defaultRowHeight="12.75"/>
  <cols>
    <col min="1" max="1" width="7.42578125" style="143" customWidth="1"/>
    <col min="2" max="2" width="65.85546875" style="32" customWidth="1"/>
    <col min="3" max="3" width="9.140625" style="128"/>
    <col min="4" max="5" width="11.28515625" style="7" customWidth="1"/>
    <col min="6" max="6" width="12.5703125" style="7" customWidth="1"/>
  </cols>
  <sheetData>
    <row r="1" spans="1:6" ht="14.25">
      <c r="B1" s="15"/>
      <c r="C1" s="95"/>
      <c r="D1" s="5"/>
      <c r="E1" s="129"/>
      <c r="F1" s="129"/>
    </row>
    <row r="2" spans="1:6" ht="15.75">
      <c r="A2" s="130"/>
      <c r="B2" s="75"/>
      <c r="C2" s="96"/>
      <c r="D2" s="6"/>
    </row>
    <row r="3" spans="1:6" ht="23.25">
      <c r="B3" s="626" t="s">
        <v>290</v>
      </c>
      <c r="C3" s="626"/>
      <c r="D3" s="626"/>
      <c r="E3" s="626"/>
      <c r="F3" s="626"/>
    </row>
    <row r="4" spans="1:6" ht="20.25">
      <c r="B4" s="627" t="s">
        <v>219</v>
      </c>
      <c r="C4" s="627"/>
      <c r="D4" s="627"/>
      <c r="E4" s="627"/>
      <c r="F4" s="627"/>
    </row>
    <row r="5" spans="1:6" ht="26.25">
      <c r="A5" s="130"/>
      <c r="B5" s="76"/>
      <c r="C5" s="97"/>
      <c r="D5" s="130"/>
      <c r="E5" s="131"/>
      <c r="F5" s="131"/>
    </row>
    <row r="6" spans="1:6" ht="15.75">
      <c r="B6" s="16"/>
      <c r="C6" s="98"/>
    </row>
    <row r="7" spans="1:6" ht="20.25">
      <c r="A7" s="131"/>
      <c r="B7" s="77" t="s">
        <v>5</v>
      </c>
      <c r="C7" s="99"/>
      <c r="D7" s="132"/>
      <c r="E7" s="132"/>
      <c r="F7" s="416"/>
    </row>
    <row r="8" spans="1:6" ht="15.75">
      <c r="A8" s="140"/>
      <c r="B8" s="16"/>
      <c r="C8" s="98"/>
    </row>
    <row r="9" spans="1:6" ht="13.5" thickBot="1">
      <c r="A9" s="8"/>
      <c r="B9" s="17"/>
      <c r="C9" s="100"/>
      <c r="D9" s="133"/>
      <c r="E9" s="134"/>
      <c r="F9" s="8"/>
    </row>
    <row r="10" spans="1:6" ht="18">
      <c r="A10" s="262" t="s">
        <v>71</v>
      </c>
      <c r="B10" s="18" t="s">
        <v>291</v>
      </c>
      <c r="C10" s="101"/>
      <c r="D10" s="135"/>
      <c r="E10" s="136"/>
      <c r="F10" s="314"/>
    </row>
    <row r="11" spans="1:6" ht="18">
      <c r="A11" s="8"/>
      <c r="B11" s="19"/>
      <c r="C11" s="102"/>
      <c r="D11" s="137"/>
      <c r="E11" s="138"/>
      <c r="F11" s="709"/>
    </row>
    <row r="12" spans="1:6">
      <c r="A12" s="8" t="s">
        <v>27</v>
      </c>
      <c r="B12" s="20" t="s">
        <v>291</v>
      </c>
      <c r="C12" s="103"/>
      <c r="D12" s="139"/>
      <c r="E12" s="136"/>
      <c r="F12" s="640">
        <f>F113</f>
        <v>0</v>
      </c>
    </row>
    <row r="13" spans="1:6">
      <c r="A13" s="8"/>
      <c r="B13" s="20"/>
      <c r="C13" s="103"/>
      <c r="D13" s="139"/>
      <c r="E13" s="136"/>
      <c r="F13" s="640"/>
    </row>
    <row r="14" spans="1:6" ht="13.5" thickBot="1">
      <c r="A14" s="8"/>
      <c r="B14" s="21"/>
      <c r="C14" s="104"/>
      <c r="D14" s="140"/>
      <c r="E14" s="140"/>
      <c r="F14" s="305"/>
    </row>
    <row r="15" spans="1:6" ht="16.5" thickBot="1">
      <c r="A15" s="8"/>
      <c r="B15" s="81" t="s">
        <v>292</v>
      </c>
      <c r="C15" s="109"/>
      <c r="D15" s="141"/>
      <c r="E15" s="142"/>
      <c r="F15" s="306">
        <f>SUM(F11:F14)</f>
        <v>0</v>
      </c>
    </row>
    <row r="16" spans="1:6" ht="16.5" thickBot="1">
      <c r="A16" s="8"/>
      <c r="B16" s="81" t="s">
        <v>123</v>
      </c>
      <c r="C16" s="109"/>
      <c r="D16" s="141"/>
      <c r="E16" s="142"/>
      <c r="F16" s="306">
        <f>F15*22%</f>
        <v>0</v>
      </c>
    </row>
    <row r="17" spans="1:6" ht="16.5" thickBot="1">
      <c r="A17" s="8"/>
      <c r="B17" s="81" t="s">
        <v>36</v>
      </c>
      <c r="C17" s="109"/>
      <c r="D17" s="141"/>
      <c r="E17" s="142"/>
      <c r="F17" s="306">
        <f>F15+F16</f>
        <v>0</v>
      </c>
    </row>
    <row r="18" spans="1:6" ht="15.75">
      <c r="A18" s="8"/>
      <c r="B18" s="16"/>
      <c r="C18" s="98"/>
      <c r="D18" s="143"/>
      <c r="E18" s="140"/>
      <c r="F18" s="8"/>
    </row>
    <row r="19" spans="1:6" ht="15.75">
      <c r="A19" s="8"/>
      <c r="B19" s="16"/>
      <c r="C19" s="98"/>
      <c r="D19" s="143"/>
      <c r="E19" s="140"/>
      <c r="F19" s="8"/>
    </row>
    <row r="20" spans="1:6" ht="15.75">
      <c r="A20" s="8"/>
      <c r="B20" s="16"/>
      <c r="C20" s="98"/>
      <c r="D20" s="143"/>
      <c r="E20" s="140"/>
      <c r="F20" s="8"/>
    </row>
    <row r="21" spans="1:6" ht="15.75">
      <c r="A21" s="8"/>
      <c r="B21" s="16"/>
      <c r="C21" s="98"/>
      <c r="D21" s="143"/>
      <c r="E21" s="140"/>
      <c r="F21" s="8"/>
    </row>
    <row r="22" spans="1:6" ht="15.75">
      <c r="A22" s="8"/>
      <c r="B22" s="16"/>
      <c r="C22" s="98"/>
      <c r="D22" s="143"/>
      <c r="E22" s="140"/>
      <c r="F22" s="8"/>
    </row>
    <row r="23" spans="1:6" ht="15.75">
      <c r="A23" s="8"/>
      <c r="B23" s="16"/>
      <c r="C23" s="98"/>
      <c r="D23" s="143"/>
      <c r="E23" s="140"/>
      <c r="F23" s="8"/>
    </row>
    <row r="24" spans="1:6" ht="15.75">
      <c r="A24" s="8"/>
      <c r="B24" s="16"/>
      <c r="C24" s="98"/>
      <c r="D24" s="143"/>
      <c r="E24" s="140"/>
      <c r="F24" s="8"/>
    </row>
    <row r="25" spans="1:6" ht="15.75">
      <c r="A25" s="8"/>
      <c r="B25" s="16"/>
      <c r="C25" s="98"/>
      <c r="D25" s="143"/>
      <c r="E25" s="140"/>
      <c r="F25" s="8"/>
    </row>
    <row r="26" spans="1:6" ht="15.75">
      <c r="A26" s="8"/>
      <c r="B26" s="16"/>
      <c r="C26" s="98"/>
      <c r="D26" s="143"/>
      <c r="E26" s="140"/>
      <c r="F26" s="8"/>
    </row>
    <row r="27" spans="1:6" ht="15.75">
      <c r="A27" s="8"/>
      <c r="B27" s="16"/>
      <c r="C27" s="98"/>
      <c r="D27" s="143"/>
      <c r="E27" s="140"/>
      <c r="F27" s="8"/>
    </row>
    <row r="28" spans="1:6" ht="15.75">
      <c r="A28" s="8"/>
      <c r="B28" s="16"/>
      <c r="C28" s="98"/>
      <c r="D28" s="143"/>
      <c r="E28" s="140"/>
      <c r="F28" s="8"/>
    </row>
    <row r="29" spans="1:6" ht="15.75">
      <c r="A29" s="8"/>
      <c r="B29" s="16"/>
      <c r="C29" s="98"/>
      <c r="D29" s="143"/>
      <c r="E29" s="140"/>
      <c r="F29" s="8"/>
    </row>
    <row r="30" spans="1:6" ht="15.75">
      <c r="A30" s="8"/>
      <c r="B30" s="16"/>
      <c r="C30" s="98"/>
      <c r="D30" s="143"/>
      <c r="E30" s="140"/>
      <c r="F30" s="8"/>
    </row>
    <row r="31" spans="1:6" ht="15.75">
      <c r="A31" s="8"/>
      <c r="B31" s="16"/>
      <c r="C31" s="98"/>
      <c r="D31" s="143"/>
      <c r="E31" s="140"/>
      <c r="F31" s="8"/>
    </row>
    <row r="32" spans="1:6" ht="15.75">
      <c r="A32" s="8"/>
      <c r="B32" s="16"/>
      <c r="C32" s="98"/>
      <c r="D32" s="143"/>
      <c r="E32" s="140"/>
      <c r="F32" s="8"/>
    </row>
    <row r="33" spans="1:6" ht="15.75">
      <c r="A33" s="8"/>
      <c r="B33" s="16"/>
      <c r="C33" s="98"/>
      <c r="D33" s="143"/>
      <c r="E33" s="140"/>
      <c r="F33" s="8"/>
    </row>
    <row r="34" spans="1:6" ht="15.75">
      <c r="A34" s="8"/>
      <c r="B34" s="16"/>
      <c r="C34" s="98"/>
      <c r="D34" s="143"/>
      <c r="E34" s="140"/>
      <c r="F34" s="8"/>
    </row>
    <row r="35" spans="1:6" ht="15.75">
      <c r="A35" s="8"/>
      <c r="B35" s="16"/>
      <c r="C35" s="98"/>
      <c r="D35" s="143"/>
      <c r="E35" s="140"/>
      <c r="F35" s="8"/>
    </row>
    <row r="36" spans="1:6" ht="15.75">
      <c r="A36" s="8"/>
      <c r="B36" s="16"/>
      <c r="C36" s="98"/>
      <c r="D36" s="143"/>
      <c r="E36" s="140"/>
      <c r="F36" s="8"/>
    </row>
    <row r="37" spans="1:6" ht="15.75">
      <c r="A37" s="8"/>
      <c r="B37" s="16"/>
      <c r="C37" s="98"/>
      <c r="D37" s="143"/>
      <c r="E37" s="140"/>
      <c r="F37" s="8"/>
    </row>
    <row r="38" spans="1:6" ht="15.75">
      <c r="A38" s="8"/>
      <c r="B38" s="16"/>
      <c r="C38" s="98"/>
      <c r="D38" s="143"/>
      <c r="E38" s="140"/>
      <c r="F38" s="8"/>
    </row>
    <row r="39" spans="1:6" ht="15.75">
      <c r="A39" s="8"/>
      <c r="B39" s="16"/>
      <c r="C39" s="98"/>
      <c r="D39" s="143"/>
      <c r="E39" s="140"/>
      <c r="F39" s="8"/>
    </row>
    <row r="40" spans="1:6" ht="15.75">
      <c r="A40" s="8"/>
      <c r="B40" s="16"/>
      <c r="C40" s="98"/>
      <c r="D40" s="143"/>
      <c r="E40" s="140"/>
      <c r="F40" s="8"/>
    </row>
    <row r="41" spans="1:6" ht="15.75">
      <c r="A41" s="8"/>
      <c r="B41" s="16"/>
      <c r="C41" s="98"/>
      <c r="D41" s="143"/>
      <c r="E41" s="140"/>
      <c r="F41" s="8"/>
    </row>
    <row r="42" spans="1:6" ht="15.75">
      <c r="A42" s="8"/>
      <c r="B42" s="16"/>
      <c r="C42" s="98"/>
      <c r="D42" s="143"/>
      <c r="E42" s="140"/>
      <c r="F42" s="8"/>
    </row>
    <row r="43" spans="1:6" ht="15.75">
      <c r="A43" s="8"/>
      <c r="B43" s="16"/>
      <c r="C43" s="98"/>
      <c r="D43" s="143"/>
      <c r="E43" s="140"/>
      <c r="F43" s="8"/>
    </row>
    <row r="44" spans="1:6" ht="15.75">
      <c r="A44" s="8"/>
      <c r="B44" s="16"/>
      <c r="C44" s="98"/>
      <c r="D44" s="143"/>
      <c r="E44" s="140"/>
      <c r="F44" s="8"/>
    </row>
    <row r="45" spans="1:6" ht="15.75">
      <c r="A45" s="8"/>
      <c r="B45" s="16"/>
      <c r="C45" s="98"/>
      <c r="D45" s="143"/>
      <c r="E45" s="140"/>
      <c r="F45" s="8"/>
    </row>
    <row r="46" spans="1:6" ht="15.75">
      <c r="A46" s="8"/>
      <c r="B46" s="16"/>
      <c r="C46" s="98"/>
      <c r="D46" s="143"/>
      <c r="E46" s="140"/>
      <c r="F46" s="8"/>
    </row>
    <row r="47" spans="1:6" ht="15.75">
      <c r="A47" s="8"/>
      <c r="B47" s="16"/>
      <c r="C47" s="98"/>
      <c r="D47" s="143"/>
      <c r="E47" s="140"/>
      <c r="F47" s="8"/>
    </row>
    <row r="48" spans="1:6" ht="15.75">
      <c r="A48" s="8"/>
      <c r="B48" s="16"/>
      <c r="C48" s="98"/>
      <c r="D48" s="143"/>
      <c r="E48" s="140"/>
      <c r="F48" s="8"/>
    </row>
    <row r="49" spans="1:6" ht="15.75">
      <c r="A49" s="8"/>
      <c r="B49" s="16"/>
      <c r="C49" s="98"/>
      <c r="D49" s="143"/>
      <c r="E49" s="140"/>
      <c r="F49" s="8"/>
    </row>
    <row r="50" spans="1:6" ht="15.75">
      <c r="A50" s="8"/>
      <c r="B50" s="16"/>
      <c r="C50" s="98"/>
      <c r="D50" s="143"/>
      <c r="E50" s="140"/>
      <c r="F50" s="8"/>
    </row>
    <row r="51" spans="1:6" ht="15.75">
      <c r="A51" s="8"/>
      <c r="B51" s="16"/>
      <c r="C51" s="98"/>
      <c r="D51" s="143"/>
      <c r="E51" s="140"/>
      <c r="F51" s="8"/>
    </row>
    <row r="52" spans="1:6" ht="15.75">
      <c r="A52" s="8"/>
      <c r="B52" s="16"/>
      <c r="C52" s="98"/>
      <c r="D52" s="143"/>
      <c r="E52" s="140"/>
      <c r="F52" s="8"/>
    </row>
    <row r="53" spans="1:6" ht="15.75">
      <c r="A53" s="8"/>
      <c r="B53" s="16"/>
      <c r="C53" s="98"/>
      <c r="D53" s="143"/>
      <c r="E53" s="140"/>
      <c r="F53" s="8"/>
    </row>
    <row r="54" spans="1:6" ht="15.75">
      <c r="A54" s="8"/>
      <c r="B54" s="16"/>
      <c r="C54" s="98"/>
      <c r="D54" s="143"/>
      <c r="E54" s="140"/>
      <c r="F54" s="8"/>
    </row>
    <row r="55" spans="1:6" ht="15.75">
      <c r="A55" s="8"/>
      <c r="B55" s="16"/>
      <c r="C55" s="98"/>
      <c r="D55" s="143"/>
      <c r="E55" s="140"/>
      <c r="F55" s="8"/>
    </row>
    <row r="56" spans="1:6" ht="15.75">
      <c r="A56" s="8"/>
      <c r="B56" s="16"/>
      <c r="C56" s="98"/>
      <c r="D56" s="143"/>
      <c r="E56" s="140"/>
      <c r="F56" s="8"/>
    </row>
    <row r="57" spans="1:6" ht="15.75">
      <c r="A57" s="8"/>
      <c r="B57" s="16"/>
      <c r="C57" s="98"/>
      <c r="D57" s="143"/>
      <c r="E57" s="140"/>
      <c r="F57" s="8"/>
    </row>
    <row r="58" spans="1:6">
      <c r="A58" s="241"/>
      <c r="B58" s="82"/>
      <c r="C58" s="110"/>
      <c r="D58" s="149"/>
      <c r="E58" s="150"/>
      <c r="F58" s="151"/>
    </row>
    <row r="59" spans="1:6">
      <c r="A59" s="242"/>
      <c r="B59" s="83"/>
      <c r="C59" s="94"/>
      <c r="D59" s="152"/>
      <c r="E59" s="152"/>
      <c r="F59" s="153"/>
    </row>
    <row r="60" spans="1:6" ht="18.75">
      <c r="A60" s="263" t="str">
        <f>+A10</f>
        <v>A.</v>
      </c>
      <c r="B60" s="625" t="s">
        <v>293</v>
      </c>
      <c r="C60" s="625"/>
      <c r="D60" s="625"/>
      <c r="E60" s="625"/>
      <c r="F60" s="154"/>
    </row>
    <row r="61" spans="1:6">
      <c r="A61" s="243" t="s">
        <v>15</v>
      </c>
      <c r="B61" s="84" t="s">
        <v>16</v>
      </c>
      <c r="C61" s="111"/>
      <c r="D61" s="9" t="s">
        <v>17</v>
      </c>
      <c r="E61" s="10" t="s">
        <v>18</v>
      </c>
      <c r="F61" s="11" t="s">
        <v>19</v>
      </c>
    </row>
    <row r="62" spans="1:6">
      <c r="A62" s="243"/>
      <c r="B62" s="84"/>
      <c r="C62" s="111"/>
      <c r="D62" s="9"/>
      <c r="E62" s="641"/>
      <c r="F62" s="642"/>
    </row>
    <row r="63" spans="1:6" ht="28.5">
      <c r="A63" s="239"/>
      <c r="B63" s="85" t="s">
        <v>70</v>
      </c>
      <c r="C63" s="112"/>
      <c r="D63" s="155"/>
      <c r="E63" s="643"/>
      <c r="F63" s="644"/>
    </row>
    <row r="64" spans="1:6" ht="28.5">
      <c r="A64" s="242"/>
      <c r="B64" s="86" t="s">
        <v>86</v>
      </c>
      <c r="C64" s="113"/>
      <c r="D64" s="152"/>
      <c r="E64" s="643"/>
      <c r="F64" s="645"/>
    </row>
    <row r="65" spans="1:6" ht="14.25">
      <c r="A65" s="242"/>
      <c r="B65" s="86"/>
      <c r="C65" s="113"/>
      <c r="D65" s="152"/>
      <c r="E65" s="643"/>
      <c r="F65" s="645"/>
    </row>
    <row r="66" spans="1:6">
      <c r="A66" s="242"/>
      <c r="B66" s="83"/>
      <c r="C66" s="94"/>
      <c r="D66" s="197"/>
      <c r="E66" s="646"/>
      <c r="F66" s="647"/>
    </row>
    <row r="67" spans="1:6">
      <c r="A67" s="244" t="s">
        <v>27</v>
      </c>
      <c r="B67" s="24" t="s">
        <v>293</v>
      </c>
      <c r="C67" s="114"/>
      <c r="D67" s="165"/>
      <c r="E67" s="648"/>
      <c r="F67" s="649"/>
    </row>
    <row r="68" spans="1:6">
      <c r="A68" s="251"/>
      <c r="B68" s="174"/>
      <c r="C68" s="124"/>
      <c r="D68" s="180"/>
      <c r="E68" s="656"/>
      <c r="F68" s="657"/>
    </row>
    <row r="69" spans="1:6">
      <c r="A69" s="250"/>
      <c r="B69" s="25" t="s">
        <v>309</v>
      </c>
      <c r="C69" s="422"/>
      <c r="D69" s="179"/>
      <c r="E69" s="650"/>
      <c r="F69" s="667"/>
    </row>
    <row r="70" spans="1:6">
      <c r="A70" s="417"/>
      <c r="B70" s="418"/>
      <c r="C70" s="344"/>
      <c r="D70" s="179"/>
      <c r="E70" s="650"/>
      <c r="F70" s="667"/>
    </row>
    <row r="71" spans="1:6" ht="89.25">
      <c r="A71" s="419" t="s">
        <v>37</v>
      </c>
      <c r="B71" s="71" t="s">
        <v>399</v>
      </c>
      <c r="C71" s="91" t="s">
        <v>4</v>
      </c>
      <c r="D71" s="159">
        <v>3</v>
      </c>
      <c r="E71" s="654"/>
      <c r="F71" s="655">
        <f>D71*E71</f>
        <v>0</v>
      </c>
    </row>
    <row r="72" spans="1:6">
      <c r="A72" s="419"/>
      <c r="B72" s="83"/>
      <c r="C72" s="94"/>
      <c r="D72" s="161"/>
      <c r="E72" s="670"/>
      <c r="F72" s="688"/>
    </row>
    <row r="73" spans="1:6" ht="102">
      <c r="A73" s="254" t="s">
        <v>39</v>
      </c>
      <c r="B73" s="71" t="s">
        <v>400</v>
      </c>
      <c r="C73" s="91" t="s">
        <v>4</v>
      </c>
      <c r="D73" s="161">
        <v>1</v>
      </c>
      <c r="E73" s="670"/>
      <c r="F73" s="688">
        <f>D73*E73</f>
        <v>0</v>
      </c>
    </row>
    <row r="74" spans="1:6">
      <c r="A74" s="239"/>
      <c r="B74" s="420"/>
      <c r="C74" s="94"/>
      <c r="D74" s="161"/>
      <c r="E74" s="670"/>
      <c r="F74" s="688"/>
    </row>
    <row r="75" spans="1:6" ht="102">
      <c r="A75" s="254" t="s">
        <v>121</v>
      </c>
      <c r="B75" s="71" t="s">
        <v>421</v>
      </c>
      <c r="C75" s="91" t="s">
        <v>4</v>
      </c>
      <c r="D75" s="161">
        <v>1</v>
      </c>
      <c r="E75" s="670"/>
      <c r="F75" s="688">
        <f>D75*E75</f>
        <v>0</v>
      </c>
    </row>
    <row r="76" spans="1:6">
      <c r="A76" s="239"/>
      <c r="B76" s="420"/>
      <c r="C76" s="94"/>
      <c r="D76" s="161"/>
      <c r="E76" s="670"/>
      <c r="F76" s="688"/>
    </row>
    <row r="77" spans="1:6" ht="102">
      <c r="A77" s="254" t="s">
        <v>294</v>
      </c>
      <c r="B77" s="71" t="s">
        <v>401</v>
      </c>
      <c r="C77" s="91" t="s">
        <v>4</v>
      </c>
      <c r="D77" s="161">
        <v>2</v>
      </c>
      <c r="E77" s="670"/>
      <c r="F77" s="688">
        <f>D77*E77</f>
        <v>0</v>
      </c>
    </row>
    <row r="78" spans="1:6">
      <c r="A78" s="239"/>
      <c r="B78" s="421"/>
      <c r="C78" s="94"/>
      <c r="D78" s="161"/>
      <c r="E78" s="670"/>
      <c r="F78" s="688"/>
    </row>
    <row r="79" spans="1:6" ht="76.5">
      <c r="A79" s="239" t="s">
        <v>295</v>
      </c>
      <c r="B79" s="71" t="s">
        <v>402</v>
      </c>
      <c r="C79" s="91" t="s">
        <v>4</v>
      </c>
      <c r="D79" s="161">
        <v>1</v>
      </c>
      <c r="E79" s="670"/>
      <c r="F79" s="688">
        <f>D79*E79</f>
        <v>0</v>
      </c>
    </row>
    <row r="80" spans="1:6">
      <c r="A80" s="239"/>
      <c r="B80" s="421"/>
      <c r="C80" s="94"/>
      <c r="D80" s="161"/>
      <c r="E80" s="670"/>
      <c r="F80" s="688"/>
    </row>
    <row r="81" spans="1:6" ht="89.25">
      <c r="A81" s="239" t="s">
        <v>296</v>
      </c>
      <c r="B81" s="71" t="s">
        <v>403</v>
      </c>
      <c r="C81" s="91" t="s">
        <v>4</v>
      </c>
      <c r="D81" s="161">
        <v>1</v>
      </c>
      <c r="E81" s="670"/>
      <c r="F81" s="688">
        <f>D81*E81</f>
        <v>0</v>
      </c>
    </row>
    <row r="82" spans="1:6">
      <c r="A82" s="239"/>
      <c r="B82" s="421"/>
      <c r="C82" s="94"/>
      <c r="D82" s="161"/>
      <c r="E82" s="670"/>
      <c r="F82" s="688"/>
    </row>
    <row r="83" spans="1:6" ht="102">
      <c r="A83" s="239" t="s">
        <v>297</v>
      </c>
      <c r="B83" s="71" t="s">
        <v>404</v>
      </c>
      <c r="C83" s="91" t="s">
        <v>4</v>
      </c>
      <c r="D83" s="161">
        <v>4</v>
      </c>
      <c r="E83" s="670"/>
      <c r="F83" s="688">
        <f>D83*E83</f>
        <v>0</v>
      </c>
    </row>
    <row r="84" spans="1:6">
      <c r="A84" s="239"/>
      <c r="B84" s="421"/>
      <c r="C84" s="94"/>
      <c r="D84" s="161"/>
      <c r="E84" s="670"/>
      <c r="F84" s="688"/>
    </row>
    <row r="85" spans="1:6" s="457" customFormat="1" ht="127.5">
      <c r="A85" s="453" t="s">
        <v>298</v>
      </c>
      <c r="B85" s="454" t="s">
        <v>405</v>
      </c>
      <c r="C85" s="455" t="s">
        <v>4</v>
      </c>
      <c r="D85" s="456">
        <v>2</v>
      </c>
      <c r="E85" s="710"/>
      <c r="F85" s="711">
        <f>D85*E85</f>
        <v>0</v>
      </c>
    </row>
    <row r="86" spans="1:6">
      <c r="A86" s="239"/>
      <c r="B86" s="421"/>
      <c r="C86" s="94"/>
      <c r="D86" s="161"/>
      <c r="E86" s="670"/>
      <c r="F86" s="688"/>
    </row>
    <row r="87" spans="1:6" ht="114.75">
      <c r="A87" s="239" t="s">
        <v>299</v>
      </c>
      <c r="B87" s="71" t="s">
        <v>406</v>
      </c>
      <c r="C87" s="91" t="s">
        <v>4</v>
      </c>
      <c r="D87" s="161">
        <v>1</v>
      </c>
      <c r="E87" s="670"/>
      <c r="F87" s="688">
        <f>D87*E87</f>
        <v>0</v>
      </c>
    </row>
    <row r="88" spans="1:6">
      <c r="A88" s="239"/>
      <c r="B88" s="421"/>
      <c r="C88" s="94"/>
      <c r="D88" s="161"/>
      <c r="E88" s="670"/>
      <c r="F88" s="688"/>
    </row>
    <row r="89" spans="1:6" s="457" customFormat="1" ht="127.5">
      <c r="A89" s="453" t="s">
        <v>300</v>
      </c>
      <c r="B89" s="71" t="s">
        <v>407</v>
      </c>
      <c r="C89" s="91" t="s">
        <v>4</v>
      </c>
      <c r="D89" s="161">
        <v>1</v>
      </c>
      <c r="E89" s="670"/>
      <c r="F89" s="688">
        <f>D89*E89</f>
        <v>0</v>
      </c>
    </row>
    <row r="90" spans="1:6">
      <c r="A90" s="239"/>
      <c r="B90" s="421"/>
      <c r="C90" s="94"/>
      <c r="D90" s="161"/>
      <c r="E90" s="670"/>
      <c r="F90" s="688"/>
    </row>
    <row r="91" spans="1:6" s="457" customFormat="1" ht="89.25">
      <c r="A91" s="453" t="s">
        <v>301</v>
      </c>
      <c r="B91" s="71" t="s">
        <v>408</v>
      </c>
      <c r="C91" s="91" t="s">
        <v>4</v>
      </c>
      <c r="D91" s="161">
        <v>1</v>
      </c>
      <c r="E91" s="670"/>
      <c r="F91" s="688">
        <f>D91*E91</f>
        <v>0</v>
      </c>
    </row>
    <row r="92" spans="1:6">
      <c r="A92" s="239"/>
      <c r="B92" s="421"/>
      <c r="C92" s="94"/>
      <c r="D92" s="161"/>
      <c r="E92" s="670"/>
      <c r="F92" s="688"/>
    </row>
    <row r="93" spans="1:6" ht="51">
      <c r="A93" s="239" t="s">
        <v>302</v>
      </c>
      <c r="B93" s="71" t="s">
        <v>409</v>
      </c>
      <c r="C93" s="91"/>
      <c r="D93" s="161"/>
      <c r="E93" s="670"/>
      <c r="F93" s="688"/>
    </row>
    <row r="94" spans="1:6">
      <c r="A94" s="239"/>
      <c r="B94" s="338" t="s">
        <v>410</v>
      </c>
      <c r="C94" s="91" t="s">
        <v>4</v>
      </c>
      <c r="D94" s="161">
        <v>1</v>
      </c>
      <c r="E94" s="670"/>
      <c r="F94" s="688">
        <f>D94*E94</f>
        <v>0</v>
      </c>
    </row>
    <row r="95" spans="1:6">
      <c r="A95" s="239"/>
      <c r="B95" s="338" t="s">
        <v>411</v>
      </c>
      <c r="C95" s="91" t="s">
        <v>4</v>
      </c>
      <c r="D95" s="161">
        <v>1</v>
      </c>
      <c r="E95" s="670"/>
      <c r="F95" s="688">
        <f t="shared" ref="F95:F98" si="0">D95*E95</f>
        <v>0</v>
      </c>
    </row>
    <row r="96" spans="1:6">
      <c r="A96" s="239"/>
      <c r="B96" s="338" t="s">
        <v>412</v>
      </c>
      <c r="C96" s="91" t="s">
        <v>4</v>
      </c>
      <c r="D96" s="161">
        <v>1</v>
      </c>
      <c r="E96" s="670"/>
      <c r="F96" s="688">
        <f t="shared" si="0"/>
        <v>0</v>
      </c>
    </row>
    <row r="97" spans="1:6">
      <c r="A97" s="239"/>
      <c r="B97" s="338" t="s">
        <v>413</v>
      </c>
      <c r="C97" s="91" t="s">
        <v>4</v>
      </c>
      <c r="D97" s="161">
        <v>1</v>
      </c>
      <c r="E97" s="670"/>
      <c r="F97" s="688">
        <f t="shared" si="0"/>
        <v>0</v>
      </c>
    </row>
    <row r="98" spans="1:6">
      <c r="A98" s="239"/>
      <c r="B98" s="338" t="s">
        <v>414</v>
      </c>
      <c r="C98" s="91" t="s">
        <v>4</v>
      </c>
      <c r="D98" s="161">
        <v>1</v>
      </c>
      <c r="E98" s="670"/>
      <c r="F98" s="688">
        <f t="shared" si="0"/>
        <v>0</v>
      </c>
    </row>
    <row r="99" spans="1:6">
      <c r="A99" s="239"/>
      <c r="B99" s="338"/>
      <c r="C99" s="91"/>
      <c r="D99" s="161"/>
      <c r="E99" s="670"/>
      <c r="F99" s="688"/>
    </row>
    <row r="100" spans="1:6" ht="63.75">
      <c r="A100" s="239" t="s">
        <v>303</v>
      </c>
      <c r="B100" s="71" t="s">
        <v>415</v>
      </c>
      <c r="C100" s="91" t="s">
        <v>4</v>
      </c>
      <c r="D100" s="161">
        <v>2</v>
      </c>
      <c r="E100" s="670"/>
      <c r="F100" s="688">
        <f>D100*E100</f>
        <v>0</v>
      </c>
    </row>
    <row r="101" spans="1:6">
      <c r="A101" s="239"/>
      <c r="B101" s="338"/>
      <c r="C101" s="91"/>
      <c r="D101" s="161"/>
      <c r="E101" s="670"/>
      <c r="F101" s="688"/>
    </row>
    <row r="102" spans="1:6" ht="51">
      <c r="A102" s="239" t="s">
        <v>304</v>
      </c>
      <c r="B102" s="71" t="s">
        <v>416</v>
      </c>
      <c r="C102" s="91" t="s">
        <v>4</v>
      </c>
      <c r="D102" s="161">
        <v>1</v>
      </c>
      <c r="E102" s="670"/>
      <c r="F102" s="688">
        <f>D102*E102</f>
        <v>0</v>
      </c>
    </row>
    <row r="103" spans="1:6">
      <c r="A103" s="239"/>
      <c r="B103" s="338"/>
      <c r="C103" s="91"/>
      <c r="D103" s="161"/>
      <c r="E103" s="670"/>
      <c r="F103" s="688"/>
    </row>
    <row r="104" spans="1:6" ht="25.5">
      <c r="A104" s="239" t="s">
        <v>418</v>
      </c>
      <c r="B104" s="71" t="s">
        <v>417</v>
      </c>
      <c r="C104" s="91" t="s">
        <v>4</v>
      </c>
      <c r="D104" s="161">
        <v>1</v>
      </c>
      <c r="E104" s="670"/>
      <c r="F104" s="688">
        <f>D104*E104</f>
        <v>0</v>
      </c>
    </row>
    <row r="105" spans="1:6">
      <c r="A105" s="239"/>
      <c r="B105" s="71"/>
      <c r="C105" s="91"/>
      <c r="D105" s="161"/>
      <c r="E105" s="670"/>
      <c r="F105" s="688"/>
    </row>
    <row r="106" spans="1:6" ht="38.25">
      <c r="A106" s="239" t="s">
        <v>420</v>
      </c>
      <c r="B106" s="71" t="s">
        <v>419</v>
      </c>
      <c r="C106" s="91" t="s">
        <v>4</v>
      </c>
      <c r="D106" s="161">
        <v>1</v>
      </c>
      <c r="E106" s="670"/>
      <c r="F106" s="688">
        <f>D106*E106</f>
        <v>0</v>
      </c>
    </row>
    <row r="107" spans="1:6">
      <c r="A107" s="239"/>
      <c r="B107" s="338"/>
      <c r="C107" s="94"/>
      <c r="D107" s="161"/>
      <c r="E107" s="670"/>
      <c r="F107" s="688"/>
    </row>
    <row r="108" spans="1:6" ht="51">
      <c r="A108" s="239" t="s">
        <v>302</v>
      </c>
      <c r="B108" s="71" t="s">
        <v>422</v>
      </c>
      <c r="C108" s="91"/>
      <c r="D108" s="161"/>
      <c r="E108" s="670"/>
      <c r="F108" s="688"/>
    </row>
    <row r="109" spans="1:6">
      <c r="A109" s="239"/>
      <c r="B109" s="338" t="s">
        <v>423</v>
      </c>
      <c r="C109" s="91" t="s">
        <v>4</v>
      </c>
      <c r="D109" s="161">
        <v>4</v>
      </c>
      <c r="E109" s="670"/>
      <c r="F109" s="688">
        <v>0</v>
      </c>
    </row>
    <row r="110" spans="1:6">
      <c r="A110" s="239"/>
      <c r="B110" s="338" t="s">
        <v>424</v>
      </c>
      <c r="C110" s="91" t="s">
        <v>4</v>
      </c>
      <c r="D110" s="161">
        <v>4</v>
      </c>
      <c r="E110" s="670"/>
      <c r="F110" s="688">
        <f>D110*E110</f>
        <v>0</v>
      </c>
    </row>
    <row r="111" spans="1:6">
      <c r="A111" s="239"/>
      <c r="B111" s="338" t="s">
        <v>425</v>
      </c>
      <c r="C111" s="91" t="s">
        <v>4</v>
      </c>
      <c r="D111" s="161">
        <v>1</v>
      </c>
      <c r="E111" s="670"/>
      <c r="F111" s="688">
        <f>D111*E111</f>
        <v>0</v>
      </c>
    </row>
    <row r="112" spans="1:6">
      <c r="A112" s="239"/>
      <c r="B112" s="26"/>
      <c r="C112" s="117"/>
      <c r="D112" s="168"/>
      <c r="E112" s="658"/>
      <c r="F112" s="659"/>
    </row>
    <row r="113" spans="1:6">
      <c r="A113" s="244"/>
      <c r="B113" s="24" t="s">
        <v>305</v>
      </c>
      <c r="C113" s="114"/>
      <c r="D113" s="165"/>
      <c r="E113" s="165"/>
      <c r="F113" s="169">
        <f>SUM(F70:F112)</f>
        <v>0</v>
      </c>
    </row>
    <row r="114" spans="1:6">
      <c r="A114" s="248"/>
      <c r="B114" s="73"/>
      <c r="C114" s="118"/>
      <c r="D114" s="200"/>
      <c r="E114" s="193"/>
      <c r="F114" s="201"/>
    </row>
    <row r="115" spans="1:6">
      <c r="A115" s="239"/>
      <c r="B115" s="31"/>
      <c r="C115" s="91"/>
      <c r="D115" s="205"/>
      <c r="E115" s="205"/>
      <c r="F115" s="220"/>
    </row>
  </sheetData>
  <sheetProtection algorithmName="SHA-512" hashValue="mZIl9iVOkQQ3DKV3Rlre6UzXI8fQV+n6Wy0Jiaf5ytvlLEHbYLP30pcJCUCifJvbe04eHq///wmtynesOf9D7Q==" saltValue="asWBYwCT3OfQBDbz1m+I7w==" spinCount="100000" sheet="1" objects="1" scenarios="1"/>
  <protectedRanges>
    <protectedRange sqref="C158:D158 C143:D143" name="Obseg27_1_1_1_1"/>
    <protectedRange password="C032" sqref="C158 C143" name="Obseg26_1_1_1_1"/>
    <protectedRange sqref="C158 C143" name="Obseg4_1_1_1_1_1"/>
    <protectedRange sqref="C158 C143" name="Obseg2_1_1_1_1_1"/>
    <protectedRange sqref="C158 C143" name="Obseg1_1_1_1_1_1"/>
    <protectedRange sqref="C158 C143" name="Obseg3_1_1_1_1_1"/>
    <protectedRange sqref="C158 C143" name="Obseg5_1_1_1_1_1"/>
  </protectedRanges>
  <mergeCells count="3">
    <mergeCell ref="B3:F3"/>
    <mergeCell ref="B4:F4"/>
    <mergeCell ref="B60:E60"/>
  </mergeCells>
  <pageMargins left="0.7" right="0.7" top="0.75" bottom="0.75" header="0.3" footer="0.3"/>
  <pageSetup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39"/>
  <sheetViews>
    <sheetView view="pageBreakPreview" topLeftCell="A34" zoomScaleSheetLayoutView="100" workbookViewId="0">
      <selection activeCell="B3" sqref="B3:F37"/>
    </sheetView>
  </sheetViews>
  <sheetFormatPr defaultRowHeight="12.75"/>
  <cols>
    <col min="1" max="1" width="6.5703125" customWidth="1"/>
    <col min="2" max="2" width="20.5703125" style="432" customWidth="1"/>
    <col min="3" max="3" width="12.5703125" style="432" customWidth="1"/>
    <col min="4" max="4" width="23.140625" style="432" customWidth="1"/>
    <col min="5" max="5" width="71.28515625" style="432" customWidth="1"/>
    <col min="6" max="6" width="12" style="447" customWidth="1"/>
    <col min="7" max="7" width="13" style="447" customWidth="1"/>
    <col min="8" max="8" width="11.85546875" style="447" customWidth="1"/>
  </cols>
  <sheetData>
    <row r="1" spans="2:8">
      <c r="B1" s="423" t="s">
        <v>313</v>
      </c>
      <c r="C1" s="424" t="s">
        <v>314</v>
      </c>
      <c r="D1" s="424" t="s">
        <v>315</v>
      </c>
      <c r="E1" s="424" t="s">
        <v>316</v>
      </c>
    </row>
    <row r="2" spans="2:8">
      <c r="B2" s="425" t="s">
        <v>317</v>
      </c>
      <c r="C2" s="425"/>
      <c r="D2" s="425"/>
      <c r="E2" s="425"/>
      <c r="F2" s="444" t="s">
        <v>17</v>
      </c>
      <c r="G2" s="445" t="s">
        <v>18</v>
      </c>
      <c r="H2" s="446" t="s">
        <v>19</v>
      </c>
    </row>
    <row r="3" spans="2:8" ht="127.5">
      <c r="B3" s="426"/>
      <c r="C3" s="427" t="s">
        <v>318</v>
      </c>
      <c r="D3" s="427" t="s">
        <v>319</v>
      </c>
      <c r="E3" s="427" t="s">
        <v>397</v>
      </c>
      <c r="F3" s="447">
        <v>1</v>
      </c>
      <c r="G3" s="712"/>
      <c r="H3" s="712">
        <f>F3*G3</f>
        <v>0</v>
      </c>
    </row>
    <row r="4" spans="2:8" ht="140.25">
      <c r="B4" s="426"/>
      <c r="C4" s="427">
        <v>12</v>
      </c>
      <c r="D4" s="427" t="s">
        <v>395</v>
      </c>
      <c r="E4" s="427" t="s">
        <v>396</v>
      </c>
      <c r="F4" s="447">
        <v>2</v>
      </c>
      <c r="G4" s="712"/>
      <c r="H4" s="712">
        <f t="shared" ref="H4:H5" si="0">F4*G4</f>
        <v>0</v>
      </c>
    </row>
    <row r="5" spans="2:8" ht="114.75">
      <c r="B5" s="428"/>
      <c r="C5" s="427">
        <v>24</v>
      </c>
      <c r="D5" s="427" t="s">
        <v>320</v>
      </c>
      <c r="E5" s="427" t="s">
        <v>398</v>
      </c>
      <c r="F5" s="447">
        <v>1</v>
      </c>
      <c r="G5" s="712"/>
      <c r="H5" s="712">
        <f t="shared" si="0"/>
        <v>0</v>
      </c>
    </row>
    <row r="6" spans="2:8">
      <c r="B6" s="429"/>
      <c r="C6" s="430"/>
      <c r="D6" s="430"/>
      <c r="E6" s="430"/>
      <c r="G6" s="712"/>
      <c r="H6" s="712"/>
    </row>
    <row r="7" spans="2:8" ht="25.5">
      <c r="B7" s="425" t="s">
        <v>321</v>
      </c>
      <c r="C7" s="425"/>
      <c r="D7" s="425"/>
      <c r="E7" s="425"/>
      <c r="G7" s="712"/>
      <c r="H7" s="712"/>
    </row>
    <row r="8" spans="2:8" ht="127.5">
      <c r="B8" s="426"/>
      <c r="C8" s="427">
        <v>13</v>
      </c>
      <c r="D8" s="427" t="s">
        <v>322</v>
      </c>
      <c r="E8" s="427" t="s">
        <v>323</v>
      </c>
      <c r="F8" s="447">
        <v>1</v>
      </c>
      <c r="G8" s="712"/>
      <c r="H8" s="712">
        <f t="shared" ref="H8" si="1">F8*G8</f>
        <v>0</v>
      </c>
    </row>
    <row r="9" spans="2:8">
      <c r="B9" s="431"/>
      <c r="C9" s="430"/>
      <c r="D9" s="430"/>
      <c r="E9" s="430"/>
      <c r="G9" s="712"/>
      <c r="H9" s="712"/>
    </row>
    <row r="10" spans="2:8">
      <c r="B10" s="425" t="s">
        <v>324</v>
      </c>
      <c r="C10" s="425"/>
      <c r="D10" s="425"/>
      <c r="E10" s="425"/>
      <c r="G10" s="712"/>
      <c r="H10" s="712"/>
    </row>
    <row r="11" spans="2:8" ht="153">
      <c r="B11" s="426"/>
      <c r="C11" s="427">
        <v>1</v>
      </c>
      <c r="D11" s="427" t="s">
        <v>325</v>
      </c>
      <c r="E11" s="427" t="s">
        <v>326</v>
      </c>
      <c r="F11" s="447">
        <v>1</v>
      </c>
      <c r="G11" s="712"/>
      <c r="H11" s="712">
        <f t="shared" ref="H11:H18" si="2">F11*G11</f>
        <v>0</v>
      </c>
    </row>
    <row r="12" spans="2:8" ht="153">
      <c r="B12" s="429"/>
      <c r="C12" s="430">
        <v>2</v>
      </c>
      <c r="D12" s="430" t="s">
        <v>327</v>
      </c>
      <c r="E12" s="430" t="s">
        <v>328</v>
      </c>
      <c r="F12" s="447">
        <v>1</v>
      </c>
      <c r="G12" s="712"/>
      <c r="H12" s="712">
        <f t="shared" si="2"/>
        <v>0</v>
      </c>
    </row>
    <row r="13" spans="2:8" ht="127.5">
      <c r="C13" s="430">
        <v>3</v>
      </c>
      <c r="D13" s="430" t="s">
        <v>329</v>
      </c>
      <c r="E13" s="430" t="s">
        <v>330</v>
      </c>
      <c r="F13" s="447">
        <v>1</v>
      </c>
      <c r="G13" s="712"/>
      <c r="H13" s="712">
        <f t="shared" si="2"/>
        <v>0</v>
      </c>
    </row>
    <row r="14" spans="2:8" ht="140.25">
      <c r="B14" s="428"/>
      <c r="C14" s="427">
        <v>5</v>
      </c>
      <c r="D14" s="427" t="s">
        <v>331</v>
      </c>
      <c r="E14" s="427" t="s">
        <v>332</v>
      </c>
      <c r="F14" s="447">
        <v>1</v>
      </c>
      <c r="G14" s="712"/>
      <c r="H14" s="712">
        <f t="shared" si="2"/>
        <v>0</v>
      </c>
    </row>
    <row r="15" spans="2:8" ht="140.25">
      <c r="B15" s="429"/>
      <c r="C15" s="432">
        <v>7</v>
      </c>
      <c r="D15" s="432" t="s">
        <v>333</v>
      </c>
      <c r="E15" s="430" t="s">
        <v>334</v>
      </c>
      <c r="F15" s="447">
        <v>1</v>
      </c>
      <c r="G15" s="712"/>
      <c r="H15" s="712">
        <f t="shared" si="2"/>
        <v>0</v>
      </c>
    </row>
    <row r="16" spans="2:8" ht="153">
      <c r="B16" s="426"/>
      <c r="C16" s="427">
        <v>10</v>
      </c>
      <c r="D16" s="427" t="s">
        <v>335</v>
      </c>
      <c r="E16" s="427" t="s">
        <v>336</v>
      </c>
      <c r="F16" s="447">
        <v>1</v>
      </c>
      <c r="G16" s="712"/>
      <c r="H16" s="712">
        <f t="shared" si="2"/>
        <v>0</v>
      </c>
    </row>
    <row r="17" spans="2:8" ht="127.5">
      <c r="B17" s="429"/>
      <c r="C17" s="430">
        <v>11</v>
      </c>
      <c r="D17" s="430" t="s">
        <v>337</v>
      </c>
      <c r="E17" s="430" t="s">
        <v>338</v>
      </c>
      <c r="F17" s="447">
        <v>1</v>
      </c>
      <c r="G17" s="712"/>
      <c r="H17" s="712">
        <f t="shared" si="2"/>
        <v>0</v>
      </c>
    </row>
    <row r="18" spans="2:8" ht="114.75">
      <c r="B18" s="433"/>
      <c r="C18" s="427">
        <v>16</v>
      </c>
      <c r="D18" s="427" t="s">
        <v>339</v>
      </c>
      <c r="E18" s="427" t="s">
        <v>340</v>
      </c>
      <c r="F18" s="447">
        <v>1</v>
      </c>
      <c r="G18" s="712"/>
      <c r="H18" s="712">
        <f t="shared" si="2"/>
        <v>0</v>
      </c>
    </row>
    <row r="19" spans="2:8">
      <c r="B19" s="433"/>
      <c r="C19" s="427"/>
      <c r="D19" s="427"/>
      <c r="E19" s="427"/>
      <c r="G19" s="712"/>
      <c r="H19" s="712"/>
    </row>
    <row r="20" spans="2:8">
      <c r="B20" s="425" t="s">
        <v>341</v>
      </c>
      <c r="C20" s="425"/>
      <c r="D20" s="425"/>
      <c r="E20" s="425"/>
      <c r="G20" s="712"/>
      <c r="H20" s="712"/>
    </row>
    <row r="21" spans="2:8" ht="140.25">
      <c r="B21" s="429"/>
      <c r="C21" s="430">
        <v>6</v>
      </c>
      <c r="D21" s="430" t="s">
        <v>342</v>
      </c>
      <c r="E21" s="430" t="s">
        <v>343</v>
      </c>
      <c r="F21" s="447">
        <v>1</v>
      </c>
      <c r="G21" s="712"/>
      <c r="H21" s="712">
        <f t="shared" ref="H21:H24" si="3">F21*G21</f>
        <v>0</v>
      </c>
    </row>
    <row r="22" spans="2:8" ht="140.25">
      <c r="B22" s="426"/>
      <c r="C22" s="427">
        <v>8</v>
      </c>
      <c r="D22" s="427" t="s">
        <v>344</v>
      </c>
      <c r="E22" s="427" t="s">
        <v>345</v>
      </c>
      <c r="F22" s="447">
        <v>1</v>
      </c>
      <c r="G22" s="712"/>
      <c r="H22" s="712">
        <f t="shared" si="3"/>
        <v>0</v>
      </c>
    </row>
    <row r="23" spans="2:8" ht="127.5">
      <c r="B23" s="426"/>
      <c r="C23" s="427">
        <v>9</v>
      </c>
      <c r="D23" s="427" t="s">
        <v>346</v>
      </c>
      <c r="E23" s="427" t="s">
        <v>347</v>
      </c>
      <c r="F23" s="447">
        <v>1</v>
      </c>
      <c r="G23" s="712"/>
      <c r="H23" s="712">
        <f t="shared" si="3"/>
        <v>0</v>
      </c>
    </row>
    <row r="24" spans="2:8" ht="153">
      <c r="B24" s="428"/>
      <c r="C24" s="427">
        <v>14</v>
      </c>
      <c r="D24" s="427" t="s">
        <v>348</v>
      </c>
      <c r="E24" s="427" t="s">
        <v>349</v>
      </c>
      <c r="F24" s="447">
        <v>1</v>
      </c>
      <c r="G24" s="712"/>
      <c r="H24" s="712">
        <f t="shared" si="3"/>
        <v>0</v>
      </c>
    </row>
    <row r="25" spans="2:8">
      <c r="C25" s="430"/>
      <c r="D25" s="430"/>
      <c r="E25" s="430"/>
      <c r="G25" s="712"/>
      <c r="H25" s="712"/>
    </row>
    <row r="26" spans="2:8">
      <c r="B26" s="425" t="s">
        <v>350</v>
      </c>
      <c r="C26" s="425"/>
      <c r="D26" s="425"/>
      <c r="E26" s="425"/>
      <c r="G26" s="712"/>
      <c r="H26" s="712"/>
    </row>
    <row r="27" spans="2:8" ht="153">
      <c r="B27" s="430"/>
      <c r="C27" s="430">
        <v>15</v>
      </c>
      <c r="D27" s="430" t="s">
        <v>351</v>
      </c>
      <c r="E27" s="430" t="s">
        <v>352</v>
      </c>
      <c r="F27" s="447">
        <v>1</v>
      </c>
      <c r="G27" s="712"/>
      <c r="H27" s="712">
        <f t="shared" ref="H27" si="4">F27*G27</f>
        <v>0</v>
      </c>
    </row>
    <row r="28" spans="2:8">
      <c r="C28" s="430"/>
      <c r="D28" s="430"/>
      <c r="E28" s="430"/>
      <c r="G28" s="712"/>
      <c r="H28" s="712"/>
    </row>
    <row r="29" spans="2:8">
      <c r="B29" s="425" t="s">
        <v>353</v>
      </c>
      <c r="C29" s="425"/>
      <c r="D29" s="425"/>
      <c r="E29" s="425"/>
      <c r="G29" s="712"/>
      <c r="H29" s="712"/>
    </row>
    <row r="30" spans="2:8" ht="114.75">
      <c r="C30" s="430">
        <v>21</v>
      </c>
      <c r="D30" s="430" t="s">
        <v>354</v>
      </c>
      <c r="E30" s="430" t="s">
        <v>355</v>
      </c>
      <c r="F30" s="447">
        <v>1</v>
      </c>
      <c r="G30" s="712"/>
      <c r="H30" s="712">
        <f t="shared" ref="H30:H31" si="5">F30*G30</f>
        <v>0</v>
      </c>
    </row>
    <row r="31" spans="2:8" ht="114.75">
      <c r="C31" s="430">
        <v>22</v>
      </c>
      <c r="D31" s="430" t="s">
        <v>356</v>
      </c>
      <c r="E31" s="430" t="s">
        <v>357</v>
      </c>
      <c r="F31" s="447">
        <v>1</v>
      </c>
      <c r="G31" s="712"/>
      <c r="H31" s="712">
        <f t="shared" si="5"/>
        <v>0</v>
      </c>
    </row>
    <row r="32" spans="2:8">
      <c r="C32" s="430"/>
      <c r="D32" s="430"/>
      <c r="E32" s="430"/>
      <c r="G32" s="712"/>
      <c r="H32" s="712"/>
    </row>
    <row r="33" spans="2:8">
      <c r="B33" s="425" t="s">
        <v>358</v>
      </c>
      <c r="C33" s="425"/>
      <c r="D33" s="425"/>
      <c r="E33" s="425"/>
      <c r="G33" s="712"/>
      <c r="H33" s="712"/>
    </row>
    <row r="34" spans="2:8" ht="127.5">
      <c r="C34" s="430">
        <v>23</v>
      </c>
      <c r="D34" s="430" t="s">
        <v>359</v>
      </c>
      <c r="E34" s="430" t="s">
        <v>360</v>
      </c>
      <c r="F34" s="447">
        <v>1</v>
      </c>
      <c r="G34" s="712"/>
      <c r="H34" s="712">
        <f t="shared" ref="H34" si="6">F34*G34</f>
        <v>0</v>
      </c>
    </row>
    <row r="35" spans="2:8">
      <c r="C35" s="430"/>
      <c r="D35" s="430"/>
      <c r="E35" s="430"/>
      <c r="G35" s="712"/>
      <c r="H35" s="712"/>
    </row>
    <row r="36" spans="2:8">
      <c r="B36" s="425" t="s">
        <v>361</v>
      </c>
      <c r="C36" s="425"/>
      <c r="D36" s="425"/>
      <c r="E36" s="425"/>
      <c r="G36" s="712"/>
      <c r="H36" s="712"/>
    </row>
    <row r="37" spans="2:8" ht="165.75">
      <c r="C37" s="430">
        <v>4</v>
      </c>
      <c r="D37" s="430" t="s">
        <v>362</v>
      </c>
      <c r="E37" s="425" t="s">
        <v>363</v>
      </c>
      <c r="F37" s="448">
        <v>3</v>
      </c>
      <c r="G37" s="713"/>
      <c r="H37" s="713">
        <f t="shared" ref="H37" si="7">F37*G37</f>
        <v>0</v>
      </c>
    </row>
    <row r="38" spans="2:8">
      <c r="C38" s="430"/>
      <c r="D38" s="430"/>
      <c r="E38" s="430"/>
    </row>
    <row r="39" spans="2:8" s="452" customFormat="1" ht="15">
      <c r="B39" s="449"/>
      <c r="C39" s="450"/>
      <c r="D39" s="450"/>
      <c r="E39" s="450" t="s">
        <v>394</v>
      </c>
      <c r="F39" s="451"/>
      <c r="G39" s="451"/>
      <c r="H39" s="451">
        <f>SUM(H3:H38)</f>
        <v>0</v>
      </c>
    </row>
  </sheetData>
  <sheetProtection algorithmName="SHA-512" hashValue="m2N12TH1qLu8YkO4XKG0C++fxV1njcKCn2potHxw55ZRCj2PZOlFYITI+ZJ0v+5ReNDg7jN/DMsdrKr1TVRZeg==" saltValue="yti1ROXWuejdlpjkTVp4Lw==" spinCount="100000" sheet="1" objects="1" scenarios="1"/>
  <pageMargins left="0.7" right="0.7" top="0.75" bottom="0.75" header="0.3" footer="0.3"/>
  <pageSetup paperSize="9" scale="5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70"/>
  <sheetViews>
    <sheetView topLeftCell="A22" workbookViewId="0">
      <selection activeCell="H31" sqref="H31"/>
    </sheetView>
  </sheetViews>
  <sheetFormatPr defaultColWidth="9.140625" defaultRowHeight="14.25"/>
  <cols>
    <col min="1" max="1" width="6" style="518" customWidth="1"/>
    <col min="2" max="2" width="56.5703125" style="464" customWidth="1"/>
    <col min="3" max="3" width="6.140625" style="464" bestFit="1" customWidth="1"/>
    <col min="4" max="4" width="8.42578125" style="464" customWidth="1"/>
    <col min="5" max="5" width="10.5703125" style="464" customWidth="1"/>
    <col min="6" max="6" width="15" style="464" customWidth="1"/>
    <col min="7" max="16384" width="9.140625" style="464"/>
  </cols>
  <sheetData>
    <row r="1" spans="1:6" ht="21" thickBot="1">
      <c r="A1" s="458" t="s">
        <v>11</v>
      </c>
      <c r="B1" s="459" t="s">
        <v>391</v>
      </c>
      <c r="C1" s="460"/>
      <c r="D1" s="461"/>
      <c r="E1" s="462"/>
      <c r="F1" s="463"/>
    </row>
    <row r="2" spans="1:6" ht="16.5">
      <c r="A2" s="465"/>
      <c r="B2" s="466" t="s">
        <v>426</v>
      </c>
      <c r="C2" s="467"/>
      <c r="D2" s="468"/>
      <c r="E2" s="469"/>
      <c r="F2" s="470"/>
    </row>
    <row r="3" spans="1:6">
      <c r="A3" s="471"/>
      <c r="B3" s="472"/>
      <c r="C3" s="473"/>
      <c r="D3" s="473"/>
      <c r="E3" s="474"/>
      <c r="F3" s="475"/>
    </row>
    <row r="4" spans="1:6">
      <c r="A4" s="476" t="s">
        <v>427</v>
      </c>
      <c r="B4" s="477" t="s">
        <v>428</v>
      </c>
      <c r="C4" s="478"/>
      <c r="D4" s="479"/>
      <c r="E4" s="480"/>
      <c r="F4" s="714">
        <f>SUM(F39)</f>
        <v>0</v>
      </c>
    </row>
    <row r="5" spans="1:6">
      <c r="A5" s="476" t="s">
        <v>429</v>
      </c>
      <c r="B5" s="477" t="s">
        <v>430</v>
      </c>
      <c r="C5" s="478"/>
      <c r="D5" s="479"/>
      <c r="E5" s="480"/>
      <c r="F5" s="714">
        <v>0</v>
      </c>
    </row>
    <row r="6" spans="1:6">
      <c r="A6" s="476" t="s">
        <v>431</v>
      </c>
      <c r="B6" s="477" t="s">
        <v>432</v>
      </c>
      <c r="C6" s="478"/>
      <c r="D6" s="479"/>
      <c r="E6" s="480"/>
      <c r="F6" s="714">
        <f>SUM(F162)</f>
        <v>0</v>
      </c>
    </row>
    <row r="7" spans="1:6">
      <c r="A7" s="476" t="s">
        <v>433</v>
      </c>
      <c r="B7" s="477" t="s">
        <v>434</v>
      </c>
      <c r="C7" s="478"/>
      <c r="D7" s="479"/>
      <c r="E7" s="480"/>
      <c r="F7" s="714">
        <f>SUM(F170)</f>
        <v>0</v>
      </c>
    </row>
    <row r="8" spans="1:6">
      <c r="A8" s="482"/>
      <c r="B8" s="482" t="s">
        <v>435</v>
      </c>
      <c r="C8" s="483"/>
      <c r="D8" s="483"/>
      <c r="E8" s="484"/>
      <c r="F8" s="485">
        <f>SUM(F4:F7)</f>
        <v>0</v>
      </c>
    </row>
    <row r="9" spans="1:6">
      <c r="A9" s="476"/>
      <c r="B9" s="477"/>
      <c r="C9" s="478"/>
      <c r="D9" s="479"/>
      <c r="E9" s="480"/>
      <c r="F9" s="481"/>
    </row>
    <row r="10" spans="1:6">
      <c r="A10" s="486"/>
      <c r="B10" s="487"/>
      <c r="C10" s="488"/>
      <c r="D10" s="489"/>
      <c r="E10" s="490"/>
      <c r="F10" s="491"/>
    </row>
    <row r="11" spans="1:6">
      <c r="A11" s="492" t="s">
        <v>15</v>
      </c>
      <c r="B11" s="493" t="s">
        <v>436</v>
      </c>
      <c r="C11" s="493" t="s">
        <v>437</v>
      </c>
      <c r="D11" s="493" t="s">
        <v>438</v>
      </c>
      <c r="E11" s="493" t="s">
        <v>439</v>
      </c>
      <c r="F11" s="493" t="s">
        <v>440</v>
      </c>
    </row>
    <row r="12" spans="1:6">
      <c r="A12" s="492" t="s">
        <v>427</v>
      </c>
      <c r="B12" s="494" t="s">
        <v>428</v>
      </c>
      <c r="C12" s="494"/>
      <c r="D12" s="494"/>
      <c r="E12" s="495"/>
      <c r="F12" s="494"/>
    </row>
    <row r="13" spans="1:6">
      <c r="A13" s="496"/>
      <c r="B13" s="497"/>
      <c r="C13" s="498"/>
      <c r="D13" s="479"/>
      <c r="E13" s="715"/>
      <c r="F13" s="715"/>
    </row>
    <row r="14" spans="1:6" ht="180" customHeight="1">
      <c r="A14" s="496">
        <f>COUNT($A$5:A13)+1</f>
        <v>1</v>
      </c>
      <c r="B14" s="499" t="s">
        <v>441</v>
      </c>
      <c r="C14" s="498"/>
      <c r="D14" s="479"/>
      <c r="E14" s="715"/>
      <c r="F14" s="715"/>
    </row>
    <row r="15" spans="1:6">
      <c r="A15" s="496"/>
      <c r="B15" s="499" t="s">
        <v>442</v>
      </c>
      <c r="C15" s="498"/>
      <c r="D15" s="479"/>
      <c r="E15" s="715"/>
      <c r="F15" s="715"/>
    </row>
    <row r="16" spans="1:6">
      <c r="A16" s="496"/>
      <c r="B16" s="500" t="s">
        <v>443</v>
      </c>
      <c r="C16" s="498" t="s">
        <v>444</v>
      </c>
      <c r="D16" s="479">
        <v>2</v>
      </c>
      <c r="E16" s="715"/>
      <c r="F16" s="715">
        <f>SUM(E16*D16)</f>
        <v>0</v>
      </c>
    </row>
    <row r="17" spans="1:6">
      <c r="A17" s="496"/>
      <c r="B17" s="497"/>
      <c r="C17" s="498"/>
      <c r="D17" s="479"/>
      <c r="E17" s="715"/>
      <c r="F17" s="715"/>
    </row>
    <row r="18" spans="1:6" ht="85.5">
      <c r="A18" s="496">
        <f>COUNT($A$5:A17)+1</f>
        <v>2</v>
      </c>
      <c r="B18" s="497" t="s">
        <v>445</v>
      </c>
      <c r="C18" s="478"/>
      <c r="D18" s="479"/>
      <c r="E18" s="715"/>
      <c r="F18" s="715"/>
    </row>
    <row r="19" spans="1:6">
      <c r="A19" s="476"/>
      <c r="B19" s="497" t="s">
        <v>446</v>
      </c>
      <c r="C19" s="478" t="s">
        <v>31</v>
      </c>
      <c r="D19" s="479">
        <v>2</v>
      </c>
      <c r="E19" s="715"/>
      <c r="F19" s="715">
        <f>SUM(E19*D19)</f>
        <v>0</v>
      </c>
    </row>
    <row r="20" spans="1:6">
      <c r="A20" s="476"/>
      <c r="B20" s="497"/>
      <c r="C20" s="478"/>
      <c r="D20" s="479"/>
      <c r="E20" s="715"/>
      <c r="F20" s="715"/>
    </row>
    <row r="21" spans="1:6" ht="228">
      <c r="A21" s="496">
        <f>COUNT($A$5:A20)+1</f>
        <v>3</v>
      </c>
      <c r="B21" s="497" t="s">
        <v>447</v>
      </c>
      <c r="C21" s="478"/>
      <c r="D21" s="479"/>
      <c r="E21" s="715"/>
      <c r="F21" s="715"/>
    </row>
    <row r="22" spans="1:6">
      <c r="A22" s="476"/>
      <c r="B22" s="501" t="s">
        <v>448</v>
      </c>
      <c r="C22" s="502" t="s">
        <v>4</v>
      </c>
      <c r="D22" s="503">
        <v>1</v>
      </c>
      <c r="E22" s="716"/>
      <c r="F22" s="716">
        <f>D22*E22</f>
        <v>0</v>
      </c>
    </row>
    <row r="23" spans="1:6">
      <c r="A23" s="476"/>
      <c r="B23" s="497"/>
      <c r="C23" s="478"/>
      <c r="D23" s="479"/>
      <c r="E23" s="715"/>
      <c r="F23" s="715"/>
    </row>
    <row r="24" spans="1:6" ht="71.25">
      <c r="A24" s="496">
        <f>COUNT($A$5:A21)+1</f>
        <v>4</v>
      </c>
      <c r="B24" s="504" t="s">
        <v>449</v>
      </c>
      <c r="C24" s="502"/>
      <c r="D24" s="503"/>
      <c r="E24" s="716"/>
      <c r="F24" s="715"/>
    </row>
    <row r="25" spans="1:6">
      <c r="A25" s="476"/>
      <c r="B25" s="504" t="s">
        <v>450</v>
      </c>
      <c r="C25" s="502"/>
      <c r="D25" s="503"/>
      <c r="E25" s="716"/>
      <c r="F25" s="715"/>
    </row>
    <row r="26" spans="1:6" ht="28.5">
      <c r="A26" s="476"/>
      <c r="B26" s="505" t="s">
        <v>451</v>
      </c>
      <c r="C26" s="502"/>
      <c r="D26" s="503"/>
      <c r="E26" s="716"/>
      <c r="F26" s="715"/>
    </row>
    <row r="27" spans="1:6">
      <c r="A27" s="476"/>
      <c r="B27" s="504" t="s">
        <v>452</v>
      </c>
      <c r="C27" s="502"/>
      <c r="D27" s="503"/>
      <c r="E27" s="716"/>
      <c r="F27" s="715"/>
    </row>
    <row r="28" spans="1:6">
      <c r="A28" s="476"/>
      <c r="B28" s="504" t="s">
        <v>453</v>
      </c>
      <c r="C28" s="502" t="s">
        <v>4</v>
      </c>
      <c r="D28" s="503">
        <v>1</v>
      </c>
      <c r="E28" s="716"/>
      <c r="F28" s="715"/>
    </row>
    <row r="29" spans="1:6">
      <c r="A29" s="476"/>
      <c r="B29" s="504" t="s">
        <v>454</v>
      </c>
      <c r="C29" s="502" t="s">
        <v>4</v>
      </c>
      <c r="D29" s="503">
        <v>1</v>
      </c>
      <c r="E29" s="716"/>
      <c r="F29" s="715"/>
    </row>
    <row r="30" spans="1:6">
      <c r="A30" s="476"/>
      <c r="B30" s="497"/>
      <c r="C30" s="478"/>
      <c r="D30" s="479"/>
      <c r="E30" s="715"/>
      <c r="F30" s="715"/>
    </row>
    <row r="31" spans="1:6">
      <c r="A31" s="496">
        <f>COUNT($A$5:A30)+1</f>
        <v>5</v>
      </c>
      <c r="B31" s="506" t="s">
        <v>455</v>
      </c>
      <c r="C31" s="507" t="s">
        <v>31</v>
      </c>
      <c r="D31" s="508">
        <v>1</v>
      </c>
      <c r="E31" s="715"/>
      <c r="F31" s="715"/>
    </row>
    <row r="32" spans="1:6">
      <c r="A32" s="476"/>
      <c r="B32" s="506"/>
      <c r="C32" s="507"/>
      <c r="D32" s="508"/>
      <c r="E32" s="715"/>
      <c r="F32" s="715" t="str">
        <f t="shared" ref="F31:F37" si="0">IF(E32="","",ROUND(D32,2)*ROUND(E32,2))</f>
        <v/>
      </c>
    </row>
    <row r="33" spans="1:6" ht="28.5">
      <c r="A33" s="496">
        <f>COUNT($A$5:A31)+1</f>
        <v>6</v>
      </c>
      <c r="B33" s="506" t="s">
        <v>456</v>
      </c>
      <c r="C33" s="507" t="s">
        <v>31</v>
      </c>
      <c r="D33" s="508">
        <v>1</v>
      </c>
      <c r="E33" s="715"/>
      <c r="F33" s="715" t="str">
        <f>IF(E33="","",ROUND(D33,2)*ROUND(E33,2))</f>
        <v/>
      </c>
    </row>
    <row r="34" spans="1:6">
      <c r="A34" s="476"/>
      <c r="B34" s="506"/>
      <c r="C34" s="507"/>
      <c r="D34" s="508"/>
      <c r="E34" s="715"/>
      <c r="F34" s="715" t="str">
        <f t="shared" si="0"/>
        <v/>
      </c>
    </row>
    <row r="35" spans="1:6" ht="28.5">
      <c r="A35" s="496">
        <f>COUNT($A$5:A33)+1</f>
        <v>7</v>
      </c>
      <c r="B35" s="506" t="s">
        <v>457</v>
      </c>
      <c r="C35" s="507" t="s">
        <v>31</v>
      </c>
      <c r="D35" s="508">
        <v>1</v>
      </c>
      <c r="E35" s="715"/>
      <c r="F35" s="715" t="str">
        <f t="shared" si="0"/>
        <v/>
      </c>
    </row>
    <row r="36" spans="1:6">
      <c r="A36" s="476"/>
      <c r="B36" s="506"/>
      <c r="C36" s="507"/>
      <c r="D36" s="508"/>
      <c r="E36" s="715"/>
      <c r="F36" s="715" t="str">
        <f t="shared" si="0"/>
        <v/>
      </c>
    </row>
    <row r="37" spans="1:6" ht="28.5">
      <c r="A37" s="496">
        <f>COUNT($A$5:A35)+1</f>
        <v>8</v>
      </c>
      <c r="B37" s="506" t="s">
        <v>458</v>
      </c>
      <c r="C37" s="507" t="s">
        <v>31</v>
      </c>
      <c r="D37" s="508">
        <v>1</v>
      </c>
      <c r="E37" s="715"/>
      <c r="F37" s="715" t="str">
        <f t="shared" si="0"/>
        <v/>
      </c>
    </row>
    <row r="38" spans="1:6">
      <c r="A38" s="476"/>
      <c r="B38" s="497"/>
      <c r="C38" s="478"/>
      <c r="D38" s="479"/>
      <c r="E38" s="717"/>
      <c r="F38" s="717"/>
    </row>
    <row r="39" spans="1:6">
      <c r="A39" s="482"/>
      <c r="B39" s="482" t="s">
        <v>459</v>
      </c>
      <c r="C39" s="483"/>
      <c r="D39" s="483"/>
      <c r="E39" s="484"/>
      <c r="F39" s="485">
        <f>SUM(F13:F37)</f>
        <v>0</v>
      </c>
    </row>
    <row r="40" spans="1:6">
      <c r="A40" s="492" t="s">
        <v>15</v>
      </c>
      <c r="B40" s="493" t="s">
        <v>436</v>
      </c>
      <c r="C40" s="493" t="s">
        <v>437</v>
      </c>
      <c r="D40" s="493" t="s">
        <v>438</v>
      </c>
      <c r="E40" s="493" t="s">
        <v>439</v>
      </c>
      <c r="F40" s="493" t="s">
        <v>440</v>
      </c>
    </row>
    <row r="41" spans="1:6">
      <c r="A41" s="492" t="s">
        <v>429</v>
      </c>
      <c r="B41" s="493" t="s">
        <v>460</v>
      </c>
      <c r="C41" s="493"/>
      <c r="D41" s="493"/>
      <c r="E41" s="493"/>
      <c r="F41" s="493"/>
    </row>
    <row r="42" spans="1:6">
      <c r="A42" s="496"/>
      <c r="B42" s="509"/>
      <c r="C42" s="510"/>
      <c r="D42" s="511"/>
      <c r="E42" s="511"/>
      <c r="F42" s="718"/>
    </row>
    <row r="43" spans="1:6" ht="42.75">
      <c r="A43" s="496">
        <v>1</v>
      </c>
      <c r="B43" s="509" t="s">
        <v>461</v>
      </c>
      <c r="C43" s="507"/>
      <c r="D43" s="508"/>
      <c r="E43" s="715"/>
      <c r="F43" s="715"/>
    </row>
    <row r="44" spans="1:6">
      <c r="A44" s="496"/>
      <c r="B44" s="509" t="s">
        <v>462</v>
      </c>
      <c r="C44" s="507"/>
      <c r="D44" s="508"/>
      <c r="E44" s="715"/>
      <c r="F44" s="715"/>
    </row>
    <row r="45" spans="1:6" ht="28.5">
      <c r="A45" s="496"/>
      <c r="B45" s="509" t="s">
        <v>463</v>
      </c>
      <c r="C45" s="507"/>
      <c r="D45" s="508"/>
      <c r="E45" s="715"/>
      <c r="F45" s="715"/>
    </row>
    <row r="46" spans="1:6">
      <c r="A46" s="496"/>
      <c r="B46" s="509"/>
      <c r="C46" s="507"/>
      <c r="D46" s="508"/>
      <c r="E46" s="715"/>
      <c r="F46" s="715"/>
    </row>
    <row r="47" spans="1:6">
      <c r="A47" s="496"/>
      <c r="B47" s="509" t="s">
        <v>464</v>
      </c>
      <c r="C47" s="507"/>
      <c r="D47" s="508"/>
      <c r="E47" s="715"/>
      <c r="F47" s="715"/>
    </row>
    <row r="48" spans="1:6">
      <c r="A48" s="496"/>
      <c r="B48" s="509" t="s">
        <v>465</v>
      </c>
      <c r="C48" s="507"/>
      <c r="D48" s="508"/>
      <c r="E48" s="715"/>
      <c r="F48" s="715"/>
    </row>
    <row r="49" spans="1:6">
      <c r="A49" s="496"/>
      <c r="B49" s="509" t="s">
        <v>466</v>
      </c>
      <c r="C49" s="507"/>
      <c r="D49" s="508"/>
      <c r="E49" s="715"/>
      <c r="F49" s="715"/>
    </row>
    <row r="50" spans="1:6">
      <c r="A50" s="496"/>
      <c r="B50" s="509" t="s">
        <v>467</v>
      </c>
      <c r="C50" s="507"/>
      <c r="D50" s="508"/>
      <c r="E50" s="715"/>
      <c r="F50" s="715"/>
    </row>
    <row r="51" spans="1:6">
      <c r="A51" s="496"/>
      <c r="B51" s="509" t="s">
        <v>468</v>
      </c>
      <c r="C51" s="507"/>
      <c r="D51" s="508"/>
      <c r="E51" s="715"/>
      <c r="F51" s="715"/>
    </row>
    <row r="52" spans="1:6">
      <c r="A52" s="496"/>
      <c r="B52" s="509" t="s">
        <v>469</v>
      </c>
      <c r="C52" s="507"/>
      <c r="D52" s="508"/>
      <c r="E52" s="715"/>
      <c r="F52" s="715"/>
    </row>
    <row r="53" spans="1:6" ht="28.5">
      <c r="A53" s="496"/>
      <c r="B53" s="509" t="s">
        <v>470</v>
      </c>
      <c r="C53" s="507"/>
      <c r="D53" s="508"/>
      <c r="E53" s="715"/>
      <c r="F53" s="715"/>
    </row>
    <row r="54" spans="1:6">
      <c r="A54" s="496"/>
      <c r="B54" s="506" t="s">
        <v>471</v>
      </c>
      <c r="C54" s="507"/>
      <c r="D54" s="508"/>
      <c r="E54" s="715"/>
      <c r="F54" s="715"/>
    </row>
    <row r="55" spans="1:6">
      <c r="A55" s="496"/>
      <c r="B55" s="509" t="s">
        <v>472</v>
      </c>
      <c r="C55" s="507" t="s">
        <v>473</v>
      </c>
      <c r="D55" s="508">
        <v>1</v>
      </c>
      <c r="E55" s="715"/>
      <c r="F55" s="715">
        <f>SUM(D55*E55)</f>
        <v>0</v>
      </c>
    </row>
    <row r="56" spans="1:6">
      <c r="A56" s="496"/>
      <c r="B56" s="509"/>
      <c r="C56" s="507"/>
      <c r="D56" s="508"/>
      <c r="E56" s="715"/>
      <c r="F56" s="715"/>
    </row>
    <row r="57" spans="1:6" ht="42.75">
      <c r="A57" s="496">
        <f>COUNT($A$43:A48)+1</f>
        <v>2</v>
      </c>
      <c r="B57" s="509" t="s">
        <v>474</v>
      </c>
      <c r="C57" s="507"/>
      <c r="D57" s="508"/>
      <c r="E57" s="715"/>
      <c r="F57" s="715"/>
    </row>
    <row r="58" spans="1:6">
      <c r="A58" s="496"/>
      <c r="B58" s="509" t="s">
        <v>475</v>
      </c>
      <c r="C58" s="507"/>
      <c r="D58" s="508"/>
      <c r="E58" s="715"/>
      <c r="F58" s="715"/>
    </row>
    <row r="59" spans="1:6">
      <c r="A59" s="496"/>
      <c r="B59" s="509" t="s">
        <v>476</v>
      </c>
      <c r="C59" s="507"/>
      <c r="D59" s="508"/>
      <c r="E59" s="715"/>
      <c r="F59" s="715"/>
    </row>
    <row r="60" spans="1:6">
      <c r="A60" s="496"/>
      <c r="B60" s="509" t="s">
        <v>477</v>
      </c>
      <c r="C60" s="507"/>
      <c r="D60" s="508"/>
      <c r="E60" s="715"/>
      <c r="F60" s="715"/>
    </row>
    <row r="61" spans="1:6">
      <c r="A61" s="496"/>
      <c r="B61" s="506" t="s">
        <v>478</v>
      </c>
      <c r="C61" s="507"/>
      <c r="D61" s="508"/>
      <c r="E61" s="715"/>
      <c r="F61" s="715"/>
    </row>
    <row r="62" spans="1:6">
      <c r="A62" s="496"/>
      <c r="B62" s="509" t="s">
        <v>479</v>
      </c>
      <c r="C62" s="507" t="s">
        <v>473</v>
      </c>
      <c r="D62" s="508">
        <v>1</v>
      </c>
      <c r="E62" s="715"/>
      <c r="F62" s="715">
        <f>SUM(D62*E62)</f>
        <v>0</v>
      </c>
    </row>
    <row r="63" spans="1:6">
      <c r="A63" s="496"/>
      <c r="B63" s="509"/>
      <c r="C63" s="507"/>
      <c r="D63" s="508"/>
      <c r="E63" s="715"/>
      <c r="F63" s="715"/>
    </row>
    <row r="64" spans="1:6" ht="50.1" customHeight="1">
      <c r="A64" s="496">
        <f>COUNT($A$43:A63)+1</f>
        <v>3</v>
      </c>
      <c r="B64" s="512" t="s">
        <v>480</v>
      </c>
      <c r="C64" s="507"/>
      <c r="D64" s="508"/>
      <c r="E64" s="715"/>
      <c r="F64" s="715"/>
    </row>
    <row r="65" spans="1:6">
      <c r="A65" s="496"/>
      <c r="B65" s="512" t="s">
        <v>481</v>
      </c>
      <c r="C65" s="507"/>
      <c r="D65" s="508"/>
      <c r="E65" s="715"/>
      <c r="F65" s="715"/>
    </row>
    <row r="66" spans="1:6">
      <c r="A66" s="496"/>
      <c r="B66" s="512" t="s">
        <v>544</v>
      </c>
      <c r="C66" s="507" t="s">
        <v>473</v>
      </c>
      <c r="D66" s="508">
        <v>1</v>
      </c>
      <c r="E66" s="715"/>
      <c r="F66" s="715">
        <f>SUM(D66*E66)</f>
        <v>0</v>
      </c>
    </row>
    <row r="67" spans="1:6">
      <c r="A67" s="496"/>
      <c r="C67" s="507"/>
      <c r="D67" s="508"/>
      <c r="E67" s="715"/>
      <c r="F67" s="715"/>
    </row>
    <row r="68" spans="1:6">
      <c r="A68" s="496">
        <f>COUNT($A$43:A64)+1</f>
        <v>4</v>
      </c>
      <c r="B68" s="509" t="s">
        <v>482</v>
      </c>
      <c r="C68" s="507"/>
      <c r="D68" s="508"/>
      <c r="E68" s="715"/>
      <c r="F68" s="715"/>
    </row>
    <row r="69" spans="1:6" ht="42.75">
      <c r="A69" s="496"/>
      <c r="B69" s="509" t="s">
        <v>483</v>
      </c>
      <c r="C69" s="507"/>
      <c r="D69" s="508"/>
      <c r="E69" s="715"/>
      <c r="F69" s="715"/>
    </row>
    <row r="70" spans="1:6">
      <c r="A70" s="496"/>
      <c r="B70" s="509" t="s">
        <v>484</v>
      </c>
      <c r="C70" s="507"/>
      <c r="D70" s="508"/>
      <c r="E70" s="715"/>
      <c r="F70" s="715"/>
    </row>
    <row r="71" spans="1:6">
      <c r="A71" s="496"/>
      <c r="B71" s="506" t="s">
        <v>471</v>
      </c>
      <c r="C71" s="507"/>
      <c r="D71" s="508"/>
      <c r="E71" s="715"/>
      <c r="F71" s="715"/>
    </row>
    <row r="72" spans="1:6">
      <c r="A72" s="496"/>
      <c r="B72" s="509" t="s">
        <v>485</v>
      </c>
      <c r="C72" s="507" t="s">
        <v>473</v>
      </c>
      <c r="D72" s="508">
        <v>1</v>
      </c>
      <c r="E72" s="715"/>
      <c r="F72" s="715">
        <f>SUM(D72*E72)</f>
        <v>0</v>
      </c>
    </row>
    <row r="73" spans="1:6">
      <c r="A73" s="496"/>
      <c r="B73" s="509"/>
      <c r="C73" s="507"/>
      <c r="D73" s="508"/>
      <c r="E73" s="715"/>
      <c r="F73" s="715"/>
    </row>
    <row r="74" spans="1:6" ht="71.25">
      <c r="A74" s="496">
        <f>COUNT($A$42:A73)+1</f>
        <v>5</v>
      </c>
      <c r="B74" s="506" t="s">
        <v>486</v>
      </c>
      <c r="C74" s="507"/>
      <c r="D74" s="508"/>
      <c r="E74" s="715"/>
      <c r="F74" s="715">
        <f t="shared" ref="F74:F95" si="1">SUM(D74*E74)</f>
        <v>0</v>
      </c>
    </row>
    <row r="75" spans="1:6">
      <c r="A75" s="496"/>
      <c r="B75" s="506" t="s">
        <v>487</v>
      </c>
      <c r="C75" s="507"/>
      <c r="D75" s="508"/>
      <c r="E75" s="715"/>
      <c r="F75" s="715">
        <f t="shared" si="1"/>
        <v>0</v>
      </c>
    </row>
    <row r="76" spans="1:6">
      <c r="A76" s="496"/>
      <c r="B76" s="506" t="s">
        <v>488</v>
      </c>
      <c r="C76" s="507" t="s">
        <v>4</v>
      </c>
      <c r="D76" s="508">
        <v>3</v>
      </c>
      <c r="E76" s="715"/>
      <c r="F76" s="715">
        <f>SUM(D76*E76)</f>
        <v>0</v>
      </c>
    </row>
    <row r="77" spans="1:6">
      <c r="A77" s="496"/>
      <c r="B77" s="506"/>
      <c r="C77" s="507"/>
      <c r="D77" s="508"/>
      <c r="E77" s="715"/>
      <c r="F77" s="715"/>
    </row>
    <row r="78" spans="1:6" ht="51.6" customHeight="1">
      <c r="A78" s="496">
        <f>COUNT($A$42:A76)+1</f>
        <v>6</v>
      </c>
      <c r="B78" s="506" t="s">
        <v>489</v>
      </c>
      <c r="C78" s="507"/>
      <c r="D78" s="508"/>
      <c r="E78" s="715"/>
      <c r="F78" s="715">
        <f t="shared" si="1"/>
        <v>0</v>
      </c>
    </row>
    <row r="79" spans="1:6">
      <c r="A79" s="496"/>
      <c r="B79" s="506" t="s">
        <v>490</v>
      </c>
      <c r="C79" s="507"/>
      <c r="D79" s="508"/>
      <c r="E79" s="715"/>
      <c r="F79" s="715">
        <f t="shared" si="1"/>
        <v>0</v>
      </c>
    </row>
    <row r="80" spans="1:6">
      <c r="A80" s="496"/>
      <c r="B80" s="506" t="s">
        <v>491</v>
      </c>
      <c r="C80" s="507" t="s">
        <v>4</v>
      </c>
      <c r="D80" s="508">
        <v>1</v>
      </c>
      <c r="E80" s="715"/>
      <c r="F80" s="715">
        <f t="shared" si="1"/>
        <v>0</v>
      </c>
    </row>
    <row r="81" spans="1:6">
      <c r="A81" s="496"/>
      <c r="B81" s="506" t="s">
        <v>492</v>
      </c>
      <c r="C81" s="507" t="s">
        <v>4</v>
      </c>
      <c r="D81" s="508">
        <v>1</v>
      </c>
      <c r="E81" s="715"/>
      <c r="F81" s="715">
        <f t="shared" si="1"/>
        <v>0</v>
      </c>
    </row>
    <row r="82" spans="1:6">
      <c r="A82" s="496"/>
      <c r="B82" s="506"/>
      <c r="C82" s="507"/>
      <c r="D82" s="508"/>
      <c r="E82" s="715"/>
      <c r="F82" s="715"/>
    </row>
    <row r="83" spans="1:6" ht="156.75">
      <c r="A83" s="496">
        <f>COUNT($A$42:A80)+1</f>
        <v>7</v>
      </c>
      <c r="B83" s="506" t="s">
        <v>493</v>
      </c>
      <c r="C83" s="507"/>
      <c r="D83" s="508"/>
      <c r="E83" s="715"/>
      <c r="F83" s="715">
        <f t="shared" si="1"/>
        <v>0</v>
      </c>
    </row>
    <row r="84" spans="1:6">
      <c r="A84" s="496"/>
      <c r="B84" s="506" t="s">
        <v>494</v>
      </c>
      <c r="C84" s="507" t="s">
        <v>495</v>
      </c>
      <c r="D84" s="508">
        <v>5</v>
      </c>
      <c r="E84" s="715"/>
      <c r="F84" s="715">
        <f t="shared" si="1"/>
        <v>0</v>
      </c>
    </row>
    <row r="85" spans="1:6">
      <c r="A85" s="496"/>
      <c r="B85" s="506"/>
      <c r="C85" s="507"/>
      <c r="D85" s="508"/>
      <c r="E85" s="715"/>
      <c r="F85" s="715"/>
    </row>
    <row r="86" spans="1:6" ht="71.25">
      <c r="A86" s="496">
        <f>COUNT($A$42:A84)+1</f>
        <v>8</v>
      </c>
      <c r="B86" s="506" t="s">
        <v>496</v>
      </c>
      <c r="C86" s="507"/>
      <c r="D86" s="508"/>
      <c r="E86" s="715"/>
      <c r="F86" s="715">
        <f t="shared" si="1"/>
        <v>0</v>
      </c>
    </row>
    <row r="87" spans="1:6">
      <c r="A87" s="496"/>
      <c r="B87" s="506" t="s">
        <v>497</v>
      </c>
      <c r="C87" s="507" t="s">
        <v>444</v>
      </c>
      <c r="D87" s="508">
        <v>1</v>
      </c>
      <c r="E87" s="715"/>
      <c r="F87" s="715">
        <f t="shared" si="1"/>
        <v>0</v>
      </c>
    </row>
    <row r="88" spans="1:6">
      <c r="A88" s="496"/>
      <c r="B88" s="506" t="s">
        <v>498</v>
      </c>
      <c r="C88" s="507" t="s">
        <v>444</v>
      </c>
      <c r="D88" s="508">
        <v>8</v>
      </c>
      <c r="E88" s="715"/>
      <c r="F88" s="715">
        <f t="shared" si="1"/>
        <v>0</v>
      </c>
    </row>
    <row r="89" spans="1:6">
      <c r="A89" s="496"/>
      <c r="B89" s="506" t="s">
        <v>499</v>
      </c>
      <c r="C89" s="507" t="s">
        <v>444</v>
      </c>
      <c r="D89" s="508">
        <v>5</v>
      </c>
      <c r="E89" s="715"/>
      <c r="F89" s="715">
        <f t="shared" si="1"/>
        <v>0</v>
      </c>
    </row>
    <row r="90" spans="1:6">
      <c r="A90" s="496"/>
      <c r="B90" s="506" t="s">
        <v>500</v>
      </c>
      <c r="C90" s="507" t="s">
        <v>444</v>
      </c>
      <c r="D90" s="508">
        <v>8</v>
      </c>
      <c r="E90" s="715"/>
      <c r="F90" s="715">
        <f t="shared" ref="F90" si="2">SUM(D90*E90)</f>
        <v>0</v>
      </c>
    </row>
    <row r="91" spans="1:6">
      <c r="A91" s="496"/>
      <c r="B91" s="506" t="s">
        <v>545</v>
      </c>
      <c r="C91" s="507" t="s">
        <v>444</v>
      </c>
      <c r="D91" s="508">
        <v>5</v>
      </c>
      <c r="E91" s="715"/>
      <c r="F91" s="715">
        <f t="shared" si="1"/>
        <v>0</v>
      </c>
    </row>
    <row r="92" spans="1:6">
      <c r="A92" s="496"/>
      <c r="B92" s="506"/>
      <c r="C92" s="507"/>
      <c r="D92" s="508"/>
      <c r="E92" s="715"/>
      <c r="F92" s="715"/>
    </row>
    <row r="93" spans="1:6">
      <c r="A93" s="496"/>
      <c r="B93" s="506" t="s">
        <v>501</v>
      </c>
      <c r="C93" s="507" t="s">
        <v>444</v>
      </c>
      <c r="D93" s="508">
        <v>3</v>
      </c>
      <c r="E93" s="715"/>
      <c r="F93" s="715">
        <f t="shared" si="1"/>
        <v>0</v>
      </c>
    </row>
    <row r="94" spans="1:6">
      <c r="A94" s="496"/>
      <c r="B94" s="506" t="s">
        <v>502</v>
      </c>
      <c r="C94" s="507" t="s">
        <v>444</v>
      </c>
      <c r="D94" s="508">
        <v>3</v>
      </c>
      <c r="E94" s="715"/>
      <c r="F94" s="715">
        <f t="shared" si="1"/>
        <v>0</v>
      </c>
    </row>
    <row r="95" spans="1:6">
      <c r="A95" s="496"/>
      <c r="B95" s="506" t="s">
        <v>503</v>
      </c>
      <c r="C95" s="507" t="s">
        <v>444</v>
      </c>
      <c r="D95" s="508">
        <v>6</v>
      </c>
      <c r="E95" s="715"/>
      <c r="F95" s="715">
        <f t="shared" si="1"/>
        <v>0</v>
      </c>
    </row>
    <row r="96" spans="1:6">
      <c r="A96" s="496"/>
      <c r="B96" s="506" t="s">
        <v>504</v>
      </c>
      <c r="C96" s="507" t="s">
        <v>444</v>
      </c>
      <c r="D96" s="508">
        <v>1</v>
      </c>
      <c r="E96" s="715"/>
      <c r="F96" s="715">
        <f t="shared" ref="F96" si="3">SUM(D96*E96)</f>
        <v>0</v>
      </c>
    </row>
    <row r="97" spans="1:6">
      <c r="A97" s="496"/>
      <c r="B97" s="506"/>
      <c r="C97" s="507"/>
      <c r="D97" s="508"/>
      <c r="E97" s="715"/>
      <c r="F97" s="715"/>
    </row>
    <row r="98" spans="1:6" ht="28.5">
      <c r="A98" s="496">
        <f>COUNT($A$42:A97)+1</f>
        <v>9</v>
      </c>
      <c r="B98" s="506" t="s">
        <v>505</v>
      </c>
      <c r="C98" s="507"/>
      <c r="D98" s="508"/>
      <c r="E98" s="715"/>
      <c r="F98" s="715">
        <f t="shared" ref="F98:F108" si="4">SUM(D98*E98)</f>
        <v>0</v>
      </c>
    </row>
    <row r="99" spans="1:6">
      <c r="A99" s="496"/>
      <c r="B99" s="506"/>
      <c r="C99" s="507" t="s">
        <v>31</v>
      </c>
      <c r="D99" s="508">
        <v>1</v>
      </c>
      <c r="E99" s="715"/>
      <c r="F99" s="715">
        <f t="shared" si="4"/>
        <v>0</v>
      </c>
    </row>
    <row r="100" spans="1:6">
      <c r="A100" s="496"/>
      <c r="B100" s="506"/>
      <c r="C100" s="507"/>
      <c r="D100" s="508"/>
      <c r="E100" s="715"/>
      <c r="F100" s="715">
        <f t="shared" si="4"/>
        <v>0</v>
      </c>
    </row>
    <row r="101" spans="1:6" ht="42.75">
      <c r="A101" s="496">
        <f>COUNT($A$42:A100)+1</f>
        <v>10</v>
      </c>
      <c r="B101" s="506" t="s">
        <v>506</v>
      </c>
      <c r="C101" s="507"/>
      <c r="D101" s="508"/>
      <c r="E101" s="715"/>
      <c r="F101" s="715">
        <f t="shared" si="4"/>
        <v>0</v>
      </c>
    </row>
    <row r="102" spans="1:6">
      <c r="A102" s="496"/>
      <c r="B102" s="506"/>
      <c r="C102" s="507" t="s">
        <v>31</v>
      </c>
      <c r="D102" s="508">
        <v>1</v>
      </c>
      <c r="E102" s="715"/>
      <c r="F102" s="715">
        <f t="shared" si="4"/>
        <v>0</v>
      </c>
    </row>
    <row r="103" spans="1:6">
      <c r="A103" s="496"/>
      <c r="B103" s="506"/>
      <c r="C103" s="507"/>
      <c r="D103" s="508"/>
      <c r="E103" s="715"/>
      <c r="F103" s="715"/>
    </row>
    <row r="104" spans="1:6" ht="57">
      <c r="A104" s="496">
        <f>COUNT($A$42:A103)+1</f>
        <v>11</v>
      </c>
      <c r="B104" s="506" t="s">
        <v>507</v>
      </c>
      <c r="C104" s="507"/>
      <c r="D104" s="508"/>
      <c r="E104" s="715"/>
      <c r="F104" s="715">
        <f t="shared" si="4"/>
        <v>0</v>
      </c>
    </row>
    <row r="105" spans="1:6">
      <c r="A105" s="496"/>
      <c r="B105" s="506"/>
      <c r="C105" s="507" t="s">
        <v>31</v>
      </c>
      <c r="D105" s="508">
        <v>1</v>
      </c>
      <c r="E105" s="715"/>
      <c r="F105" s="715">
        <f t="shared" si="4"/>
        <v>0</v>
      </c>
    </row>
    <row r="106" spans="1:6">
      <c r="A106" s="496"/>
      <c r="B106" s="506"/>
      <c r="C106" s="507"/>
      <c r="D106" s="508"/>
      <c r="E106" s="715"/>
      <c r="F106" s="715">
        <f t="shared" si="4"/>
        <v>0</v>
      </c>
    </row>
    <row r="107" spans="1:6">
      <c r="A107" s="496">
        <f>COUNT($A$42:A106)+1</f>
        <v>12</v>
      </c>
      <c r="B107" s="506" t="s">
        <v>508</v>
      </c>
      <c r="C107" s="507" t="s">
        <v>31</v>
      </c>
      <c r="D107" s="508">
        <v>1</v>
      </c>
      <c r="E107" s="715"/>
      <c r="F107" s="715">
        <f t="shared" si="4"/>
        <v>0</v>
      </c>
    </row>
    <row r="108" spans="1:6">
      <c r="A108" s="496"/>
      <c r="B108" s="506"/>
      <c r="C108" s="507"/>
      <c r="D108" s="508"/>
      <c r="E108" s="715"/>
      <c r="F108" s="715">
        <f t="shared" si="4"/>
        <v>0</v>
      </c>
    </row>
    <row r="109" spans="1:6" ht="42.75">
      <c r="A109" s="496">
        <f>COUNT($A$42:A108)+1</f>
        <v>13</v>
      </c>
      <c r="B109" s="506" t="s">
        <v>509</v>
      </c>
      <c r="C109" s="507" t="s">
        <v>31</v>
      </c>
      <c r="D109" s="508">
        <v>1</v>
      </c>
      <c r="E109" s="715"/>
      <c r="F109" s="715">
        <f>SUM(D109*E109)</f>
        <v>0</v>
      </c>
    </row>
    <row r="110" spans="1:6">
      <c r="A110" s="496"/>
      <c r="B110" s="506"/>
      <c r="C110" s="507"/>
      <c r="D110" s="508"/>
      <c r="E110" s="715"/>
      <c r="F110" s="715">
        <f>SUM(D110*E110)</f>
        <v>0</v>
      </c>
    </row>
    <row r="111" spans="1:6">
      <c r="A111" s="513"/>
      <c r="B111" s="506"/>
      <c r="C111" s="507"/>
      <c r="D111" s="508"/>
      <c r="E111" s="715"/>
      <c r="F111" s="715"/>
    </row>
    <row r="112" spans="1:6" ht="15" thickBot="1">
      <c r="A112" s="514"/>
      <c r="B112" s="514"/>
      <c r="C112" s="514"/>
      <c r="D112" s="515"/>
      <c r="E112" s="719"/>
      <c r="F112" s="719"/>
    </row>
    <row r="113" spans="1:6">
      <c r="A113" s="482"/>
      <c r="B113" s="517" t="s">
        <v>510</v>
      </c>
      <c r="C113" s="483"/>
      <c r="D113" s="483"/>
      <c r="E113" s="484"/>
      <c r="F113" s="485">
        <f>SUM(F43:F110)</f>
        <v>0</v>
      </c>
    </row>
    <row r="114" spans="1:6">
      <c r="A114" s="492" t="s">
        <v>15</v>
      </c>
      <c r="B114" s="493" t="s">
        <v>436</v>
      </c>
      <c r="C114" s="493" t="s">
        <v>437</v>
      </c>
      <c r="D114" s="493" t="s">
        <v>438</v>
      </c>
      <c r="E114" s="493" t="s">
        <v>439</v>
      </c>
      <c r="F114" s="493" t="s">
        <v>440</v>
      </c>
    </row>
    <row r="115" spans="1:6">
      <c r="A115" s="492" t="s">
        <v>431</v>
      </c>
      <c r="B115" s="494" t="s">
        <v>432</v>
      </c>
      <c r="C115" s="494"/>
      <c r="D115" s="494"/>
      <c r="E115" s="495"/>
      <c r="F115" s="494"/>
    </row>
    <row r="116" spans="1:6">
      <c r="A116" s="496"/>
      <c r="B116" s="506"/>
      <c r="C116" s="498"/>
      <c r="D116" s="479"/>
      <c r="E116" s="715"/>
      <c r="F116" s="715"/>
    </row>
    <row r="117" spans="1:6" ht="57">
      <c r="A117" s="496">
        <v>1</v>
      </c>
      <c r="B117" s="506" t="s">
        <v>511</v>
      </c>
      <c r="C117" s="498"/>
      <c r="D117" s="479"/>
      <c r="E117" s="715"/>
      <c r="F117" s="715">
        <f t="shared" ref="F117" si="5">ROUND(D117*E117,2)</f>
        <v>0</v>
      </c>
    </row>
    <row r="118" spans="1:6">
      <c r="A118" s="496"/>
      <c r="B118" s="506" t="s">
        <v>512</v>
      </c>
      <c r="C118" s="498" t="s">
        <v>31</v>
      </c>
      <c r="D118" s="479">
        <v>2</v>
      </c>
      <c r="E118" s="715"/>
      <c r="F118" s="715">
        <f>ROUND(D118*E118,2)</f>
        <v>0</v>
      </c>
    </row>
    <row r="119" spans="1:6">
      <c r="A119" s="496"/>
      <c r="B119" s="506" t="s">
        <v>513</v>
      </c>
      <c r="C119" s="498" t="s">
        <v>31</v>
      </c>
      <c r="D119" s="479">
        <v>2</v>
      </c>
      <c r="E119" s="715"/>
      <c r="F119" s="715">
        <f>ROUND(D119*E119,2)</f>
        <v>0</v>
      </c>
    </row>
    <row r="120" spans="1:6">
      <c r="A120" s="496"/>
      <c r="B120" s="506" t="s">
        <v>514</v>
      </c>
      <c r="C120" s="498" t="s">
        <v>31</v>
      </c>
      <c r="D120" s="479">
        <v>2</v>
      </c>
      <c r="E120" s="715"/>
      <c r="F120" s="715">
        <f>ROUND(D120*E120,2)</f>
        <v>0</v>
      </c>
    </row>
    <row r="121" spans="1:6">
      <c r="A121" s="496"/>
      <c r="B121" s="506"/>
      <c r="C121" s="498"/>
      <c r="D121" s="479"/>
      <c r="E121" s="715"/>
      <c r="F121" s="715"/>
    </row>
    <row r="122" spans="1:6" ht="57">
      <c r="A122" s="496">
        <v>2</v>
      </c>
      <c r="B122" s="506" t="s">
        <v>515</v>
      </c>
      <c r="C122" s="498"/>
      <c r="D122" s="479"/>
      <c r="E122" s="715"/>
      <c r="F122" s="715">
        <f t="shared" ref="F122" si="6">ROUND(D122*E122,2)</f>
        <v>0</v>
      </c>
    </row>
    <row r="123" spans="1:6">
      <c r="A123" s="496"/>
      <c r="B123" s="506" t="s">
        <v>516</v>
      </c>
      <c r="C123" s="498"/>
      <c r="D123" s="479"/>
      <c r="E123" s="715"/>
      <c r="F123" s="715"/>
    </row>
    <row r="124" spans="1:6">
      <c r="A124" s="496"/>
      <c r="B124" s="506" t="s">
        <v>517</v>
      </c>
      <c r="C124" s="498" t="s">
        <v>31</v>
      </c>
      <c r="D124" s="479">
        <v>3</v>
      </c>
      <c r="E124" s="715"/>
      <c r="F124" s="715">
        <f>ROUND(D124*E124,2)</f>
        <v>0</v>
      </c>
    </row>
    <row r="125" spans="1:6">
      <c r="A125" s="496"/>
      <c r="B125" s="506"/>
      <c r="C125" s="498"/>
      <c r="D125" s="479"/>
      <c r="E125" s="715"/>
      <c r="F125" s="715"/>
    </row>
    <row r="126" spans="1:6" ht="128.25">
      <c r="A126" s="496">
        <v>3</v>
      </c>
      <c r="B126" s="506" t="s">
        <v>518</v>
      </c>
      <c r="C126" s="498"/>
      <c r="D126" s="479"/>
      <c r="E126" s="715"/>
      <c r="F126" s="715">
        <f t="shared" ref="F126" si="7">ROUND(D126*E126,2)</f>
        <v>0</v>
      </c>
    </row>
    <row r="127" spans="1:6">
      <c r="A127" s="496"/>
      <c r="B127" s="506" t="s">
        <v>519</v>
      </c>
      <c r="C127" s="498"/>
      <c r="D127" s="479"/>
      <c r="E127" s="715"/>
      <c r="F127" s="715"/>
    </row>
    <row r="128" spans="1:6">
      <c r="A128" s="496"/>
      <c r="B128" s="506" t="s">
        <v>520</v>
      </c>
      <c r="C128" s="498"/>
      <c r="D128" s="479"/>
      <c r="E128" s="715"/>
      <c r="F128" s="715"/>
    </row>
    <row r="129" spans="1:6">
      <c r="A129" s="496"/>
      <c r="B129" s="506" t="s">
        <v>521</v>
      </c>
      <c r="C129" s="498" t="s">
        <v>444</v>
      </c>
      <c r="D129" s="479">
        <v>12</v>
      </c>
      <c r="E129" s="715"/>
      <c r="F129" s="715">
        <f>ROUND(D129*E129,2)</f>
        <v>0</v>
      </c>
    </row>
    <row r="130" spans="1:6">
      <c r="A130" s="496"/>
      <c r="B130" s="506" t="s">
        <v>522</v>
      </c>
      <c r="C130" s="498" t="s">
        <v>444</v>
      </c>
      <c r="D130" s="479">
        <v>6</v>
      </c>
      <c r="E130" s="715"/>
      <c r="F130" s="715">
        <f>ROUND(D130*E130,2)</f>
        <v>0</v>
      </c>
    </row>
    <row r="131" spans="1:6">
      <c r="A131" s="496"/>
      <c r="B131" s="506"/>
      <c r="C131" s="498"/>
      <c r="D131" s="479"/>
      <c r="E131" s="715"/>
      <c r="F131" s="715"/>
    </row>
    <row r="132" spans="1:6" ht="71.25">
      <c r="A132" s="496">
        <v>3</v>
      </c>
      <c r="B132" s="506" t="s">
        <v>523</v>
      </c>
      <c r="C132" s="498"/>
      <c r="D132" s="479"/>
      <c r="E132" s="715"/>
      <c r="F132" s="715"/>
    </row>
    <row r="133" spans="1:6">
      <c r="A133" s="496"/>
      <c r="B133" s="506" t="s">
        <v>524</v>
      </c>
      <c r="C133" s="498"/>
      <c r="D133" s="479"/>
      <c r="E133" s="715"/>
      <c r="F133" s="715"/>
    </row>
    <row r="134" spans="1:6">
      <c r="A134" s="496"/>
      <c r="B134" s="506" t="s">
        <v>525</v>
      </c>
      <c r="C134" s="498" t="s">
        <v>444</v>
      </c>
      <c r="D134" s="479">
        <v>20</v>
      </c>
      <c r="E134" s="715"/>
      <c r="F134" s="715">
        <f>ROUND(D134*E134,2)</f>
        <v>0</v>
      </c>
    </row>
    <row r="135" spans="1:6">
      <c r="A135" s="496"/>
      <c r="B135" s="506"/>
      <c r="C135" s="498"/>
      <c r="D135" s="479"/>
      <c r="E135" s="715"/>
      <c r="F135" s="715"/>
    </row>
    <row r="136" spans="1:6" ht="42.75">
      <c r="A136" s="496">
        <v>4</v>
      </c>
      <c r="B136" s="506" t="s">
        <v>526</v>
      </c>
      <c r="C136" s="498"/>
      <c r="D136" s="479"/>
      <c r="E136" s="715"/>
      <c r="F136" s="715">
        <f t="shared" ref="F136" si="8">ROUND(D136*E136,2)</f>
        <v>0</v>
      </c>
    </row>
    <row r="137" spans="1:6">
      <c r="A137" s="496"/>
      <c r="B137" s="506" t="s">
        <v>527</v>
      </c>
      <c r="C137" s="498"/>
      <c r="D137" s="479"/>
      <c r="E137" s="715"/>
      <c r="F137" s="715"/>
    </row>
    <row r="138" spans="1:6">
      <c r="A138" s="496"/>
      <c r="B138" s="506" t="s">
        <v>528</v>
      </c>
      <c r="C138" s="498" t="s">
        <v>31</v>
      </c>
      <c r="D138" s="479">
        <v>6</v>
      </c>
      <c r="E138" s="715"/>
      <c r="F138" s="715">
        <f>ROUND(D138*E138,2)</f>
        <v>0</v>
      </c>
    </row>
    <row r="139" spans="1:6">
      <c r="A139" s="496"/>
      <c r="B139" s="506"/>
      <c r="C139" s="498"/>
      <c r="D139" s="479"/>
      <c r="E139" s="715"/>
      <c r="F139" s="715"/>
    </row>
    <row r="140" spans="1:6" ht="99.75">
      <c r="A140" s="496">
        <v>7</v>
      </c>
      <c r="B140" s="506" t="s">
        <v>529</v>
      </c>
      <c r="C140" s="498"/>
      <c r="D140" s="479"/>
      <c r="E140" s="715"/>
      <c r="F140" s="715">
        <f t="shared" ref="F140" si="9">ROUND(D140*E140,2)</f>
        <v>0</v>
      </c>
    </row>
    <row r="141" spans="1:6">
      <c r="A141" s="496"/>
      <c r="B141" s="506" t="s">
        <v>516</v>
      </c>
      <c r="C141" s="498"/>
      <c r="D141" s="479"/>
      <c r="E141" s="715"/>
      <c r="F141" s="715"/>
    </row>
    <row r="142" spans="1:6">
      <c r="A142" s="496"/>
      <c r="B142" s="506" t="s">
        <v>512</v>
      </c>
      <c r="C142" s="498" t="s">
        <v>31</v>
      </c>
      <c r="D142" s="479">
        <v>2</v>
      </c>
      <c r="E142" s="715"/>
      <c r="F142" s="715">
        <f>E142*D142</f>
        <v>0</v>
      </c>
    </row>
    <row r="143" spans="1:6">
      <c r="A143" s="496"/>
      <c r="B143" s="506" t="s">
        <v>513</v>
      </c>
      <c r="C143" s="498" t="s">
        <v>31</v>
      </c>
      <c r="D143" s="479">
        <v>2</v>
      </c>
      <c r="E143" s="715"/>
      <c r="F143" s="715">
        <f>E143*D143</f>
        <v>0</v>
      </c>
    </row>
    <row r="144" spans="1:6">
      <c r="A144" s="496"/>
      <c r="B144" s="506" t="s">
        <v>514</v>
      </c>
      <c r="C144" s="498" t="s">
        <v>31</v>
      </c>
      <c r="D144" s="479">
        <v>2</v>
      </c>
      <c r="E144" s="715"/>
      <c r="F144" s="715">
        <f>E144*D144</f>
        <v>0</v>
      </c>
    </row>
    <row r="145" spans="1:6">
      <c r="A145" s="496"/>
      <c r="B145" s="506"/>
      <c r="C145" s="498"/>
      <c r="D145" s="479"/>
      <c r="E145" s="715"/>
      <c r="F145" s="715"/>
    </row>
    <row r="146" spans="1:6">
      <c r="A146" s="496">
        <v>8</v>
      </c>
      <c r="B146" s="506" t="s">
        <v>530</v>
      </c>
      <c r="C146" s="498"/>
      <c r="D146" s="479"/>
      <c r="E146" s="715"/>
      <c r="F146" s="715">
        <f t="shared" ref="F146" si="10">ROUND(D146*E146,2)</f>
        <v>0</v>
      </c>
    </row>
    <row r="147" spans="1:6">
      <c r="A147" s="496"/>
      <c r="B147" s="506" t="s">
        <v>512</v>
      </c>
      <c r="C147" s="498" t="s">
        <v>31</v>
      </c>
      <c r="D147" s="479">
        <v>2</v>
      </c>
      <c r="E147" s="715"/>
      <c r="F147" s="715">
        <f>E147*D147</f>
        <v>0</v>
      </c>
    </row>
    <row r="148" spans="1:6">
      <c r="A148" s="496"/>
      <c r="B148" s="506" t="s">
        <v>513</v>
      </c>
      <c r="C148" s="498" t="s">
        <v>31</v>
      </c>
      <c r="D148" s="479">
        <v>2</v>
      </c>
      <c r="E148" s="715"/>
      <c r="F148" s="715">
        <f>E148*D148</f>
        <v>0</v>
      </c>
    </row>
    <row r="149" spans="1:6">
      <c r="A149" s="496"/>
      <c r="B149" s="506" t="s">
        <v>514</v>
      </c>
      <c r="C149" s="498" t="s">
        <v>31</v>
      </c>
      <c r="D149" s="479">
        <v>2</v>
      </c>
      <c r="E149" s="715"/>
      <c r="F149" s="715">
        <f>E149*D149</f>
        <v>0</v>
      </c>
    </row>
    <row r="150" spans="1:6">
      <c r="A150" s="496"/>
      <c r="B150" s="506"/>
      <c r="C150" s="498"/>
      <c r="D150" s="479"/>
      <c r="E150" s="715"/>
      <c r="F150" s="715"/>
    </row>
    <row r="151" spans="1:6" ht="57">
      <c r="A151" s="496">
        <v>9</v>
      </c>
      <c r="B151" s="506" t="s">
        <v>531</v>
      </c>
      <c r="C151" s="498"/>
      <c r="D151" s="479"/>
      <c r="E151" s="715"/>
      <c r="F151" s="715">
        <f t="shared" ref="F151" si="11">ROUND(D151*E151,2)</f>
        <v>0</v>
      </c>
    </row>
    <row r="152" spans="1:6">
      <c r="A152" s="496"/>
      <c r="B152" s="506" t="s">
        <v>512</v>
      </c>
      <c r="C152" s="498" t="s">
        <v>31</v>
      </c>
      <c r="D152" s="479">
        <v>1</v>
      </c>
      <c r="E152" s="715"/>
      <c r="F152" s="715">
        <f>E152*D152</f>
        <v>0</v>
      </c>
    </row>
    <row r="153" spans="1:6">
      <c r="A153" s="496"/>
      <c r="B153" s="506" t="s">
        <v>513</v>
      </c>
      <c r="C153" s="498" t="s">
        <v>31</v>
      </c>
      <c r="D153" s="479">
        <v>1</v>
      </c>
      <c r="E153" s="715"/>
      <c r="F153" s="715">
        <f>E153*D153</f>
        <v>0</v>
      </c>
    </row>
    <row r="154" spans="1:6">
      <c r="A154" s="496"/>
      <c r="B154" s="506" t="s">
        <v>514</v>
      </c>
      <c r="C154" s="498" t="s">
        <v>31</v>
      </c>
      <c r="D154" s="479">
        <v>1</v>
      </c>
      <c r="E154" s="715"/>
      <c r="F154" s="715">
        <f>E154*D154</f>
        <v>0</v>
      </c>
    </row>
    <row r="155" spans="1:6">
      <c r="A155" s="496"/>
      <c r="B155" s="506"/>
      <c r="C155" s="498"/>
      <c r="D155" s="479"/>
      <c r="E155" s="715"/>
      <c r="F155" s="715"/>
    </row>
    <row r="156" spans="1:6" ht="71.25">
      <c r="A156" s="496">
        <v>10</v>
      </c>
      <c r="B156" s="506" t="s">
        <v>532</v>
      </c>
      <c r="C156" s="498" t="s">
        <v>31</v>
      </c>
      <c r="D156" s="479">
        <v>1</v>
      </c>
      <c r="E156" s="715"/>
      <c r="F156" s="715">
        <f>E156*D156</f>
        <v>0</v>
      </c>
    </row>
    <row r="157" spans="1:6">
      <c r="A157" s="496"/>
      <c r="B157" s="506"/>
      <c r="C157" s="498"/>
      <c r="D157" s="479"/>
      <c r="E157" s="715"/>
      <c r="F157" s="715"/>
    </row>
    <row r="158" spans="1:6" ht="28.5">
      <c r="A158" s="496">
        <v>11</v>
      </c>
      <c r="B158" s="506" t="s">
        <v>533</v>
      </c>
      <c r="C158" s="498" t="s">
        <v>31</v>
      </c>
      <c r="D158" s="479">
        <v>1</v>
      </c>
      <c r="E158" s="715"/>
      <c r="F158" s="715">
        <f>E158*D158</f>
        <v>0</v>
      </c>
    </row>
    <row r="159" spans="1:6">
      <c r="A159" s="496"/>
      <c r="B159" s="506"/>
      <c r="C159" s="498"/>
      <c r="D159" s="479"/>
      <c r="E159" s="715"/>
      <c r="F159" s="715"/>
    </row>
    <row r="160" spans="1:6" ht="299.25">
      <c r="A160" s="496">
        <v>12</v>
      </c>
      <c r="B160" s="506" t="s">
        <v>534</v>
      </c>
      <c r="C160" s="498" t="s">
        <v>31</v>
      </c>
      <c r="D160" s="479">
        <v>1</v>
      </c>
      <c r="E160" s="715"/>
      <c r="F160" s="715">
        <f>E160*D160</f>
        <v>0</v>
      </c>
    </row>
    <row r="161" spans="1:6" ht="15" thickBot="1">
      <c r="A161" s="514"/>
      <c r="B161" s="514"/>
      <c r="C161" s="514"/>
      <c r="D161" s="515"/>
      <c r="E161" s="516"/>
      <c r="F161" s="516"/>
    </row>
    <row r="162" spans="1:6">
      <c r="A162" s="482"/>
      <c r="B162" s="517" t="s">
        <v>535</v>
      </c>
      <c r="C162" s="483"/>
      <c r="D162" s="483"/>
      <c r="E162" s="484"/>
      <c r="F162" s="485">
        <f>SUM(F117:F161)</f>
        <v>0</v>
      </c>
    </row>
    <row r="163" spans="1:6">
      <c r="A163" s="496"/>
      <c r="B163" s="506"/>
      <c r="C163" s="498"/>
      <c r="D163" s="479"/>
      <c r="E163" s="479"/>
      <c r="F163" s="479"/>
    </row>
    <row r="164" spans="1:6">
      <c r="A164" s="492" t="s">
        <v>15</v>
      </c>
      <c r="B164" s="493" t="s">
        <v>436</v>
      </c>
      <c r="C164" s="493" t="s">
        <v>437</v>
      </c>
      <c r="D164" s="493" t="s">
        <v>438</v>
      </c>
      <c r="E164" s="493" t="s">
        <v>439</v>
      </c>
      <c r="F164" s="493" t="s">
        <v>440</v>
      </c>
    </row>
    <row r="165" spans="1:6">
      <c r="A165" s="492" t="s">
        <v>433</v>
      </c>
      <c r="B165" s="494" t="s">
        <v>536</v>
      </c>
      <c r="C165" s="494"/>
      <c r="D165" s="494"/>
      <c r="E165" s="495"/>
      <c r="F165" s="494"/>
    </row>
    <row r="166" spans="1:6">
      <c r="A166" s="496"/>
      <c r="B166" s="506"/>
      <c r="C166" s="498"/>
      <c r="D166" s="479"/>
      <c r="E166" s="479"/>
      <c r="F166" s="715"/>
    </row>
    <row r="167" spans="1:6" ht="28.5">
      <c r="A167" s="496">
        <v>1</v>
      </c>
      <c r="B167" s="506" t="s">
        <v>537</v>
      </c>
      <c r="C167" s="498"/>
      <c r="D167" s="479"/>
      <c r="E167" s="479"/>
      <c r="F167" s="715"/>
    </row>
    <row r="168" spans="1:6">
      <c r="A168" s="496"/>
      <c r="B168" s="506" t="s">
        <v>538</v>
      </c>
      <c r="C168" s="498" t="s">
        <v>444</v>
      </c>
      <c r="D168" s="479">
        <v>20</v>
      </c>
      <c r="E168" s="479"/>
      <c r="F168" s="715">
        <f>E168*D168</f>
        <v>0</v>
      </c>
    </row>
    <row r="169" spans="1:6">
      <c r="A169" s="496"/>
      <c r="B169" s="506"/>
      <c r="C169" s="498"/>
      <c r="D169" s="479"/>
      <c r="E169" s="479"/>
      <c r="F169" s="479"/>
    </row>
    <row r="170" spans="1:6">
      <c r="A170" s="482"/>
      <c r="B170" s="517" t="s">
        <v>539</v>
      </c>
      <c r="C170" s="483"/>
      <c r="D170" s="483"/>
      <c r="E170" s="484"/>
      <c r="F170" s="485">
        <f>SUM(F167:F169)</f>
        <v>0</v>
      </c>
    </row>
  </sheetData>
  <sheetProtection algorithmName="SHA-512" hashValue="0Lfp5N1TJLlCrHKBF1/hJllfhqvT36Tb/WKzSEh0x8PC3hRuKqSfp6VM6zR6sXGpzB4ZpcvvGPVNmCJjGgs6+g==" saltValue="8E8W6uXEqvhd3qNgfihHEw==" spinCount="10000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94"/>
  <sheetViews>
    <sheetView tabSelected="1" topLeftCell="A239" workbookViewId="0">
      <selection activeCell="F254" sqref="F254"/>
    </sheetView>
  </sheetViews>
  <sheetFormatPr defaultColWidth="9.140625" defaultRowHeight="12.75"/>
  <cols>
    <col min="1" max="1" width="6.7109375" style="617" customWidth="1"/>
    <col min="2" max="2" width="63.7109375" style="529" customWidth="1"/>
    <col min="3" max="3" width="4.5703125" style="623" bestFit="1" customWidth="1"/>
    <col min="4" max="4" width="5" style="620" bestFit="1" customWidth="1"/>
    <col min="5" max="5" width="9.42578125" style="621" bestFit="1" customWidth="1"/>
    <col min="6" max="6" width="12" style="622" customWidth="1"/>
    <col min="7" max="7" width="53.7109375" style="529" customWidth="1"/>
    <col min="8" max="16384" width="9.140625" style="529"/>
  </cols>
  <sheetData>
    <row r="1" spans="1:6" s="525" customFormat="1">
      <c r="A1" s="520" t="s">
        <v>546</v>
      </c>
      <c r="B1" s="521" t="s">
        <v>547</v>
      </c>
      <c r="C1" s="591"/>
      <c r="D1" s="592"/>
      <c r="E1" s="567" t="s">
        <v>548</v>
      </c>
      <c r="F1" s="720"/>
    </row>
    <row r="2" spans="1:6">
      <c r="A2" s="526"/>
      <c r="B2" s="430"/>
      <c r="C2" s="578"/>
      <c r="D2" s="566"/>
      <c r="E2" s="567"/>
      <c r="F2" s="568"/>
    </row>
    <row r="3" spans="1:6" s="532" customFormat="1" ht="51">
      <c r="A3" s="530"/>
      <c r="B3" s="521" t="s">
        <v>549</v>
      </c>
      <c r="C3" s="591"/>
      <c r="D3" s="592"/>
      <c r="E3" s="721"/>
      <c r="F3" s="720"/>
    </row>
    <row r="4" spans="1:6" s="533" customFormat="1">
      <c r="A4" s="526"/>
      <c r="B4" s="430"/>
      <c r="C4" s="578"/>
      <c r="D4" s="566"/>
      <c r="E4" s="567"/>
      <c r="F4" s="568"/>
    </row>
    <row r="5" spans="1:6" s="533" customFormat="1" ht="51">
      <c r="A5" s="526"/>
      <c r="B5" s="521" t="s">
        <v>550</v>
      </c>
      <c r="C5" s="578"/>
      <c r="D5" s="566"/>
      <c r="E5" s="567"/>
      <c r="F5" s="568"/>
    </row>
    <row r="6" spans="1:6" s="533" customFormat="1" ht="51">
      <c r="A6" s="526"/>
      <c r="B6" s="521" t="s">
        <v>551</v>
      </c>
      <c r="C6" s="578"/>
      <c r="D6" s="566"/>
      <c r="E6" s="567"/>
      <c r="F6" s="568"/>
    </row>
    <row r="7" spans="1:6" s="533" customFormat="1" ht="25.5">
      <c r="A7" s="526"/>
      <c r="B7" s="521" t="s">
        <v>552</v>
      </c>
      <c r="C7" s="578"/>
      <c r="D7" s="566"/>
      <c r="E7" s="567"/>
      <c r="F7" s="568"/>
    </row>
    <row r="8" spans="1:6" s="533" customFormat="1">
      <c r="A8" s="526"/>
      <c r="B8" s="430"/>
      <c r="C8" s="578"/>
      <c r="D8" s="566"/>
      <c r="E8" s="567"/>
      <c r="F8" s="568"/>
    </row>
    <row r="9" spans="1:6" s="533" customFormat="1">
      <c r="A9" s="526"/>
      <c r="B9" s="521" t="s">
        <v>553</v>
      </c>
      <c r="C9" s="578"/>
      <c r="D9" s="566"/>
      <c r="E9" s="567"/>
      <c r="F9" s="568"/>
    </row>
    <row r="10" spans="1:6" s="533" customFormat="1">
      <c r="A10" s="526"/>
      <c r="B10" s="430"/>
      <c r="C10" s="578"/>
      <c r="D10" s="566"/>
      <c r="E10" s="567"/>
      <c r="F10" s="568"/>
    </row>
    <row r="11" spans="1:6" s="533" customFormat="1" ht="38.25">
      <c r="A11" s="526"/>
      <c r="B11" s="521" t="s">
        <v>554</v>
      </c>
      <c r="C11" s="578"/>
      <c r="D11" s="566"/>
      <c r="E11" s="567"/>
      <c r="F11" s="568"/>
    </row>
    <row r="12" spans="1:6" s="533" customFormat="1">
      <c r="A12" s="526"/>
      <c r="B12" s="430"/>
      <c r="C12" s="578"/>
      <c r="D12" s="566"/>
      <c r="E12" s="567"/>
      <c r="F12" s="568"/>
    </row>
    <row r="13" spans="1:6" s="533" customFormat="1" ht="63.75">
      <c r="A13" s="526" t="s">
        <v>555</v>
      </c>
      <c r="B13" s="430" t="s">
        <v>556</v>
      </c>
      <c r="C13" s="578"/>
      <c r="D13" s="566"/>
      <c r="E13" s="567"/>
      <c r="F13" s="568"/>
    </row>
    <row r="14" spans="1:6" s="533" customFormat="1">
      <c r="A14" s="526"/>
      <c r="B14" s="430"/>
      <c r="C14" s="578"/>
      <c r="D14" s="566"/>
      <c r="E14" s="567"/>
      <c r="F14" s="568"/>
    </row>
    <row r="15" spans="1:6" s="533" customFormat="1" ht="38.25">
      <c r="A15" s="526" t="s">
        <v>557</v>
      </c>
      <c r="B15" s="430" t="s">
        <v>558</v>
      </c>
      <c r="C15" s="578"/>
      <c r="D15" s="566"/>
      <c r="E15" s="567"/>
      <c r="F15" s="568"/>
    </row>
    <row r="16" spans="1:6" s="533" customFormat="1">
      <c r="A16" s="526"/>
      <c r="B16" s="430"/>
      <c r="C16" s="578"/>
      <c r="D16" s="566"/>
      <c r="E16" s="567"/>
      <c r="F16" s="568"/>
    </row>
    <row r="17" spans="1:6" s="533" customFormat="1" ht="63.75">
      <c r="A17" s="526" t="s">
        <v>559</v>
      </c>
      <c r="B17" s="430" t="s">
        <v>560</v>
      </c>
      <c r="C17" s="578"/>
      <c r="D17" s="566"/>
      <c r="E17" s="567"/>
      <c r="F17" s="568"/>
    </row>
    <row r="18" spans="1:6" s="533" customFormat="1">
      <c r="A18" s="526"/>
      <c r="B18" s="430"/>
      <c r="C18" s="578"/>
      <c r="D18" s="566"/>
      <c r="E18" s="567"/>
      <c r="F18" s="568"/>
    </row>
    <row r="19" spans="1:6" s="533" customFormat="1" ht="25.5">
      <c r="A19" s="526" t="s">
        <v>561</v>
      </c>
      <c r="B19" s="430" t="s">
        <v>562</v>
      </c>
      <c r="C19" s="578"/>
      <c r="D19" s="566"/>
      <c r="E19" s="567"/>
      <c r="F19" s="568"/>
    </row>
    <row r="20" spans="1:6" s="533" customFormat="1">
      <c r="A20" s="526"/>
      <c r="B20" s="430"/>
      <c r="C20" s="578"/>
      <c r="D20" s="566"/>
      <c r="E20" s="567"/>
      <c r="F20" s="568"/>
    </row>
    <row r="21" spans="1:6" s="533" customFormat="1" ht="51">
      <c r="A21" s="526" t="s">
        <v>563</v>
      </c>
      <c r="B21" s="430" t="s">
        <v>564</v>
      </c>
      <c r="C21" s="578"/>
      <c r="D21" s="566"/>
      <c r="E21" s="567"/>
      <c r="F21" s="568"/>
    </row>
    <row r="22" spans="1:6" s="533" customFormat="1">
      <c r="A22" s="526"/>
      <c r="B22" s="430"/>
      <c r="C22" s="578"/>
      <c r="D22" s="566"/>
      <c r="E22" s="567"/>
      <c r="F22" s="568"/>
    </row>
    <row r="23" spans="1:6" s="533" customFormat="1" ht="51">
      <c r="A23" s="526" t="s">
        <v>565</v>
      </c>
      <c r="B23" s="430" t="s">
        <v>566</v>
      </c>
      <c r="C23" s="578"/>
      <c r="D23" s="566"/>
      <c r="E23" s="567"/>
      <c r="F23" s="568"/>
    </row>
    <row r="24" spans="1:6" s="533" customFormat="1">
      <c r="A24" s="526"/>
      <c r="B24" s="430"/>
      <c r="C24" s="578"/>
      <c r="D24" s="566"/>
      <c r="E24" s="567"/>
      <c r="F24" s="568"/>
    </row>
    <row r="25" spans="1:6" s="533" customFormat="1" ht="76.5">
      <c r="A25" s="526" t="s">
        <v>567</v>
      </c>
      <c r="B25" s="430" t="s">
        <v>568</v>
      </c>
      <c r="C25" s="578"/>
      <c r="D25" s="566"/>
      <c r="E25" s="567"/>
      <c r="F25" s="568"/>
    </row>
    <row r="26" spans="1:6" s="533" customFormat="1">
      <c r="A26" s="526"/>
      <c r="B26" s="430"/>
      <c r="C26" s="578"/>
      <c r="D26" s="566"/>
      <c r="E26" s="567"/>
      <c r="F26" s="568"/>
    </row>
    <row r="27" spans="1:6" s="533" customFormat="1" ht="25.5">
      <c r="A27" s="526" t="s">
        <v>569</v>
      </c>
      <c r="B27" s="430" t="s">
        <v>570</v>
      </c>
      <c r="C27" s="578"/>
      <c r="D27" s="566"/>
      <c r="E27" s="567"/>
      <c r="F27" s="568"/>
    </row>
    <row r="28" spans="1:6" s="533" customFormat="1">
      <c r="A28" s="526"/>
      <c r="B28" s="430"/>
      <c r="C28" s="578"/>
      <c r="D28" s="566"/>
      <c r="E28" s="567"/>
      <c r="F28" s="568"/>
    </row>
    <row r="29" spans="1:6" s="533" customFormat="1" ht="25.5">
      <c r="A29" s="526" t="s">
        <v>571</v>
      </c>
      <c r="B29" s="430" t="s">
        <v>572</v>
      </c>
      <c r="C29" s="578"/>
      <c r="D29" s="566"/>
      <c r="E29" s="567"/>
      <c r="F29" s="568"/>
    </row>
    <row r="30" spans="1:6" s="533" customFormat="1">
      <c r="A30" s="526"/>
      <c r="B30" s="430"/>
      <c r="C30" s="578"/>
      <c r="D30" s="566"/>
      <c r="E30" s="567"/>
      <c r="F30" s="568"/>
    </row>
    <row r="31" spans="1:6" s="534" customFormat="1">
      <c r="A31" s="526" t="s">
        <v>573</v>
      </c>
      <c r="B31" s="430" t="s">
        <v>574</v>
      </c>
      <c r="C31" s="578"/>
      <c r="D31" s="566"/>
      <c r="E31" s="567"/>
      <c r="F31" s="568"/>
    </row>
    <row r="32" spans="1:6" s="534" customFormat="1">
      <c r="A32" s="526"/>
      <c r="B32" s="430"/>
      <c r="C32" s="578"/>
      <c r="D32" s="566"/>
      <c r="E32" s="567"/>
      <c r="F32" s="568"/>
    </row>
    <row r="33" spans="1:6" s="535" customFormat="1" ht="25.5">
      <c r="A33" s="526" t="s">
        <v>575</v>
      </c>
      <c r="B33" s="430" t="s">
        <v>576</v>
      </c>
      <c r="C33" s="578"/>
      <c r="D33" s="566"/>
      <c r="E33" s="567"/>
      <c r="F33" s="568"/>
    </row>
    <row r="34" spans="1:6" s="535" customFormat="1">
      <c r="A34" s="526"/>
      <c r="B34" s="430"/>
      <c r="C34" s="578"/>
      <c r="D34" s="566"/>
      <c r="E34" s="567"/>
      <c r="F34" s="568"/>
    </row>
    <row r="35" spans="1:6" s="534" customFormat="1">
      <c r="A35" s="526" t="s">
        <v>577</v>
      </c>
      <c r="B35" s="521" t="s">
        <v>578</v>
      </c>
      <c r="C35" s="578"/>
      <c r="D35" s="566"/>
      <c r="E35" s="567"/>
      <c r="F35" s="568"/>
    </row>
    <row r="36" spans="1:6" s="534" customFormat="1">
      <c r="A36" s="526"/>
      <c r="B36" s="430"/>
      <c r="C36" s="578"/>
      <c r="D36" s="566"/>
      <c r="E36" s="567"/>
      <c r="F36" s="568"/>
    </row>
    <row r="37" spans="1:6" s="534" customFormat="1">
      <c r="A37" s="526" t="s">
        <v>579</v>
      </c>
      <c r="B37" s="521" t="s">
        <v>580</v>
      </c>
      <c r="C37" s="578"/>
      <c r="D37" s="566"/>
      <c r="E37" s="567"/>
      <c r="F37" s="568"/>
    </row>
    <row r="38" spans="1:6" s="534" customFormat="1">
      <c r="A38" s="526"/>
      <c r="B38" s="521"/>
      <c r="C38" s="578"/>
      <c r="D38" s="566"/>
      <c r="E38" s="567"/>
      <c r="F38" s="568"/>
    </row>
    <row r="39" spans="1:6" s="525" customFormat="1">
      <c r="A39" s="530" t="s">
        <v>581</v>
      </c>
      <c r="B39" s="521" t="s">
        <v>582</v>
      </c>
      <c r="C39" s="591"/>
      <c r="D39" s="592"/>
      <c r="E39" s="567"/>
      <c r="F39" s="720"/>
    </row>
    <row r="40" spans="1:6">
      <c r="A40" s="526"/>
      <c r="B40" s="430"/>
      <c r="C40" s="578"/>
      <c r="D40" s="566"/>
      <c r="E40" s="567"/>
      <c r="F40" s="568"/>
    </row>
    <row r="41" spans="1:6">
      <c r="A41" s="526">
        <v>1</v>
      </c>
      <c r="B41" s="430" t="s">
        <v>583</v>
      </c>
      <c r="C41" s="578"/>
      <c r="D41" s="566"/>
      <c r="E41" s="567"/>
      <c r="F41" s="568"/>
    </row>
    <row r="42" spans="1:6">
      <c r="A42" s="526"/>
      <c r="B42" s="430" t="s">
        <v>584</v>
      </c>
      <c r="C42" s="578"/>
      <c r="D42" s="566"/>
      <c r="E42" s="567"/>
      <c r="F42" s="568"/>
    </row>
    <row r="43" spans="1:6" s="532" customFormat="1" ht="51">
      <c r="A43" s="530"/>
      <c r="B43" s="521" t="s">
        <v>549</v>
      </c>
      <c r="C43" s="591"/>
      <c r="D43" s="592"/>
      <c r="E43" s="721"/>
      <c r="F43" s="720"/>
    </row>
    <row r="44" spans="1:6" s="532" customFormat="1">
      <c r="A44" s="530"/>
      <c r="B44" s="521"/>
      <c r="C44" s="104"/>
      <c r="D44" s="522"/>
      <c r="E44" s="531"/>
      <c r="F44" s="524"/>
    </row>
    <row r="45" spans="1:6" s="537" customFormat="1">
      <c r="A45" s="526"/>
      <c r="B45" s="430" t="s">
        <v>585</v>
      </c>
      <c r="C45" s="128" t="s">
        <v>444</v>
      </c>
      <c r="D45" s="527">
        <v>15</v>
      </c>
      <c r="E45" s="536">
        <v>0</v>
      </c>
      <c r="F45" s="568">
        <f>D45*E45</f>
        <v>0</v>
      </c>
    </row>
    <row r="46" spans="1:6" s="538" customFormat="1">
      <c r="A46" s="526"/>
      <c r="B46" s="430" t="s">
        <v>586</v>
      </c>
      <c r="C46" s="128" t="s">
        <v>444</v>
      </c>
      <c r="D46" s="527">
        <v>360</v>
      </c>
      <c r="E46" s="536">
        <v>0</v>
      </c>
      <c r="F46" s="568">
        <f t="shared" ref="F46:F48" si="0">D46*E46</f>
        <v>0</v>
      </c>
    </row>
    <row r="47" spans="1:6" s="537" customFormat="1">
      <c r="A47" s="526"/>
      <c r="B47" s="430" t="s">
        <v>587</v>
      </c>
      <c r="C47" s="128" t="s">
        <v>444</v>
      </c>
      <c r="D47" s="527">
        <v>70</v>
      </c>
      <c r="E47" s="536">
        <v>0</v>
      </c>
      <c r="F47" s="568">
        <f t="shared" si="0"/>
        <v>0</v>
      </c>
    </row>
    <row r="48" spans="1:6" s="538" customFormat="1">
      <c r="A48" s="526"/>
      <c r="B48" s="430" t="s">
        <v>588</v>
      </c>
      <c r="C48" s="128" t="s">
        <v>444</v>
      </c>
      <c r="D48" s="527">
        <v>10</v>
      </c>
      <c r="E48" s="536">
        <v>0</v>
      </c>
      <c r="F48" s="568">
        <f t="shared" si="0"/>
        <v>0</v>
      </c>
    </row>
    <row r="49" spans="1:11" s="538" customFormat="1">
      <c r="A49" s="526"/>
      <c r="B49" s="430"/>
      <c r="C49" s="128"/>
      <c r="D49" s="527"/>
      <c r="E49" s="536"/>
      <c r="F49" s="568"/>
    </row>
    <row r="50" spans="1:11" s="541" customFormat="1">
      <c r="A50" s="539">
        <v>2</v>
      </c>
      <c r="B50" s="521" t="s">
        <v>589</v>
      </c>
      <c r="C50" s="128"/>
      <c r="D50" s="540"/>
      <c r="E50" s="722"/>
      <c r="F50" s="567"/>
    </row>
    <row r="51" spans="1:11" s="544" customFormat="1">
      <c r="A51" s="539"/>
      <c r="B51" s="542" t="s">
        <v>590</v>
      </c>
      <c r="C51" s="543" t="s">
        <v>31</v>
      </c>
      <c r="D51" s="540">
        <v>2</v>
      </c>
      <c r="E51" s="536">
        <v>0</v>
      </c>
      <c r="F51" s="567">
        <f t="shared" ref="F51" si="1">+D51*E51</f>
        <v>0</v>
      </c>
      <c r="I51" s="430"/>
      <c r="J51" s="128"/>
      <c r="K51" s="540"/>
    </row>
    <row r="52" spans="1:11" s="544" customFormat="1">
      <c r="A52" s="539"/>
      <c r="B52" s="542"/>
      <c r="C52" s="543"/>
      <c r="D52" s="540"/>
      <c r="E52" s="536"/>
      <c r="F52" s="567"/>
      <c r="I52" s="430"/>
      <c r="J52" s="128"/>
      <c r="K52" s="540"/>
    </row>
    <row r="53" spans="1:11" s="544" customFormat="1" ht="63.75">
      <c r="A53" s="539">
        <v>3</v>
      </c>
      <c r="B53" s="545" t="s">
        <v>591</v>
      </c>
      <c r="C53" s="543"/>
      <c r="D53" s="540"/>
      <c r="E53" s="536"/>
      <c r="F53" s="567"/>
      <c r="I53" s="430"/>
      <c r="J53" s="128"/>
      <c r="K53" s="540"/>
    </row>
    <row r="54" spans="1:11" s="544" customFormat="1">
      <c r="A54" s="539"/>
      <c r="B54" s="546" t="s">
        <v>592</v>
      </c>
      <c r="C54" s="128" t="s">
        <v>444</v>
      </c>
      <c r="D54" s="540">
        <v>26</v>
      </c>
      <c r="E54" s="547">
        <v>0</v>
      </c>
      <c r="F54" s="567">
        <f>D54*E54</f>
        <v>0</v>
      </c>
      <c r="I54" s="430"/>
      <c r="J54" s="128"/>
      <c r="K54" s="540"/>
    </row>
    <row r="55" spans="1:11" s="544" customFormat="1">
      <c r="A55" s="539"/>
      <c r="B55" s="546" t="s">
        <v>593</v>
      </c>
      <c r="C55" s="128" t="s">
        <v>444</v>
      </c>
      <c r="D55" s="540">
        <v>8</v>
      </c>
      <c r="E55" s="547">
        <v>0</v>
      </c>
      <c r="F55" s="567">
        <f>D55*E55</f>
        <v>0</v>
      </c>
      <c r="I55" s="430"/>
      <c r="J55" s="128"/>
      <c r="K55" s="540"/>
    </row>
    <row r="56" spans="1:11" s="549" customFormat="1">
      <c r="A56" s="539"/>
      <c r="B56" s="548"/>
      <c r="C56" s="128"/>
      <c r="D56" s="540"/>
      <c r="E56" s="547"/>
      <c r="F56" s="567"/>
    </row>
    <row r="57" spans="1:11" s="537" customFormat="1">
      <c r="A57" s="526" t="s">
        <v>594</v>
      </c>
      <c r="B57" s="521" t="s">
        <v>595</v>
      </c>
      <c r="C57" s="128"/>
      <c r="D57" s="527"/>
      <c r="E57" s="536"/>
      <c r="F57" s="568"/>
    </row>
    <row r="58" spans="1:11" s="537" customFormat="1">
      <c r="A58" s="526"/>
      <c r="B58" s="430" t="s">
        <v>596</v>
      </c>
      <c r="C58" s="128" t="s">
        <v>444</v>
      </c>
      <c r="D58" s="527">
        <v>310</v>
      </c>
      <c r="E58" s="536">
        <v>0</v>
      </c>
      <c r="F58" s="568">
        <v>0</v>
      </c>
    </row>
    <row r="59" spans="1:11" s="537" customFormat="1">
      <c r="A59" s="526"/>
      <c r="B59" s="430"/>
      <c r="C59" s="128"/>
      <c r="D59" s="527"/>
      <c r="E59" s="536"/>
      <c r="F59" s="568"/>
    </row>
    <row r="60" spans="1:11" s="550" customFormat="1">
      <c r="A60" s="526" t="s">
        <v>597</v>
      </c>
      <c r="B60" s="430" t="s">
        <v>598</v>
      </c>
      <c r="C60" s="128"/>
      <c r="D60" s="540"/>
      <c r="E60" s="567"/>
      <c r="F60" s="567"/>
    </row>
    <row r="61" spans="1:11" s="550" customFormat="1">
      <c r="A61" s="526"/>
      <c r="B61" s="551" t="s">
        <v>599</v>
      </c>
      <c r="C61" s="128" t="s">
        <v>444</v>
      </c>
      <c r="D61" s="527">
        <v>150</v>
      </c>
      <c r="E61" s="567">
        <v>0</v>
      </c>
      <c r="F61" s="567">
        <f>D61*E61</f>
        <v>0</v>
      </c>
    </row>
    <row r="62" spans="1:11" s="550" customFormat="1">
      <c r="A62" s="552"/>
      <c r="B62" s="551"/>
      <c r="C62" s="553"/>
      <c r="D62" s="554"/>
      <c r="E62" s="555"/>
      <c r="F62" s="568"/>
    </row>
    <row r="63" spans="1:11" s="562" customFormat="1">
      <c r="A63" s="556" t="s">
        <v>600</v>
      </c>
      <c r="B63" s="557" t="s">
        <v>601</v>
      </c>
      <c r="C63" s="558"/>
      <c r="D63" s="559"/>
      <c r="E63" s="560"/>
      <c r="F63" s="561"/>
    </row>
    <row r="64" spans="1:11" s="569" customFormat="1">
      <c r="A64" s="563"/>
      <c r="B64" s="564" t="s">
        <v>602</v>
      </c>
      <c r="C64" s="565" t="s">
        <v>4</v>
      </c>
      <c r="D64" s="566">
        <v>10</v>
      </c>
      <c r="E64" s="567">
        <v>0</v>
      </c>
      <c r="F64" s="568">
        <f>D64*E64</f>
        <v>0</v>
      </c>
    </row>
    <row r="65" spans="1:6" s="569" customFormat="1">
      <c r="A65" s="563"/>
      <c r="B65" s="564" t="s">
        <v>603</v>
      </c>
      <c r="C65" s="565" t="s">
        <v>4</v>
      </c>
      <c r="D65" s="566">
        <v>1</v>
      </c>
      <c r="E65" s="567">
        <v>0</v>
      </c>
      <c r="F65" s="568">
        <f>D65*E65</f>
        <v>0</v>
      </c>
    </row>
    <row r="66" spans="1:6">
      <c r="A66" s="526"/>
      <c r="B66" s="430"/>
      <c r="C66" s="128"/>
      <c r="D66" s="527"/>
      <c r="E66" s="567"/>
      <c r="F66" s="568"/>
    </row>
    <row r="67" spans="1:6" s="570" customFormat="1">
      <c r="A67" s="526" t="s">
        <v>604</v>
      </c>
      <c r="B67" s="430" t="s">
        <v>605</v>
      </c>
      <c r="C67" s="128"/>
      <c r="D67" s="527"/>
      <c r="E67" s="567"/>
      <c r="F67" s="568"/>
    </row>
    <row r="68" spans="1:6" s="570" customFormat="1">
      <c r="A68" s="526"/>
      <c r="B68" s="430" t="s">
        <v>606</v>
      </c>
      <c r="C68" s="128"/>
      <c r="D68" s="527"/>
      <c r="E68" s="567"/>
      <c r="F68" s="568"/>
    </row>
    <row r="69" spans="1:6" s="570" customFormat="1">
      <c r="A69" s="526"/>
      <c r="B69" s="430" t="s">
        <v>607</v>
      </c>
      <c r="C69" s="128" t="s">
        <v>4</v>
      </c>
      <c r="D69" s="527">
        <v>3</v>
      </c>
      <c r="E69" s="567">
        <v>0</v>
      </c>
      <c r="F69" s="568">
        <f>D69*E69</f>
        <v>0</v>
      </c>
    </row>
    <row r="70" spans="1:6">
      <c r="A70" s="526"/>
      <c r="B70" s="430"/>
      <c r="C70" s="128"/>
      <c r="D70" s="527"/>
      <c r="E70" s="567"/>
      <c r="F70" s="568"/>
    </row>
    <row r="71" spans="1:6" ht="38.25">
      <c r="A71" s="526" t="s">
        <v>608</v>
      </c>
      <c r="B71" s="430" t="s">
        <v>609</v>
      </c>
      <c r="C71" s="128" t="s">
        <v>4</v>
      </c>
      <c r="D71" s="527">
        <v>3</v>
      </c>
      <c r="E71" s="536">
        <v>0</v>
      </c>
      <c r="F71" s="568">
        <f>D71*E71</f>
        <v>0</v>
      </c>
    </row>
    <row r="72" spans="1:6">
      <c r="A72" s="526"/>
      <c r="B72" s="430"/>
      <c r="C72" s="128"/>
      <c r="D72" s="527"/>
      <c r="E72" s="536"/>
      <c r="F72" s="568"/>
    </row>
    <row r="73" spans="1:6" s="575" customFormat="1">
      <c r="A73" s="571" t="s">
        <v>610</v>
      </c>
      <c r="B73" s="432" t="s">
        <v>611</v>
      </c>
      <c r="C73" s="572"/>
      <c r="D73" s="573"/>
      <c r="E73" s="560"/>
      <c r="F73" s="561"/>
    </row>
    <row r="74" spans="1:6" s="570" customFormat="1">
      <c r="A74" s="526"/>
      <c r="B74" s="430" t="s">
        <v>612</v>
      </c>
      <c r="C74" s="128"/>
      <c r="D74" s="527"/>
      <c r="E74" s="567"/>
      <c r="F74" s="568"/>
    </row>
    <row r="75" spans="1:6" s="570" customFormat="1">
      <c r="A75" s="526"/>
      <c r="B75" s="430" t="s">
        <v>613</v>
      </c>
      <c r="C75" s="128" t="s">
        <v>4</v>
      </c>
      <c r="D75" s="527">
        <v>2</v>
      </c>
      <c r="E75" s="567">
        <v>0</v>
      </c>
      <c r="F75" s="568">
        <f>D75*E75</f>
        <v>0</v>
      </c>
    </row>
    <row r="76" spans="1:6" s="570" customFormat="1">
      <c r="A76" s="526"/>
      <c r="B76" s="430"/>
      <c r="C76" s="128"/>
      <c r="D76" s="527"/>
      <c r="E76" s="567"/>
      <c r="F76" s="568"/>
    </row>
    <row r="77" spans="1:6" s="575" customFormat="1">
      <c r="A77" s="571" t="s">
        <v>614</v>
      </c>
      <c r="B77" s="432" t="s">
        <v>615</v>
      </c>
      <c r="C77" s="572" t="s">
        <v>4</v>
      </c>
      <c r="D77" s="573">
        <v>60</v>
      </c>
      <c r="E77" s="560">
        <v>0</v>
      </c>
      <c r="F77" s="561">
        <f>D77*E77</f>
        <v>0</v>
      </c>
    </row>
    <row r="78" spans="1:6" s="570" customFormat="1">
      <c r="A78" s="526"/>
      <c r="B78" s="430"/>
      <c r="C78" s="128"/>
      <c r="D78" s="527"/>
      <c r="E78" s="567" t="s">
        <v>548</v>
      </c>
      <c r="F78" s="568" t="s">
        <v>548</v>
      </c>
    </row>
    <row r="79" spans="1:6" s="576" customFormat="1">
      <c r="A79" s="526" t="s">
        <v>616</v>
      </c>
      <c r="B79" s="430" t="s">
        <v>617</v>
      </c>
      <c r="C79" s="128" t="s">
        <v>4</v>
      </c>
      <c r="D79" s="527">
        <v>10</v>
      </c>
      <c r="E79" s="567">
        <v>0</v>
      </c>
      <c r="F79" s="568">
        <f>D79*E79</f>
        <v>0</v>
      </c>
    </row>
    <row r="80" spans="1:6" s="576" customFormat="1">
      <c r="A80" s="526"/>
      <c r="B80" s="430"/>
      <c r="C80" s="577"/>
      <c r="D80" s="527"/>
      <c r="E80" s="567"/>
      <c r="F80" s="568"/>
    </row>
    <row r="81" spans="1:6" s="579" customFormat="1">
      <c r="A81" s="563" t="s">
        <v>618</v>
      </c>
      <c r="B81" s="564" t="s">
        <v>619</v>
      </c>
      <c r="C81" s="578" t="s">
        <v>4</v>
      </c>
      <c r="D81" s="566">
        <v>1</v>
      </c>
      <c r="E81" s="567">
        <v>0</v>
      </c>
      <c r="F81" s="568">
        <f>D81*E81</f>
        <v>0</v>
      </c>
    </row>
    <row r="82" spans="1:6" s="579" customFormat="1">
      <c r="A82" s="563"/>
      <c r="B82" s="564"/>
      <c r="C82" s="578"/>
      <c r="D82" s="566"/>
      <c r="E82" s="567"/>
      <c r="F82" s="568"/>
    </row>
    <row r="83" spans="1:6" s="570" customFormat="1">
      <c r="A83" s="571" t="s">
        <v>620</v>
      </c>
      <c r="B83" s="432" t="s">
        <v>621</v>
      </c>
      <c r="C83" s="572"/>
      <c r="D83" s="573"/>
      <c r="E83" s="560"/>
      <c r="F83" s="561"/>
    </row>
    <row r="84" spans="1:6" s="570" customFormat="1">
      <c r="A84" s="571"/>
      <c r="B84" s="432" t="s">
        <v>622</v>
      </c>
      <c r="C84" s="572" t="s">
        <v>4</v>
      </c>
      <c r="D84" s="573">
        <v>2</v>
      </c>
      <c r="E84" s="560">
        <v>0</v>
      </c>
      <c r="F84" s="561">
        <f>D84*E84</f>
        <v>0</v>
      </c>
    </row>
    <row r="85" spans="1:6" s="570" customFormat="1">
      <c r="A85" s="526"/>
      <c r="B85" s="430"/>
      <c r="C85" s="128"/>
      <c r="D85" s="527"/>
      <c r="E85" s="567"/>
      <c r="F85" s="568"/>
    </row>
    <row r="86" spans="1:6" s="570" customFormat="1">
      <c r="A86" s="526" t="s">
        <v>623</v>
      </c>
      <c r="B86" s="430" t="s">
        <v>624</v>
      </c>
      <c r="C86" s="128" t="s">
        <v>32</v>
      </c>
      <c r="D86" s="527">
        <v>4</v>
      </c>
      <c r="E86" s="567">
        <v>0</v>
      </c>
      <c r="F86" s="568">
        <f>D86*E86</f>
        <v>0</v>
      </c>
    </row>
    <row r="87" spans="1:6" s="570" customFormat="1">
      <c r="A87" s="526"/>
      <c r="B87" s="430"/>
      <c r="C87" s="128"/>
      <c r="D87" s="527"/>
      <c r="E87" s="567"/>
      <c r="F87" s="568"/>
    </row>
    <row r="88" spans="1:6" s="570" customFormat="1">
      <c r="A88" s="526" t="s">
        <v>625</v>
      </c>
      <c r="B88" s="430" t="s">
        <v>626</v>
      </c>
      <c r="C88" s="128"/>
      <c r="D88" s="527"/>
      <c r="E88" s="567"/>
      <c r="F88" s="568"/>
    </row>
    <row r="89" spans="1:6" s="570" customFormat="1">
      <c r="A89" s="526"/>
      <c r="B89" s="430" t="s">
        <v>627</v>
      </c>
      <c r="C89" s="128" t="s">
        <v>32</v>
      </c>
      <c r="D89" s="527">
        <v>4</v>
      </c>
      <c r="E89" s="567">
        <v>0</v>
      </c>
      <c r="F89" s="568">
        <f>D89*E89</f>
        <v>0</v>
      </c>
    </row>
    <row r="90" spans="1:6" s="570" customFormat="1">
      <c r="A90" s="526"/>
      <c r="B90" s="430"/>
      <c r="C90" s="128"/>
      <c r="D90" s="527"/>
      <c r="E90" s="567"/>
      <c r="F90" s="568"/>
    </row>
    <row r="91" spans="1:6" s="570" customFormat="1">
      <c r="A91" s="526" t="s">
        <v>628</v>
      </c>
      <c r="B91" s="430" t="s">
        <v>629</v>
      </c>
      <c r="C91" s="128" t="s">
        <v>32</v>
      </c>
      <c r="D91" s="527">
        <v>4</v>
      </c>
      <c r="E91" s="567">
        <v>0</v>
      </c>
      <c r="F91" s="568">
        <f>D91*E91</f>
        <v>0</v>
      </c>
    </row>
    <row r="92" spans="1:6" s="570" customFormat="1">
      <c r="A92" s="526"/>
      <c r="B92" s="430"/>
      <c r="C92" s="128"/>
      <c r="D92" s="527"/>
      <c r="E92" s="567"/>
      <c r="F92" s="568"/>
    </row>
    <row r="93" spans="1:6" s="570" customFormat="1">
      <c r="A93" s="526" t="s">
        <v>630</v>
      </c>
      <c r="B93" s="430" t="s">
        <v>631</v>
      </c>
      <c r="C93" s="128"/>
      <c r="D93" s="527"/>
      <c r="E93" s="567"/>
      <c r="F93" s="568"/>
    </row>
    <row r="94" spans="1:6" s="575" customFormat="1">
      <c r="A94" s="526"/>
      <c r="B94" s="430" t="s">
        <v>632</v>
      </c>
      <c r="C94" s="128"/>
      <c r="D94" s="527"/>
      <c r="E94" s="567"/>
      <c r="F94" s="568"/>
    </row>
    <row r="95" spans="1:6" s="570" customFormat="1">
      <c r="A95" s="526"/>
      <c r="B95" s="430" t="s">
        <v>633</v>
      </c>
      <c r="C95" s="128" t="s">
        <v>32</v>
      </c>
      <c r="D95" s="527">
        <v>4</v>
      </c>
      <c r="E95" s="567">
        <v>0</v>
      </c>
      <c r="F95" s="568">
        <f>D95*E95</f>
        <v>0</v>
      </c>
    </row>
    <row r="96" spans="1:6" s="580" customFormat="1">
      <c r="A96" s="526"/>
      <c r="B96" s="430"/>
      <c r="C96" s="128"/>
      <c r="D96" s="527"/>
      <c r="E96" s="567"/>
      <c r="F96" s="568"/>
    </row>
    <row r="97" spans="1:6" s="570" customFormat="1">
      <c r="A97" s="571" t="s">
        <v>634</v>
      </c>
      <c r="B97" s="432" t="s">
        <v>635</v>
      </c>
      <c r="C97" s="572" t="s">
        <v>32</v>
      </c>
      <c r="D97" s="573">
        <v>6</v>
      </c>
      <c r="E97" s="560">
        <v>0</v>
      </c>
      <c r="F97" s="561">
        <f>+D97*E97</f>
        <v>0</v>
      </c>
    </row>
    <row r="98" spans="1:6" s="570" customFormat="1">
      <c r="A98" s="526"/>
      <c r="B98" s="430"/>
      <c r="C98" s="128"/>
      <c r="D98" s="527"/>
      <c r="E98" s="567"/>
      <c r="F98" s="568"/>
    </row>
    <row r="99" spans="1:6" s="570" customFormat="1" ht="38.25">
      <c r="A99" s="526" t="s">
        <v>636</v>
      </c>
      <c r="B99" s="430" t="s">
        <v>637</v>
      </c>
      <c r="C99" s="128" t="s">
        <v>32</v>
      </c>
      <c r="D99" s="527">
        <v>2</v>
      </c>
      <c r="E99" s="567">
        <v>0</v>
      </c>
      <c r="F99" s="568">
        <f>D99*E99</f>
        <v>0</v>
      </c>
    </row>
    <row r="100" spans="1:6" s="570" customFormat="1">
      <c r="A100" s="526"/>
      <c r="B100" s="430"/>
      <c r="C100" s="128"/>
      <c r="D100" s="527"/>
      <c r="E100" s="567"/>
      <c r="F100" s="568"/>
    </row>
    <row r="101" spans="1:6" s="570" customFormat="1" ht="25.5">
      <c r="A101" s="526" t="s">
        <v>638</v>
      </c>
      <c r="B101" s="542" t="s">
        <v>639</v>
      </c>
      <c r="C101" s="128" t="s">
        <v>444</v>
      </c>
      <c r="D101" s="527">
        <v>30</v>
      </c>
      <c r="E101" s="567">
        <v>0</v>
      </c>
      <c r="F101" s="568">
        <f>D101*E101</f>
        <v>0</v>
      </c>
    </row>
    <row r="102" spans="1:6" s="570" customFormat="1">
      <c r="A102" s="526"/>
      <c r="B102" s="581"/>
      <c r="C102" s="582"/>
      <c r="D102" s="527"/>
      <c r="E102" s="567"/>
      <c r="F102" s="568"/>
    </row>
    <row r="103" spans="1:6" s="570" customFormat="1" ht="25.5">
      <c r="A103" s="526" t="s">
        <v>640</v>
      </c>
      <c r="B103" s="430" t="s">
        <v>641</v>
      </c>
      <c r="C103" s="128" t="s">
        <v>4</v>
      </c>
      <c r="D103" s="527">
        <v>1</v>
      </c>
      <c r="E103" s="567">
        <v>0</v>
      </c>
      <c r="F103" s="568">
        <f>D103*E103</f>
        <v>0</v>
      </c>
    </row>
    <row r="104" spans="1:6" s="570" customFormat="1">
      <c r="A104" s="526"/>
      <c r="B104" s="430"/>
      <c r="C104" s="128"/>
      <c r="D104" s="527"/>
      <c r="E104" s="567"/>
      <c r="F104" s="568"/>
    </row>
    <row r="105" spans="1:6" s="570" customFormat="1" ht="25.5">
      <c r="A105" s="526" t="s">
        <v>642</v>
      </c>
      <c r="B105" s="430" t="s">
        <v>643</v>
      </c>
      <c r="C105" s="128" t="s">
        <v>4</v>
      </c>
      <c r="D105" s="527">
        <v>1</v>
      </c>
      <c r="E105" s="567">
        <v>0</v>
      </c>
      <c r="F105" s="568">
        <f>D105*E105</f>
        <v>0</v>
      </c>
    </row>
    <row r="106" spans="1:6" s="580" customFormat="1">
      <c r="A106" s="526"/>
      <c r="B106" s="430"/>
      <c r="C106" s="128"/>
      <c r="D106" s="527"/>
      <c r="E106" s="567"/>
      <c r="F106" s="568"/>
    </row>
    <row r="107" spans="1:6" s="583" customFormat="1">
      <c r="A107" s="530" t="s">
        <v>581</v>
      </c>
      <c r="B107" s="521" t="s">
        <v>644</v>
      </c>
      <c r="C107" s="104"/>
      <c r="D107" s="522"/>
      <c r="E107" s="729" t="s">
        <v>645</v>
      </c>
      <c r="F107" s="730">
        <v>0</v>
      </c>
    </row>
    <row r="108" spans="1:6" s="525" customFormat="1">
      <c r="A108" s="530"/>
      <c r="B108" s="584"/>
      <c r="C108" s="104"/>
      <c r="D108" s="522"/>
      <c r="E108" s="567"/>
      <c r="F108" s="720"/>
    </row>
    <row r="109" spans="1:6" s="525" customFormat="1">
      <c r="A109" s="530" t="s">
        <v>646</v>
      </c>
      <c r="B109" s="521" t="s">
        <v>647</v>
      </c>
      <c r="C109" s="104"/>
      <c r="D109" s="522"/>
      <c r="E109" s="567"/>
      <c r="F109" s="720"/>
    </row>
    <row r="110" spans="1:6" s="525" customFormat="1">
      <c r="A110" s="530"/>
      <c r="B110" s="521"/>
      <c r="C110" s="104"/>
      <c r="D110" s="522"/>
      <c r="E110" s="567"/>
      <c r="F110" s="720"/>
    </row>
    <row r="111" spans="1:6" ht="63.75">
      <c r="A111" s="526">
        <v>1</v>
      </c>
      <c r="B111" s="430" t="s">
        <v>648</v>
      </c>
      <c r="C111" s="128"/>
      <c r="D111" s="527"/>
      <c r="E111" s="567"/>
      <c r="F111" s="568"/>
    </row>
    <row r="112" spans="1:6">
      <c r="A112" s="526"/>
      <c r="B112" s="548" t="s">
        <v>649</v>
      </c>
      <c r="C112" s="128" t="s">
        <v>4</v>
      </c>
      <c r="D112" s="527">
        <v>33</v>
      </c>
      <c r="E112" s="567">
        <v>0</v>
      </c>
      <c r="F112" s="568">
        <f>+D112*E112</f>
        <v>0</v>
      </c>
    </row>
    <row r="113" spans="1:6">
      <c r="A113" s="526"/>
      <c r="B113" s="548"/>
      <c r="C113" s="128"/>
      <c r="D113" s="527"/>
      <c r="E113" s="567"/>
      <c r="F113" s="568"/>
    </row>
    <row r="114" spans="1:6" s="533" customFormat="1" ht="25.5">
      <c r="A114" s="526" t="s">
        <v>650</v>
      </c>
      <c r="B114" s="585" t="s">
        <v>651</v>
      </c>
      <c r="C114" s="128"/>
      <c r="D114" s="527"/>
      <c r="E114" s="567"/>
      <c r="F114" s="568"/>
    </row>
    <row r="115" spans="1:6" s="533" customFormat="1">
      <c r="A115" s="526"/>
      <c r="B115" s="586" t="s">
        <v>652</v>
      </c>
      <c r="C115" s="128" t="s">
        <v>4</v>
      </c>
      <c r="D115" s="527">
        <v>3</v>
      </c>
      <c r="E115" s="567">
        <v>0</v>
      </c>
      <c r="F115" s="568">
        <f>+D115*E115</f>
        <v>0</v>
      </c>
    </row>
    <row r="116" spans="1:6" s="533" customFormat="1">
      <c r="A116" s="526"/>
      <c r="B116" s="586"/>
      <c r="C116" s="128"/>
      <c r="D116" s="527"/>
      <c r="E116" s="567"/>
      <c r="F116" s="568"/>
    </row>
    <row r="117" spans="1:6" s="533" customFormat="1" ht="25.5">
      <c r="A117" s="526" t="s">
        <v>653</v>
      </c>
      <c r="B117" s="585" t="s">
        <v>654</v>
      </c>
      <c r="C117" s="128"/>
      <c r="D117" s="527"/>
      <c r="E117" s="567"/>
      <c r="F117" s="568"/>
    </row>
    <row r="118" spans="1:6" s="525" customFormat="1">
      <c r="A118" s="526"/>
      <c r="B118" s="586" t="s">
        <v>655</v>
      </c>
      <c r="C118" s="128" t="s">
        <v>4</v>
      </c>
      <c r="D118" s="527">
        <v>2</v>
      </c>
      <c r="E118" s="567">
        <v>0</v>
      </c>
      <c r="F118" s="568">
        <f>+D118*E118</f>
        <v>0</v>
      </c>
    </row>
    <row r="119" spans="1:6" s="525" customFormat="1">
      <c r="A119" s="526"/>
      <c r="B119" s="430"/>
      <c r="C119" s="128"/>
      <c r="D119" s="527"/>
      <c r="E119" s="523"/>
      <c r="F119" s="528"/>
    </row>
    <row r="120" spans="1:6" s="525" customFormat="1">
      <c r="A120" s="530" t="s">
        <v>646</v>
      </c>
      <c r="B120" s="584" t="s">
        <v>656</v>
      </c>
      <c r="C120" s="104"/>
      <c r="D120" s="522"/>
      <c r="E120" s="531" t="s">
        <v>645</v>
      </c>
      <c r="F120" s="524">
        <f>SUM(F111:F119)</f>
        <v>0</v>
      </c>
    </row>
    <row r="121" spans="1:6" s="525" customFormat="1">
      <c r="A121" s="530"/>
      <c r="B121" s="584"/>
      <c r="C121" s="104"/>
      <c r="D121" s="522"/>
      <c r="E121" s="523"/>
      <c r="F121" s="524"/>
    </row>
    <row r="122" spans="1:6" s="525" customFormat="1">
      <c r="A122" s="530" t="s">
        <v>657</v>
      </c>
      <c r="B122" s="521" t="s">
        <v>658</v>
      </c>
      <c r="C122" s="104"/>
      <c r="D122" s="522"/>
      <c r="E122" s="567"/>
      <c r="F122" s="720"/>
    </row>
    <row r="123" spans="1:6" s="525" customFormat="1">
      <c r="A123" s="530"/>
      <c r="B123" s="521"/>
      <c r="C123" s="104"/>
      <c r="D123" s="522"/>
      <c r="E123" s="567"/>
      <c r="F123" s="720"/>
    </row>
    <row r="124" spans="1:6" s="525" customFormat="1">
      <c r="A124" s="530"/>
      <c r="B124" s="521" t="s">
        <v>659</v>
      </c>
      <c r="C124" s="104"/>
      <c r="D124" s="522"/>
      <c r="E124" s="567"/>
      <c r="F124" s="720"/>
    </row>
    <row r="125" spans="1:6" s="525" customFormat="1">
      <c r="A125" s="530"/>
      <c r="B125" s="521" t="s">
        <v>660</v>
      </c>
      <c r="C125" s="104"/>
      <c r="D125" s="522"/>
      <c r="E125" s="567"/>
      <c r="F125" s="720"/>
    </row>
    <row r="126" spans="1:6" s="587" customFormat="1" ht="178.5">
      <c r="A126" s="530"/>
      <c r="B126" s="521" t="s">
        <v>661</v>
      </c>
      <c r="C126" s="104"/>
      <c r="D126" s="522"/>
      <c r="E126" s="567"/>
      <c r="F126" s="720"/>
    </row>
    <row r="127" spans="1:6" s="587" customFormat="1">
      <c r="A127" s="530"/>
      <c r="B127" s="521"/>
      <c r="C127" s="104"/>
      <c r="D127" s="522"/>
      <c r="E127" s="567"/>
      <c r="F127" s="720"/>
    </row>
    <row r="128" spans="1:6" s="587" customFormat="1">
      <c r="A128" s="563" t="s">
        <v>662</v>
      </c>
      <c r="B128" s="588" t="s">
        <v>663</v>
      </c>
      <c r="C128" s="578"/>
      <c r="D128" s="566"/>
      <c r="E128" s="567"/>
      <c r="F128" s="568"/>
    </row>
    <row r="129" spans="1:6" s="587" customFormat="1" ht="38.25">
      <c r="A129" s="563"/>
      <c r="B129" s="430" t="s">
        <v>664</v>
      </c>
      <c r="C129" s="578" t="s">
        <v>4</v>
      </c>
      <c r="D129" s="566">
        <v>1</v>
      </c>
      <c r="E129" s="567">
        <v>0</v>
      </c>
      <c r="F129" s="568">
        <f>+D129*E129</f>
        <v>0</v>
      </c>
    </row>
    <row r="130" spans="1:6" s="587" customFormat="1">
      <c r="A130" s="563"/>
      <c r="B130" s="564"/>
      <c r="C130" s="578"/>
      <c r="D130" s="566"/>
      <c r="E130" s="567"/>
      <c r="F130" s="568"/>
    </row>
    <row r="131" spans="1:6" s="587" customFormat="1">
      <c r="A131" s="563"/>
      <c r="B131" s="564" t="s">
        <v>665</v>
      </c>
      <c r="C131" s="578" t="s">
        <v>4</v>
      </c>
      <c r="D131" s="566">
        <v>1</v>
      </c>
      <c r="E131" s="567">
        <v>0</v>
      </c>
      <c r="F131" s="568">
        <f>+D131*E131</f>
        <v>0</v>
      </c>
    </row>
    <row r="132" spans="1:6" s="587" customFormat="1">
      <c r="A132" s="563"/>
      <c r="B132" s="564" t="s">
        <v>666</v>
      </c>
      <c r="C132" s="578" t="s">
        <v>4</v>
      </c>
      <c r="D132" s="566">
        <v>1</v>
      </c>
      <c r="E132" s="567">
        <v>0</v>
      </c>
      <c r="F132" s="568">
        <f>+D132*E132</f>
        <v>0</v>
      </c>
    </row>
    <row r="133" spans="1:6" s="587" customFormat="1">
      <c r="A133" s="563"/>
      <c r="B133" s="564"/>
      <c r="C133" s="578"/>
      <c r="D133" s="566"/>
      <c r="E133" s="567"/>
      <c r="F133" s="568"/>
    </row>
    <row r="134" spans="1:6" s="587" customFormat="1">
      <c r="A134" s="589"/>
      <c r="B134" s="588" t="s">
        <v>667</v>
      </c>
      <c r="C134" s="578"/>
      <c r="D134" s="566"/>
      <c r="E134" s="723"/>
      <c r="F134" s="724"/>
    </row>
    <row r="135" spans="1:6" s="587" customFormat="1">
      <c r="A135" s="589"/>
      <c r="B135" s="564" t="s">
        <v>668</v>
      </c>
      <c r="C135" s="578" t="s">
        <v>4</v>
      </c>
      <c r="D135" s="566">
        <v>1</v>
      </c>
      <c r="E135" s="723">
        <v>0</v>
      </c>
      <c r="F135" s="724">
        <f>+D135*E135</f>
        <v>0</v>
      </c>
    </row>
    <row r="136" spans="1:6" s="587" customFormat="1">
      <c r="A136" s="563"/>
      <c r="B136" s="564"/>
      <c r="C136" s="578"/>
      <c r="D136" s="566"/>
      <c r="E136" s="567"/>
      <c r="F136" s="568"/>
    </row>
    <row r="137" spans="1:6" s="587" customFormat="1">
      <c r="A137" s="563"/>
      <c r="B137" s="588" t="s">
        <v>669</v>
      </c>
      <c r="C137" s="578"/>
      <c r="D137" s="566"/>
      <c r="E137" s="567"/>
      <c r="F137" s="568"/>
    </row>
    <row r="138" spans="1:6" s="587" customFormat="1">
      <c r="A138" s="563"/>
      <c r="B138" s="564" t="s">
        <v>670</v>
      </c>
      <c r="C138" s="578" t="s">
        <v>4</v>
      </c>
      <c r="D138" s="566">
        <v>12</v>
      </c>
      <c r="E138" s="567">
        <v>0</v>
      </c>
      <c r="F138" s="568">
        <f>+D138*E138</f>
        <v>0</v>
      </c>
    </row>
    <row r="139" spans="1:6" s="587" customFormat="1">
      <c r="A139" s="563"/>
      <c r="B139" s="564"/>
      <c r="C139" s="578"/>
      <c r="D139" s="566"/>
      <c r="E139" s="567"/>
      <c r="F139" s="568"/>
    </row>
    <row r="140" spans="1:6" s="533" customFormat="1">
      <c r="A140" s="563"/>
      <c r="B140" s="588" t="s">
        <v>671</v>
      </c>
      <c r="C140" s="578" t="s">
        <v>672</v>
      </c>
      <c r="D140" s="566">
        <v>10</v>
      </c>
      <c r="E140" s="567"/>
      <c r="F140" s="568">
        <f>SUM(F128:F139)*D140/100</f>
        <v>0</v>
      </c>
    </row>
    <row r="141" spans="1:6" s="533" customFormat="1">
      <c r="A141" s="563"/>
      <c r="B141" s="564"/>
      <c r="C141" s="578"/>
      <c r="D141" s="566"/>
      <c r="E141" s="567"/>
      <c r="F141" s="568"/>
    </row>
    <row r="142" spans="1:6" s="533" customFormat="1">
      <c r="A142" s="590"/>
      <c r="B142" s="588" t="s">
        <v>673</v>
      </c>
      <c r="C142" s="591" t="s">
        <v>4</v>
      </c>
      <c r="D142" s="592">
        <v>1</v>
      </c>
      <c r="E142" s="720">
        <f>SUM(F129:F140)</f>
        <v>0</v>
      </c>
      <c r="F142" s="720">
        <f>E142*D142</f>
        <v>0</v>
      </c>
    </row>
    <row r="143" spans="1:6" s="587" customFormat="1">
      <c r="A143" s="563"/>
      <c r="B143" s="564"/>
      <c r="C143" s="578"/>
      <c r="D143" s="566"/>
      <c r="E143" s="567"/>
      <c r="F143" s="568"/>
    </row>
    <row r="144" spans="1:6" s="569" customFormat="1">
      <c r="A144" s="563" t="s">
        <v>650</v>
      </c>
      <c r="B144" s="588" t="s">
        <v>674</v>
      </c>
      <c r="C144" s="578"/>
      <c r="D144" s="566"/>
      <c r="E144" s="567"/>
      <c r="F144" s="568"/>
    </row>
    <row r="145" spans="1:6" s="587" customFormat="1">
      <c r="A145" s="589"/>
      <c r="B145" s="588" t="s">
        <v>667</v>
      </c>
      <c r="C145" s="578"/>
      <c r="D145" s="566"/>
      <c r="E145" s="723"/>
      <c r="F145" s="724"/>
    </row>
    <row r="146" spans="1:6" s="587" customFormat="1">
      <c r="A146" s="589"/>
      <c r="B146" s="564" t="s">
        <v>668</v>
      </c>
      <c r="C146" s="578" t="s">
        <v>4</v>
      </c>
      <c r="D146" s="566">
        <v>1</v>
      </c>
      <c r="E146" s="723">
        <v>0</v>
      </c>
      <c r="F146" s="724">
        <f>+D146*E146</f>
        <v>0</v>
      </c>
    </row>
    <row r="147" spans="1:6" s="525" customFormat="1">
      <c r="A147" s="563"/>
      <c r="B147" s="588" t="s">
        <v>669</v>
      </c>
      <c r="C147" s="578"/>
      <c r="D147" s="566"/>
      <c r="E147" s="567"/>
      <c r="F147" s="568"/>
    </row>
    <row r="148" spans="1:6">
      <c r="A148" s="563"/>
      <c r="B148" s="564" t="s">
        <v>675</v>
      </c>
      <c r="C148" s="578" t="s">
        <v>4</v>
      </c>
      <c r="D148" s="566">
        <v>9</v>
      </c>
      <c r="E148" s="567">
        <v>0</v>
      </c>
      <c r="F148" s="568">
        <f>+D148*E148</f>
        <v>0</v>
      </c>
    </row>
    <row r="149" spans="1:6">
      <c r="A149" s="563"/>
      <c r="B149" s="564" t="s">
        <v>676</v>
      </c>
      <c r="C149" s="578" t="s">
        <v>4</v>
      </c>
      <c r="D149" s="566">
        <v>4</v>
      </c>
      <c r="E149" s="567">
        <v>0</v>
      </c>
      <c r="F149" s="568">
        <f>+D149*E149</f>
        <v>0</v>
      </c>
    </row>
    <row r="150" spans="1:6" s="525" customFormat="1">
      <c r="A150" s="563"/>
      <c r="B150" s="564"/>
      <c r="C150" s="578"/>
      <c r="D150" s="566"/>
      <c r="E150" s="567"/>
      <c r="F150" s="568"/>
    </row>
    <row r="151" spans="1:6" s="533" customFormat="1">
      <c r="A151" s="563"/>
      <c r="B151" s="588" t="s">
        <v>671</v>
      </c>
      <c r="C151" s="578" t="s">
        <v>672</v>
      </c>
      <c r="D151" s="566">
        <v>10</v>
      </c>
      <c r="E151" s="567"/>
      <c r="F151" s="568">
        <v>0</v>
      </c>
    </row>
    <row r="152" spans="1:6" s="533" customFormat="1">
      <c r="A152" s="563"/>
      <c r="B152" s="564"/>
      <c r="C152" s="578"/>
      <c r="D152" s="566"/>
      <c r="E152" s="567"/>
      <c r="F152" s="568"/>
    </row>
    <row r="153" spans="1:6" s="533" customFormat="1">
      <c r="A153" s="590"/>
      <c r="B153" s="588" t="s">
        <v>677</v>
      </c>
      <c r="C153" s="591" t="s">
        <v>4</v>
      </c>
      <c r="D153" s="592">
        <v>1</v>
      </c>
      <c r="E153" s="720">
        <f>SUM(F145:F151)</f>
        <v>0</v>
      </c>
      <c r="F153" s="720">
        <v>0</v>
      </c>
    </row>
    <row r="154" spans="1:6" s="533" customFormat="1">
      <c r="A154" s="590"/>
      <c r="B154" s="588"/>
      <c r="C154" s="591"/>
      <c r="D154" s="592"/>
      <c r="E154" s="721"/>
      <c r="F154" s="720"/>
    </row>
    <row r="155" spans="1:6" s="533" customFormat="1">
      <c r="A155" s="530" t="s">
        <v>657</v>
      </c>
      <c r="B155" s="521" t="s">
        <v>678</v>
      </c>
      <c r="C155" s="104"/>
      <c r="D155" s="527"/>
      <c r="E155" s="729" t="s">
        <v>645</v>
      </c>
      <c r="F155" s="730">
        <f>F153+F142</f>
        <v>0</v>
      </c>
    </row>
    <row r="156" spans="1:6">
      <c r="A156" s="526"/>
      <c r="B156" s="430"/>
      <c r="C156" s="128"/>
      <c r="D156" s="527"/>
      <c r="E156" s="567"/>
      <c r="F156" s="567"/>
    </row>
    <row r="157" spans="1:6" s="596" customFormat="1">
      <c r="A157" s="593" t="s">
        <v>679</v>
      </c>
      <c r="B157" s="521" t="s">
        <v>680</v>
      </c>
      <c r="C157" s="104"/>
      <c r="D157" s="594"/>
      <c r="E157" s="725"/>
      <c r="F157" s="567"/>
    </row>
    <row r="158" spans="1:6" s="596" customFormat="1">
      <c r="A158" s="539"/>
      <c r="B158" s="430"/>
      <c r="C158" s="128"/>
      <c r="D158" s="540"/>
      <c r="E158" s="726"/>
      <c r="F158" s="567"/>
    </row>
    <row r="159" spans="1:6" s="599" customFormat="1" ht="25.5">
      <c r="A159" s="539">
        <v>1</v>
      </c>
      <c r="B159" s="430" t="s">
        <v>681</v>
      </c>
      <c r="C159" s="128" t="s">
        <v>4</v>
      </c>
      <c r="D159" s="540">
        <v>1</v>
      </c>
      <c r="E159" s="726"/>
      <c r="F159" s="727"/>
    </row>
    <row r="160" spans="1:6" s="599" customFormat="1" ht="76.5">
      <c r="A160" s="539"/>
      <c r="B160" s="430" t="s">
        <v>682</v>
      </c>
      <c r="C160" s="128"/>
      <c r="D160" s="540"/>
      <c r="E160" s="726"/>
      <c r="F160" s="727"/>
    </row>
    <row r="161" spans="1:6" s="599" customFormat="1">
      <c r="A161" s="539"/>
      <c r="B161" s="430" t="s">
        <v>683</v>
      </c>
      <c r="C161" s="128" t="s">
        <v>31</v>
      </c>
      <c r="D161" s="540">
        <v>1</v>
      </c>
      <c r="E161" s="547">
        <v>0</v>
      </c>
      <c r="F161" s="567">
        <f>E161*D161</f>
        <v>0</v>
      </c>
    </row>
    <row r="162" spans="1:6" s="599" customFormat="1">
      <c r="A162" s="539"/>
      <c r="B162" s="430"/>
      <c r="C162" s="600"/>
      <c r="D162" s="540"/>
      <c r="E162" s="597"/>
      <c r="F162" s="598"/>
    </row>
    <row r="163" spans="1:6" s="601" customFormat="1">
      <c r="A163" s="593" t="s">
        <v>679</v>
      </c>
      <c r="B163" s="521" t="s">
        <v>684</v>
      </c>
      <c r="E163" s="595" t="s">
        <v>645</v>
      </c>
      <c r="F163" s="531">
        <f>SUM(F159:F162)</f>
        <v>0</v>
      </c>
    </row>
    <row r="164" spans="1:6">
      <c r="A164" s="526"/>
      <c r="B164" s="430"/>
      <c r="C164" s="128"/>
      <c r="D164" s="527"/>
      <c r="E164" s="523"/>
      <c r="F164" s="523"/>
    </row>
    <row r="165" spans="1:6">
      <c r="A165" s="530"/>
      <c r="B165" s="521" t="s">
        <v>685</v>
      </c>
      <c r="C165" s="128"/>
      <c r="D165" s="527"/>
      <c r="E165" s="567"/>
      <c r="F165" s="568"/>
    </row>
    <row r="166" spans="1:6">
      <c r="A166" s="530"/>
      <c r="B166" s="521"/>
      <c r="C166" s="128"/>
      <c r="D166" s="527"/>
      <c r="E166" s="567"/>
      <c r="F166" s="568"/>
    </row>
    <row r="167" spans="1:6">
      <c r="A167" s="530" t="s">
        <v>581</v>
      </c>
      <c r="B167" s="521" t="s">
        <v>686</v>
      </c>
      <c r="C167" s="104"/>
      <c r="D167" s="527"/>
      <c r="E167" s="567"/>
      <c r="F167" s="720"/>
    </row>
    <row r="168" spans="1:6">
      <c r="A168" s="530"/>
      <c r="B168" s="521"/>
      <c r="C168" s="104"/>
      <c r="D168" s="527"/>
      <c r="E168" s="567"/>
      <c r="F168" s="720"/>
    </row>
    <row r="169" spans="1:6">
      <c r="A169" s="526" t="s">
        <v>662</v>
      </c>
      <c r="B169" s="521" t="s">
        <v>687</v>
      </c>
      <c r="C169" s="104"/>
      <c r="D169" s="522"/>
      <c r="E169" s="721"/>
      <c r="F169" s="720"/>
    </row>
    <row r="170" spans="1:6">
      <c r="A170" s="530"/>
      <c r="B170" s="548" t="s">
        <v>688</v>
      </c>
      <c r="C170" s="128" t="s">
        <v>4</v>
      </c>
      <c r="D170" s="527">
        <v>11</v>
      </c>
      <c r="E170" s="567">
        <v>0</v>
      </c>
      <c r="F170" s="568">
        <f t="shared" ref="F170:F174" si="2">D170*E170</f>
        <v>0</v>
      </c>
    </row>
    <row r="171" spans="1:6" s="587" customFormat="1">
      <c r="A171" s="526"/>
      <c r="B171" s="548" t="s">
        <v>689</v>
      </c>
      <c r="C171" s="128" t="s">
        <v>4</v>
      </c>
      <c r="D171" s="527">
        <v>11</v>
      </c>
      <c r="E171" s="567">
        <v>0</v>
      </c>
      <c r="F171" s="568">
        <f t="shared" si="2"/>
        <v>0</v>
      </c>
    </row>
    <row r="172" spans="1:6" s="587" customFormat="1">
      <c r="A172" s="526"/>
      <c r="B172" s="548"/>
      <c r="C172" s="128"/>
      <c r="D172" s="527"/>
      <c r="E172" s="567"/>
      <c r="F172" s="568"/>
    </row>
    <row r="173" spans="1:6" s="521" customFormat="1" ht="38.25">
      <c r="A173" s="526" t="s">
        <v>650</v>
      </c>
      <c r="B173" s="548" t="s">
        <v>690</v>
      </c>
      <c r="C173" s="128" t="s">
        <v>4</v>
      </c>
      <c r="D173" s="540">
        <v>1</v>
      </c>
      <c r="E173" s="567">
        <v>0</v>
      </c>
      <c r="F173" s="567">
        <f t="shared" si="2"/>
        <v>0</v>
      </c>
    </row>
    <row r="174" spans="1:6" s="521" customFormat="1">
      <c r="A174" s="602"/>
      <c r="B174" s="548" t="s">
        <v>691</v>
      </c>
      <c r="C174" s="128" t="s">
        <v>4</v>
      </c>
      <c r="D174" s="540">
        <v>1</v>
      </c>
      <c r="E174" s="567">
        <v>0</v>
      </c>
      <c r="F174" s="567">
        <f t="shared" si="2"/>
        <v>0</v>
      </c>
    </row>
    <row r="175" spans="1:6">
      <c r="A175" s="526"/>
      <c r="B175" s="430"/>
      <c r="C175" s="128"/>
      <c r="D175" s="527"/>
      <c r="E175" s="567"/>
      <c r="F175" s="568"/>
    </row>
    <row r="176" spans="1:6">
      <c r="A176" s="526"/>
      <c r="B176" s="564" t="s">
        <v>671</v>
      </c>
      <c r="C176" s="578" t="s">
        <v>672</v>
      </c>
      <c r="D176" s="566">
        <v>10</v>
      </c>
      <c r="E176" s="567"/>
      <c r="F176" s="568">
        <f>SUM(F169:F175)*D176/100</f>
        <v>0</v>
      </c>
    </row>
    <row r="177" spans="1:6">
      <c r="A177" s="526"/>
      <c r="B177" s="564"/>
      <c r="C177" s="578"/>
      <c r="D177" s="566"/>
      <c r="E177" s="523"/>
      <c r="F177" s="528"/>
    </row>
    <row r="178" spans="1:6">
      <c r="A178" s="526"/>
      <c r="B178" s="521" t="s">
        <v>692</v>
      </c>
      <c r="C178" s="104" t="s">
        <v>31</v>
      </c>
      <c r="D178" s="522">
        <v>1</v>
      </c>
      <c r="E178" s="531">
        <f>SUM(F169:F176)</f>
        <v>0</v>
      </c>
      <c r="F178" s="524">
        <f>D178*E178</f>
        <v>0</v>
      </c>
    </row>
    <row r="179" spans="1:6" s="550" customFormat="1">
      <c r="A179" s="526"/>
      <c r="B179" s="521"/>
      <c r="C179" s="104"/>
      <c r="D179" s="522"/>
      <c r="E179" s="721"/>
      <c r="F179" s="720"/>
    </row>
    <row r="180" spans="1:6" s="550" customFormat="1" ht="25.5">
      <c r="A180" s="526">
        <v>3</v>
      </c>
      <c r="B180" s="430" t="s">
        <v>693</v>
      </c>
      <c r="C180" s="128" t="s">
        <v>4</v>
      </c>
      <c r="D180" s="527">
        <v>4</v>
      </c>
      <c r="E180" s="567">
        <v>0</v>
      </c>
      <c r="F180" s="568">
        <f>D180*E180</f>
        <v>0</v>
      </c>
    </row>
    <row r="181" spans="1:6" s="550" customFormat="1">
      <c r="A181" s="526"/>
      <c r="B181" s="430"/>
      <c r="C181" s="128"/>
      <c r="D181" s="527"/>
      <c r="E181" s="567"/>
      <c r="F181" s="568"/>
    </row>
    <row r="182" spans="1:6" s="544" customFormat="1" ht="25.5">
      <c r="A182" s="603">
        <v>4</v>
      </c>
      <c r="B182" s="430" t="s">
        <v>694</v>
      </c>
      <c r="C182" s="128" t="s">
        <v>4</v>
      </c>
      <c r="D182" s="128">
        <v>3</v>
      </c>
      <c r="E182" s="567">
        <v>0</v>
      </c>
      <c r="F182" s="567">
        <f>E182*D182</f>
        <v>0</v>
      </c>
    </row>
    <row r="183" spans="1:6" s="544" customFormat="1">
      <c r="A183" s="603"/>
      <c r="B183" s="430"/>
      <c r="C183" s="128"/>
      <c r="D183" s="128"/>
      <c r="E183" s="567"/>
      <c r="F183" s="567"/>
    </row>
    <row r="184" spans="1:6" s="604" customFormat="1">
      <c r="A184" s="526" t="s">
        <v>597</v>
      </c>
      <c r="B184" s="430" t="s">
        <v>695</v>
      </c>
      <c r="C184" s="128" t="s">
        <v>4</v>
      </c>
      <c r="D184" s="527">
        <v>11</v>
      </c>
      <c r="E184" s="567">
        <v>0</v>
      </c>
      <c r="F184" s="568">
        <f>D184*E184</f>
        <v>0</v>
      </c>
    </row>
    <row r="185" spans="1:6" s="550" customFormat="1">
      <c r="A185" s="526"/>
      <c r="B185" s="430"/>
      <c r="C185" s="128"/>
      <c r="D185" s="527"/>
      <c r="E185" s="567"/>
      <c r="F185" s="568"/>
    </row>
    <row r="186" spans="1:6" s="550" customFormat="1" ht="25.5">
      <c r="A186" s="526" t="s">
        <v>600</v>
      </c>
      <c r="B186" s="430" t="s">
        <v>696</v>
      </c>
      <c r="C186" s="128"/>
      <c r="D186" s="527"/>
      <c r="E186" s="567"/>
      <c r="F186" s="568"/>
    </row>
    <row r="187" spans="1:6" s="550" customFormat="1">
      <c r="A187" s="526"/>
      <c r="B187" s="430" t="s">
        <v>697</v>
      </c>
      <c r="C187" s="128" t="s">
        <v>444</v>
      </c>
      <c r="D187" s="527">
        <v>200</v>
      </c>
      <c r="E187" s="567">
        <v>0</v>
      </c>
      <c r="F187" s="568">
        <f t="shared" ref="F187" si="3">D187*E187</f>
        <v>0</v>
      </c>
    </row>
    <row r="188" spans="1:6" s="550" customFormat="1">
      <c r="A188" s="526"/>
      <c r="B188" s="430"/>
      <c r="C188" s="128"/>
      <c r="D188" s="527"/>
      <c r="E188" s="567"/>
      <c r="F188" s="568"/>
    </row>
    <row r="189" spans="1:6" s="570" customFormat="1">
      <c r="A189" s="526" t="s">
        <v>604</v>
      </c>
      <c r="B189" s="430" t="s">
        <v>698</v>
      </c>
      <c r="C189" s="128" t="s">
        <v>444</v>
      </c>
      <c r="D189" s="527">
        <v>5</v>
      </c>
      <c r="E189" s="567">
        <v>0</v>
      </c>
      <c r="F189" s="568">
        <f>D189*E189</f>
        <v>0</v>
      </c>
    </row>
    <row r="190" spans="1:6" s="570" customFormat="1">
      <c r="A190" s="526"/>
      <c r="B190" s="430"/>
      <c r="C190" s="128"/>
      <c r="D190" s="527"/>
      <c r="E190" s="567"/>
      <c r="F190" s="568"/>
    </row>
    <row r="191" spans="1:6" s="599" customFormat="1">
      <c r="A191" s="526" t="s">
        <v>608</v>
      </c>
      <c r="B191" s="430" t="s">
        <v>598</v>
      </c>
      <c r="C191" s="128"/>
      <c r="D191" s="527"/>
      <c r="E191" s="567"/>
      <c r="F191" s="568"/>
    </row>
    <row r="192" spans="1:6" s="605" customFormat="1">
      <c r="A192" s="526"/>
      <c r="B192" s="430" t="s">
        <v>599</v>
      </c>
      <c r="C192" s="128" t="s">
        <v>444</v>
      </c>
      <c r="D192" s="527">
        <v>21</v>
      </c>
      <c r="E192" s="567">
        <v>0</v>
      </c>
      <c r="F192" s="568">
        <f>E192*D192</f>
        <v>0</v>
      </c>
    </row>
    <row r="193" spans="1:6" s="606" customFormat="1">
      <c r="A193" s="526"/>
      <c r="B193" s="430"/>
      <c r="C193" s="128"/>
      <c r="D193" s="527"/>
      <c r="E193" s="567"/>
      <c r="F193" s="568"/>
    </row>
    <row r="194" spans="1:6" s="606" customFormat="1">
      <c r="A194" s="526" t="s">
        <v>610</v>
      </c>
      <c r="B194" s="430" t="s">
        <v>699</v>
      </c>
      <c r="C194" s="128"/>
      <c r="D194" s="527"/>
      <c r="E194" s="567"/>
      <c r="F194" s="568"/>
    </row>
    <row r="195" spans="1:6" s="606" customFormat="1">
      <c r="A195" s="526"/>
      <c r="B195" s="430" t="s">
        <v>700</v>
      </c>
      <c r="C195" s="128" t="s">
        <v>444</v>
      </c>
      <c r="D195" s="527">
        <v>10</v>
      </c>
      <c r="E195" s="567">
        <v>0</v>
      </c>
      <c r="F195" s="568">
        <f>E195*D195</f>
        <v>0</v>
      </c>
    </row>
    <row r="196" spans="1:6" s="599" customFormat="1">
      <c r="A196" s="526"/>
      <c r="B196" s="430"/>
      <c r="C196" s="128"/>
      <c r="D196" s="527"/>
      <c r="E196" s="567"/>
      <c r="F196" s="568"/>
    </row>
    <row r="197" spans="1:6" s="599" customFormat="1">
      <c r="A197" s="526" t="s">
        <v>614</v>
      </c>
      <c r="B197" s="430" t="s">
        <v>701</v>
      </c>
      <c r="C197" s="128" t="s">
        <v>90</v>
      </c>
      <c r="D197" s="527">
        <v>1</v>
      </c>
      <c r="E197" s="567">
        <v>0</v>
      </c>
      <c r="F197" s="568">
        <f>D197*E197</f>
        <v>0</v>
      </c>
    </row>
    <row r="198" spans="1:6" s="599" customFormat="1">
      <c r="A198" s="526"/>
      <c r="B198" s="430"/>
      <c r="C198" s="128"/>
      <c r="D198" s="527"/>
      <c r="E198" s="567"/>
      <c r="F198" s="568"/>
    </row>
    <row r="199" spans="1:6" s="599" customFormat="1">
      <c r="A199" s="526" t="s">
        <v>616</v>
      </c>
      <c r="B199" s="430" t="s">
        <v>619</v>
      </c>
      <c r="C199" s="128" t="s">
        <v>4</v>
      </c>
      <c r="D199" s="527">
        <v>1</v>
      </c>
      <c r="E199" s="567">
        <v>0</v>
      </c>
      <c r="F199" s="568">
        <f>D199*E199</f>
        <v>0</v>
      </c>
    </row>
    <row r="200" spans="1:6" s="599" customFormat="1">
      <c r="A200" s="526"/>
      <c r="B200" s="430"/>
      <c r="C200" s="128"/>
      <c r="D200" s="527"/>
      <c r="E200" s="567"/>
      <c r="F200" s="568"/>
    </row>
    <row r="201" spans="1:6" s="599" customFormat="1">
      <c r="A201" s="526" t="s">
        <v>618</v>
      </c>
      <c r="B201" s="430" t="s">
        <v>702</v>
      </c>
      <c r="C201" s="128" t="s">
        <v>4</v>
      </c>
      <c r="D201" s="527">
        <v>3</v>
      </c>
      <c r="E201" s="567">
        <v>0</v>
      </c>
      <c r="F201" s="568">
        <f>D201*E201</f>
        <v>0</v>
      </c>
    </row>
    <row r="202" spans="1:6" s="599" customFormat="1">
      <c r="A202" s="552"/>
      <c r="B202" s="521"/>
      <c r="C202" s="553"/>
      <c r="D202" s="554"/>
      <c r="E202" s="555"/>
      <c r="F202" s="568"/>
    </row>
    <row r="203" spans="1:6" s="599" customFormat="1" ht="25.5">
      <c r="A203" s="526" t="s">
        <v>620</v>
      </c>
      <c r="B203" s="430" t="s">
        <v>703</v>
      </c>
      <c r="C203" s="128" t="s">
        <v>4</v>
      </c>
      <c r="D203" s="527">
        <v>11</v>
      </c>
      <c r="E203" s="567">
        <v>0</v>
      </c>
      <c r="F203" s="568">
        <f>D203*E203</f>
        <v>0</v>
      </c>
    </row>
    <row r="204" spans="1:6" s="525" customFormat="1">
      <c r="A204" s="526"/>
      <c r="B204" s="430"/>
      <c r="C204" s="128"/>
      <c r="D204" s="527"/>
      <c r="E204" s="567"/>
      <c r="F204" s="568"/>
    </row>
    <row r="205" spans="1:6" s="525" customFormat="1">
      <c r="A205" s="607"/>
      <c r="B205" s="521" t="s">
        <v>704</v>
      </c>
      <c r="C205" s="128"/>
      <c r="D205" s="527"/>
      <c r="E205" s="608"/>
      <c r="F205" s="568"/>
    </row>
    <row r="206" spans="1:6" s="525" customFormat="1">
      <c r="A206" s="526"/>
      <c r="B206" s="430"/>
      <c r="C206" s="128"/>
      <c r="D206" s="527"/>
      <c r="E206" s="608"/>
      <c r="F206" s="568"/>
    </row>
    <row r="207" spans="1:6" s="525" customFormat="1">
      <c r="A207" s="526"/>
      <c r="B207" s="430" t="s">
        <v>705</v>
      </c>
      <c r="C207" s="128"/>
      <c r="D207" s="527"/>
      <c r="E207" s="567"/>
      <c r="F207" s="568"/>
    </row>
    <row r="208" spans="1:6" s="525" customFormat="1">
      <c r="A208" s="526"/>
      <c r="B208" s="430"/>
      <c r="C208" s="128"/>
      <c r="D208" s="527"/>
      <c r="E208" s="567"/>
      <c r="F208" s="568"/>
    </row>
    <row r="209" spans="1:6" s="525" customFormat="1">
      <c r="A209" s="526"/>
      <c r="B209" s="521" t="s">
        <v>706</v>
      </c>
      <c r="C209" s="128"/>
      <c r="D209" s="527"/>
      <c r="E209" s="567"/>
      <c r="F209" s="568"/>
    </row>
    <row r="210" spans="1:6" s="525" customFormat="1" ht="51">
      <c r="A210" s="609"/>
      <c r="B210" s="430" t="s">
        <v>707</v>
      </c>
      <c r="C210" s="128"/>
      <c r="D210" s="527"/>
      <c r="E210" s="608"/>
      <c r="F210" s="568"/>
    </row>
    <row r="211" spans="1:6" s="534" customFormat="1">
      <c r="A211" s="609"/>
      <c r="B211" s="430" t="s">
        <v>708</v>
      </c>
      <c r="C211" s="128"/>
      <c r="D211" s="527"/>
      <c r="E211" s="608"/>
      <c r="F211" s="568"/>
    </row>
    <row r="212" spans="1:6" s="534" customFormat="1" ht="63.75">
      <c r="A212" s="609"/>
      <c r="B212" s="430" t="s">
        <v>709</v>
      </c>
      <c r="C212" s="128"/>
      <c r="D212" s="527"/>
      <c r="E212" s="608"/>
      <c r="F212" s="568"/>
    </row>
    <row r="213" spans="1:6" s="534" customFormat="1" ht="51">
      <c r="A213" s="609"/>
      <c r="B213" s="430" t="s">
        <v>710</v>
      </c>
      <c r="C213" s="128"/>
      <c r="D213" s="527"/>
      <c r="E213" s="608"/>
      <c r="F213" s="568"/>
    </row>
    <row r="214" spans="1:6" ht="25.5">
      <c r="A214" s="609"/>
      <c r="B214" s="430" t="s">
        <v>711</v>
      </c>
      <c r="C214" s="128"/>
      <c r="D214" s="527"/>
      <c r="E214" s="608"/>
      <c r="F214" s="568"/>
    </row>
    <row r="215" spans="1:6" ht="25.5">
      <c r="A215" s="609"/>
      <c r="B215" s="430" t="s">
        <v>712</v>
      </c>
      <c r="C215" s="128"/>
      <c r="D215" s="527"/>
      <c r="E215" s="608"/>
      <c r="F215" s="568"/>
    </row>
    <row r="216" spans="1:6" ht="25.5">
      <c r="A216" s="609"/>
      <c r="B216" s="430" t="s">
        <v>713</v>
      </c>
      <c r="C216" s="128"/>
      <c r="D216" s="527"/>
      <c r="E216" s="608"/>
      <c r="F216" s="568"/>
    </row>
    <row r="217" spans="1:6">
      <c r="A217" s="610"/>
      <c r="B217" s="611"/>
      <c r="C217" s="600"/>
      <c r="D217" s="612"/>
      <c r="E217" s="613"/>
      <c r="F217" s="528"/>
    </row>
    <row r="218" spans="1:6">
      <c r="A218" s="530" t="s">
        <v>581</v>
      </c>
      <c r="B218" s="521" t="s">
        <v>714</v>
      </c>
      <c r="C218" s="104" t="s">
        <v>548</v>
      </c>
      <c r="D218" s="527"/>
      <c r="E218" s="531" t="s">
        <v>645</v>
      </c>
      <c r="F218" s="524">
        <f>SUM(F180:F208)+F178</f>
        <v>0</v>
      </c>
    </row>
    <row r="219" spans="1:6">
      <c r="A219" s="530"/>
      <c r="B219" s="521"/>
      <c r="C219" s="104"/>
      <c r="D219" s="527"/>
      <c r="E219" s="531"/>
      <c r="F219" s="524"/>
    </row>
    <row r="220" spans="1:6">
      <c r="A220" s="593"/>
      <c r="B220" s="521"/>
      <c r="C220" s="104"/>
      <c r="D220" s="522"/>
      <c r="E220" s="531"/>
      <c r="F220" s="531"/>
    </row>
    <row r="221" spans="1:6">
      <c r="A221" s="530"/>
      <c r="B221" s="521" t="s">
        <v>715</v>
      </c>
      <c r="C221" s="104"/>
      <c r="D221" s="522"/>
      <c r="E221" s="531"/>
      <c r="F221" s="524"/>
    </row>
    <row r="222" spans="1:6">
      <c r="A222" s="530"/>
      <c r="B222" s="521"/>
      <c r="C222" s="104"/>
      <c r="D222" s="527"/>
      <c r="E222" s="531"/>
      <c r="F222" s="524"/>
    </row>
    <row r="223" spans="1:6">
      <c r="A223" s="593" t="s">
        <v>581</v>
      </c>
      <c r="B223" s="521" t="s">
        <v>715</v>
      </c>
      <c r="C223" s="104"/>
      <c r="D223" s="527"/>
      <c r="E223" s="531"/>
      <c r="F223" s="524"/>
    </row>
    <row r="224" spans="1:6">
      <c r="A224" s="593"/>
      <c r="B224" s="521"/>
      <c r="C224" s="104"/>
      <c r="D224" s="527"/>
      <c r="E224" s="531"/>
      <c r="F224" s="524"/>
    </row>
    <row r="225" spans="1:6" ht="25.5">
      <c r="A225" s="614">
        <v>1</v>
      </c>
      <c r="B225" s="542" t="s">
        <v>716</v>
      </c>
      <c r="C225" s="128" t="s">
        <v>31</v>
      </c>
      <c r="D225" s="615">
        <v>1</v>
      </c>
      <c r="E225" s="728">
        <v>0</v>
      </c>
      <c r="F225" s="728">
        <f>D225*E225</f>
        <v>0</v>
      </c>
    </row>
    <row r="226" spans="1:6">
      <c r="A226" s="614"/>
      <c r="B226" s="542"/>
      <c r="C226" s="128"/>
      <c r="D226" s="615"/>
      <c r="E226" s="728"/>
      <c r="F226" s="728"/>
    </row>
    <row r="227" spans="1:6" ht="38.25">
      <c r="A227" s="614">
        <v>2</v>
      </c>
      <c r="B227" s="542" t="s">
        <v>717</v>
      </c>
      <c r="C227" s="128" t="s">
        <v>444</v>
      </c>
      <c r="D227" s="527">
        <v>50</v>
      </c>
      <c r="E227" s="728">
        <v>0</v>
      </c>
      <c r="F227" s="728">
        <f>D227*E227</f>
        <v>0</v>
      </c>
    </row>
    <row r="228" spans="1:6">
      <c r="A228" s="530"/>
      <c r="B228" s="521"/>
      <c r="C228" s="104"/>
      <c r="D228" s="527"/>
      <c r="E228" s="531"/>
      <c r="F228" s="524"/>
    </row>
    <row r="229" spans="1:6">
      <c r="A229" s="593" t="s">
        <v>581</v>
      </c>
      <c r="B229" s="521" t="s">
        <v>715</v>
      </c>
      <c r="C229" s="104"/>
      <c r="D229" s="522"/>
      <c r="E229" s="531" t="s">
        <v>645</v>
      </c>
      <c r="F229" s="531">
        <f>SUM(F225:F227)</f>
        <v>0</v>
      </c>
    </row>
    <row r="230" spans="1:6">
      <c r="A230" s="530"/>
      <c r="B230" s="521"/>
      <c r="C230" s="104"/>
      <c r="D230" s="527"/>
      <c r="E230" s="531"/>
      <c r="F230" s="524"/>
    </row>
    <row r="231" spans="1:6">
      <c r="A231" s="530"/>
      <c r="B231" s="521"/>
      <c r="C231" s="104"/>
      <c r="D231" s="527"/>
      <c r="E231" s="523"/>
      <c r="F231" s="524"/>
    </row>
    <row r="232" spans="1:6">
      <c r="A232" s="571"/>
      <c r="B232" s="430"/>
      <c r="C232" s="572"/>
      <c r="D232" s="573"/>
      <c r="E232" s="574"/>
      <c r="F232" s="574"/>
    </row>
    <row r="233" spans="1:6">
      <c r="A233" s="526"/>
      <c r="B233" s="616" t="s">
        <v>718</v>
      </c>
      <c r="C233" s="582"/>
      <c r="D233" s="527"/>
      <c r="E233" s="523"/>
      <c r="F233" s="528"/>
    </row>
    <row r="234" spans="1:6">
      <c r="A234" s="526"/>
      <c r="B234" s="581"/>
      <c r="C234" s="582"/>
      <c r="D234" s="527"/>
      <c r="E234" s="523"/>
      <c r="F234" s="528"/>
    </row>
    <row r="235" spans="1:6">
      <c r="A235" s="530"/>
      <c r="B235" s="521" t="s">
        <v>719</v>
      </c>
      <c r="C235" s="104"/>
      <c r="D235" s="522"/>
      <c r="E235" s="523"/>
      <c r="F235" s="524"/>
    </row>
    <row r="236" spans="1:6">
      <c r="A236" s="526"/>
      <c r="B236" s="430"/>
      <c r="C236" s="128"/>
      <c r="D236" s="527"/>
      <c r="E236" s="523"/>
      <c r="F236" s="528"/>
    </row>
    <row r="237" spans="1:6">
      <c r="A237" s="526" t="s">
        <v>581</v>
      </c>
      <c r="B237" s="430" t="s">
        <v>644</v>
      </c>
      <c r="C237" s="128" t="s">
        <v>548</v>
      </c>
      <c r="D237" s="527" t="s">
        <v>548</v>
      </c>
      <c r="E237" s="523" t="s">
        <v>645</v>
      </c>
      <c r="F237" s="568">
        <f>+F107</f>
        <v>0</v>
      </c>
    </row>
    <row r="238" spans="1:6">
      <c r="A238" s="526" t="s">
        <v>646</v>
      </c>
      <c r="B238" s="430" t="s">
        <v>720</v>
      </c>
      <c r="C238" s="128" t="s">
        <v>548</v>
      </c>
      <c r="D238" s="527" t="s">
        <v>548</v>
      </c>
      <c r="E238" s="523" t="s">
        <v>645</v>
      </c>
      <c r="F238" s="568">
        <f>+F120</f>
        <v>0</v>
      </c>
    </row>
    <row r="239" spans="1:6">
      <c r="A239" s="526" t="s">
        <v>657</v>
      </c>
      <c r="B239" s="430" t="s">
        <v>721</v>
      </c>
      <c r="C239" s="128"/>
      <c r="D239" s="527"/>
      <c r="E239" s="523" t="s">
        <v>645</v>
      </c>
      <c r="F239" s="568">
        <f>F155</f>
        <v>0</v>
      </c>
    </row>
    <row r="240" spans="1:6">
      <c r="A240" s="526" t="s">
        <v>679</v>
      </c>
      <c r="B240" s="430" t="s">
        <v>684</v>
      </c>
      <c r="C240" s="128"/>
      <c r="D240" s="527"/>
      <c r="E240" s="523" t="s">
        <v>645</v>
      </c>
      <c r="F240" s="568">
        <f>F163</f>
        <v>0</v>
      </c>
    </row>
    <row r="241" spans="1:6">
      <c r="A241" s="526"/>
      <c r="B241" s="430"/>
      <c r="C241" s="128"/>
      <c r="D241" s="527"/>
      <c r="E241" s="523"/>
      <c r="F241" s="528"/>
    </row>
    <row r="242" spans="1:6">
      <c r="A242" s="530"/>
      <c r="B242" s="521" t="s">
        <v>722</v>
      </c>
      <c r="C242" s="104"/>
      <c r="D242" s="522"/>
      <c r="E242" s="531" t="s">
        <v>645</v>
      </c>
      <c r="F242" s="524">
        <f>+SUM(F237:F240)</f>
        <v>0</v>
      </c>
    </row>
    <row r="243" spans="1:6">
      <c r="A243" s="526"/>
      <c r="B243" s="430"/>
      <c r="C243" s="128"/>
      <c r="D243" s="527"/>
      <c r="E243" s="523"/>
      <c r="F243" s="528"/>
    </row>
    <row r="244" spans="1:6">
      <c r="A244" s="530"/>
      <c r="B244" s="521" t="s">
        <v>685</v>
      </c>
      <c r="C244" s="104"/>
      <c r="D244" s="522"/>
      <c r="E244" s="531"/>
      <c r="F244" s="524"/>
    </row>
    <row r="245" spans="1:6">
      <c r="A245" s="530"/>
      <c r="B245" s="521"/>
      <c r="C245" s="104"/>
      <c r="D245" s="522"/>
      <c r="E245" s="531"/>
      <c r="F245" s="524"/>
    </row>
    <row r="246" spans="1:6">
      <c r="A246" s="526" t="s">
        <v>581</v>
      </c>
      <c r="B246" s="430" t="s">
        <v>723</v>
      </c>
      <c r="C246" s="128"/>
      <c r="D246" s="527"/>
      <c r="E246" s="523" t="s">
        <v>645</v>
      </c>
      <c r="F246" s="568">
        <f>+F218</f>
        <v>0</v>
      </c>
    </row>
    <row r="247" spans="1:6">
      <c r="A247" s="526"/>
      <c r="B247" s="430"/>
      <c r="C247" s="128"/>
      <c r="D247" s="527"/>
      <c r="E247" s="523"/>
      <c r="F247" s="528"/>
    </row>
    <row r="248" spans="1:6">
      <c r="A248" s="530"/>
      <c r="B248" s="521" t="s">
        <v>724</v>
      </c>
      <c r="C248" s="104"/>
      <c r="D248" s="522"/>
      <c r="E248" s="531" t="s">
        <v>645</v>
      </c>
      <c r="F248" s="524">
        <f>+SUM(F246:F246)</f>
        <v>0</v>
      </c>
    </row>
    <row r="249" spans="1:6">
      <c r="A249" s="530"/>
      <c r="B249" s="521"/>
      <c r="C249" s="104"/>
      <c r="D249" s="522"/>
      <c r="E249" s="531"/>
      <c r="F249" s="524"/>
    </row>
    <row r="250" spans="1:6">
      <c r="A250" s="530"/>
      <c r="B250" s="521" t="s">
        <v>715</v>
      </c>
      <c r="C250" s="104"/>
      <c r="D250" s="522"/>
      <c r="E250" s="531"/>
      <c r="F250" s="524"/>
    </row>
    <row r="251" spans="1:6">
      <c r="A251" s="530"/>
      <c r="B251" s="521"/>
      <c r="C251" s="104"/>
      <c r="D251" s="522"/>
      <c r="E251" s="531"/>
      <c r="F251" s="524"/>
    </row>
    <row r="252" spans="1:6">
      <c r="A252" s="526" t="s">
        <v>581</v>
      </c>
      <c r="B252" s="430" t="s">
        <v>715</v>
      </c>
      <c r="C252" s="128"/>
      <c r="D252" s="527"/>
      <c r="E252" s="523" t="s">
        <v>645</v>
      </c>
      <c r="F252" s="568">
        <v>0</v>
      </c>
    </row>
    <row r="253" spans="1:6">
      <c r="A253" s="530"/>
      <c r="B253" s="521"/>
      <c r="C253" s="104"/>
      <c r="D253" s="522"/>
      <c r="E253" s="523"/>
      <c r="F253" s="524"/>
    </row>
    <row r="254" spans="1:6" ht="25.5">
      <c r="A254" s="530"/>
      <c r="B254" s="521" t="s">
        <v>725</v>
      </c>
      <c r="C254" s="104"/>
      <c r="D254" s="522"/>
      <c r="E254" s="531" t="s">
        <v>645</v>
      </c>
      <c r="F254" s="524">
        <f>SUM(F242+F248+F252)</f>
        <v>0</v>
      </c>
    </row>
    <row r="255" spans="1:6">
      <c r="A255" s="526"/>
      <c r="B255" s="430"/>
      <c r="C255" s="128"/>
      <c r="D255" s="527"/>
      <c r="E255" s="523"/>
      <c r="F255" s="528"/>
    </row>
    <row r="256" spans="1:6">
      <c r="A256" s="526"/>
      <c r="B256" s="430" t="s">
        <v>726</v>
      </c>
      <c r="C256" s="128" t="s">
        <v>31</v>
      </c>
      <c r="D256" s="527">
        <v>1</v>
      </c>
      <c r="E256" s="523" t="s">
        <v>645</v>
      </c>
      <c r="F256" s="568">
        <v>0</v>
      </c>
    </row>
    <row r="257" spans="1:6">
      <c r="A257" s="526"/>
      <c r="B257" s="430"/>
      <c r="C257" s="128"/>
      <c r="D257" s="527"/>
      <c r="E257" s="523"/>
      <c r="F257" s="528"/>
    </row>
    <row r="258" spans="1:6">
      <c r="A258" s="530" t="s">
        <v>727</v>
      </c>
      <c r="B258" s="521" t="s">
        <v>728</v>
      </c>
      <c r="C258" s="104"/>
      <c r="D258" s="522"/>
      <c r="E258" s="531" t="s">
        <v>645</v>
      </c>
      <c r="F258" s="524">
        <f>SUM(F254:F257)</f>
        <v>0</v>
      </c>
    </row>
    <row r="259" spans="1:6">
      <c r="A259" s="530"/>
      <c r="B259" s="521"/>
      <c r="C259" s="104"/>
      <c r="D259" s="522"/>
      <c r="E259" s="523"/>
      <c r="F259" s="524"/>
    </row>
    <row r="260" spans="1:6">
      <c r="A260" s="526"/>
      <c r="B260" s="521" t="s">
        <v>392</v>
      </c>
      <c r="C260" s="128"/>
      <c r="D260" s="527"/>
      <c r="E260" s="531" t="s">
        <v>645</v>
      </c>
      <c r="F260" s="524">
        <f>+F258*22/100</f>
        <v>0</v>
      </c>
    </row>
    <row r="261" spans="1:6">
      <c r="A261" s="526"/>
      <c r="B261" s="521"/>
      <c r="C261" s="128"/>
      <c r="D261" s="527"/>
      <c r="E261" s="523"/>
      <c r="F261" s="524"/>
    </row>
    <row r="262" spans="1:6">
      <c r="A262" s="530" t="s">
        <v>727</v>
      </c>
      <c r="B262" s="521" t="s">
        <v>729</v>
      </c>
      <c r="C262" s="128"/>
      <c r="D262" s="527"/>
      <c r="E262" s="531" t="s">
        <v>645</v>
      </c>
      <c r="F262" s="524">
        <f>SUM(F257:F261)</f>
        <v>0</v>
      </c>
    </row>
    <row r="287" spans="2:3">
      <c r="B287" s="618"/>
      <c r="C287" s="619"/>
    </row>
    <row r="288" spans="2:3">
      <c r="B288" s="618"/>
      <c r="C288" s="619"/>
    </row>
    <row r="289" spans="2:3">
      <c r="B289" s="618"/>
      <c r="C289" s="619"/>
    </row>
    <row r="290" spans="2:3">
      <c r="B290" s="618"/>
      <c r="C290" s="619"/>
    </row>
    <row r="291" spans="2:3">
      <c r="B291" s="618"/>
      <c r="C291" s="619"/>
    </row>
    <row r="292" spans="2:3">
      <c r="B292" s="618"/>
      <c r="C292" s="619"/>
    </row>
    <row r="293" spans="2:3">
      <c r="B293" s="618"/>
      <c r="C293" s="619"/>
    </row>
    <row r="294" spans="2:3">
      <c r="B294" s="618"/>
      <c r="C294" s="619"/>
    </row>
  </sheetData>
  <sheetProtection algorithmName="SHA-512" hashValue="zhvblQFz04X7pvRaCz1igdkaT61SIuA7TMLHjOiEcEqWcefvPRIjoGffYZMPHLtUucFVNV65b9NLQbfUEMjRYg==" saltValue="fY+9WpLVqfO6ehgK7mHu3Q==" spinCount="100000" sheet="1" objects="1" scenarios="1"/>
  <protectedRanges>
    <protectedRange sqref="E182:E183" name="Obseg1_4_1"/>
  </protectedRange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4CB39639C5C554B8581F0640BA4A862" ma:contentTypeVersion="8" ma:contentTypeDescription="Ustvari nov dokument." ma:contentTypeScope="" ma:versionID="65d83dd7f1116da576e9861201ae1827">
  <xsd:schema xmlns:xsd="http://www.w3.org/2001/XMLSchema" xmlns:xs="http://www.w3.org/2001/XMLSchema" xmlns:p="http://schemas.microsoft.com/office/2006/metadata/properties" xmlns:ns3="dde3a6a2-6fc6-4d7b-ba02-e02e5ca62507" targetNamespace="http://schemas.microsoft.com/office/2006/metadata/properties" ma:root="true" ma:fieldsID="4e9841190dc9487ceba6213d1f30a003" ns3:_="">
    <xsd:import namespace="dde3a6a2-6fc6-4d7b-ba02-e02e5ca6250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3a6a2-6fc6-4d7b-ba02-e02e5ca625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3907FC-308A-4B91-B35C-F0FCAE3704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e3a6a2-6fc6-4d7b-ba02-e02e5ca625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5109FA-33A2-4765-8D8B-F266C8FFB8C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410D12A-61F1-4409-90E5-5D1B4924E9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6</vt:i4>
      </vt:variant>
    </vt:vector>
  </HeadingPairs>
  <TitlesOfParts>
    <vt:vector size="14" baseType="lpstr">
      <vt:lpstr>Naslovna stran</vt:lpstr>
      <vt:lpstr>Splošne opombe</vt:lpstr>
      <vt:lpstr>Rekapitulacija</vt:lpstr>
      <vt:lpstr>Popis GO del</vt:lpstr>
      <vt:lpstr>Popis opreme</vt:lpstr>
      <vt:lpstr>Popis laboratorijske opreme</vt:lpstr>
      <vt:lpstr>STROJNE INŠTALACIJE</vt:lpstr>
      <vt:lpstr>ELEKTRO INSTALACIJE</vt:lpstr>
      <vt:lpstr>'Naslovna stran'!Področje_tiskanja</vt:lpstr>
      <vt:lpstr>'Popis GO del'!Področje_tiskanja</vt:lpstr>
      <vt:lpstr>'Popis laboratorijske opreme'!Področje_tiskanja</vt:lpstr>
      <vt:lpstr>'Popis opreme'!Področje_tiskanja</vt:lpstr>
      <vt:lpstr>Rekapitulacija!Področje_tiskanja</vt:lpstr>
      <vt:lpstr>'Splošne opombe'!Področje_tiskanja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dc:creator>
  <cp:lastModifiedBy>VALENTINČIČ Gregor</cp:lastModifiedBy>
  <cp:lastPrinted>2026-04-28T06:25:40Z</cp:lastPrinted>
  <dcterms:created xsi:type="dcterms:W3CDTF">2005-03-16T17:37:02Z</dcterms:created>
  <dcterms:modified xsi:type="dcterms:W3CDTF">2026-06-17T10:49:07Z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0x010100D4CB39639C5C554B8581F0640BA4A862</vt:lpwstr>
  </property>
</Properties>
</file>