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lemencf53\Documents\DELO\CFS\Projekt Mladinski Center\"/>
    </mc:Choice>
  </mc:AlternateContent>
  <xr:revisionPtr revIDLastSave="0" documentId="13_ncr:1_{A7F4D39D-8C77-4916-B52B-9B9672A11B0A}" xr6:coauthVersionLast="47" xr6:coauthVersionMax="47" xr10:uidLastSave="{00000000-0000-0000-0000-000000000000}"/>
  <bookViews>
    <workbookView xWindow="-120" yWindow="-120" windowWidth="29040" windowHeight="18240" xr2:uid="{C9EAC40B-4557-47A9-A1B0-C6C7B4A92BFD}"/>
  </bookViews>
  <sheets>
    <sheet name="Prva stran" sheetId="2" r:id="rId1"/>
    <sheet name="Rekapitulacija" sheetId="3" r:id="rId2"/>
    <sheet name="Gradbena" sheetId="1" r:id="rId3"/>
    <sheet name="Obrtniška" sheetId="4" r:id="rId4"/>
    <sheet name="Strojna" sheetId="5" r:id="rId5"/>
    <sheet name="Elektro" sheetId="6" r:id="rId6"/>
    <sheet name="TK" sheetId="7" r:id="rId7"/>
    <sheet name="Klimatizacija"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8" i="3" l="1"/>
  <c r="F51" i="8"/>
  <c r="F49" i="8"/>
  <c r="F48" i="8"/>
  <c r="F45" i="8"/>
  <c r="F42" i="8"/>
  <c r="F35" i="8"/>
  <c r="F33" i="8"/>
  <c r="F31" i="8"/>
  <c r="F29" i="8"/>
  <c r="F26" i="8"/>
  <c r="F23" i="8"/>
  <c r="F21" i="8"/>
  <c r="F19" i="8"/>
  <c r="F17" i="8"/>
  <c r="F15" i="8"/>
  <c r="F13" i="8"/>
  <c r="F11" i="8" l="1"/>
  <c r="F9" i="8" l="1"/>
  <c r="F37" i="8" s="1"/>
  <c r="F53" i="8" s="1"/>
  <c r="F55" i="8" s="1"/>
  <c r="H58" i="3"/>
  <c r="F52" i="7"/>
  <c r="F50" i="7"/>
  <c r="F48" i="7"/>
  <c r="F46" i="7"/>
  <c r="F44" i="7"/>
  <c r="F42" i="7"/>
  <c r="F40" i="7"/>
  <c r="F38" i="7"/>
  <c r="H66" i="3" l="1"/>
  <c r="F31" i="7"/>
  <c r="F29" i="7"/>
  <c r="F27" i="7"/>
  <c r="F21" i="7"/>
  <c r="F25" i="7"/>
  <c r="F23" i="7"/>
  <c r="F19" i="7"/>
  <c r="F17" i="7"/>
  <c r="F15" i="7"/>
  <c r="F13" i="7"/>
  <c r="F11" i="7"/>
  <c r="F9" i="7"/>
  <c r="H70" i="3" l="1"/>
  <c r="H71" i="3" s="1"/>
  <c r="H32" i="2"/>
  <c r="F33" i="7"/>
  <c r="F54" i="7" s="1"/>
  <c r="H56" i="3"/>
  <c r="F75" i="6"/>
  <c r="F56" i="7" l="1"/>
  <c r="H60" i="3"/>
  <c r="H61" i="3" s="1"/>
  <c r="F73" i="6"/>
  <c r="F71" i="6"/>
  <c r="F69" i="6"/>
  <c r="H30" i="2" l="1"/>
  <c r="F67" i="6"/>
  <c r="F65" i="6"/>
  <c r="F63" i="6"/>
  <c r="F61" i="6"/>
  <c r="F59" i="6"/>
  <c r="F57" i="6"/>
  <c r="F55" i="6"/>
  <c r="F53" i="6"/>
  <c r="F51" i="6"/>
  <c r="F49" i="6"/>
  <c r="F47" i="6"/>
  <c r="F45" i="6"/>
  <c r="F43" i="6"/>
  <c r="F41" i="6"/>
  <c r="F39" i="6"/>
  <c r="F37" i="6"/>
  <c r="F35" i="6"/>
  <c r="F33" i="6"/>
  <c r="F31" i="6"/>
  <c r="F29" i="6"/>
  <c r="F27" i="6"/>
  <c r="F25" i="6"/>
  <c r="F23" i="6"/>
  <c r="F21" i="6"/>
  <c r="F19" i="6"/>
  <c r="F17" i="6"/>
  <c r="F16" i="6"/>
  <c r="F15" i="6"/>
  <c r="F14" i="6"/>
  <c r="F13" i="6"/>
  <c r="F12" i="6"/>
  <c r="F9" i="6"/>
  <c r="H40" i="3"/>
  <c r="F74" i="5"/>
  <c r="F72" i="5"/>
  <c r="F71" i="5"/>
  <c r="F70" i="5"/>
  <c r="F69" i="5"/>
  <c r="F66" i="5"/>
  <c r="F65" i="5"/>
  <c r="F62" i="5"/>
  <c r="F77" i="6" l="1"/>
  <c r="F79" i="6" s="1"/>
  <c r="F59" i="5"/>
  <c r="F57" i="5"/>
  <c r="F55" i="5"/>
  <c r="F46" i="5"/>
  <c r="F44" i="5"/>
  <c r="F42" i="5"/>
  <c r="F40" i="5"/>
  <c r="H48" i="3" l="1"/>
  <c r="F81" i="6"/>
  <c r="H50" i="3"/>
  <c r="H51" i="3" s="1"/>
  <c r="H28" i="2" s="1"/>
  <c r="F38" i="5"/>
  <c r="F37" i="5"/>
  <c r="F48" i="5" s="1"/>
  <c r="H38" i="3" s="1"/>
  <c r="F29" i="5"/>
  <c r="F27" i="5"/>
  <c r="F25" i="5"/>
  <c r="F23" i="5"/>
  <c r="F20" i="5"/>
  <c r="F17" i="5" l="1"/>
  <c r="F16" i="5"/>
  <c r="F13" i="5"/>
  <c r="F12" i="5"/>
  <c r="F9" i="5"/>
  <c r="F31" i="5" l="1"/>
  <c r="H36" i="3" l="1"/>
  <c r="F76" i="5"/>
  <c r="H42" i="3" s="1"/>
  <c r="F65" i="4"/>
  <c r="F63" i="4"/>
  <c r="F61" i="4"/>
  <c r="F67" i="4" s="1"/>
  <c r="F54" i="4"/>
  <c r="F52" i="4"/>
  <c r="F50" i="4"/>
  <c r="F56" i="4" s="1"/>
  <c r="H26" i="3" s="1"/>
  <c r="F48" i="4"/>
  <c r="F46" i="4"/>
  <c r="F39" i="4"/>
  <c r="F37" i="4"/>
  <c r="F41" i="4" s="1"/>
  <c r="H24" i="3" s="1"/>
  <c r="F30" i="4"/>
  <c r="F27" i="4"/>
  <c r="F26" i="4"/>
  <c r="F23" i="4"/>
  <c r="F22" i="4"/>
  <c r="F32" i="4" s="1"/>
  <c r="H22" i="3" s="1"/>
  <c r="F12" i="4"/>
  <c r="F9" i="4"/>
  <c r="F14" i="4" s="1"/>
  <c r="H20" i="3" s="1"/>
  <c r="H10" i="3"/>
  <c r="H8" i="3"/>
  <c r="F41" i="1"/>
  <c r="F39" i="1"/>
  <c r="F37" i="1"/>
  <c r="F35" i="1"/>
  <c r="F33" i="1"/>
  <c r="F31" i="1"/>
  <c r="F29" i="1"/>
  <c r="F27" i="1"/>
  <c r="F43" i="1" s="1"/>
  <c r="F22" i="1"/>
  <c r="F20" i="1"/>
  <c r="F15" i="1"/>
  <c r="F13" i="1"/>
  <c r="F9" i="1"/>
  <c r="H43" i="3" l="1"/>
  <c r="H26" i="2" s="1"/>
  <c r="F78" i="5"/>
  <c r="F45" i="1"/>
  <c r="H14" i="3" s="1"/>
  <c r="H15" i="3" s="1"/>
  <c r="H12" i="3"/>
  <c r="F69" i="4"/>
  <c r="H30" i="3" s="1"/>
  <c r="H28" i="3"/>
  <c r="H74" i="3" l="1"/>
  <c r="F47" i="1"/>
  <c r="H22" i="2" s="1"/>
  <c r="H31" i="3"/>
  <c r="F71" i="4"/>
  <c r="H24" i="2" s="1"/>
  <c r="H76" i="3" l="1"/>
  <c r="H78" i="3" s="1"/>
  <c r="H34" i="2"/>
  <c r="H36" i="2" s="1"/>
  <c r="H39" i="2" s="1"/>
</calcChain>
</file>

<file path=xl/sharedStrings.xml><?xml version="1.0" encoding="utf-8"?>
<sst xmlns="http://schemas.openxmlformats.org/spreadsheetml/2006/main" count="560" uniqueCount="290">
  <si>
    <t>Količina</t>
  </si>
  <si>
    <t>Znesek</t>
  </si>
  <si>
    <t>Tovorjenje in odvoz materiala na mestni odpad.</t>
  </si>
  <si>
    <t>m2</t>
  </si>
  <si>
    <t>m1</t>
  </si>
  <si>
    <t>A.</t>
  </si>
  <si>
    <t>GRADBENA DELA</t>
  </si>
  <si>
    <t>Poz.</t>
  </si>
  <si>
    <t>Opis</t>
  </si>
  <si>
    <t>En</t>
  </si>
  <si>
    <t>Cena</t>
  </si>
  <si>
    <t>1.0</t>
  </si>
  <si>
    <t>Pripravljalna dela</t>
  </si>
  <si>
    <t>kpl</t>
  </si>
  <si>
    <t>Čiščenje poslovnih prostorov pred začetkom rekonstrukcijskih del.</t>
  </si>
  <si>
    <t>Natančen izrez odprtine v AB-plošči d = 15 cm na dveh mestih. Odprtina z dimenzijami (2 × 3 m) × 2. Izrez odprtin se mora opraviti po pravilih stroke, kakor tudi pravilih za tako delo, deli zida se morajo izrezati in ne mehanično odstraniti. Pri demontaži je treba vse zavarovati. Obračun na m2.</t>
  </si>
  <si>
    <t>skupaj pripravljalna dela</t>
  </si>
  <si>
    <t>2.0</t>
  </si>
  <si>
    <t>Betoniranje armirano-betonske horizontalne vezi v zidu sanitarij d = 12 cm. Vez je treba izvesti na višini največ h = 3,0 m.</t>
  </si>
  <si>
    <t>Zidanje notranjih predelnih sten sanitarij z bloki YTONG d = 10 cm v natezni malti razmerja 1 : 3 : 9, z ustreznimi povezavami z AB-ploščo in nosilnimi stenami ter s hkratno izvedbo horizontalnih vezi, kjer je to zaradi tehničnih predpisov potrebno. Vse po tehničnih normativih in navodilu izdelovalca, v delu, prevozu in materialu. Višina zidanja 3,8 m.</t>
  </si>
  <si>
    <t>Ometanje sten z natezno malto v razmerju 1 : 3 : 9 v skupni debelini sloja d = 2 cm.</t>
  </si>
  <si>
    <t xml:space="preserve">Obzidava inštalacijskih dimniških vertikal v zadevnem prostoru s ploščami YTONG debeline 5 cm z lepilom. </t>
  </si>
  <si>
    <t>Različne obdelave sten z ometom (cementiranje, kitanje, ...) po odpiranju odprtin, pri vgradnji stikalnih omaric ter krpanju za inštalaterji vodovodnih, kanalizacijskih in električnih inštalacij.</t>
  </si>
  <si>
    <t>Nabava materiala in izdelava horizontalne hidroizolacije nad AB-ploščo v pritličju v sistemu hidroizolacijskih trakov. Na pripravljalno betonsko ploščo je treba vgraditi hidroizolacijo po priporočilih proizvajalca. Hidroizolacijo je treba izvesti v treh slojih, prvi sloj je hladen premaz – bitulit, ki se nanese na čisto in gladko podlago. Čez butilit je treba zavariti prvo plast elastomernega traku tipa Fragmat V-4 ali drugega enakovrednega. Varjenje pomeni 100-odstotno varjenje spojev in nežno segrevanje srednjih površin za oprijem na tekoči premaz. Na elastomerni trak je treba položiti drugo plast klasičnega traku condor V-4, tako da se pregib zmanjša za polovico širine traku. Zavariti enako kot prvi sloj. Čez hidroizolacijo je treba izvesti zaščito s PVC-folijo, prek katere se izvede toplotna izolacija plavajočega poda in sloj za cementni estrih. Obračun po m2 izvedene hidroizolacije z vsemi potrebnimi deli.</t>
  </si>
  <si>
    <t>Izdelava horizontalne hidroizolacije sanitarij po sistemu Hidrostop elastik ali enakovredno. Hidroizolacijo je treba izvesti v dveh slojih z vgradnjo steklene mrežice in izolirnega traku na spoju z vertikalami. Hidroizolacija ob stenah naj bo debela 20 cm. Dela je treba izvesti po navodilih izvajalca ter tehničnih predpisih in standardih za horizontalno in vertikalno hidroizolacijo.</t>
  </si>
  <si>
    <t>Montaža toplotne izolacije plavajočega poda v pritličju s ploščami iz mineralne volne TP (trde plošče) d = 8 cm, z natančno namestitvijo stikov med ploščami in vertikalnimi ploščami d = 1 cm, višine 5 cm po obodu prostora za odmik estriha od sten. Vse delo in material se obračuna na m2.</t>
  </si>
  <si>
    <t>Izdelava cementnega estriha d = 5 cm čez termoizolacijo iz predhodnih postavk. Čez njo je treba najprej namestiti PVC-folijo, ki mora biti prav tako vključena v ceno te postavke, nato pa izvesti cementni, estrih armiran s steklenimi vlakni ali pletivom.</t>
  </si>
  <si>
    <t>skupaj zidarska dela</t>
  </si>
  <si>
    <t>Popis št.:</t>
  </si>
  <si>
    <t xml:space="preserve">Investitor: </t>
  </si>
  <si>
    <t>Vojkova cesta 55, 1000 Ljubljana</t>
  </si>
  <si>
    <t>Lokacija:</t>
  </si>
  <si>
    <t>Ponudnik:</t>
  </si>
  <si>
    <t>Št. ponudbe:</t>
  </si>
  <si>
    <t>SKUPNA REKAPITULACIJA</t>
  </si>
  <si>
    <t>B.</t>
  </si>
  <si>
    <t>OBRTNIŠKA DELA</t>
  </si>
  <si>
    <t>C.</t>
  </si>
  <si>
    <t>D.</t>
  </si>
  <si>
    <t>ELEKTRO DELA</t>
  </si>
  <si>
    <t>E.</t>
  </si>
  <si>
    <t>STROJNA DELA</t>
  </si>
  <si>
    <t>SKUPAJ DELA BREZ DDV:</t>
  </si>
  <si>
    <t>DDV (22 %):</t>
  </si>
  <si>
    <t>SKUPAJ Z DDV:</t>
  </si>
  <si>
    <t>V enotah cene morajo biti zajeti tudi vsi naslednji stroški :</t>
  </si>
  <si>
    <t>*</t>
  </si>
  <si>
    <t>Ureditev gradbišča in postavitev gradbiščnih kontejnerjev ter pospravljanje in čiščenje</t>
  </si>
  <si>
    <t xml:space="preserve"> gradbišča po zaključku del.</t>
  </si>
  <si>
    <t>Prevozni in manipulativni stroški, vključno s prenosi in prevozi znotraj kompleksa/objekta;</t>
  </si>
  <si>
    <t>Vsa čiščenja med izvajanjem del in po zaključku del;</t>
  </si>
  <si>
    <t xml:space="preserve">Iznos in odvoz odpadnega materiala na komunalno deponijo s plačilom vseh pristojbin, </t>
  </si>
  <si>
    <t>razen pri pozicijah, kjer je posebej navedeno;</t>
  </si>
  <si>
    <t>Zaščita obstoječih elementov;</t>
  </si>
  <si>
    <t>Vsi predpisani tehnični standardi in normativi, ki so predpisani za posamezno vrsto del;</t>
  </si>
  <si>
    <t xml:space="preserve">Ves potrošni, pritrdilni, vezni in montažni material ter podkonstrukcije, </t>
  </si>
  <si>
    <t>Po zaključku del dostaviti vso tehnično dokumentacijo (meritve, ateste, soglasja, izjave, itd.)</t>
  </si>
  <si>
    <t>za izvedena dela in vgrajeno opremo;</t>
  </si>
  <si>
    <t>Vse poškodbe vseh kabelskih vodov, ostalih inštalacij, itd., povzročene pri delih, sanira</t>
  </si>
  <si>
    <t>izvajalec del na svoje stroške;</t>
  </si>
  <si>
    <t>Vsi izklopi, vklopi, zunanji nadzori (razen, kjer je to posebej navedeno), itd.</t>
  </si>
  <si>
    <t>Vsi stroški predpisanih ukrepov varstva pri delu in varstva pred požarom, ki jih mora izvajalec</t>
  </si>
  <si>
    <t>obvezno upoštevati;</t>
  </si>
  <si>
    <t>Stroške za popravilo morebitnih škod, ki bi nastale na objektu ali kompleksu kot celoti,</t>
  </si>
  <si>
    <t>dovoznih cestah, zunanjem okolju, komunalnih vodih in energetskih priključkih po krivdi izvajalca;</t>
  </si>
  <si>
    <t>Dokumentacija za servisiranje in vzdrževanje naprav ter garancijski listi;</t>
  </si>
  <si>
    <t>Izdelava potrebne merilne dokumentacije, razen kjer je to posebej navedeno;</t>
  </si>
  <si>
    <t>OPOMBA</t>
  </si>
  <si>
    <t>Obračun se vrši po dejansko izvedenih količinah;</t>
  </si>
  <si>
    <t xml:space="preserve">Vpisuje se podatke v celice, ki so podčrtane in obarvane v svetlo rdečo barvo. Po vpisu podatkov </t>
  </si>
  <si>
    <t>se barva celice avtomatično spremeni;</t>
  </si>
  <si>
    <t>Vse postavke morajo biti ovrednotene z dejansko ceno;</t>
  </si>
  <si>
    <t>Vrednosti cen in zmnožek vpisati samo k zahtevanim količinam;</t>
  </si>
  <si>
    <t>Dopisovanje drugih podatkov in sprememb vsebine popisa in količin ni dovoljeno;</t>
  </si>
  <si>
    <t>Za vsa nepredvidena dela mora izvajalec pridobiti soglasje naročnika, ter pred izvedbo</t>
  </si>
  <si>
    <t>del pripraviti analizo cen;</t>
  </si>
  <si>
    <t xml:space="preserve">Določena dela preklopov in preklopov se izvaja v času (izven običajnega delovnega časa) </t>
  </si>
  <si>
    <t xml:space="preserve">in na način, ki ga bo določil naročnik, kar je potrebno upoštevai v ceni vgradnje. </t>
  </si>
  <si>
    <t>Dela je potrebno izvajati v skladu z:</t>
  </si>
  <si>
    <t>Varstvom pri delu, varovanjem zdravja in življenja ljudi, varstvom pred požarom,</t>
  </si>
  <si>
    <t>Varstvom pred naravnimi in drugimi nesrečami,</t>
  </si>
  <si>
    <t>Ministrstvo za obrambo</t>
  </si>
  <si>
    <t>Stanovanjsko poslovni objekt Boračka stavba - Lamela 1</t>
  </si>
  <si>
    <t xml:space="preserve">Veljavnimi tehničnimi predpisi in normativi v soglasju z obveznimi standardi države, </t>
  </si>
  <si>
    <t>kjer se dela izvajajo,</t>
  </si>
  <si>
    <t>SKUPAJ</t>
  </si>
  <si>
    <t>A. GRADBENA DELA</t>
  </si>
  <si>
    <t>1.00</t>
  </si>
  <si>
    <t>2.00</t>
  </si>
  <si>
    <t>3.00</t>
  </si>
  <si>
    <t>4.00</t>
  </si>
  <si>
    <t>5.00</t>
  </si>
  <si>
    <t>Zidarska dela</t>
  </si>
  <si>
    <t>6.00</t>
  </si>
  <si>
    <t>Nepredvidena dela 5%</t>
  </si>
  <si>
    <t xml:space="preserve">      Gradbena dela skupaj: </t>
  </si>
  <si>
    <t>B. OBRTNIŠKA DELA</t>
  </si>
  <si>
    <t>Slikopleskarska dela</t>
  </si>
  <si>
    <t>Ključavničarska dela</t>
  </si>
  <si>
    <t>Razna dela</t>
  </si>
  <si>
    <t>Obrtniška dela skupaj</t>
  </si>
  <si>
    <t>D.  ELEKTRO DELA</t>
  </si>
  <si>
    <t>Elektro dela skupaj</t>
  </si>
  <si>
    <t>Prezračevanje</t>
  </si>
  <si>
    <t>Strojna dela skupaj</t>
  </si>
  <si>
    <t xml:space="preserve">SKUPAJ </t>
  </si>
  <si>
    <t>DELA</t>
  </si>
  <si>
    <t>DDV 22 %</t>
  </si>
  <si>
    <t xml:space="preserve"> Vsa  dela skupaj: </t>
  </si>
  <si>
    <t>Z upoštevanim DDV-jem</t>
  </si>
  <si>
    <t>Armirano betonska dela</t>
  </si>
  <si>
    <t>skupaj AB dela</t>
  </si>
  <si>
    <t>6.0</t>
  </si>
  <si>
    <t>Nepredvidena dela 5 %</t>
  </si>
  <si>
    <t>SKUPAJ GRADBENA DELA</t>
  </si>
  <si>
    <t>Nabava, prevoz in montaža aluminijaste notranje pregrade in aluminijastih vrat. Konstrukcija iz plastificiranih aluminijastih profilov brez termo preloma. Standardno okovje, kakovostno, vključno z gumijastim odbojnikom v tleh.
Polnilo za aluminijasta vrata sanitarij – panel.
Odpiranje po podani shemi.</t>
  </si>
  <si>
    <t>kos</t>
  </si>
  <si>
    <t>* Pozicija 1, enokrilna vrata, polna, d = 80 × 210 cm</t>
  </si>
  <si>
    <t>Izdelava in montaža vrat iz laminiranega zaščitnega stekla d = 44,1 mm (steklena pregrada), razred EN 12600 2B2, razred EN 356 NPD. Prozorno steklo debeline 9 mm in teže 20 kg/m2, največja obremenitev na vratno krilo 150 kg.</t>
  </si>
  <si>
    <t>skupaj ključavničarska dela</t>
  </si>
  <si>
    <t>Armirano - betonska dela</t>
  </si>
  <si>
    <t>Keramičarska dela</t>
  </si>
  <si>
    <t>Ta dela je treba opraviti skladno s predpisi in standardi za ta tip del. Podloga mora biti popolnoma ravna in gladka. Talne obloge morajo biti skladiščene po predpisih in vgrajene po navodilih proizvajalca.</t>
  </si>
  <si>
    <t>Dobava materiala in postavljanje ploščic po tleh poslovnega prostora s talnimi granitnimi matiranimi nedrsečimi ploščicami s fleksibilnim lepilom čez cementno malto. Enobarvne ploščice svetle barve z dimenzijami 60/60 razreda I. Iz istih ploščic izdelati tudi podzidek (cokel) višine 8 cm.</t>
  </si>
  <si>
    <t>Tla</t>
  </si>
  <si>
    <t>Podizek (cokl)</t>
  </si>
  <si>
    <t>a.</t>
  </si>
  <si>
    <t>b.</t>
  </si>
  <si>
    <t>Dobava materiala in postavljanje ploščic po tleh in zidovih sanitarij. Ploščice za kopalnice v barvi in dizajnu, usklajenima s tlemi in zidovi kopalnice. Talna ploščica iz granita, zalepljena s fleksibilnim lepilom. Zidna ploščica z lepilom za zid za notranjo uporabo. Ploščice razreda I. Višina ploščic na zidovih od tal do stropa. Fugiranje fug z vodoodporno barvno maso.</t>
  </si>
  <si>
    <t>Zid</t>
  </si>
  <si>
    <t>Dobava materiala in vgradnja tankih dekorativnih opek na zid. Zalepiti z lepilom za zid za notranjo uporabo. Ploščice razreda I v barvi po izbiri projektanta. Višina polaganja zidov od tal do spuščenega stropa. Fugiranje fug z vodoodporno barvno maso.</t>
  </si>
  <si>
    <t>skupaj keramičarska dela</t>
  </si>
  <si>
    <t>3.0</t>
  </si>
  <si>
    <t>Dvakratno glajenje novih fino ometanih ali betoniranih sten z gladilno maso, dvakratno brušenje in barvanje s poldisperzno barvo do enakomernega in čistega tona z vsemi potrebnimi pripravljalnimi deli.</t>
  </si>
  <si>
    <t>Barvanje z visokokakovostno pralno barvo do enakomernega in čistega tona</t>
  </si>
  <si>
    <t>skupaj slikopleskarska dela</t>
  </si>
  <si>
    <t>4.0</t>
  </si>
  <si>
    <t>Mavčarska dela</t>
  </si>
  <si>
    <t>Izdelava spuščenega stropa tipa ARMSTRONG po izbiri projektanta. Format mreže 60/60 cm. Spuščeni strop je treba izvesti z vgradnjo montažne in nosilne kovinske podkonstrukcije za nosilni del konstrukcije objekta. Cena naj vsebuje obdelavo stropa okrog svetilk in izhodov drugih inštalacij vse do končnega videza z zaključno barvo do celotne funkcionalnosti. Izvajalec mora vgraditi vso potrebno podkonstrukcijo. Vse mere je treba pred vgradnjo preveriti na kraju samem.</t>
  </si>
  <si>
    <t>Izdelava termoizolacije nad spuščenim stropom iz kamene volne d = 12 cm. V ceno naj bodo vračunane dobava, vgradnja in zaščita izolacije.</t>
  </si>
  <si>
    <t>Izdelava mavčnih škatel za oblogo cevi.</t>
  </si>
  <si>
    <t>Izdelava stenske obloge na kovinski konstrukciji na mestu izstopa stene iz porotherma.</t>
  </si>
  <si>
    <t>Izdelava stenske obloge na kovinski konstrukciji na mestu izstopa stene.</t>
  </si>
  <si>
    <t>skupaj mavčarska dela</t>
  </si>
  <si>
    <t>5.0</t>
  </si>
  <si>
    <t>Izolacija cevi iz višjih nadstropij, ki potekajo skozi zadevni prostor, s kameno volno, z zunanje strani ovito z ojačano aluminijasto folijo. Negorljiv material z zvočno-izolacijskimi lastnostmi.</t>
  </si>
  <si>
    <t>Izdelava, prevoz in montaža lesenih predelnih sten pred sanitarijami iz hrastovih tramov dimenzij d = 10 × 5 cm, h = 250 cm. Les je treba zaščititi s premazom na osnovi alkidnih smol oziroma lakom za čolne. Pred tem je treba les impregnirati s firnežem iz lanenega olja. Lakirati je treba v komori v več slojih z razprševanjem.</t>
  </si>
  <si>
    <t xml:space="preserve">Končno čiščenje prostorov in pranje vsega zunanjega in notranjega stavbnega pohištva, stekel in drugega. </t>
  </si>
  <si>
    <t>skupaj razna dela</t>
  </si>
  <si>
    <t>SKUPAJ OBRTNIŠKA DELA</t>
  </si>
  <si>
    <t>POPIS DEL</t>
  </si>
  <si>
    <t>Rekonstrukcija poslovnih prostorov Mladinskega centra v Prijedorju</t>
  </si>
  <si>
    <t>Nabava, prevoz in montaža fazonskih kosov z ustreznimi certifikati za priključek na obstoječo vodovodno vertikalo v objektu, predvideno za priključitev poslovnega objekta. Priključek je treba izvesti z vertikalnim merilnim instrumentom z daljinskim odčitavanjem.</t>
  </si>
  <si>
    <t>Dobava in vgradnja števca za vodo z daljinskim odčitavanjem. Cena mora poleg števca za vodo vsebovati vse potrebne ventile, nepovratne ventile, fazonske kose, spojke, vse z ustreznim premerom.</t>
  </si>
  <si>
    <t>števec za vodo</t>
  </si>
  <si>
    <t>Drobni material</t>
  </si>
  <si>
    <t>Vodovodna dela</t>
  </si>
  <si>
    <t>Dobava materiala in montaža vodovodnih cevi za napeljavo vode v objektu s fazonskimi kosi in potrebnim materialom za spajanje cevi. Razdelilnik je treba izvesti s cevmi PP-R80 iz visokomolekularnega poliolefinskega polimera z ustreznimi certifikati. Cevi je treba izolirati z izolacijo Armacell Armaflex AC.</t>
  </si>
  <si>
    <t>premer 22/20,4</t>
  </si>
  <si>
    <t>premer 20/16,4</t>
  </si>
  <si>
    <t>Dobava in vgradnja ventila z vsem pripadajočim materialom. Vsa vgrajena oprema mora imeti ustrezne certifikate.</t>
  </si>
  <si>
    <t>Pretočni ventil premera 20/16,2</t>
  </si>
  <si>
    <t>Dobava in vgradnja kotnih pretočnih ventilov za vgradnjo sanitarne opreme z vsem pripadajočim materialom. Vsa vgrajena oprema mora imeti ustrezne certifikate.</t>
  </si>
  <si>
    <t>Ventili premera 20/16,0</t>
  </si>
  <si>
    <t>Testiranje cevovoda pod pritiskom. Napolniti je treba inštalacijo z vodo, izpustiti zrak, priključiti hidravlično črpalko in držati pod pritiskom (za 3 bare večjega od delovnega) najmanj 24 ur. Če se pritisk zmanjša, je treba poiskati napako in jo odpraviti. Testiranje je treba obvezno opraviti v prisotnosti nadzornega organa in nato izdelati zapisnik o testiranju.</t>
  </si>
  <si>
    <t xml:space="preserve">Dezinfekcija in izpiranje vgrajene vodovodne inštalacije po tehničnih predpisih. </t>
  </si>
  <si>
    <t xml:space="preserve">Pridobitev kemično-bakteriološkega izvida vode. </t>
  </si>
  <si>
    <t>skupaj vodovodna dela</t>
  </si>
  <si>
    <t>C. STROJNA DELA</t>
  </si>
  <si>
    <t>Kanalizacijska dela</t>
  </si>
  <si>
    <t xml:space="preserve">Dobava, prevoz in vgradnja kanalizacijskih PP-cevi z vsemi fazonskimi kosi. Vse inštalacije v objektu je treba izvesti z  nizkošumnimi kanalizacijskimi PP-cevmi. Razvod pri sanitarijah se mora izvesti s troslojnimi PP-cevmi (silent pp). </t>
  </si>
  <si>
    <t>premer 110 - nizkošumna cev (silent db20)</t>
  </si>
  <si>
    <t>premer 50 - troslojna nizkošumna cev (silent PP)</t>
  </si>
  <si>
    <t xml:space="preserve">Dobava, prevoz in montaža talnega odtoka s
ponikljano kvadratno rešetko in odtokom premera 50 mm (zgornji sifon) v tleh sanitarij. </t>
  </si>
  <si>
    <t>Nabava materiala in oblaganje kanalizacijskih vertikal. Vse kanalizacijske vertikale je treba obložiti z vodoodpornimi ploščami GK s podkonstrukcijo. V ceno vračunati vse delo in material.</t>
  </si>
  <si>
    <t>Izdelava priključka na obstoječo kanalizacijsko vertikalo v objektu.</t>
  </si>
  <si>
    <t xml:space="preserve">Testiranje kanalizacijske mreže za neprepustnost. Zamašiti je treba vse odprtine in napolniti mrežo z vodo. Ustvarjeni pritisk je treba držati najmanj tri ure, nato pa označiti morebitna mesta puščanja, odpraviti napake in ponoviti postopek. Vse se mora izvesti v prisotnosti nadzornega organa in na koncu sestaviti zapisnik. </t>
  </si>
  <si>
    <t>skupaj kanalizacijska dela</t>
  </si>
  <si>
    <t>Sanitarna oprema</t>
  </si>
  <si>
    <t xml:space="preserve">Dobava, prevoz in montaža kompletov straniščnih školjk. Vgradni kotliček za vodo z dvojnim izpiranjem 3/6 l za konzolno straniščno školjko, gumb za izpiranje v barvi in obliki po izbiri projektanta. Konzolna straniščna školjka z desko. </t>
  </si>
  <si>
    <t>Dobava, prevoz in montaža umivalnika z izpustnim ventilom in sifonom ter enoročno baterijo za toplo in hladno vodo</t>
  </si>
  <si>
    <t xml:space="preserve">Dobava, prevoz in montaža dvodelnega kompleta pomivalnega korita z rešetko iz nerjavnega jekla ter z odtočnim sifonom in armaturo za vodo. </t>
  </si>
  <si>
    <t>Ddobava in montaža grelnika vode; montaža na steno (pokončna) ali strop (z ustreznimi nosilci), upoštevati montažni material, varnostni ventil, pritrditev bojlerja, vezne cevke; priklop na električno energijo in vodovodno omrežje s testiranjem.</t>
  </si>
  <si>
    <t>Vsa sanitarna oprema mora biti najvišje kakovosti, v barvi in tonu po izbiri projektanta. Vsa galanterija v sanitarijah mora biti iz istega proizvodnega programa. Sanitarna oprema za uporabnike vrtca mora biti prilagojena starosti, kot npr.: Bambini Geberit ali enakovredno.</t>
  </si>
  <si>
    <t>* Grelnik vode,  kapacitete 30 l, kot npr.: GORENJE d.d. (grelniki serije TGR) ali enakovredno.</t>
  </si>
  <si>
    <t>Dobava, prevoz in namestitev gasilnih aparatov za začetno gašenje požarov. Upoštevati ves montažni material.</t>
  </si>
  <si>
    <t>Dobava in montaža nove kopalniške opreme, komplet z vsem veznim, tesnilnim in pritrdilnim materialom, vsi izdelki kovinski - kromirani:</t>
  </si>
  <si>
    <t>ogledalo cca. (V x Š) 60 x 40 cm</t>
  </si>
  <si>
    <t>držalo za toaletni papir</t>
  </si>
  <si>
    <t>c.</t>
  </si>
  <si>
    <t>dozirnik za tekoče milo</t>
  </si>
  <si>
    <t>d.</t>
  </si>
  <si>
    <t>držalo za papirnate brisače (v roli)</t>
  </si>
  <si>
    <t>skupaj sanitarna oprema dela</t>
  </si>
  <si>
    <t>SKUPAJ STROJNA DELA</t>
  </si>
  <si>
    <t>Inštalacije</t>
  </si>
  <si>
    <t xml:space="preserve">Dobava, polaganje in spojitev električnega voda glavne razvodne omarice (GRO) pri vhodu (od KPK do GRO) s kablom PP00-Y 4 × 10 mm2, 0,6 kV, postavljenim v plastično cev premera 32 mm. Število izhodov: 1. </t>
  </si>
  <si>
    <t>m</t>
  </si>
  <si>
    <t>Dobava in vgradnja glavne razvodne omarice (GMRO). Omarico je treba vgraditi v zid, orientacijske dimenzije omarice so 400 × 300 × 200 mm. Omarica mora biti izdelana iz plastike, brez svetlih odprtin, vrata s ključavnico za zaklepanje, s klemami PE+N, z vgrajeno opremo po shemi in specifikaciji:</t>
  </si>
  <si>
    <t>ročno stikalo z nap. odklopnikom GP 32 A, 4 p</t>
  </si>
  <si>
    <t>samodejna varovalka 16 A, 1 p, karakteristika B</t>
  </si>
  <si>
    <t>samodejna varovalka 10 A, 1 p, karakteristika B</t>
  </si>
  <si>
    <t>CSU – zbiralka za glavno izenačenje potenciala</t>
  </si>
  <si>
    <t>prenapetostni odvodnik 25 kA, 0,5 kV, 3 p, tip 1</t>
  </si>
  <si>
    <t>e.</t>
  </si>
  <si>
    <t>predvarovalke za prenapetostne odvodnike NV00C/32 A</t>
  </si>
  <si>
    <t>f.</t>
  </si>
  <si>
    <t>Izdelava izhoda za 30-litrski grelnik vode z vodom PP-Y 3 × 2,5 mm2, položenim pod omet. Polaganje v pl. cevi premera 16 mm. Število izhodov: 1. Vse v kompletu z dozami in spojnim materialom.</t>
  </si>
  <si>
    <t>Izdelava izhodov za dvopolni konektorj z vodom PP-Y 3 × 2,5 mm2, položenim pod omet. Število izhodov: 7. Povprečna dolžina na izhod je 25 m. Polaganje v pl. cevi premera 16 mm. Vse v kompletu z dozami in spojnim materialo</t>
  </si>
  <si>
    <t>Izdelava izhodov za posamezne vtičnice za klime, montirano na višini 2 m, z vodom PP-Y 3 × 2,5 mm2, položenim pod omet. Polaganje v pl. cevi premera 16 тт. Število izhodov: 2. Vse v kompletu z dozami in spojnim materialom.</t>
  </si>
  <si>
    <t>Izdelava izhoda za napajanje RACK-a (zunanja telekomunikacijska omarica), z vodom PP-Y 5 × 2,5 mm2, položenim pod omet in pod spuščenim stropom. Polaganje v pl. cevi premera 16 тт. Število izhodov: 1. Vse v kompletu z dozami in spojnim materialom .</t>
  </si>
  <si>
    <t>Gasilni aparat S9, prah, 9 kg</t>
  </si>
  <si>
    <r>
      <t>Gasilni aparat CO</t>
    </r>
    <r>
      <rPr>
        <vertAlign val="subscript"/>
        <sz val="10"/>
        <color rgb="FF000000"/>
        <rFont val="Arial"/>
        <family val="2"/>
        <charset val="238"/>
      </rPr>
      <t>2,</t>
    </r>
    <r>
      <rPr>
        <sz val="10"/>
        <color rgb="FF000000"/>
        <rFont val="Arial"/>
        <family val="2"/>
        <charset val="238"/>
      </rPr>
      <t xml:space="preserve"> 5 kg</t>
    </r>
  </si>
  <si>
    <t>Dobava in montaža dvopolnih šesterotornih konektorjev, 10/16 A, 250 V, z zaščitnim stikom, v zid.</t>
  </si>
  <si>
    <t>Dobava in montaža dvojnih podometnih vtičnic, 10/16 A, 250 V.</t>
  </si>
  <si>
    <t>Dobava in montaža podometnih vtičnic, 10/16 A, 250 V.</t>
  </si>
  <si>
    <t>Izdelava izhoda za napajanje osvetljevanja opozorilnih luči z vodom PP-Y3 5 × 1,5 mm2, položenim pod omet nad spuščenim stropom v poslovnih prostorih. Polaganje v pl. cevi premera 16 тт. Število izhodov: 1. Vse v kompletu z dozami in spojnim materialom.</t>
  </si>
  <si>
    <t>Izdelava izhoda za napajanje osvetljevanja v prostoru objekta z vodom PP-Y3 5 × 1,5 mm2, položenim pod omet. Polaganje v pl. cevi premera 16 mm. Število izhodov: 3. Vse v kompletu z dozami in spojnim materialom.</t>
  </si>
  <si>
    <t>Dobava in montaža vodotesne svetilke LED z močjo do 32 W, 4000 K, IP65.</t>
  </si>
  <si>
    <t>Dobava in montaža ventilatorja v sanitarijah z močjo 25 W.</t>
  </si>
  <si>
    <t>Dobava in montaža vodotesne kopalniške LED svetilke, nad umivalnikom z močjo do 50 W, 4000 K, IP65.</t>
  </si>
  <si>
    <t>Dobava in montaža stropne svetilke (plafonjere) po izbiri investitorja do fi 40 cm z eno sijalko LED z močjo 15 W.</t>
  </si>
  <si>
    <t>Dobava in montaža stropne svetilke (plafonjere) po izbiri investitorja do fi 40 cm z eno sijalko LED z močjo 12 W.</t>
  </si>
  <si>
    <t>Dobava in montaža reflektorja LED za zunanjo montažo IP65, z močjo do 60 W in senzorjem za gibanje.</t>
  </si>
  <si>
    <t>Dobava in montaža LED panela, 600 × 600 mm, tip 842, 3600 lm, z močjo 33 W, 4000 K.</t>
  </si>
  <si>
    <t>Dobava in montaža opozorilnih svetilk z močjo 1 × 8 W, z 1 fluorescentno cevjo z močjo 8 W, vse v kompletu s svetilkami.</t>
  </si>
  <si>
    <t>Dobava in montaža enopolnih stikal 230 V/10 A, p/ž komplet z dozo premera 60, nosilcem in okvirjem.</t>
  </si>
  <si>
    <t>Dobava in montaža serijskih stikal 10 A.</t>
  </si>
  <si>
    <t>Dobava in montaža enopolnih izmeničnih stikal
230 V/10 A, p/ž komplet z dozo premera 60, nosilcem in okvirjem.</t>
  </si>
  <si>
    <t>Nabava in vgradnja podometne doze za izenačevanje potencialov v kuhinji in sanitarijah.</t>
  </si>
  <si>
    <t>Povezava kovinskih mas v sanitarijah in kuhinji s prevodnikom P/F 16 mm2 ter izvedba priključka na potencialno izravnalno omarico in z omarice na pripadajoči razdelilnik, tj. naprej na zaščitno zbiralko v GMRO. Povprečna dolžina vodov je 7 m.</t>
  </si>
  <si>
    <t>Povezovanje kovinskih mas, ki ne pripadajo električni inštalaciji, kot so ograje stopnic, kovinske pregrade in druge kovinske mase, ki niso naštete tukaj, z bakrenim prevodnikom v preseku P/F 16 mm2. Povezavo zgoraj naštetih elementov je potrebno povezati na povezavo za izenačitev potenciala pripadajoče glavne razdelilne omare.</t>
  </si>
  <si>
    <t>Drugi drobni in nespecificirani material</t>
  </si>
  <si>
    <t>Stroški priključne takse in elektroenergetskega soglasja – po pogojih lokalnega elektrodistribucijskega podjetja.</t>
  </si>
  <si>
    <t>Izvedba meritev električne instalacije ter ozemljitvene upornosti in certificiranje z atesti</t>
  </si>
  <si>
    <t>skupaj elektro dela</t>
  </si>
  <si>
    <t>SKUPAJ ELEKTRO DELA</t>
  </si>
  <si>
    <t>Rekonstrukcija zunanje telekomunikacijske omarice (RACK) na fasadi z spremljevalno opremo in prenapetostnimi odvodniki.</t>
  </si>
  <si>
    <t>Dobava in vgradnja notranje telekomunikacijske omarice, podometne , plastične štirikotne, približno 40 × 40 cm.</t>
  </si>
  <si>
    <t>Dobava in vgradnja razdelilnih doz v zidu,
plastične okrogle, premer 70 mm.</t>
  </si>
  <si>
    <t>Dobava in montaža 4-žilnega optičnega kabla, položenega v plastično cev profila premera 32 mm.</t>
  </si>
  <si>
    <t>Dobava in montaža UTP cat 6 kabla, položenega v plastično cev profila premera 16 mm.</t>
  </si>
  <si>
    <t>Računalniške inštalacije</t>
  </si>
  <si>
    <t>Dobava in vgradnja plastičnih fleksibilnih cevi premera Φ 16 mm.</t>
  </si>
  <si>
    <t>Dobava in vgradnja plastičnih fleksibilnih cevi premera Φ 32 mm.</t>
  </si>
  <si>
    <t>TK INŠTALACIJE</t>
  </si>
  <si>
    <t>Drugi drobni in nespecificirani material za TK</t>
  </si>
  <si>
    <t>Izvedba DIP električne in strelovodne inštalacije.</t>
  </si>
  <si>
    <t>Izvedba DIP TK inštalacije</t>
  </si>
  <si>
    <t>RTV inštalacije</t>
  </si>
  <si>
    <t xml:space="preserve">Dobava in postavitev zunanje omarice za kabelsko televizijo </t>
  </si>
  <si>
    <t>Dobava in vgradnja razdelilne RTV-omarice (RKTV) v zidu, plastična, štirikotna, 25 × 25 cm.</t>
  </si>
  <si>
    <t>Dobava in vgradnja antenskih zidnih vtičnic</t>
  </si>
  <si>
    <t>Dobava in vgradnja n.n. koaksialnega kabla KEL
75/5/173, ki ga je treba položiti v plastične cevi premera 16 mm pod omet od omarice za kabelsko televizijo do antenskih vtičnic.</t>
  </si>
  <si>
    <t>skupaj RTV inštalacije</t>
  </si>
  <si>
    <t>E.  TK DELA</t>
  </si>
  <si>
    <t>skupaj računalniške inštalacije</t>
  </si>
  <si>
    <t>TK dela skupaj</t>
  </si>
  <si>
    <t>F.</t>
  </si>
  <si>
    <t>Ogrevanje in hlajenje</t>
  </si>
  <si>
    <t>KLIMATIZACIJA</t>
  </si>
  <si>
    <t>TK DELA</t>
  </si>
  <si>
    <t>Dobava in vgradnja split inverter klimatskega sistema, kot npr.: Hisense Fresh Master HiNano, moč hlajenja 3,5 kW, moč ogrevanja 4,2 kW. V kompletu s konzolami, nosilci, odvodom kondeza ter vsem drobnim materialom.</t>
  </si>
  <si>
    <t>Meritve nizkonapetostnih ter TK inštalacij</t>
  </si>
  <si>
    <t>Meritve RTV inštalacij</t>
  </si>
  <si>
    <t xml:space="preserve">Dobava in montaža jeklenih panelnih radiatorjev, predhodno tovarniško obarvani, skupaj z odzračevalnimi in odtočnimi pipicami, slepimi čepi, nosilnimi konzolami, navoji, vijaki in vložki za pritrdite ter drugim potrebnim materialom; kot npr.: Vaillant 22K-600-1000. </t>
  </si>
  <si>
    <t>Dobava in montaža radiatorska termostatska glava s plinskim polnjenjem za javne prostore z zaskočnim priključkom in varovalom proti kraji.</t>
  </si>
  <si>
    <t>Dobava in vgradnja jeklenih brezšivnih cevi (po JUS.C.B5.221), izdelanih iz jekla 1212, skupaj z materialom za vgradnjo, ojačitev, varjenje ipd. (v ceno so vračunana tudi cevna kolena R = 1,5 D). DN 20.</t>
  </si>
  <si>
    <t>Dobava in vgradnja troslojnih cevi PeX-AI-PeX z izolacijo, skupaj z materialom za vgradnjo, ojačitev, varjenje ipd. (v ceno so vračunani tudi prehodni kosi), kot tudi nujna izolacija. Premer Φ 18*2,0.</t>
  </si>
  <si>
    <r>
      <t>Čiščenje in dvakratno barvanje cevi iz 4. Postavke s temeljno barvo, odporno na temperaturo 120</t>
    </r>
    <r>
      <rPr>
        <sz val="10"/>
        <rFont val="Arial"/>
        <family val="2"/>
        <charset val="238"/>
      </rPr>
      <t>⁰</t>
    </r>
    <r>
      <rPr>
        <i/>
        <sz val="10"/>
        <rFont val="Arial"/>
        <family val="2"/>
        <charset val="238"/>
      </rPr>
      <t>C</t>
    </r>
  </si>
  <si>
    <t>Dobava in montaža krogličnih ventilov za vgradnjo v omarice radiatorskega ogrevanja na povratnih vodih po objektu dimenzij DN20 PN6.</t>
  </si>
  <si>
    <t>Dobava in montaža krogelnih ventilov z metuljastim ročajem za vgradnjo v omarice na dovodu in povratku objekta dimenzij DN15 PN6</t>
  </si>
  <si>
    <t>Dobava in vgradnja zbiralnika in razdelilnika DN25, opremljenih s krogličnimi ventili DN25 na dovodu in povratku za spojitev na vertikali in samodejnimi odzračnimi lončki in ventili za praznjenje.</t>
  </si>
  <si>
    <t>* 4 priključki (2×DN15)</t>
  </si>
  <si>
    <t>Dobava in vgradnja omarice ustreznih dimenzij za namestitev zbiralnika in razdelilnika iz 7. postavke, vgradnja v zid</t>
  </si>
  <si>
    <t>Testiranje inštalacij za nepropustnost s hladno vodo pod pritiskom 6 bar v trajanju 4 ur.</t>
  </si>
  <si>
    <t>Testni zagon, topel test, vse do popolne funkcionalnosti inštalacije s predhodnim dvakratnim izpiranjem kompletne inštalacije.
Za ta testiranja je treba sestaviti zapisnik.</t>
  </si>
  <si>
    <t>Gradbena dela (prebijanje zidu, …)</t>
  </si>
  <si>
    <t>Aksialni ventilator za montažo na zid, strop ali okno, z integrirano nepovratno loputo, s tesnilnim in pritrdilnim materialom, kot npr.: Systemair BF Silent 100, Vmax = 83 m3/h, V =50 m3/h pri ΔP = 15 Pa, 230V/50HZ/1Ph, N/l=90W/0.068Am zaščita IPX4.</t>
  </si>
  <si>
    <t>Dobava in vgradnja Al zaščitne rešetke na fasado, izdelane iz nosilnega okvirja prečnih posebno oblikovanih lamel in zaščitne mreže, skupaj s tesnilnim in pritrdilnim materialom. Postavka vključuje tudi izdelavo izreza v zunanji steni ter namestitev rešetke.</t>
  </si>
  <si>
    <t>* Φ 100</t>
  </si>
  <si>
    <t>Dobava in montaža okroglih zračnih kanalov iz spiralno robljenih cevi ter potrebnimi fazonskimi kosi, pritrdilnim, obešalnim, spojnim in tesnilnim materialom</t>
  </si>
  <si>
    <t>skupaj prezračevanje</t>
  </si>
  <si>
    <t>skupaj ogrevanje in hlajenje</t>
  </si>
  <si>
    <t>SKUPAJ KLIMATIZACIJA</t>
  </si>
  <si>
    <t>F.  KLIMATIZACIJA</t>
  </si>
  <si>
    <t>Klimatizacija skupaj</t>
  </si>
  <si>
    <t>Dobava in vgradnja vtičnice 2xTJ45, CAT 6, kot npr.: Systimax MGS400 CAT 6.</t>
  </si>
  <si>
    <t>Dobava in vgradnja vtičnice 4xTJ45, CAT 6, kot npr.: Systimax MGS400 CAT 6.</t>
  </si>
  <si>
    <t>P140923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</si>
</sst>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6" x14ac:knownFonts="1">
    <font>
      <sz val="11"/>
      <color theme="1"/>
      <name val="Calibri"/>
      <family val="2"/>
      <charset val="238"/>
      <scheme val="minor"/>
    </font>
    <font>
      <sz val="11"/>
      <color theme="1"/>
      <name val="Calibri"/>
      <family val="2"/>
      <charset val="238"/>
      <scheme val="minor"/>
    </font>
    <font>
      <sz val="10"/>
      <color indexed="8"/>
      <name val="Arial"/>
      <family val="2"/>
      <charset val="238"/>
    </font>
    <font>
      <b/>
      <sz val="10"/>
      <name val="Arial"/>
      <family val="2"/>
      <charset val="238"/>
    </font>
    <font>
      <sz val="10"/>
      <name val="Arial"/>
      <family val="2"/>
      <charset val="238"/>
    </font>
    <font>
      <b/>
      <i/>
      <sz val="8"/>
      <name val="Arial"/>
      <family val="2"/>
      <charset val="238"/>
    </font>
    <font>
      <b/>
      <i/>
      <sz val="10"/>
      <name val="Arial"/>
      <family val="2"/>
      <charset val="238"/>
    </font>
    <font>
      <i/>
      <sz val="10"/>
      <name val="Arial"/>
      <family val="2"/>
      <charset val="238"/>
    </font>
    <font>
      <sz val="11"/>
      <name val="Arial CE"/>
      <family val="2"/>
      <charset val="238"/>
    </font>
    <font>
      <sz val="11"/>
      <name val="Arial"/>
      <family val="2"/>
      <charset val="238"/>
    </font>
    <font>
      <b/>
      <sz val="11"/>
      <name val="Arial CE"/>
      <family val="2"/>
      <charset val="238"/>
    </font>
    <font>
      <sz val="11"/>
      <name val="Arial CE"/>
      <charset val="238"/>
    </font>
    <font>
      <b/>
      <sz val="10"/>
      <name val="Arial CE"/>
      <family val="2"/>
      <charset val="238"/>
    </font>
    <font>
      <b/>
      <sz val="14"/>
      <name val="Arial CE"/>
      <family val="2"/>
      <charset val="238"/>
    </font>
    <font>
      <b/>
      <sz val="12"/>
      <name val="Arial"/>
      <family val="2"/>
      <charset val="238"/>
    </font>
    <font>
      <sz val="9"/>
      <name val="Arial"/>
      <family val="2"/>
      <charset val="238"/>
    </font>
    <font>
      <b/>
      <u/>
      <sz val="9"/>
      <name val="Arial"/>
      <family val="2"/>
      <charset val="238"/>
    </font>
    <font>
      <b/>
      <sz val="9"/>
      <name val="Arial"/>
      <family val="2"/>
      <charset val="238"/>
    </font>
    <font>
      <sz val="10"/>
      <name val="Arial CE"/>
      <family val="2"/>
      <charset val="238"/>
    </font>
    <font>
      <sz val="10"/>
      <name val="Arial CE"/>
      <charset val="238"/>
    </font>
    <font>
      <b/>
      <sz val="10"/>
      <name val="Arial CE"/>
      <charset val="238"/>
    </font>
    <font>
      <i/>
      <sz val="10"/>
      <color theme="1"/>
      <name val="Arial"/>
      <family val="2"/>
      <charset val="238"/>
    </font>
    <font>
      <sz val="10"/>
      <name val="Arial"/>
      <family val="2"/>
    </font>
    <font>
      <vertAlign val="subscript"/>
      <sz val="10"/>
      <color rgb="FF000000"/>
      <name val="Arial"/>
      <family val="2"/>
      <charset val="238"/>
    </font>
    <font>
      <sz val="10"/>
      <color rgb="FF000000"/>
      <name val="Arial"/>
      <family val="2"/>
      <charset val="238"/>
    </font>
    <font>
      <sz val="9"/>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5">
    <xf numFmtId="0" fontId="0" fillId="0" borderId="0"/>
    <xf numFmtId="43" fontId="1" fillId="0" borderId="0" applyFont="0" applyFill="0" applyBorder="0" applyAlignment="0" applyProtection="0"/>
    <xf numFmtId="3" fontId="2" fillId="0" borderId="0" applyAlignment="0">
      <alignment horizontal="right"/>
      <protection locked="0"/>
    </xf>
    <xf numFmtId="3" fontId="2" fillId="0" borderId="0" applyAlignment="0">
      <alignment horizontal="right"/>
      <protection locked="0"/>
    </xf>
    <xf numFmtId="0" fontId="4" fillId="0" borderId="0"/>
  </cellStyleXfs>
  <cellXfs count="140">
    <xf numFmtId="0" fontId="0" fillId="0" borderId="0" xfId="0"/>
    <xf numFmtId="3" fontId="3" fillId="0" borderId="0" xfId="2" applyFont="1" applyAlignment="1" applyProtection="1">
      <alignment horizontal="left" vertical="top"/>
    </xf>
    <xf numFmtId="49" fontId="3" fillId="0" borderId="0" xfId="2" applyNumberFormat="1" applyFont="1" applyAlignment="1" applyProtection="1">
      <alignment horizontal="left" vertical="top"/>
    </xf>
    <xf numFmtId="3" fontId="3" fillId="0" borderId="0" xfId="2" applyFont="1" applyAlignment="1" applyProtection="1"/>
    <xf numFmtId="4" fontId="3" fillId="0" borderId="0" xfId="2" applyNumberFormat="1" applyFont="1" applyProtection="1">
      <alignment horizontal="right"/>
    </xf>
    <xf numFmtId="4" fontId="4" fillId="0" borderId="0" xfId="2" applyNumberFormat="1" applyFont="1" applyProtection="1">
      <alignment horizontal="right"/>
    </xf>
    <xf numFmtId="4" fontId="2" fillId="0" borderId="0" xfId="2" applyNumberFormat="1" applyAlignment="1" applyProtection="1"/>
    <xf numFmtId="49" fontId="5" fillId="2" borderId="0" xfId="0" applyNumberFormat="1" applyFont="1" applyFill="1" applyAlignment="1">
      <alignment horizontal="left" vertical="top"/>
    </xf>
    <xf numFmtId="0" fontId="5" fillId="2" borderId="0" xfId="0" applyFont="1" applyFill="1" applyAlignment="1">
      <alignment horizontal="left" vertical="top" wrapText="1"/>
    </xf>
    <xf numFmtId="0" fontId="5" fillId="2" borderId="0" xfId="0" applyFont="1" applyFill="1" applyAlignment="1">
      <alignment horizontal="center"/>
    </xf>
    <xf numFmtId="4" fontId="5" fillId="2" borderId="0" xfId="0" applyNumberFormat="1" applyFont="1" applyFill="1" applyAlignment="1">
      <alignment horizontal="center"/>
    </xf>
    <xf numFmtId="2" fontId="5" fillId="2" borderId="0" xfId="1" applyNumberFormat="1" applyFont="1" applyFill="1" applyBorder="1" applyAlignment="1" applyProtection="1">
      <alignment horizontal="right"/>
    </xf>
    <xf numFmtId="4" fontId="5" fillId="2" borderId="0" xfId="0" applyNumberFormat="1" applyFont="1" applyFill="1" applyAlignment="1">
      <alignment horizontal="right"/>
    </xf>
    <xf numFmtId="3" fontId="6" fillId="0" borderId="0" xfId="3" applyFont="1" applyAlignment="1" applyProtection="1">
      <alignment horizontal="center" vertical="top"/>
    </xf>
    <xf numFmtId="49" fontId="6" fillId="0" borderId="0" xfId="3" applyNumberFormat="1" applyFont="1" applyAlignment="1" applyProtection="1">
      <alignment horizontal="left" vertical="top" wrapText="1"/>
    </xf>
    <xf numFmtId="3" fontId="0" fillId="0" borderId="0" xfId="3" applyFont="1" applyAlignment="1" applyProtection="1"/>
    <xf numFmtId="4" fontId="4" fillId="0" borderId="0" xfId="3" applyNumberFormat="1" applyFont="1" applyProtection="1">
      <alignment horizontal="right"/>
    </xf>
    <xf numFmtId="3" fontId="7" fillId="0" borderId="0" xfId="3" applyFont="1" applyAlignment="1" applyProtection="1">
      <alignment horizontal="center" vertical="top"/>
    </xf>
    <xf numFmtId="49" fontId="7" fillId="0" borderId="0" xfId="4" applyNumberFormat="1" applyFont="1" applyAlignment="1">
      <alignment horizontal="left" vertical="top" wrapText="1"/>
    </xf>
    <xf numFmtId="4" fontId="4" fillId="0" borderId="1" xfId="3" applyNumberFormat="1" applyFont="1" applyBorder="1">
      <alignment horizontal="right"/>
      <protection locked="0"/>
    </xf>
    <xf numFmtId="3" fontId="7" fillId="0" borderId="1" xfId="3" applyFont="1" applyBorder="1" applyAlignment="1" applyProtection="1">
      <alignment horizontal="center" vertical="top"/>
    </xf>
    <xf numFmtId="49" fontId="7" fillId="0" borderId="1" xfId="0" applyNumberFormat="1" applyFont="1" applyBorder="1" applyAlignment="1">
      <alignment horizontal="left" vertical="top" wrapText="1"/>
    </xf>
    <xf numFmtId="3" fontId="0" fillId="0" borderId="1" xfId="3" applyFont="1" applyBorder="1" applyAlignment="1" applyProtection="1"/>
    <xf numFmtId="4" fontId="4" fillId="0" borderId="1" xfId="3" applyNumberFormat="1" applyFont="1" applyBorder="1" applyProtection="1">
      <alignment horizontal="right"/>
    </xf>
    <xf numFmtId="49" fontId="6" fillId="0" borderId="0" xfId="0" applyNumberFormat="1" applyFont="1" applyAlignment="1">
      <alignment horizontal="left" vertical="top" wrapText="1"/>
    </xf>
    <xf numFmtId="4" fontId="3" fillId="0" borderId="0" xfId="3" applyNumberFormat="1" applyFont="1" applyAlignment="1" applyProtection="1">
      <alignment horizontal="right"/>
    </xf>
    <xf numFmtId="3" fontId="6" fillId="0" borderId="0" xfId="2" applyFont="1" applyAlignment="1" applyProtection="1">
      <alignment horizontal="center" vertical="top"/>
    </xf>
    <xf numFmtId="49" fontId="6" fillId="0" borderId="0" xfId="2" applyNumberFormat="1" applyFont="1" applyAlignment="1" applyProtection="1">
      <alignment horizontal="left" vertical="top"/>
    </xf>
    <xf numFmtId="0" fontId="8" fillId="0" borderId="0" xfId="0" quotePrefix="1" applyFont="1" applyAlignment="1">
      <alignment horizontal="left"/>
    </xf>
    <xf numFmtId="0" fontId="9" fillId="0" borderId="0" xfId="0" applyFont="1"/>
    <xf numFmtId="0" fontId="8" fillId="0" borderId="0" xfId="0" applyFont="1"/>
    <xf numFmtId="0" fontId="10" fillId="0" borderId="0" xfId="0" applyFont="1"/>
    <xf numFmtId="0" fontId="8" fillId="0" borderId="0" xfId="0" applyFont="1" applyAlignment="1">
      <alignment horizontal="left"/>
    </xf>
    <xf numFmtId="0" fontId="8" fillId="0" borderId="0" xfId="0" applyFont="1" applyAlignment="1">
      <alignment horizontal="right"/>
    </xf>
    <xf numFmtId="0" fontId="11" fillId="0" borderId="0" xfId="0" applyFont="1"/>
    <xf numFmtId="0" fontId="10" fillId="0" borderId="0" xfId="0" applyFont="1" applyAlignment="1">
      <alignment horizontal="left"/>
    </xf>
    <xf numFmtId="0" fontId="10" fillId="0" borderId="0" xfId="0" applyFont="1" applyAlignment="1">
      <alignment horizontal="right"/>
    </xf>
    <xf numFmtId="0" fontId="12" fillId="0" borderId="0" xfId="0" applyFont="1" applyAlignment="1">
      <alignment horizontal="left"/>
    </xf>
    <xf numFmtId="0" fontId="12" fillId="0" borderId="0" xfId="0" applyFont="1"/>
    <xf numFmtId="0" fontId="12" fillId="0" borderId="0" xfId="0" applyFont="1" applyAlignment="1">
      <alignment horizontal="right"/>
    </xf>
    <xf numFmtId="0" fontId="0" fillId="0" borderId="0" xfId="0" applyAlignment="1">
      <alignment horizontal="center"/>
    </xf>
    <xf numFmtId="49" fontId="0" fillId="0" borderId="0" xfId="0" applyNumberFormat="1"/>
    <xf numFmtId="164" fontId="0" fillId="0" borderId="0" xfId="0" applyNumberFormat="1"/>
    <xf numFmtId="0" fontId="0" fillId="0" borderId="1" xfId="0" applyBorder="1" applyAlignment="1">
      <alignment horizontal="center"/>
    </xf>
    <xf numFmtId="0" fontId="0" fillId="0" borderId="1" xfId="0" applyBorder="1"/>
    <xf numFmtId="164" fontId="0" fillId="0" borderId="1" xfId="0" applyNumberFormat="1" applyBorder="1"/>
    <xf numFmtId="0" fontId="14" fillId="0" borderId="0" xfId="0" applyFont="1"/>
    <xf numFmtId="164" fontId="14" fillId="0" borderId="0" xfId="0" applyNumberFormat="1" applyFont="1"/>
    <xf numFmtId="0" fontId="14" fillId="0" borderId="1" xfId="0" applyFont="1" applyBorder="1"/>
    <xf numFmtId="164" fontId="14" fillId="0" borderId="1" xfId="0" applyNumberFormat="1" applyFont="1" applyBorder="1"/>
    <xf numFmtId="164" fontId="14" fillId="0" borderId="2" xfId="0" applyNumberFormat="1" applyFont="1" applyBorder="1"/>
    <xf numFmtId="0" fontId="15" fillId="0" borderId="0" xfId="0" applyFont="1" applyAlignment="1">
      <alignment horizontal="center" vertical="top"/>
    </xf>
    <xf numFmtId="1" fontId="16" fillId="0" borderId="0" xfId="0" applyNumberFormat="1" applyFont="1" applyAlignment="1">
      <alignment horizontal="left" vertical="top"/>
    </xf>
    <xf numFmtId="0" fontId="15" fillId="0" borderId="0" xfId="0" applyFont="1" applyAlignment="1">
      <alignment horizontal="right" vertical="top"/>
    </xf>
    <xf numFmtId="0" fontId="15" fillId="0" borderId="0" xfId="0" applyFont="1" applyAlignment="1">
      <alignment horizontal="left" vertical="top"/>
    </xf>
    <xf numFmtId="1" fontId="15" fillId="0" borderId="0" xfId="0" applyNumberFormat="1" applyFont="1" applyAlignment="1">
      <alignment horizontal="right" vertical="top"/>
    </xf>
    <xf numFmtId="0" fontId="15" fillId="0" borderId="0" xfId="0" applyFont="1" applyAlignment="1">
      <alignment vertical="top"/>
    </xf>
    <xf numFmtId="1" fontId="15" fillId="0" borderId="0" xfId="0" quotePrefix="1" applyNumberFormat="1" applyFont="1" applyAlignment="1">
      <alignment horizontal="right" vertical="top"/>
    </xf>
    <xf numFmtId="0" fontId="17" fillId="0" borderId="0" xfId="0" applyFont="1" applyAlignment="1">
      <alignment horizontal="left" vertical="top"/>
    </xf>
    <xf numFmtId="0" fontId="0" fillId="0" borderId="0" xfId="0" applyAlignment="1">
      <alignment horizontal="right"/>
    </xf>
    <xf numFmtId="0" fontId="18" fillId="0" borderId="0" xfId="0" quotePrefix="1" applyFont="1" applyAlignment="1">
      <alignment horizontal="left"/>
    </xf>
    <xf numFmtId="0" fontId="18" fillId="0" borderId="0" xfId="0" applyFont="1"/>
    <xf numFmtId="0" fontId="18" fillId="0" borderId="0" xfId="0" applyFont="1" applyAlignment="1">
      <alignment horizontal="left"/>
    </xf>
    <xf numFmtId="0" fontId="18" fillId="0" borderId="0" xfId="0" applyFont="1" applyAlignment="1">
      <alignment horizontal="right"/>
    </xf>
    <xf numFmtId="0" fontId="12" fillId="0" borderId="0" xfId="0" applyFont="1" applyAlignment="1">
      <alignment horizontal="center"/>
    </xf>
    <xf numFmtId="49" fontId="12" fillId="0" borderId="0" xfId="0" applyNumberFormat="1" applyFont="1" applyAlignment="1">
      <alignment horizontal="right"/>
    </xf>
    <xf numFmtId="164" fontId="18" fillId="0" borderId="0" xfId="0" applyNumberFormat="1" applyFont="1" applyAlignment="1">
      <alignment horizontal="right"/>
    </xf>
    <xf numFmtId="164" fontId="18" fillId="0" borderId="0" xfId="0" applyNumberFormat="1" applyFont="1"/>
    <xf numFmtId="0" fontId="18" fillId="0" borderId="1" xfId="0" applyFont="1" applyBorder="1" applyAlignment="1">
      <alignment horizontal="left"/>
    </xf>
    <xf numFmtId="0" fontId="18" fillId="0" borderId="1" xfId="0" applyFont="1" applyBorder="1"/>
    <xf numFmtId="164" fontId="18" fillId="0" borderId="1" xfId="0" applyNumberFormat="1" applyFont="1" applyBorder="1" applyAlignment="1">
      <alignment horizontal="right"/>
    </xf>
    <xf numFmtId="0" fontId="12" fillId="0" borderId="0" xfId="0" quotePrefix="1" applyFont="1" applyAlignment="1">
      <alignment horizontal="left"/>
    </xf>
    <xf numFmtId="164" fontId="12" fillId="0" borderId="0" xfId="0" applyNumberFormat="1" applyFont="1" applyAlignment="1">
      <alignment horizontal="right"/>
    </xf>
    <xf numFmtId="0" fontId="18" fillId="0" borderId="0" xfId="0" applyFont="1" applyAlignment="1">
      <alignment horizontal="center"/>
    </xf>
    <xf numFmtId="164" fontId="19" fillId="0" borderId="0" xfId="0" applyNumberFormat="1" applyFont="1" applyAlignment="1">
      <alignment horizontal="right"/>
    </xf>
    <xf numFmtId="0" fontId="19" fillId="0" borderId="0" xfId="0" applyFont="1" applyAlignment="1">
      <alignment horizontal="right"/>
    </xf>
    <xf numFmtId="0" fontId="12" fillId="0" borderId="1" xfId="0" applyFont="1" applyBorder="1"/>
    <xf numFmtId="0" fontId="12" fillId="0" borderId="1" xfId="0" applyFont="1" applyBorder="1" applyAlignment="1">
      <alignment horizontal="right"/>
    </xf>
    <xf numFmtId="0" fontId="18" fillId="0" borderId="0" xfId="0" applyFont="1" applyAlignment="1">
      <alignment horizontal="center" vertical="top"/>
    </xf>
    <xf numFmtId="0" fontId="12" fillId="0" borderId="0" xfId="0"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justify" vertical="top"/>
    </xf>
    <xf numFmtId="164" fontId="20" fillId="0" borderId="0" xfId="0" applyNumberFormat="1" applyFont="1" applyAlignment="1">
      <alignment horizontal="right"/>
    </xf>
    <xf numFmtId="0" fontId="18" fillId="0" borderId="1" xfId="0" applyFont="1" applyBorder="1" applyAlignment="1">
      <alignment horizontal="justify" vertical="top" wrapText="1"/>
    </xf>
    <xf numFmtId="0" fontId="18" fillId="0" borderId="1" xfId="0" applyFont="1" applyBorder="1" applyAlignment="1">
      <alignment horizontal="justify" vertical="top"/>
    </xf>
    <xf numFmtId="0" fontId="18" fillId="0" borderId="1" xfId="0" applyFont="1" applyBorder="1" applyAlignment="1">
      <alignment horizontal="right"/>
    </xf>
    <xf numFmtId="164" fontId="20" fillId="0" borderId="1" xfId="0" applyNumberFormat="1" applyFont="1" applyBorder="1" applyAlignment="1">
      <alignment horizontal="right"/>
    </xf>
    <xf numFmtId="0" fontId="19" fillId="0" borderId="0" xfId="0" applyFont="1" applyAlignment="1">
      <alignment horizontal="left" vertical="top"/>
    </xf>
    <xf numFmtId="0" fontId="19" fillId="0" borderId="1" xfId="0" applyFont="1" applyBorder="1" applyAlignment="1">
      <alignment horizontal="left" vertical="top"/>
    </xf>
    <xf numFmtId="164" fontId="19" fillId="0" borderId="1" xfId="0" applyNumberFormat="1" applyFont="1" applyBorder="1" applyAlignment="1">
      <alignment horizontal="right"/>
    </xf>
    <xf numFmtId="0" fontId="20" fillId="0" borderId="0" xfId="0" applyFont="1" applyAlignment="1">
      <alignment horizontal="center" vertical="top"/>
    </xf>
    <xf numFmtId="4" fontId="20" fillId="0" borderId="0" xfId="0" applyNumberFormat="1" applyFont="1" applyAlignment="1">
      <alignment horizontal="right"/>
    </xf>
    <xf numFmtId="0" fontId="12" fillId="0" borderId="3" xfId="0" applyFont="1" applyBorder="1" applyAlignment="1">
      <alignment horizontal="left"/>
    </xf>
    <xf numFmtId="0" fontId="12" fillId="0" borderId="3" xfId="0" applyFont="1" applyBorder="1"/>
    <xf numFmtId="0" fontId="12" fillId="0" borderId="3" xfId="0" applyFont="1" applyBorder="1" applyAlignment="1">
      <alignment horizontal="center"/>
    </xf>
    <xf numFmtId="164" fontId="12" fillId="0" borderId="3" xfId="0" applyNumberFormat="1" applyFont="1" applyBorder="1" applyAlignment="1">
      <alignment horizontal="right"/>
    </xf>
    <xf numFmtId="3" fontId="7" fillId="0" borderId="0" xfId="3" applyFont="1" applyAlignment="1" applyProtection="1">
      <alignment horizontal="left" vertical="top"/>
    </xf>
    <xf numFmtId="3" fontId="6" fillId="0" borderId="0" xfId="2" applyFont="1" applyAlignment="1" applyProtection="1">
      <alignment horizontal="left" vertical="top"/>
    </xf>
    <xf numFmtId="49" fontId="6" fillId="0" borderId="0" xfId="2" applyNumberFormat="1" applyFont="1" applyAlignment="1" applyProtection="1">
      <alignment horizontal="left" vertical="top" wrapText="1"/>
    </xf>
    <xf numFmtId="3" fontId="6" fillId="0" borderId="1" xfId="2" applyFont="1" applyBorder="1" applyAlignment="1" applyProtection="1">
      <alignment horizontal="left" vertical="top"/>
    </xf>
    <xf numFmtId="49" fontId="6" fillId="0" borderId="1" xfId="2" applyNumberFormat="1" applyFont="1" applyBorder="1" applyAlignment="1" applyProtection="1">
      <alignment horizontal="left" vertical="top" wrapText="1"/>
    </xf>
    <xf numFmtId="3" fontId="3" fillId="0" borderId="1" xfId="2" applyFont="1" applyBorder="1" applyAlignment="1" applyProtection="1"/>
    <xf numFmtId="4" fontId="3" fillId="0" borderId="1" xfId="2" applyNumberFormat="1" applyFont="1" applyBorder="1" applyProtection="1">
      <alignment horizontal="right"/>
    </xf>
    <xf numFmtId="4" fontId="4" fillId="0" borderId="1" xfId="2" applyNumberFormat="1" applyFont="1" applyBorder="1" applyProtection="1">
      <alignment horizontal="right"/>
    </xf>
    <xf numFmtId="3" fontId="3" fillId="0" borderId="0" xfId="3" applyFont="1" applyAlignment="1" applyProtection="1"/>
    <xf numFmtId="4" fontId="3" fillId="0" borderId="0" xfId="3" applyNumberFormat="1" applyFont="1" applyProtection="1">
      <alignment horizontal="right"/>
    </xf>
    <xf numFmtId="4" fontId="3" fillId="0" borderId="0" xfId="2" applyNumberFormat="1" applyFont="1" applyAlignment="1" applyProtection="1">
      <alignment horizontal="right"/>
    </xf>
    <xf numFmtId="49" fontId="7" fillId="0" borderId="0" xfId="4" applyNumberFormat="1" applyFont="1" applyFill="1" applyAlignment="1">
      <alignment horizontal="left" vertical="top" wrapText="1"/>
    </xf>
    <xf numFmtId="0" fontId="21" fillId="0" borderId="0" xfId="0" applyFont="1" applyAlignment="1">
      <alignment wrapText="1"/>
    </xf>
    <xf numFmtId="0" fontId="18" fillId="0" borderId="0" xfId="0" applyFont="1" applyBorder="1" applyAlignment="1">
      <alignment horizontal="center" vertical="top"/>
    </xf>
    <xf numFmtId="0" fontId="12" fillId="0" borderId="0" xfId="0" applyFont="1" applyBorder="1" applyAlignment="1">
      <alignment horizontal="center" vertical="top"/>
    </xf>
    <xf numFmtId="0" fontId="18" fillId="0" borderId="0" xfId="0" applyFont="1" applyBorder="1" applyAlignment="1">
      <alignment horizontal="justify" vertical="top" wrapText="1"/>
    </xf>
    <xf numFmtId="0" fontId="18" fillId="0" borderId="0" xfId="0" applyFont="1" applyBorder="1" applyAlignment="1">
      <alignment horizontal="justify" vertical="top"/>
    </xf>
    <xf numFmtId="0" fontId="0" fillId="0" borderId="0" xfId="0" applyBorder="1"/>
    <xf numFmtId="0" fontId="18" fillId="0" borderId="0" xfId="0" applyFont="1" applyBorder="1" applyAlignment="1">
      <alignment horizontal="right"/>
    </xf>
    <xf numFmtId="164" fontId="20" fillId="0" borderId="0" xfId="0" applyNumberFormat="1" applyFont="1" applyBorder="1" applyAlignment="1">
      <alignment horizontal="right"/>
    </xf>
    <xf numFmtId="0" fontId="18" fillId="0" borderId="0" xfId="0" applyFont="1" applyBorder="1"/>
    <xf numFmtId="0" fontId="19" fillId="0" borderId="0" xfId="0" applyFont="1" applyBorder="1" applyAlignment="1">
      <alignment horizontal="left" vertical="top"/>
    </xf>
    <xf numFmtId="0" fontId="0" fillId="0" borderId="0" xfId="0" applyFont="1" applyBorder="1"/>
    <xf numFmtId="164" fontId="19" fillId="0" borderId="0" xfId="0" applyNumberFormat="1" applyFont="1" applyBorder="1" applyAlignment="1">
      <alignment horizontal="right"/>
    </xf>
    <xf numFmtId="49" fontId="7" fillId="3" borderId="0" xfId="4" applyNumberFormat="1" applyFont="1" applyFill="1" applyAlignment="1">
      <alignment horizontal="left" vertical="top" wrapText="1"/>
    </xf>
    <xf numFmtId="0" fontId="22" fillId="0" borderId="0" xfId="0" applyFont="1" applyAlignment="1">
      <alignment horizontal="left" vertical="top" wrapText="1"/>
    </xf>
    <xf numFmtId="49" fontId="5" fillId="0" borderId="0" xfId="0" applyNumberFormat="1" applyFont="1" applyFill="1" applyAlignment="1">
      <alignment horizontal="left" vertical="top"/>
    </xf>
    <xf numFmtId="0" fontId="5" fillId="0" borderId="0" xfId="0" applyFont="1" applyFill="1" applyAlignment="1">
      <alignment horizontal="left" vertical="top" wrapText="1"/>
    </xf>
    <xf numFmtId="0" fontId="5" fillId="0" borderId="0" xfId="0" applyFont="1" applyFill="1" applyAlignment="1">
      <alignment horizontal="center"/>
    </xf>
    <xf numFmtId="4" fontId="5" fillId="0" borderId="0" xfId="0" applyNumberFormat="1" applyFont="1" applyFill="1" applyAlignment="1">
      <alignment horizontal="center"/>
    </xf>
    <xf numFmtId="2" fontId="5" fillId="0" borderId="0" xfId="1" applyNumberFormat="1" applyFont="1" applyFill="1" applyBorder="1" applyAlignment="1" applyProtection="1">
      <alignment horizontal="right"/>
    </xf>
    <xf numFmtId="4" fontId="5" fillId="0" borderId="0" xfId="0" applyNumberFormat="1" applyFont="1" applyFill="1" applyAlignment="1">
      <alignment horizontal="right"/>
    </xf>
    <xf numFmtId="0" fontId="0" fillId="0" borderId="0" xfId="0" applyBorder="1" applyAlignment="1">
      <alignment horizontal="center"/>
    </xf>
    <xf numFmtId="164" fontId="0" fillId="0" borderId="0" xfId="0" applyNumberFormat="1" applyBorder="1"/>
    <xf numFmtId="0" fontId="4" fillId="0" borderId="0" xfId="0" applyFont="1" applyAlignment="1">
      <alignment vertical="top"/>
    </xf>
    <xf numFmtId="0" fontId="0" fillId="0" borderId="0" xfId="0" applyFill="1" applyBorder="1"/>
    <xf numFmtId="0" fontId="0" fillId="0" borderId="0" xfId="0" applyFill="1"/>
    <xf numFmtId="0" fontId="25" fillId="0" borderId="0" xfId="0" applyFont="1" applyFill="1" applyBorder="1" applyAlignment="1">
      <alignment vertical="center" wrapText="1"/>
    </xf>
    <xf numFmtId="3" fontId="6" fillId="0" borderId="0" xfId="3" applyFont="1" applyAlignment="1" applyProtection="1">
      <alignment horizontal="left" vertical="top"/>
    </xf>
    <xf numFmtId="4" fontId="11" fillId="0" borderId="1" xfId="0" applyNumberFormat="1" applyFont="1" applyBorder="1" applyProtection="1">
      <protection locked="0"/>
    </xf>
    <xf numFmtId="0" fontId="11" fillId="0" borderId="1" xfId="0" applyFont="1" applyBorder="1" applyProtection="1">
      <protection locked="0"/>
    </xf>
    <xf numFmtId="0" fontId="13" fillId="0" borderId="0" xfId="0" applyFont="1" applyAlignment="1">
      <alignment horizontal="center" wrapText="1"/>
    </xf>
    <xf numFmtId="0" fontId="13" fillId="0" borderId="0" xfId="0" applyFont="1" applyAlignment="1">
      <alignment horizontal="left" wrapText="1"/>
    </xf>
    <xf numFmtId="0" fontId="13" fillId="0" borderId="1" xfId="0" applyFont="1" applyBorder="1" applyAlignment="1">
      <alignment horizontal="center" wrapText="1"/>
    </xf>
  </cellXfs>
  <cellStyles count="5">
    <cellStyle name="Navadno" xfId="0" builtinId="0"/>
    <cellStyle name="Navadno 2" xfId="4" xr:uid="{29002A9F-88DB-40F8-9DA0-95C1CAF418CA}"/>
    <cellStyle name="Normal_STCA02p" xfId="2" xr:uid="{969DB858-2F44-4372-A143-624B2FE79877}"/>
    <cellStyle name="Normal_STCb06P" xfId="3" xr:uid="{8BCF5E5F-CD81-436D-8A9A-BC0ED3D469E4}"/>
    <cellStyle name="Vejica" xfId="1" builtinId="3"/>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A266-24C8-4807-9B9D-913BDCD419BE}">
  <dimension ref="A1:H83"/>
  <sheetViews>
    <sheetView tabSelected="1" zoomScaleNormal="100" workbookViewId="0">
      <selection activeCell="C8" sqref="C8:H8"/>
    </sheetView>
  </sheetViews>
  <sheetFormatPr defaultRowHeight="15" x14ac:dyDescent="0.25"/>
  <cols>
    <col min="1" max="1" width="7.140625" customWidth="1"/>
    <col min="2" max="2" width="12.42578125" customWidth="1"/>
    <col min="7" max="7" width="12.140625" customWidth="1"/>
    <col min="8" max="8" width="18" customWidth="1"/>
  </cols>
  <sheetData>
    <row r="1" spans="2:8" x14ac:dyDescent="0.25">
      <c r="B1" s="28" t="s">
        <v>28</v>
      </c>
      <c r="C1" s="29" t="s">
        <v>289</v>
      </c>
    </row>
    <row r="3" spans="2:8" x14ac:dyDescent="0.25">
      <c r="B3" s="28" t="s">
        <v>29</v>
      </c>
      <c r="C3" s="30" t="s">
        <v>81</v>
      </c>
      <c r="D3" s="31"/>
      <c r="E3" s="30"/>
      <c r="F3" s="32"/>
      <c r="G3" s="33"/>
      <c r="H3" s="33"/>
    </row>
    <row r="4" spans="2:8" x14ac:dyDescent="0.25">
      <c r="B4" s="28"/>
      <c r="C4" s="30" t="s">
        <v>30</v>
      </c>
      <c r="D4" s="31"/>
      <c r="E4" s="30"/>
      <c r="F4" s="32"/>
      <c r="G4" s="33"/>
      <c r="H4" s="33"/>
    </row>
    <row r="5" spans="2:8" x14ac:dyDescent="0.25">
      <c r="B5" s="28"/>
      <c r="C5" s="30"/>
      <c r="D5" s="30"/>
      <c r="E5" s="30"/>
      <c r="F5" s="32"/>
      <c r="G5" s="33"/>
      <c r="H5" s="33"/>
    </row>
    <row r="6" spans="2:8" x14ac:dyDescent="0.25">
      <c r="B6" s="29" t="s">
        <v>31</v>
      </c>
      <c r="C6" s="30" t="s">
        <v>82</v>
      </c>
      <c r="D6" s="31"/>
      <c r="E6" s="31"/>
      <c r="F6" s="35"/>
      <c r="G6" s="36"/>
      <c r="H6" s="36"/>
    </row>
    <row r="7" spans="2:8" x14ac:dyDescent="0.25">
      <c r="B7" s="29"/>
      <c r="C7" s="34"/>
      <c r="D7" s="31"/>
      <c r="E7" s="31"/>
      <c r="F7" s="35"/>
      <c r="G7" s="36"/>
      <c r="H7" s="36"/>
    </row>
    <row r="8" spans="2:8" x14ac:dyDescent="0.25">
      <c r="B8" s="34" t="s">
        <v>32</v>
      </c>
      <c r="C8" s="135"/>
      <c r="D8" s="135"/>
      <c r="E8" s="135"/>
      <c r="F8" s="135"/>
      <c r="G8" s="135"/>
      <c r="H8" s="135"/>
    </row>
    <row r="9" spans="2:8" x14ac:dyDescent="0.25">
      <c r="B9" s="35"/>
      <c r="C9" s="31"/>
      <c r="D9" s="31"/>
      <c r="E9" s="31"/>
      <c r="F9" s="35"/>
      <c r="G9" s="36"/>
      <c r="H9" s="36"/>
    </row>
    <row r="10" spans="2:8" x14ac:dyDescent="0.25">
      <c r="B10" s="34" t="s">
        <v>33</v>
      </c>
      <c r="C10" s="136"/>
      <c r="D10" s="136"/>
      <c r="E10" s="136"/>
      <c r="F10" s="136"/>
      <c r="G10" s="136"/>
      <c r="H10" s="135"/>
    </row>
    <row r="11" spans="2:8" x14ac:dyDescent="0.25">
      <c r="B11" s="37"/>
      <c r="C11" s="38"/>
      <c r="D11" s="38"/>
      <c r="E11" s="38"/>
      <c r="F11" s="37"/>
      <c r="G11" s="39"/>
      <c r="H11" s="39"/>
    </row>
    <row r="12" spans="2:8" x14ac:dyDescent="0.25">
      <c r="B12" s="37"/>
      <c r="C12" s="38"/>
      <c r="D12" s="38"/>
      <c r="E12" s="38"/>
      <c r="F12" s="37"/>
      <c r="G12" s="39"/>
      <c r="H12" s="39"/>
    </row>
    <row r="13" spans="2:8" x14ac:dyDescent="0.25">
      <c r="B13" s="37"/>
      <c r="C13" s="38"/>
      <c r="D13" s="38"/>
      <c r="E13" s="38"/>
      <c r="F13" s="37"/>
      <c r="G13" s="39"/>
      <c r="H13" s="39"/>
    </row>
    <row r="14" spans="2:8" x14ac:dyDescent="0.25">
      <c r="B14" s="37"/>
      <c r="C14" s="38"/>
      <c r="D14" s="38"/>
      <c r="E14" s="38"/>
      <c r="F14" s="37"/>
      <c r="G14" s="39"/>
      <c r="H14" s="39"/>
    </row>
    <row r="15" spans="2:8" ht="18" x14ac:dyDescent="0.25">
      <c r="B15" s="137" t="s">
        <v>150</v>
      </c>
      <c r="C15" s="137"/>
      <c r="D15" s="137"/>
      <c r="E15" s="137"/>
      <c r="F15" s="137"/>
      <c r="G15" s="137"/>
      <c r="H15" s="137"/>
    </row>
    <row r="16" spans="2:8" ht="43.5" customHeight="1" x14ac:dyDescent="0.25">
      <c r="B16" s="137" t="s">
        <v>151</v>
      </c>
      <c r="C16" s="137"/>
      <c r="D16" s="137"/>
      <c r="E16" s="137"/>
      <c r="F16" s="137"/>
      <c r="G16" s="137"/>
      <c r="H16" s="137"/>
    </row>
    <row r="17" spans="2:8" x14ac:dyDescent="0.25">
      <c r="B17" s="37"/>
      <c r="C17" s="38"/>
      <c r="D17" s="38"/>
      <c r="E17" s="38"/>
      <c r="F17" s="37"/>
      <c r="G17" s="39"/>
      <c r="H17" s="39"/>
    </row>
    <row r="18" spans="2:8" x14ac:dyDescent="0.25">
      <c r="B18" s="37"/>
      <c r="C18" s="38"/>
      <c r="D18" s="38"/>
      <c r="E18" s="38"/>
      <c r="F18" s="37"/>
      <c r="G18" s="39"/>
      <c r="H18" s="39"/>
    </row>
    <row r="19" spans="2:8" ht="18" x14ac:dyDescent="0.25">
      <c r="B19" s="138" t="s">
        <v>34</v>
      </c>
      <c r="C19" s="138"/>
      <c r="D19" s="138"/>
      <c r="E19" s="138"/>
      <c r="F19" s="138"/>
      <c r="G19" s="138"/>
      <c r="H19" s="138"/>
    </row>
    <row r="22" spans="2:8" x14ac:dyDescent="0.25">
      <c r="B22" s="40" t="s">
        <v>5</v>
      </c>
      <c r="C22" t="s">
        <v>6</v>
      </c>
      <c r="G22" s="41"/>
      <c r="H22" s="42">
        <f>Gradbena!F47</f>
        <v>0</v>
      </c>
    </row>
    <row r="23" spans="2:8" x14ac:dyDescent="0.25">
      <c r="B23" s="40"/>
      <c r="H23" s="42"/>
    </row>
    <row r="24" spans="2:8" x14ac:dyDescent="0.25">
      <c r="B24" s="40" t="s">
        <v>35</v>
      </c>
      <c r="C24" t="s">
        <v>36</v>
      </c>
      <c r="G24" s="42"/>
      <c r="H24" s="42">
        <f>Obrtniška!F71</f>
        <v>0</v>
      </c>
    </row>
    <row r="25" spans="2:8" x14ac:dyDescent="0.25">
      <c r="B25" s="40"/>
      <c r="H25" s="42"/>
    </row>
    <row r="26" spans="2:8" x14ac:dyDescent="0.25">
      <c r="B26" s="40" t="s">
        <v>37</v>
      </c>
      <c r="C26" t="s">
        <v>41</v>
      </c>
      <c r="G26" s="42"/>
      <c r="H26" s="42">
        <f>Rekapitulacija!H43</f>
        <v>0</v>
      </c>
    </row>
    <row r="27" spans="2:8" x14ac:dyDescent="0.25">
      <c r="B27" s="40"/>
      <c r="H27" s="42"/>
    </row>
    <row r="28" spans="2:8" x14ac:dyDescent="0.25">
      <c r="B28" s="40" t="s">
        <v>38</v>
      </c>
      <c r="C28" t="s">
        <v>39</v>
      </c>
      <c r="H28" s="42">
        <f>Rekapitulacija!H51</f>
        <v>0</v>
      </c>
    </row>
    <row r="29" spans="2:8" x14ac:dyDescent="0.25">
      <c r="B29" s="40"/>
      <c r="H29" s="42"/>
    </row>
    <row r="30" spans="2:8" x14ac:dyDescent="0.25">
      <c r="B30" s="128" t="s">
        <v>40</v>
      </c>
      <c r="C30" s="113" t="s">
        <v>261</v>
      </c>
      <c r="D30" s="113"/>
      <c r="E30" s="113"/>
      <c r="F30" s="113"/>
      <c r="G30" s="113"/>
      <c r="H30" s="129">
        <f>Rekapitulacija!H61</f>
        <v>0</v>
      </c>
    </row>
    <row r="31" spans="2:8" x14ac:dyDescent="0.25">
      <c r="B31" s="128"/>
      <c r="C31" s="113"/>
      <c r="D31" s="113"/>
      <c r="E31" s="113"/>
      <c r="F31" s="113"/>
      <c r="G31" s="113"/>
      <c r="H31" s="129"/>
    </row>
    <row r="32" spans="2:8" x14ac:dyDescent="0.25">
      <c r="B32" s="43" t="s">
        <v>258</v>
      </c>
      <c r="C32" s="44" t="s">
        <v>260</v>
      </c>
      <c r="D32" s="44"/>
      <c r="E32" s="44"/>
      <c r="F32" s="44"/>
      <c r="G32" s="44"/>
      <c r="H32" s="45">
        <f>Klimatizacija!F55</f>
        <v>0</v>
      </c>
    </row>
    <row r="33" spans="1:8" x14ac:dyDescent="0.25">
      <c r="E33" s="44"/>
      <c r="F33" s="44"/>
      <c r="G33" s="44"/>
      <c r="H33" s="45"/>
    </row>
    <row r="34" spans="1:8" ht="15.75" x14ac:dyDescent="0.25">
      <c r="E34" s="46" t="s">
        <v>42</v>
      </c>
      <c r="F34" s="46"/>
      <c r="G34" s="46"/>
      <c r="H34" s="47">
        <f>H30+H28+H26+H24+H22+H32</f>
        <v>0</v>
      </c>
    </row>
    <row r="35" spans="1:8" ht="15.75" x14ac:dyDescent="0.25">
      <c r="E35" s="46"/>
      <c r="F35" s="46"/>
      <c r="G35" s="47"/>
      <c r="H35" s="47"/>
    </row>
    <row r="36" spans="1:8" ht="15.75" x14ac:dyDescent="0.25">
      <c r="E36" s="46" t="s">
        <v>43</v>
      </c>
      <c r="F36" s="46"/>
      <c r="G36" s="46"/>
      <c r="H36" s="47">
        <f>H34*0.22</f>
        <v>0</v>
      </c>
    </row>
    <row r="37" spans="1:8" ht="15.75" x14ac:dyDescent="0.25">
      <c r="E37" s="46"/>
      <c r="F37" s="46"/>
      <c r="G37" s="47"/>
      <c r="H37" s="47"/>
    </row>
    <row r="38" spans="1:8" ht="15.75" x14ac:dyDescent="0.25">
      <c r="E38" s="46"/>
      <c r="F38" s="46"/>
      <c r="G38" s="46"/>
      <c r="H38" s="46"/>
    </row>
    <row r="39" spans="1:8" ht="16.5" thickBot="1" x14ac:dyDescent="0.3">
      <c r="E39" s="48" t="s">
        <v>44</v>
      </c>
      <c r="F39" s="48"/>
      <c r="G39" s="49"/>
      <c r="H39" s="50">
        <f>H36+H34</f>
        <v>0</v>
      </c>
    </row>
    <row r="40" spans="1:8" ht="15.75" thickTop="1" x14ac:dyDescent="0.25"/>
    <row r="44" spans="1:8" x14ac:dyDescent="0.25">
      <c r="A44" s="51"/>
      <c r="B44" s="52" t="s">
        <v>45</v>
      </c>
    </row>
    <row r="45" spans="1:8" x14ac:dyDescent="0.25">
      <c r="A45" s="53" t="s">
        <v>46</v>
      </c>
      <c r="B45" s="54" t="s">
        <v>47</v>
      </c>
    </row>
    <row r="46" spans="1:8" x14ac:dyDescent="0.25">
      <c r="A46" s="53"/>
      <c r="B46" s="54" t="s">
        <v>48</v>
      </c>
    </row>
    <row r="47" spans="1:8" x14ac:dyDescent="0.25">
      <c r="A47" s="53" t="s">
        <v>46</v>
      </c>
      <c r="B47" s="54" t="s">
        <v>49</v>
      </c>
    </row>
    <row r="48" spans="1:8" x14ac:dyDescent="0.25">
      <c r="A48" s="55" t="s">
        <v>46</v>
      </c>
      <c r="B48" s="56" t="s">
        <v>50</v>
      </c>
    </row>
    <row r="49" spans="1:2" x14ac:dyDescent="0.25">
      <c r="A49" s="53" t="s">
        <v>46</v>
      </c>
      <c r="B49" s="54" t="s">
        <v>51</v>
      </c>
    </row>
    <row r="50" spans="1:2" x14ac:dyDescent="0.25">
      <c r="A50" s="53"/>
      <c r="B50" s="54" t="s">
        <v>52</v>
      </c>
    </row>
    <row r="51" spans="1:2" x14ac:dyDescent="0.25">
      <c r="A51" s="53" t="s">
        <v>46</v>
      </c>
      <c r="B51" s="54" t="s">
        <v>53</v>
      </c>
    </row>
    <row r="52" spans="1:2" x14ac:dyDescent="0.25">
      <c r="A52" s="53" t="s">
        <v>46</v>
      </c>
      <c r="B52" s="54" t="s">
        <v>54</v>
      </c>
    </row>
    <row r="53" spans="1:2" x14ac:dyDescent="0.25">
      <c r="A53" s="53" t="s">
        <v>46</v>
      </c>
      <c r="B53" s="54" t="s">
        <v>55</v>
      </c>
    </row>
    <row r="54" spans="1:2" x14ac:dyDescent="0.25">
      <c r="A54" s="53"/>
      <c r="B54" s="54" t="s">
        <v>52</v>
      </c>
    </row>
    <row r="55" spans="1:2" x14ac:dyDescent="0.25">
      <c r="A55" s="55" t="s">
        <v>46</v>
      </c>
      <c r="B55" s="56" t="s">
        <v>56</v>
      </c>
    </row>
    <row r="56" spans="1:2" x14ac:dyDescent="0.25">
      <c r="A56" s="55"/>
      <c r="B56" s="56" t="s">
        <v>57</v>
      </c>
    </row>
    <row r="57" spans="1:2" x14ac:dyDescent="0.25">
      <c r="A57" s="55" t="s">
        <v>46</v>
      </c>
      <c r="B57" s="56" t="s">
        <v>58</v>
      </c>
    </row>
    <row r="58" spans="1:2" x14ac:dyDescent="0.25">
      <c r="A58" s="55"/>
      <c r="B58" s="56" t="s">
        <v>59</v>
      </c>
    </row>
    <row r="59" spans="1:2" x14ac:dyDescent="0.25">
      <c r="A59" s="53" t="s">
        <v>46</v>
      </c>
      <c r="B59" s="54" t="s">
        <v>60</v>
      </c>
    </row>
    <row r="60" spans="1:2" x14ac:dyDescent="0.25">
      <c r="A60" s="53" t="s">
        <v>46</v>
      </c>
      <c r="B60" s="54" t="s">
        <v>61</v>
      </c>
    </row>
    <row r="61" spans="1:2" x14ac:dyDescent="0.25">
      <c r="A61" s="53"/>
      <c r="B61" s="54" t="s">
        <v>62</v>
      </c>
    </row>
    <row r="62" spans="1:2" x14ac:dyDescent="0.25">
      <c r="A62" s="53" t="s">
        <v>46</v>
      </c>
      <c r="B62" s="54" t="s">
        <v>63</v>
      </c>
    </row>
    <row r="63" spans="1:2" x14ac:dyDescent="0.25">
      <c r="A63" s="53"/>
      <c r="B63" s="54" t="s">
        <v>64</v>
      </c>
    </row>
    <row r="64" spans="1:2" x14ac:dyDescent="0.25">
      <c r="A64" s="57" t="s">
        <v>46</v>
      </c>
      <c r="B64" s="54" t="s">
        <v>65</v>
      </c>
    </row>
    <row r="65" spans="1:2" x14ac:dyDescent="0.25">
      <c r="A65" s="55" t="s">
        <v>46</v>
      </c>
      <c r="B65" s="54" t="s">
        <v>66</v>
      </c>
    </row>
    <row r="66" spans="1:2" x14ac:dyDescent="0.25">
      <c r="A66" s="53"/>
      <c r="B66" s="54"/>
    </row>
    <row r="67" spans="1:2" x14ac:dyDescent="0.25">
      <c r="A67" s="53"/>
      <c r="B67" s="52" t="s">
        <v>67</v>
      </c>
    </row>
    <row r="68" spans="1:2" x14ac:dyDescent="0.25">
      <c r="A68" s="53" t="s">
        <v>46</v>
      </c>
      <c r="B68" s="54" t="s">
        <v>68</v>
      </c>
    </row>
    <row r="69" spans="1:2" x14ac:dyDescent="0.25">
      <c r="A69" s="53" t="s">
        <v>46</v>
      </c>
      <c r="B69" s="54" t="s">
        <v>69</v>
      </c>
    </row>
    <row r="70" spans="1:2" x14ac:dyDescent="0.25">
      <c r="A70" s="53"/>
      <c r="B70" s="54" t="s">
        <v>70</v>
      </c>
    </row>
    <row r="71" spans="1:2" x14ac:dyDescent="0.25">
      <c r="A71" s="53" t="s">
        <v>46</v>
      </c>
      <c r="B71" s="54" t="s">
        <v>71</v>
      </c>
    </row>
    <row r="72" spans="1:2" x14ac:dyDescent="0.25">
      <c r="A72" s="53" t="s">
        <v>46</v>
      </c>
      <c r="B72" s="54" t="s">
        <v>72</v>
      </c>
    </row>
    <row r="73" spans="1:2" x14ac:dyDescent="0.25">
      <c r="A73" s="53" t="s">
        <v>46</v>
      </c>
      <c r="B73" s="54" t="s">
        <v>73</v>
      </c>
    </row>
    <row r="74" spans="1:2" x14ac:dyDescent="0.25">
      <c r="A74" s="53" t="s">
        <v>46</v>
      </c>
      <c r="B74" s="58" t="s">
        <v>74</v>
      </c>
    </row>
    <row r="75" spans="1:2" x14ac:dyDescent="0.25">
      <c r="A75" s="53"/>
      <c r="B75" s="58" t="s">
        <v>75</v>
      </c>
    </row>
    <row r="76" spans="1:2" x14ac:dyDescent="0.25">
      <c r="A76" s="53" t="s">
        <v>46</v>
      </c>
      <c r="B76" s="54" t="s">
        <v>76</v>
      </c>
    </row>
    <row r="77" spans="1:2" x14ac:dyDescent="0.25">
      <c r="A77" s="59"/>
      <c r="B77" s="54" t="s">
        <v>77</v>
      </c>
    </row>
    <row r="78" spans="1:2" x14ac:dyDescent="0.25">
      <c r="A78" s="59"/>
      <c r="B78" s="54"/>
    </row>
    <row r="79" spans="1:2" x14ac:dyDescent="0.25">
      <c r="B79" s="52" t="s">
        <v>78</v>
      </c>
    </row>
    <row r="80" spans="1:2" x14ac:dyDescent="0.25">
      <c r="A80" s="53" t="s">
        <v>46</v>
      </c>
      <c r="B80" s="56" t="s">
        <v>83</v>
      </c>
    </row>
    <row r="81" spans="1:2" x14ac:dyDescent="0.25">
      <c r="A81" s="53"/>
      <c r="B81" s="56" t="s">
        <v>84</v>
      </c>
    </row>
    <row r="82" spans="1:2" x14ac:dyDescent="0.25">
      <c r="A82" s="53" t="s">
        <v>46</v>
      </c>
      <c r="B82" s="56" t="s">
        <v>79</v>
      </c>
    </row>
    <row r="83" spans="1:2" x14ac:dyDescent="0.25">
      <c r="A83" s="53" t="s">
        <v>46</v>
      </c>
      <c r="B83" s="56" t="s">
        <v>80</v>
      </c>
    </row>
  </sheetData>
  <sheetProtection algorithmName="SHA-512" hashValue="otvCm00NpzhL9wSzx7UldDulaZ09jughRkyHLUHBoFggIZ+tGcg6aJ6xAp/vdiPxVSSOm4r1XZ7vjf+dzB+PGQ==" saltValue="khwk63YCS6zi8K+CbmSm3A==" spinCount="100000" sheet="1" objects="1" scenarios="1" selectLockedCells="1"/>
  <mergeCells count="5">
    <mergeCell ref="C8:H8"/>
    <mergeCell ref="C10:H10"/>
    <mergeCell ref="B15:H15"/>
    <mergeCell ref="B19:H19"/>
    <mergeCell ref="B16:H16"/>
  </mergeCells>
  <conditionalFormatting sqref="C8:H8">
    <cfRule type="containsBlanks" dxfId="1" priority="2">
      <formula>LEN(TRIM(C8))=0</formula>
    </cfRule>
  </conditionalFormatting>
  <conditionalFormatting sqref="C10:H10">
    <cfRule type="containsBlanks" dxfId="0" priority="1">
      <formula>LEN(TRIM(C10))=0</formula>
    </cfRule>
  </conditionalFormatting>
  <pageMargins left="0.7" right="0.7" top="0.75" bottom="0.75" header="0.3" footer="0.3"/>
  <pageSetup paperSize="9"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D4F7-3325-4DB3-8842-FD16FD72F842}">
  <dimension ref="B1:H79"/>
  <sheetViews>
    <sheetView topLeftCell="A50" zoomScaleNormal="100" workbookViewId="0">
      <selection activeCell="H76" sqref="H76"/>
    </sheetView>
  </sheetViews>
  <sheetFormatPr defaultRowHeight="15" x14ac:dyDescent="0.25"/>
  <sheetData>
    <row r="1" spans="2:8" x14ac:dyDescent="0.25">
      <c r="B1" s="37"/>
      <c r="C1" s="38"/>
      <c r="D1" s="38"/>
      <c r="E1" s="38"/>
      <c r="F1" s="37"/>
      <c r="G1" s="39"/>
      <c r="H1" s="39"/>
    </row>
    <row r="2" spans="2:8" ht="18" x14ac:dyDescent="0.25">
      <c r="B2" s="139" t="s">
        <v>34</v>
      </c>
      <c r="C2" s="139"/>
      <c r="D2" s="139"/>
      <c r="E2" s="139"/>
      <c r="F2" s="139"/>
      <c r="G2" s="139"/>
      <c r="H2" s="139"/>
    </row>
    <row r="3" spans="2:8" x14ac:dyDescent="0.25">
      <c r="B3" s="60"/>
      <c r="C3" s="61"/>
      <c r="D3" s="61"/>
      <c r="E3" s="61"/>
      <c r="F3" s="62"/>
      <c r="G3" s="63"/>
      <c r="H3" s="63"/>
    </row>
    <row r="4" spans="2:8" x14ac:dyDescent="0.25">
      <c r="B4" s="60"/>
      <c r="C4" s="61"/>
      <c r="D4" s="61"/>
      <c r="E4" s="61"/>
      <c r="F4" s="62"/>
      <c r="G4" s="63"/>
      <c r="H4" s="63"/>
    </row>
    <row r="5" spans="2:8" x14ac:dyDescent="0.25">
      <c r="B5" s="38"/>
      <c r="C5" s="38"/>
      <c r="D5" s="38"/>
      <c r="E5" s="38"/>
      <c r="G5" s="39"/>
      <c r="H5" s="39" t="s">
        <v>85</v>
      </c>
    </row>
    <row r="6" spans="2:8" x14ac:dyDescent="0.25">
      <c r="B6" s="38" t="s">
        <v>86</v>
      </c>
      <c r="C6" s="38"/>
      <c r="D6" s="64"/>
      <c r="E6" s="38"/>
      <c r="G6" s="65"/>
      <c r="H6" s="39"/>
    </row>
    <row r="7" spans="2:8" x14ac:dyDescent="0.25">
      <c r="B7" s="38"/>
      <c r="C7" s="38"/>
      <c r="D7" s="64"/>
      <c r="E7" s="38"/>
      <c r="G7" s="39"/>
      <c r="H7" s="39"/>
    </row>
    <row r="8" spans="2:8" x14ac:dyDescent="0.25">
      <c r="B8" s="61" t="s">
        <v>87</v>
      </c>
      <c r="C8" s="61" t="s">
        <v>12</v>
      </c>
      <c r="D8" s="61"/>
      <c r="E8" s="61"/>
      <c r="G8" s="66"/>
      <c r="H8" s="66">
        <f>Gradbena!F15</f>
        <v>0</v>
      </c>
    </row>
    <row r="9" spans="2:8" x14ac:dyDescent="0.25">
      <c r="B9" s="61"/>
      <c r="C9" s="61"/>
      <c r="D9" s="61"/>
      <c r="E9" s="61"/>
      <c r="G9" s="63"/>
      <c r="H9" s="66"/>
    </row>
    <row r="10" spans="2:8" x14ac:dyDescent="0.25">
      <c r="B10" s="62" t="s">
        <v>88</v>
      </c>
      <c r="C10" s="61" t="s">
        <v>110</v>
      </c>
      <c r="D10" s="61"/>
      <c r="E10" s="61"/>
      <c r="G10" s="67"/>
      <c r="H10" s="66">
        <f>Gradbena!F22</f>
        <v>0</v>
      </c>
    </row>
    <row r="11" spans="2:8" x14ac:dyDescent="0.25">
      <c r="B11" s="62"/>
      <c r="C11" s="61"/>
      <c r="D11" s="61"/>
      <c r="E11" s="61"/>
      <c r="G11" s="61"/>
      <c r="H11" s="66"/>
    </row>
    <row r="12" spans="2:8" x14ac:dyDescent="0.25">
      <c r="B12" s="62" t="s">
        <v>89</v>
      </c>
      <c r="C12" s="61" t="s">
        <v>92</v>
      </c>
      <c r="D12" s="61"/>
      <c r="E12" s="61"/>
      <c r="G12" s="67"/>
      <c r="H12" s="66">
        <f>Gradbena!F43</f>
        <v>0</v>
      </c>
    </row>
    <row r="13" spans="2:8" x14ac:dyDescent="0.25">
      <c r="B13" s="62"/>
      <c r="C13" s="61"/>
      <c r="D13" s="61"/>
      <c r="E13" s="61"/>
      <c r="G13" s="67"/>
      <c r="H13" s="66"/>
    </row>
    <row r="14" spans="2:8" x14ac:dyDescent="0.25">
      <c r="B14" s="68" t="s">
        <v>90</v>
      </c>
      <c r="C14" s="69" t="s">
        <v>94</v>
      </c>
      <c r="D14" s="69"/>
      <c r="E14" s="69"/>
      <c r="F14" s="44"/>
      <c r="G14" s="69"/>
      <c r="H14" s="70">
        <f>Gradbena!F45</f>
        <v>0</v>
      </c>
    </row>
    <row r="15" spans="2:8" x14ac:dyDescent="0.25">
      <c r="B15" s="71" t="s">
        <v>95</v>
      </c>
      <c r="C15" s="38"/>
      <c r="D15" s="64"/>
      <c r="E15" s="38"/>
      <c r="G15" s="72"/>
      <c r="H15" s="72">
        <f>SUM(H8:H14)</f>
        <v>0</v>
      </c>
    </row>
    <row r="16" spans="2:8" x14ac:dyDescent="0.25">
      <c r="B16" s="71"/>
      <c r="C16" s="38"/>
      <c r="D16" s="64"/>
      <c r="E16" s="38"/>
      <c r="G16" s="72"/>
      <c r="H16" s="72"/>
    </row>
    <row r="17" spans="2:8" x14ac:dyDescent="0.25">
      <c r="B17" s="71"/>
      <c r="C17" s="38"/>
      <c r="D17" s="64"/>
      <c r="E17" s="38"/>
      <c r="G17" s="39"/>
      <c r="H17" s="72"/>
    </row>
    <row r="18" spans="2:8" x14ac:dyDescent="0.25">
      <c r="B18" s="71" t="s">
        <v>96</v>
      </c>
      <c r="C18" s="38"/>
      <c r="D18" s="64"/>
      <c r="E18" s="38"/>
      <c r="G18" s="72"/>
      <c r="H18" s="72"/>
    </row>
    <row r="19" spans="2:8" x14ac:dyDescent="0.25">
      <c r="B19" s="71"/>
      <c r="C19" s="38"/>
      <c r="D19" s="64"/>
      <c r="E19" s="38"/>
      <c r="G19" s="39"/>
      <c r="H19" s="72"/>
    </row>
    <row r="20" spans="2:8" x14ac:dyDescent="0.25">
      <c r="B20" s="62" t="s">
        <v>87</v>
      </c>
      <c r="C20" s="61" t="s">
        <v>98</v>
      </c>
      <c r="D20" s="73"/>
      <c r="E20" s="61"/>
      <c r="G20" s="66"/>
      <c r="H20" s="66">
        <f>Obrtniška!F14</f>
        <v>0</v>
      </c>
    </row>
    <row r="21" spans="2:8" x14ac:dyDescent="0.25">
      <c r="B21" s="62"/>
      <c r="C21" s="61"/>
      <c r="D21" s="73"/>
      <c r="E21" s="61"/>
      <c r="G21" s="63"/>
      <c r="H21" s="66"/>
    </row>
    <row r="22" spans="2:8" x14ac:dyDescent="0.25">
      <c r="B22" s="62" t="s">
        <v>88</v>
      </c>
      <c r="C22" s="61" t="s">
        <v>121</v>
      </c>
      <c r="D22" s="73"/>
      <c r="E22" s="61"/>
      <c r="G22" s="66"/>
      <c r="H22" s="66">
        <f>Obrtniška!F32</f>
        <v>0</v>
      </c>
    </row>
    <row r="23" spans="2:8" x14ac:dyDescent="0.25">
      <c r="B23" s="62"/>
      <c r="C23" s="61"/>
      <c r="D23" s="73"/>
      <c r="E23" s="61"/>
      <c r="G23" s="63"/>
      <c r="H23" s="66"/>
    </row>
    <row r="24" spans="2:8" x14ac:dyDescent="0.25">
      <c r="B24" s="62" t="s">
        <v>89</v>
      </c>
      <c r="C24" s="61" t="s">
        <v>97</v>
      </c>
      <c r="D24" s="38"/>
      <c r="E24" s="38"/>
      <c r="G24" s="74"/>
      <c r="H24" s="74">
        <f>Obrtniška!F41</f>
        <v>0</v>
      </c>
    </row>
    <row r="25" spans="2:8" x14ac:dyDescent="0.25">
      <c r="B25" s="62"/>
      <c r="C25" s="38"/>
      <c r="D25" s="38"/>
      <c r="E25" s="38"/>
      <c r="G25" s="39"/>
      <c r="H25" s="74"/>
    </row>
    <row r="26" spans="2:8" x14ac:dyDescent="0.25">
      <c r="B26" s="62" t="s">
        <v>90</v>
      </c>
      <c r="C26" s="61" t="s">
        <v>137</v>
      </c>
      <c r="D26" s="38"/>
      <c r="E26" s="38"/>
      <c r="G26" s="74"/>
      <c r="H26" s="74">
        <f>Obrtniška!F56</f>
        <v>0</v>
      </c>
    </row>
    <row r="27" spans="2:8" x14ac:dyDescent="0.25">
      <c r="B27" s="62"/>
      <c r="C27" s="38"/>
      <c r="D27" s="38"/>
      <c r="E27" s="38"/>
      <c r="G27" s="75"/>
      <c r="H27" s="72"/>
    </row>
    <row r="28" spans="2:8" x14ac:dyDescent="0.25">
      <c r="B28" s="62" t="s">
        <v>91</v>
      </c>
      <c r="C28" s="61" t="s">
        <v>99</v>
      </c>
      <c r="D28" s="61"/>
      <c r="E28" s="38"/>
      <c r="G28" s="74"/>
      <c r="H28" s="74">
        <f>Obrtniška!F67</f>
        <v>0</v>
      </c>
    </row>
    <row r="29" spans="2:8" x14ac:dyDescent="0.25">
      <c r="B29" s="62"/>
      <c r="C29" s="61"/>
      <c r="D29" s="61"/>
      <c r="E29" s="38"/>
      <c r="G29" s="75"/>
      <c r="H29" s="72"/>
    </row>
    <row r="30" spans="2:8" x14ac:dyDescent="0.25">
      <c r="B30" s="68" t="s">
        <v>93</v>
      </c>
      <c r="C30" s="69" t="s">
        <v>94</v>
      </c>
      <c r="D30" s="69"/>
      <c r="E30" s="76"/>
      <c r="F30" s="44"/>
      <c r="G30" s="77"/>
      <c r="H30" s="89">
        <f>Obrtniška!F69</f>
        <v>0</v>
      </c>
    </row>
    <row r="31" spans="2:8" x14ac:dyDescent="0.25">
      <c r="B31" s="78"/>
      <c r="C31" s="79" t="s">
        <v>100</v>
      </c>
      <c r="D31" s="80"/>
      <c r="E31" s="81"/>
      <c r="G31" s="82"/>
      <c r="H31" s="82">
        <f>SUM(H20:H30)</f>
        <v>0</v>
      </c>
    </row>
    <row r="32" spans="2:8" x14ac:dyDescent="0.25">
      <c r="B32" s="78"/>
      <c r="C32" s="79"/>
      <c r="D32" s="80"/>
      <c r="E32" s="81"/>
      <c r="G32" s="82"/>
      <c r="H32" s="82"/>
    </row>
    <row r="33" spans="2:8" x14ac:dyDescent="0.25">
      <c r="B33" s="78"/>
      <c r="C33" s="79"/>
      <c r="D33" s="80"/>
      <c r="E33" s="81"/>
      <c r="G33" s="63"/>
      <c r="H33" s="82"/>
    </row>
    <row r="34" spans="2:8" x14ac:dyDescent="0.25">
      <c r="B34" s="71" t="s">
        <v>168</v>
      </c>
      <c r="C34" s="79"/>
      <c r="D34" s="80"/>
      <c r="E34" s="81"/>
      <c r="G34" s="66"/>
      <c r="H34" s="82"/>
    </row>
    <row r="35" spans="2:8" x14ac:dyDescent="0.25">
      <c r="B35" s="109"/>
      <c r="C35" s="110"/>
      <c r="D35" s="111"/>
      <c r="E35" s="112"/>
      <c r="F35" s="113"/>
      <c r="G35" s="114"/>
      <c r="H35" s="115"/>
    </row>
    <row r="36" spans="2:8" x14ac:dyDescent="0.25">
      <c r="B36" s="116" t="s">
        <v>87</v>
      </c>
      <c r="C36" s="117" t="s">
        <v>156</v>
      </c>
      <c r="D36" s="111"/>
      <c r="E36" s="112"/>
      <c r="F36" s="118"/>
      <c r="G36" s="114"/>
      <c r="H36" s="119">
        <f>Strojna!F31</f>
        <v>0</v>
      </c>
    </row>
    <row r="38" spans="2:8" x14ac:dyDescent="0.25">
      <c r="B38" s="61" t="s">
        <v>88</v>
      </c>
      <c r="C38" s="87" t="s">
        <v>169</v>
      </c>
      <c r="D38" s="80"/>
      <c r="E38" s="81"/>
      <c r="G38" s="63"/>
      <c r="H38" s="74">
        <f>Strojna!F48</f>
        <v>0</v>
      </c>
    </row>
    <row r="39" spans="2:8" x14ac:dyDescent="0.25">
      <c r="B39" s="61"/>
      <c r="C39" s="87"/>
      <c r="D39" s="80"/>
      <c r="E39" s="81"/>
      <c r="G39" s="63"/>
      <c r="H39" s="74"/>
    </row>
    <row r="40" spans="2:8" x14ac:dyDescent="0.25">
      <c r="B40" s="61" t="s">
        <v>89</v>
      </c>
      <c r="C40" s="87" t="s">
        <v>178</v>
      </c>
      <c r="D40" s="80"/>
      <c r="E40" s="81"/>
      <c r="G40" s="63"/>
      <c r="H40" s="74">
        <f>Strojna!F74</f>
        <v>0</v>
      </c>
    </row>
    <row r="41" spans="2:8" x14ac:dyDescent="0.25">
      <c r="B41" s="61"/>
      <c r="C41" s="87"/>
      <c r="D41" s="80"/>
      <c r="E41" s="81"/>
      <c r="G41" s="63"/>
      <c r="H41" s="74"/>
    </row>
    <row r="42" spans="2:8" x14ac:dyDescent="0.25">
      <c r="B42" s="68" t="s">
        <v>89</v>
      </c>
      <c r="C42" s="69" t="s">
        <v>94</v>
      </c>
      <c r="D42" s="69"/>
      <c r="E42" s="76"/>
      <c r="F42" s="44"/>
      <c r="G42" s="77"/>
      <c r="H42" s="89">
        <f>Strojna!F76</f>
        <v>0</v>
      </c>
    </row>
    <row r="43" spans="2:8" x14ac:dyDescent="0.25">
      <c r="B43" s="78"/>
      <c r="C43" s="79" t="s">
        <v>104</v>
      </c>
      <c r="D43" s="80"/>
      <c r="E43" s="81"/>
      <c r="G43" s="82"/>
      <c r="H43" s="82">
        <f>SUM(H36:H42)</f>
        <v>0</v>
      </c>
    </row>
    <row r="44" spans="2:8" x14ac:dyDescent="0.25">
      <c r="B44" s="78"/>
      <c r="C44" s="79"/>
      <c r="D44" s="80"/>
      <c r="E44" s="81"/>
      <c r="G44" s="82"/>
      <c r="H44" s="82"/>
    </row>
    <row r="45" spans="2:8" x14ac:dyDescent="0.25">
      <c r="B45" s="61"/>
      <c r="C45" s="87"/>
      <c r="D45" s="80"/>
      <c r="E45" s="81"/>
      <c r="G45" s="63"/>
      <c r="H45" s="82"/>
    </row>
    <row r="46" spans="2:8" x14ac:dyDescent="0.25">
      <c r="B46" s="71" t="s">
        <v>101</v>
      </c>
      <c r="C46" s="87"/>
      <c r="D46" s="80"/>
      <c r="E46" s="81"/>
      <c r="G46" s="63"/>
      <c r="H46" s="82"/>
    </row>
    <row r="47" spans="2:8" x14ac:dyDescent="0.25">
      <c r="B47" s="61"/>
      <c r="C47" s="87"/>
      <c r="D47" s="80"/>
      <c r="E47" s="81"/>
      <c r="G47" s="63"/>
      <c r="H47" s="82"/>
    </row>
    <row r="48" spans="2:8" x14ac:dyDescent="0.25">
      <c r="B48" s="61" t="s">
        <v>87</v>
      </c>
      <c r="C48" s="87" t="s">
        <v>195</v>
      </c>
      <c r="D48" s="80"/>
      <c r="E48" s="81"/>
      <c r="G48" s="63"/>
      <c r="H48" s="74">
        <f>Elektro!F77</f>
        <v>0</v>
      </c>
    </row>
    <row r="49" spans="2:8" x14ac:dyDescent="0.25">
      <c r="B49" s="61"/>
      <c r="C49" s="87"/>
      <c r="D49" s="80"/>
      <c r="E49" s="81"/>
      <c r="G49" s="63"/>
      <c r="H49" s="74"/>
    </row>
    <row r="50" spans="2:8" x14ac:dyDescent="0.25">
      <c r="B50" s="69" t="s">
        <v>88</v>
      </c>
      <c r="C50" s="88" t="s">
        <v>94</v>
      </c>
      <c r="D50" s="83"/>
      <c r="E50" s="84"/>
      <c r="F50" s="44"/>
      <c r="G50" s="85"/>
      <c r="H50" s="89">
        <f>Elektro!F79</f>
        <v>0</v>
      </c>
    </row>
    <row r="51" spans="2:8" x14ac:dyDescent="0.25">
      <c r="B51" s="78"/>
      <c r="C51" s="79" t="s">
        <v>102</v>
      </c>
      <c r="D51" s="80"/>
      <c r="E51" s="81"/>
      <c r="G51" s="63"/>
      <c r="H51" s="82">
        <f>SUM(H48:H50)</f>
        <v>0</v>
      </c>
    </row>
    <row r="52" spans="2:8" x14ac:dyDescent="0.25">
      <c r="B52" s="78"/>
      <c r="C52" s="79"/>
      <c r="D52" s="80"/>
      <c r="E52" s="81"/>
      <c r="G52" s="63"/>
      <c r="H52" s="82"/>
    </row>
    <row r="53" spans="2:8" x14ac:dyDescent="0.25">
      <c r="B53" s="61"/>
      <c r="C53" s="87"/>
      <c r="D53" s="80"/>
      <c r="E53" s="81"/>
      <c r="G53" s="63"/>
      <c r="H53" s="82"/>
    </row>
    <row r="54" spans="2:8" x14ac:dyDescent="0.25">
      <c r="B54" s="71" t="s">
        <v>255</v>
      </c>
      <c r="C54" s="87"/>
      <c r="D54" s="80"/>
      <c r="E54" s="81"/>
      <c r="G54" s="63"/>
      <c r="H54" s="82"/>
    </row>
    <row r="55" spans="2:8" x14ac:dyDescent="0.25">
      <c r="B55" s="61"/>
      <c r="C55" s="87"/>
      <c r="D55" s="80"/>
      <c r="E55" s="81"/>
      <c r="G55" s="63"/>
      <c r="H55" s="82"/>
    </row>
    <row r="56" spans="2:8" x14ac:dyDescent="0.25">
      <c r="B56" s="61" t="s">
        <v>87</v>
      </c>
      <c r="C56" s="87" t="s">
        <v>242</v>
      </c>
      <c r="D56" s="80"/>
      <c r="E56" s="81"/>
      <c r="G56" s="63"/>
      <c r="H56" s="74">
        <f>TK!F33</f>
        <v>0</v>
      </c>
    </row>
    <row r="57" spans="2:8" x14ac:dyDescent="0.25">
      <c r="B57" s="61"/>
      <c r="C57" s="87"/>
      <c r="D57" s="80"/>
      <c r="E57" s="81"/>
      <c r="G57" s="63"/>
      <c r="H57" s="74"/>
    </row>
    <row r="58" spans="2:8" x14ac:dyDescent="0.25">
      <c r="B58" s="61" t="s">
        <v>88</v>
      </c>
      <c r="C58" s="87" t="s">
        <v>249</v>
      </c>
      <c r="D58" s="80"/>
      <c r="E58" s="81"/>
      <c r="G58" s="63"/>
      <c r="H58" s="74">
        <f>TK!F52</f>
        <v>0</v>
      </c>
    </row>
    <row r="59" spans="2:8" x14ac:dyDescent="0.25">
      <c r="B59" s="61"/>
      <c r="C59" s="87"/>
      <c r="D59" s="80"/>
      <c r="E59" s="81"/>
      <c r="G59" s="63"/>
      <c r="H59" s="74"/>
    </row>
    <row r="60" spans="2:8" x14ac:dyDescent="0.25">
      <c r="B60" s="69" t="s">
        <v>90</v>
      </c>
      <c r="C60" s="88" t="s">
        <v>94</v>
      </c>
      <c r="D60" s="83"/>
      <c r="E60" s="84"/>
      <c r="F60" s="44"/>
      <c r="G60" s="85"/>
      <c r="H60" s="86">
        <f>TK!F54</f>
        <v>0</v>
      </c>
    </row>
    <row r="61" spans="2:8" x14ac:dyDescent="0.25">
      <c r="B61" s="78"/>
      <c r="C61" s="79" t="s">
        <v>257</v>
      </c>
      <c r="D61" s="80"/>
      <c r="E61" s="81"/>
      <c r="G61" s="63"/>
      <c r="H61" s="82">
        <f>SUM(H56:H60)</f>
        <v>0</v>
      </c>
    </row>
    <row r="62" spans="2:8" x14ac:dyDescent="0.25">
      <c r="B62" s="78"/>
      <c r="C62" s="79"/>
      <c r="D62" s="80"/>
      <c r="E62" s="81"/>
      <c r="G62" s="63"/>
      <c r="H62" s="82"/>
    </row>
    <row r="63" spans="2:8" x14ac:dyDescent="0.25">
      <c r="B63" s="78"/>
      <c r="C63" s="79"/>
      <c r="D63" s="80"/>
      <c r="E63" s="81"/>
      <c r="G63" s="63"/>
      <c r="H63" s="82"/>
    </row>
    <row r="64" spans="2:8" x14ac:dyDescent="0.25">
      <c r="B64" s="71" t="s">
        <v>285</v>
      </c>
      <c r="C64" s="87"/>
      <c r="D64" s="80"/>
      <c r="E64" s="81"/>
      <c r="G64" s="63"/>
      <c r="H64" s="82"/>
    </row>
    <row r="65" spans="2:8" x14ac:dyDescent="0.25">
      <c r="B65" s="61"/>
      <c r="C65" s="87"/>
      <c r="D65" s="80"/>
      <c r="E65" s="81"/>
      <c r="G65" s="63"/>
      <c r="H65" s="82"/>
    </row>
    <row r="66" spans="2:8" x14ac:dyDescent="0.25">
      <c r="B66" s="61" t="s">
        <v>87</v>
      </c>
      <c r="C66" s="87" t="s">
        <v>259</v>
      </c>
      <c r="D66" s="80"/>
      <c r="E66" s="81"/>
      <c r="G66" s="63"/>
      <c r="H66" s="74">
        <f>Klimatizacija!F37</f>
        <v>0</v>
      </c>
    </row>
    <row r="67" spans="2:8" x14ac:dyDescent="0.25">
      <c r="B67" s="61"/>
      <c r="C67" s="87"/>
      <c r="D67" s="80"/>
      <c r="E67" s="81"/>
      <c r="G67" s="63"/>
      <c r="H67" s="74"/>
    </row>
    <row r="68" spans="2:8" x14ac:dyDescent="0.25">
      <c r="B68" s="61" t="s">
        <v>88</v>
      </c>
      <c r="C68" s="87" t="s">
        <v>103</v>
      </c>
      <c r="D68" s="80"/>
      <c r="E68" s="81"/>
      <c r="G68" s="63"/>
      <c r="H68" s="74">
        <f>Klimatizacija!F51</f>
        <v>0</v>
      </c>
    </row>
    <row r="69" spans="2:8" x14ac:dyDescent="0.25">
      <c r="B69" s="61"/>
      <c r="C69" s="87"/>
      <c r="D69" s="80"/>
      <c r="E69" s="81"/>
      <c r="G69" s="63"/>
      <c r="H69" s="74"/>
    </row>
    <row r="70" spans="2:8" x14ac:dyDescent="0.25">
      <c r="B70" s="69" t="s">
        <v>90</v>
      </c>
      <c r="C70" s="88" t="s">
        <v>94</v>
      </c>
      <c r="D70" s="83"/>
      <c r="E70" s="84"/>
      <c r="F70" s="44"/>
      <c r="G70" s="85"/>
      <c r="H70" s="86">
        <f>Klimatizacija!F53</f>
        <v>0</v>
      </c>
    </row>
    <row r="71" spans="2:8" x14ac:dyDescent="0.25">
      <c r="B71" s="78"/>
      <c r="C71" s="79" t="s">
        <v>286</v>
      </c>
      <c r="D71" s="80"/>
      <c r="E71" s="81"/>
      <c r="G71" s="63"/>
      <c r="H71" s="82">
        <f>SUM(H66:H70)</f>
        <v>0</v>
      </c>
    </row>
    <row r="72" spans="2:8" x14ac:dyDescent="0.25">
      <c r="B72" s="78"/>
      <c r="C72" s="79"/>
      <c r="D72" s="80"/>
      <c r="E72" s="81"/>
      <c r="G72" s="63"/>
      <c r="H72" s="82"/>
    </row>
    <row r="73" spans="2:8" x14ac:dyDescent="0.25">
      <c r="B73" s="78"/>
      <c r="C73" s="79"/>
      <c r="D73" s="81"/>
      <c r="E73" s="38"/>
      <c r="G73" s="63"/>
      <c r="H73" s="66"/>
    </row>
    <row r="74" spans="2:8" x14ac:dyDescent="0.25">
      <c r="B74" s="90" t="s">
        <v>105</v>
      </c>
      <c r="C74" s="79" t="s">
        <v>106</v>
      </c>
      <c r="D74" s="81"/>
      <c r="E74" s="38"/>
      <c r="G74" s="82"/>
      <c r="H74" s="82">
        <f>H15+H31+H51+H61+H43+H71</f>
        <v>0</v>
      </c>
    </row>
    <row r="75" spans="2:8" x14ac:dyDescent="0.25">
      <c r="B75" s="90"/>
      <c r="C75" s="79"/>
      <c r="D75" s="81"/>
      <c r="E75" s="38"/>
      <c r="G75" s="63"/>
      <c r="H75" s="91"/>
    </row>
    <row r="76" spans="2:8" x14ac:dyDescent="0.25">
      <c r="B76" s="62" t="s">
        <v>107</v>
      </c>
      <c r="C76" s="38"/>
      <c r="D76" s="38"/>
      <c r="E76" s="38"/>
      <c r="G76" s="74"/>
      <c r="H76" s="74">
        <f>H74*0.22</f>
        <v>0</v>
      </c>
    </row>
    <row r="77" spans="2:8" x14ac:dyDescent="0.25">
      <c r="B77" s="62"/>
      <c r="C77" s="38"/>
      <c r="D77" s="38"/>
      <c r="E77" s="38"/>
      <c r="G77" s="39"/>
      <c r="H77" s="39"/>
    </row>
    <row r="78" spans="2:8" ht="15.75" thickBot="1" x14ac:dyDescent="0.3">
      <c r="B78" s="92" t="s">
        <v>108</v>
      </c>
      <c r="C78" s="93"/>
      <c r="D78" s="94"/>
      <c r="E78" s="93"/>
      <c r="F78" s="95"/>
      <c r="G78" s="95"/>
      <c r="H78" s="95">
        <f>H74+H76</f>
        <v>0</v>
      </c>
    </row>
    <row r="79" spans="2:8" ht="15.75" thickTop="1" x14ac:dyDescent="0.25">
      <c r="B79" s="37" t="s">
        <v>109</v>
      </c>
      <c r="C79" s="38"/>
      <c r="D79" s="64"/>
      <c r="E79" s="38"/>
      <c r="F79" s="37"/>
      <c r="G79" s="39"/>
      <c r="H79" s="39"/>
    </row>
  </sheetData>
  <sheetProtection algorithmName="SHA-512" hashValue="Rm1M+Ah+13jSnp0mBSwTvzRKbXGqx3fGRBbG6pGTidesQedmC7v4Z0DYbt9Vq7TAcHjxb+Iw1ASljJE4t9kLyg==" saltValue="Ixx0nXwr8uH0tG+l1UiNYA==" spinCount="100000" sheet="1" objects="1" scenarios="1" selectLockedCells="1"/>
  <mergeCells count="1">
    <mergeCell ref="B2:H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2D59D-F0A0-47A4-BF71-EC33C740C933}">
  <dimension ref="A3:F67"/>
  <sheetViews>
    <sheetView topLeftCell="A16" zoomScaleNormal="100" workbookViewId="0">
      <selection activeCell="E9" sqref="E9"/>
    </sheetView>
  </sheetViews>
  <sheetFormatPr defaultRowHeight="15" x14ac:dyDescent="0.25"/>
  <cols>
    <col min="1" max="1" width="6.85546875" customWidth="1"/>
    <col min="2" max="2" width="42.7109375" customWidth="1"/>
    <col min="3" max="3" width="3.85546875" customWidth="1"/>
    <col min="4" max="4" width="10.85546875" customWidth="1"/>
    <col min="5" max="5" width="9.85546875" customWidth="1"/>
    <col min="6" max="6" width="12.85546875" customWidth="1"/>
  </cols>
  <sheetData>
    <row r="3" spans="1:6" x14ac:dyDescent="0.25">
      <c r="A3" s="1" t="s">
        <v>5</v>
      </c>
      <c r="B3" s="2" t="s">
        <v>6</v>
      </c>
      <c r="C3" s="3"/>
      <c r="D3" s="4"/>
      <c r="E3" s="5"/>
      <c r="F3" s="6"/>
    </row>
    <row r="4" spans="1:6" x14ac:dyDescent="0.25">
      <c r="A4" s="1"/>
      <c r="B4" s="2"/>
      <c r="C4" s="3"/>
      <c r="D4" s="4"/>
      <c r="E4" s="5"/>
      <c r="F4" s="6"/>
    </row>
    <row r="5" spans="1:6" x14ac:dyDescent="0.25">
      <c r="A5" s="7" t="s">
        <v>7</v>
      </c>
      <c r="B5" s="8" t="s">
        <v>8</v>
      </c>
      <c r="C5" s="9" t="s">
        <v>9</v>
      </c>
      <c r="D5" s="10" t="s">
        <v>0</v>
      </c>
      <c r="E5" s="11" t="s">
        <v>10</v>
      </c>
      <c r="F5" s="12" t="s">
        <v>1</v>
      </c>
    </row>
    <row r="6" spans="1:6" x14ac:dyDescent="0.25">
      <c r="A6" s="1"/>
      <c r="B6" s="2"/>
      <c r="C6" s="3"/>
      <c r="D6" s="4"/>
      <c r="E6" s="5"/>
      <c r="F6" s="6"/>
    </row>
    <row r="7" spans="1:6" x14ac:dyDescent="0.25">
      <c r="A7" s="13" t="s">
        <v>11</v>
      </c>
      <c r="B7" s="14" t="s">
        <v>12</v>
      </c>
      <c r="C7" s="15"/>
      <c r="D7" s="16"/>
      <c r="E7" s="16"/>
      <c r="F7" s="16"/>
    </row>
    <row r="8" spans="1:6" ht="7.5" customHeight="1" x14ac:dyDescent="0.25">
      <c r="A8" s="17"/>
      <c r="B8" s="18"/>
      <c r="C8" s="15"/>
      <c r="D8" s="16"/>
      <c r="E8" s="16"/>
      <c r="F8" s="16"/>
    </row>
    <row r="9" spans="1:6" ht="25.5" x14ac:dyDescent="0.25">
      <c r="A9" s="17">
        <v>1</v>
      </c>
      <c r="B9" s="18" t="s">
        <v>14</v>
      </c>
      <c r="C9" s="15" t="s">
        <v>13</v>
      </c>
      <c r="D9" s="16">
        <v>1</v>
      </c>
      <c r="E9" s="19">
        <v>0</v>
      </c>
      <c r="F9" s="16">
        <f>D9*E9</f>
        <v>0</v>
      </c>
    </row>
    <row r="10" spans="1:6" ht="7.5" customHeight="1" x14ac:dyDescent="0.25">
      <c r="A10" s="17"/>
      <c r="B10" s="18"/>
      <c r="C10" s="15"/>
      <c r="D10" s="16"/>
      <c r="E10" s="16"/>
      <c r="F10" s="16"/>
    </row>
    <row r="11" spans="1:6" ht="89.25" x14ac:dyDescent="0.25">
      <c r="A11" s="17">
        <v>2</v>
      </c>
      <c r="B11" s="18" t="s">
        <v>15</v>
      </c>
      <c r="C11" s="15"/>
      <c r="D11" s="16"/>
      <c r="E11" s="16"/>
      <c r="F11" s="16"/>
    </row>
    <row r="12" spans="1:6" ht="7.5" customHeight="1" x14ac:dyDescent="0.25">
      <c r="A12" s="17"/>
      <c r="B12" s="18"/>
      <c r="C12" s="15"/>
      <c r="D12" s="16"/>
      <c r="E12" s="16"/>
      <c r="F12" s="16"/>
    </row>
    <row r="13" spans="1:6" x14ac:dyDescent="0.25">
      <c r="A13" s="17">
        <v>3</v>
      </c>
      <c r="B13" s="18" t="s">
        <v>2</v>
      </c>
      <c r="C13" s="15" t="s">
        <v>13</v>
      </c>
      <c r="D13" s="16">
        <v>1</v>
      </c>
      <c r="E13" s="19">
        <v>0</v>
      </c>
      <c r="F13" s="16">
        <f>D13*E13</f>
        <v>0</v>
      </c>
    </row>
    <row r="14" spans="1:6" x14ac:dyDescent="0.25">
      <c r="A14" s="20"/>
      <c r="B14" s="21"/>
      <c r="C14" s="22"/>
      <c r="D14" s="23"/>
      <c r="E14" s="23"/>
      <c r="F14" s="23"/>
    </row>
    <row r="15" spans="1:6" x14ac:dyDescent="0.25">
      <c r="B15" s="24" t="s">
        <v>16</v>
      </c>
      <c r="C15" s="15"/>
      <c r="D15" s="16"/>
      <c r="E15" s="16"/>
      <c r="F15" s="25">
        <f>SUM(F9:F14)</f>
        <v>0</v>
      </c>
    </row>
    <row r="18" spans="1:6" x14ac:dyDescent="0.25">
      <c r="A18" s="26" t="s">
        <v>17</v>
      </c>
      <c r="B18" s="27" t="s">
        <v>120</v>
      </c>
    </row>
    <row r="19" spans="1:6" ht="7.5" customHeight="1" x14ac:dyDescent="0.25"/>
    <row r="20" spans="1:6" ht="38.25" x14ac:dyDescent="0.25">
      <c r="A20" s="17">
        <v>1</v>
      </c>
      <c r="B20" s="18" t="s">
        <v>18</v>
      </c>
      <c r="C20" t="s">
        <v>4</v>
      </c>
      <c r="D20" s="16">
        <v>5</v>
      </c>
      <c r="E20" s="19">
        <v>0</v>
      </c>
      <c r="F20" s="16">
        <f>D20*E20</f>
        <v>0</v>
      </c>
    </row>
    <row r="21" spans="1:6" x14ac:dyDescent="0.25">
      <c r="A21" s="20"/>
      <c r="B21" s="21"/>
      <c r="C21" s="22"/>
      <c r="D21" s="23"/>
      <c r="E21" s="23"/>
      <c r="F21" s="23"/>
    </row>
    <row r="22" spans="1:6" x14ac:dyDescent="0.25">
      <c r="B22" s="24" t="s">
        <v>111</v>
      </c>
      <c r="C22" s="15"/>
      <c r="D22" s="16"/>
      <c r="E22" s="16"/>
      <c r="F22" s="25">
        <f>SUM(F20:F21)</f>
        <v>0</v>
      </c>
    </row>
    <row r="23" spans="1:6" x14ac:dyDescent="0.25">
      <c r="D23" s="16"/>
    </row>
    <row r="24" spans="1:6" x14ac:dyDescent="0.25">
      <c r="D24" s="16"/>
    </row>
    <row r="25" spans="1:6" x14ac:dyDescent="0.25">
      <c r="A25" s="26">
        <v>3</v>
      </c>
      <c r="B25" s="27" t="s">
        <v>92</v>
      </c>
      <c r="D25" s="16"/>
    </row>
    <row r="26" spans="1:6" ht="7.5" customHeight="1" x14ac:dyDescent="0.25">
      <c r="D26" s="16"/>
    </row>
    <row r="27" spans="1:6" ht="102" x14ac:dyDescent="0.25">
      <c r="A27" s="17">
        <v>1</v>
      </c>
      <c r="B27" s="18" t="s">
        <v>19</v>
      </c>
      <c r="C27" t="s">
        <v>3</v>
      </c>
      <c r="D27" s="16">
        <v>5</v>
      </c>
      <c r="E27" s="19">
        <v>0</v>
      </c>
      <c r="F27" s="16">
        <f>D27*E27</f>
        <v>0</v>
      </c>
    </row>
    <row r="28" spans="1:6" ht="7.5" customHeight="1" x14ac:dyDescent="0.25">
      <c r="D28" s="16"/>
    </row>
    <row r="29" spans="1:6" ht="38.25" x14ac:dyDescent="0.25">
      <c r="A29" s="17">
        <v>2</v>
      </c>
      <c r="B29" s="18" t="s">
        <v>21</v>
      </c>
      <c r="C29" t="s">
        <v>3</v>
      </c>
      <c r="D29" s="16">
        <v>12</v>
      </c>
      <c r="E29" s="19">
        <v>0</v>
      </c>
      <c r="F29" s="16">
        <f>D29*E29</f>
        <v>0</v>
      </c>
    </row>
    <row r="30" spans="1:6" ht="7.5" customHeight="1" x14ac:dyDescent="0.25">
      <c r="D30" s="16"/>
    </row>
    <row r="31" spans="1:6" ht="25.5" x14ac:dyDescent="0.25">
      <c r="A31" s="17">
        <v>3</v>
      </c>
      <c r="B31" s="18" t="s">
        <v>20</v>
      </c>
      <c r="C31" t="s">
        <v>3</v>
      </c>
      <c r="D31" s="16">
        <v>215</v>
      </c>
      <c r="E31" s="19">
        <v>0</v>
      </c>
      <c r="F31" s="16">
        <f>D31*E31</f>
        <v>0</v>
      </c>
    </row>
    <row r="32" spans="1:6" ht="7.5" customHeight="1" x14ac:dyDescent="0.25">
      <c r="D32" s="16"/>
    </row>
    <row r="33" spans="1:6" ht="63.75" x14ac:dyDescent="0.25">
      <c r="A33" s="17">
        <v>4</v>
      </c>
      <c r="B33" s="18" t="s">
        <v>22</v>
      </c>
      <c r="C33" t="s">
        <v>4</v>
      </c>
      <c r="D33" s="16">
        <v>45</v>
      </c>
      <c r="E33" s="19">
        <v>0</v>
      </c>
      <c r="F33" s="16">
        <f>D33*E33</f>
        <v>0</v>
      </c>
    </row>
    <row r="34" spans="1:6" ht="7.5" customHeight="1" x14ac:dyDescent="0.25">
      <c r="D34" s="16"/>
    </row>
    <row r="35" spans="1:6" ht="255" x14ac:dyDescent="0.25">
      <c r="A35" s="17">
        <v>5</v>
      </c>
      <c r="B35" s="18" t="s">
        <v>23</v>
      </c>
      <c r="C35" t="s">
        <v>3</v>
      </c>
      <c r="D35" s="16">
        <v>100</v>
      </c>
      <c r="E35" s="19">
        <v>0</v>
      </c>
      <c r="F35" s="16">
        <f>D35*E35</f>
        <v>0</v>
      </c>
    </row>
    <row r="36" spans="1:6" ht="7.5" customHeight="1" x14ac:dyDescent="0.25">
      <c r="D36" s="16"/>
    </row>
    <row r="37" spans="1:6" ht="114.75" x14ac:dyDescent="0.25">
      <c r="A37" s="17">
        <v>6</v>
      </c>
      <c r="B37" s="18" t="s">
        <v>24</v>
      </c>
      <c r="C37" t="s">
        <v>3</v>
      </c>
      <c r="D37" s="16">
        <v>13</v>
      </c>
      <c r="E37" s="19">
        <v>0</v>
      </c>
      <c r="F37" s="16">
        <f>D37*E37</f>
        <v>0</v>
      </c>
    </row>
    <row r="38" spans="1:6" ht="7.5" customHeight="1" x14ac:dyDescent="0.25">
      <c r="D38" s="16"/>
    </row>
    <row r="39" spans="1:6" ht="82.5" customHeight="1" x14ac:dyDescent="0.25">
      <c r="A39" s="17">
        <v>7</v>
      </c>
      <c r="B39" s="18" t="s">
        <v>25</v>
      </c>
      <c r="C39" t="s">
        <v>3</v>
      </c>
      <c r="D39" s="16">
        <v>105</v>
      </c>
      <c r="E39" s="19">
        <v>0</v>
      </c>
      <c r="F39" s="16">
        <f>D39*E39</f>
        <v>0</v>
      </c>
    </row>
    <row r="40" spans="1:6" ht="7.5" customHeight="1" x14ac:dyDescent="0.25">
      <c r="D40" s="16"/>
    </row>
    <row r="41" spans="1:6" ht="76.5" x14ac:dyDescent="0.25">
      <c r="B41" s="18" t="s">
        <v>26</v>
      </c>
      <c r="C41" t="s">
        <v>3</v>
      </c>
      <c r="D41" s="16">
        <v>105</v>
      </c>
      <c r="E41" s="19">
        <v>0</v>
      </c>
      <c r="F41" s="16">
        <f>D41*E41</f>
        <v>0</v>
      </c>
    </row>
    <row r="42" spans="1:6" x14ac:dyDescent="0.25">
      <c r="A42" s="20"/>
      <c r="B42" s="21"/>
      <c r="C42" s="22"/>
      <c r="D42" s="23"/>
      <c r="E42" s="23"/>
      <c r="F42" s="23"/>
    </row>
    <row r="43" spans="1:6" x14ac:dyDescent="0.25">
      <c r="B43" s="24" t="s">
        <v>27</v>
      </c>
      <c r="C43" s="15"/>
      <c r="D43" s="16"/>
      <c r="E43" s="16"/>
      <c r="F43" s="25">
        <f>SUM(F27:F42)</f>
        <v>0</v>
      </c>
    </row>
    <row r="44" spans="1:6" x14ac:dyDescent="0.25">
      <c r="D44" s="16"/>
    </row>
    <row r="45" spans="1:6" x14ac:dyDescent="0.25">
      <c r="A45" s="96" t="s">
        <v>112</v>
      </c>
      <c r="B45" s="97" t="s">
        <v>113</v>
      </c>
      <c r="C45" s="98"/>
      <c r="D45" s="16"/>
      <c r="E45" s="5"/>
      <c r="F45" s="5">
        <f>(F43+F22+F15)*0.05</f>
        <v>0</v>
      </c>
    </row>
    <row r="46" spans="1:6" x14ac:dyDescent="0.25">
      <c r="A46" s="99"/>
      <c r="B46" s="100"/>
      <c r="C46" s="101"/>
      <c r="D46" s="102"/>
      <c r="E46" s="103"/>
      <c r="F46" s="103"/>
    </row>
    <row r="47" spans="1:6" x14ac:dyDescent="0.25">
      <c r="A47" s="96"/>
      <c r="B47" s="14" t="s">
        <v>114</v>
      </c>
      <c r="C47" s="104"/>
      <c r="D47" s="105"/>
      <c r="E47" s="4"/>
      <c r="F47" s="106">
        <f>F43+F22+F15+F45</f>
        <v>0</v>
      </c>
    </row>
    <row r="48" spans="1:6" x14ac:dyDescent="0.25">
      <c r="D48" s="16"/>
    </row>
    <row r="49" spans="4:4" x14ac:dyDescent="0.25">
      <c r="D49" s="16"/>
    </row>
    <row r="50" spans="4:4" x14ac:dyDescent="0.25">
      <c r="D50" s="16"/>
    </row>
    <row r="51" spans="4:4" x14ac:dyDescent="0.25">
      <c r="D51" s="16"/>
    </row>
    <row r="52" spans="4:4" x14ac:dyDescent="0.25">
      <c r="D52" s="16"/>
    </row>
    <row r="53" spans="4:4" x14ac:dyDescent="0.25">
      <c r="D53" s="16"/>
    </row>
    <row r="54" spans="4:4" x14ac:dyDescent="0.25">
      <c r="D54" s="16"/>
    </row>
    <row r="55" spans="4:4" x14ac:dyDescent="0.25">
      <c r="D55" s="16"/>
    </row>
    <row r="56" spans="4:4" x14ac:dyDescent="0.25">
      <c r="D56" s="16"/>
    </row>
    <row r="57" spans="4:4" x14ac:dyDescent="0.25">
      <c r="D57" s="16"/>
    </row>
    <row r="58" spans="4:4" x14ac:dyDescent="0.25">
      <c r="D58" s="16"/>
    </row>
    <row r="59" spans="4:4" x14ac:dyDescent="0.25">
      <c r="D59" s="16"/>
    </row>
    <row r="60" spans="4:4" x14ac:dyDescent="0.25">
      <c r="D60" s="16"/>
    </row>
    <row r="61" spans="4:4" x14ac:dyDescent="0.25">
      <c r="D61" s="16"/>
    </row>
    <row r="62" spans="4:4" x14ac:dyDescent="0.25">
      <c r="D62" s="16"/>
    </row>
    <row r="63" spans="4:4" x14ac:dyDescent="0.25">
      <c r="D63" s="16"/>
    </row>
    <row r="64" spans="4:4" x14ac:dyDescent="0.25">
      <c r="D64" s="16"/>
    </row>
    <row r="65" spans="4:4" x14ac:dyDescent="0.25">
      <c r="D65" s="16"/>
    </row>
    <row r="66" spans="4:4" x14ac:dyDescent="0.25">
      <c r="D66" s="16"/>
    </row>
    <row r="67" spans="4:4" x14ac:dyDescent="0.25">
      <c r="D67" s="16"/>
    </row>
  </sheetData>
  <sheetProtection algorithmName="SHA-512" hashValue="lCa+AkqzhO6tS69AKPQjq6udoCgPZFX2QzEuvIzJ7xq5zHWsAAM8jXslgQ36msH7zCIqZREMJYDIaBG4b/rzOg==" saltValue="brTePd4yhy43Fy2sJ35MpA==" spinCount="100000" sheet="1" objects="1" scenarios="1" selectLockedCell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EC74-9F81-4F58-8889-133C9AA71784}">
  <dimension ref="A3:F71"/>
  <sheetViews>
    <sheetView zoomScaleNormal="100" workbookViewId="0">
      <selection activeCell="E22" sqref="E22"/>
    </sheetView>
  </sheetViews>
  <sheetFormatPr defaultRowHeight="15" x14ac:dyDescent="0.25"/>
  <cols>
    <col min="1" max="1" width="6.85546875" customWidth="1"/>
    <col min="2" max="2" width="42.7109375" customWidth="1"/>
    <col min="3" max="3" width="3.85546875" customWidth="1"/>
    <col min="4" max="4" width="10.85546875" customWidth="1"/>
    <col min="5" max="5" width="9.85546875" customWidth="1"/>
    <col min="6" max="6" width="12.85546875" customWidth="1"/>
  </cols>
  <sheetData>
    <row r="3" spans="1:6" x14ac:dyDescent="0.25">
      <c r="A3" s="1" t="s">
        <v>35</v>
      </c>
      <c r="B3" s="2" t="s">
        <v>36</v>
      </c>
      <c r="C3" s="3"/>
      <c r="D3" s="4"/>
      <c r="E3" s="5"/>
      <c r="F3" s="6"/>
    </row>
    <row r="4" spans="1:6" x14ac:dyDescent="0.25">
      <c r="A4" s="1"/>
      <c r="B4" s="2"/>
      <c r="C4" s="3"/>
      <c r="D4" s="4"/>
      <c r="E4" s="5"/>
      <c r="F4" s="6"/>
    </row>
    <row r="5" spans="1:6" x14ac:dyDescent="0.25">
      <c r="A5" s="7" t="s">
        <v>7</v>
      </c>
      <c r="B5" s="8" t="s">
        <v>8</v>
      </c>
      <c r="C5" s="9" t="s">
        <v>9</v>
      </c>
      <c r="D5" s="10" t="s">
        <v>0</v>
      </c>
      <c r="E5" s="11" t="s">
        <v>10</v>
      </c>
      <c r="F5" s="12" t="s">
        <v>1</v>
      </c>
    </row>
    <row r="6" spans="1:6" x14ac:dyDescent="0.25">
      <c r="A6" s="1"/>
      <c r="B6" s="2"/>
      <c r="C6" s="3"/>
      <c r="D6" s="4"/>
      <c r="E6" s="5"/>
      <c r="F6" s="6"/>
    </row>
    <row r="7" spans="1:6" x14ac:dyDescent="0.25">
      <c r="A7" s="13" t="s">
        <v>11</v>
      </c>
      <c r="B7" s="14" t="s">
        <v>98</v>
      </c>
      <c r="C7" s="15"/>
      <c r="D7" s="16"/>
      <c r="E7" s="16"/>
      <c r="F7" s="16"/>
    </row>
    <row r="8" spans="1:6" ht="7.5" customHeight="1" x14ac:dyDescent="0.25">
      <c r="A8" s="17"/>
      <c r="B8" s="18"/>
      <c r="C8" s="15"/>
      <c r="D8" s="16"/>
      <c r="E8" s="16"/>
      <c r="F8" s="16"/>
    </row>
    <row r="9" spans="1:6" ht="89.25" x14ac:dyDescent="0.25">
      <c r="A9" s="17">
        <v>1</v>
      </c>
      <c r="B9" s="18" t="s">
        <v>115</v>
      </c>
      <c r="C9" s="15" t="s">
        <v>116</v>
      </c>
      <c r="D9" s="16">
        <v>2</v>
      </c>
      <c r="E9" s="19">
        <v>0</v>
      </c>
      <c r="F9" s="16">
        <f>D9*E9</f>
        <v>0</v>
      </c>
    </row>
    <row r="10" spans="1:6" ht="25.5" x14ac:dyDescent="0.25">
      <c r="B10" s="18" t="s">
        <v>117</v>
      </c>
    </row>
    <row r="11" spans="1:6" ht="7.5" customHeight="1" x14ac:dyDescent="0.25"/>
    <row r="12" spans="1:6" ht="76.5" x14ac:dyDescent="0.25">
      <c r="A12" s="17">
        <v>2</v>
      </c>
      <c r="B12" s="18" t="s">
        <v>118</v>
      </c>
      <c r="C12" s="15" t="s">
        <v>116</v>
      </c>
      <c r="D12" s="16">
        <v>2</v>
      </c>
      <c r="E12" s="19">
        <v>0</v>
      </c>
      <c r="F12" s="16">
        <f>D12*E12</f>
        <v>0</v>
      </c>
    </row>
    <row r="13" spans="1:6" x14ac:dyDescent="0.25">
      <c r="A13" s="20"/>
      <c r="B13" s="21"/>
      <c r="C13" s="22"/>
      <c r="D13" s="23"/>
      <c r="E13" s="23"/>
      <c r="F13" s="23"/>
    </row>
    <row r="14" spans="1:6" x14ac:dyDescent="0.25">
      <c r="B14" s="24" t="s">
        <v>119</v>
      </c>
      <c r="C14" s="15"/>
      <c r="D14" s="16"/>
      <c r="E14" s="16"/>
      <c r="F14" s="25">
        <f>SUM(F9:F12)</f>
        <v>0</v>
      </c>
    </row>
    <row r="17" spans="1:6" x14ac:dyDescent="0.25">
      <c r="A17" s="13" t="s">
        <v>17</v>
      </c>
      <c r="B17" s="14" t="s">
        <v>121</v>
      </c>
      <c r="C17" s="15"/>
      <c r="D17" s="16"/>
      <c r="E17" s="16"/>
      <c r="F17" s="16"/>
    </row>
    <row r="18" spans="1:6" x14ac:dyDescent="0.25">
      <c r="A18" s="13"/>
      <c r="B18" s="14"/>
      <c r="C18" s="15"/>
      <c r="D18" s="16"/>
      <c r="E18" s="16"/>
      <c r="F18" s="16"/>
    </row>
    <row r="19" spans="1:6" ht="63.75" x14ac:dyDescent="0.25">
      <c r="A19" s="17"/>
      <c r="B19" s="18" t="s">
        <v>122</v>
      </c>
      <c r="C19" s="15"/>
      <c r="D19" s="16"/>
      <c r="E19" s="16"/>
      <c r="F19" s="16"/>
    </row>
    <row r="20" spans="1:6" ht="7.5" customHeight="1" x14ac:dyDescent="0.25">
      <c r="A20" s="17"/>
      <c r="B20" s="18"/>
      <c r="C20" s="15"/>
      <c r="D20" s="16"/>
      <c r="E20" s="16"/>
      <c r="F20" s="16"/>
    </row>
    <row r="21" spans="1:6" ht="81" customHeight="1" x14ac:dyDescent="0.25">
      <c r="A21" s="17">
        <v>1</v>
      </c>
      <c r="B21" s="18" t="s">
        <v>123</v>
      </c>
    </row>
    <row r="22" spans="1:6" x14ac:dyDescent="0.25">
      <c r="A22" s="40" t="s">
        <v>126</v>
      </c>
      <c r="B22" s="107" t="s">
        <v>124</v>
      </c>
      <c r="C22" s="15" t="s">
        <v>3</v>
      </c>
      <c r="D22" s="16">
        <v>105</v>
      </c>
      <c r="E22" s="19">
        <v>0</v>
      </c>
      <c r="F22" s="16">
        <f>D22*E22</f>
        <v>0</v>
      </c>
    </row>
    <row r="23" spans="1:6" x14ac:dyDescent="0.25">
      <c r="A23" s="40" t="s">
        <v>127</v>
      </c>
      <c r="B23" s="107" t="s">
        <v>125</v>
      </c>
      <c r="C23" s="15" t="s">
        <v>4</v>
      </c>
      <c r="D23" s="16">
        <v>92</v>
      </c>
      <c r="E23" s="19">
        <v>0</v>
      </c>
      <c r="F23" s="16">
        <f>D23*E23</f>
        <v>0</v>
      </c>
    </row>
    <row r="24" spans="1:6" ht="7.5" customHeight="1" x14ac:dyDescent="0.25"/>
    <row r="25" spans="1:6" ht="102" x14ac:dyDescent="0.25">
      <c r="A25" s="17">
        <v>2</v>
      </c>
      <c r="B25" s="18" t="s">
        <v>128</v>
      </c>
    </row>
    <row r="26" spans="1:6" x14ac:dyDescent="0.25">
      <c r="A26" s="40" t="s">
        <v>126</v>
      </c>
      <c r="B26" s="107" t="s">
        <v>124</v>
      </c>
      <c r="C26" s="15" t="s">
        <v>3</v>
      </c>
      <c r="D26" s="16">
        <v>2.7</v>
      </c>
      <c r="E26" s="19">
        <v>0</v>
      </c>
      <c r="F26" s="16">
        <f>D26*E26</f>
        <v>0</v>
      </c>
    </row>
    <row r="27" spans="1:6" x14ac:dyDescent="0.25">
      <c r="A27" s="40" t="s">
        <v>127</v>
      </c>
      <c r="B27" s="107" t="s">
        <v>129</v>
      </c>
      <c r="C27" s="15" t="s">
        <v>3</v>
      </c>
      <c r="D27" s="16">
        <v>27</v>
      </c>
      <c r="E27" s="19">
        <v>0</v>
      </c>
      <c r="F27" s="16">
        <f>D27*E27</f>
        <v>0</v>
      </c>
    </row>
    <row r="28" spans="1:6" ht="7.5" customHeight="1" x14ac:dyDescent="0.25"/>
    <row r="29" spans="1:6" ht="76.5" x14ac:dyDescent="0.25">
      <c r="A29" s="17">
        <v>3</v>
      </c>
      <c r="B29" s="18" t="s">
        <v>130</v>
      </c>
    </row>
    <row r="30" spans="1:6" x14ac:dyDescent="0.25">
      <c r="A30" s="40" t="s">
        <v>126</v>
      </c>
      <c r="B30" s="107" t="s">
        <v>129</v>
      </c>
      <c r="C30" s="15" t="s">
        <v>3</v>
      </c>
      <c r="D30" s="16">
        <v>11</v>
      </c>
      <c r="E30" s="19">
        <v>0</v>
      </c>
      <c r="F30" s="16">
        <f>D30*E30</f>
        <v>0</v>
      </c>
    </row>
    <row r="31" spans="1:6" x14ac:dyDescent="0.25">
      <c r="A31" s="20"/>
      <c r="B31" s="21"/>
      <c r="C31" s="22"/>
      <c r="D31" s="23"/>
      <c r="E31" s="23"/>
      <c r="F31" s="23"/>
    </row>
    <row r="32" spans="1:6" x14ac:dyDescent="0.25">
      <c r="B32" s="24" t="s">
        <v>131</v>
      </c>
      <c r="C32" s="15"/>
      <c r="D32" s="16"/>
      <c r="E32" s="16"/>
      <c r="F32" s="25">
        <f>SUM(F22:F30)</f>
        <v>0</v>
      </c>
    </row>
    <row r="35" spans="1:6" x14ac:dyDescent="0.25">
      <c r="A35" s="13" t="s">
        <v>132</v>
      </c>
      <c r="B35" s="14" t="s">
        <v>97</v>
      </c>
      <c r="C35" s="15"/>
      <c r="D35" s="16"/>
      <c r="E35" s="16"/>
      <c r="F35" s="16"/>
    </row>
    <row r="36" spans="1:6" ht="7.5" customHeight="1" x14ac:dyDescent="0.25">
      <c r="A36" s="13"/>
      <c r="B36" s="14"/>
      <c r="C36" s="15"/>
      <c r="D36" s="16"/>
      <c r="E36" s="16"/>
      <c r="F36" s="16"/>
    </row>
    <row r="37" spans="1:6" ht="63.75" x14ac:dyDescent="0.25">
      <c r="A37" s="17">
        <v>1</v>
      </c>
      <c r="B37" s="18" t="s">
        <v>133</v>
      </c>
      <c r="C37" s="15" t="s">
        <v>3</v>
      </c>
      <c r="D37" s="16">
        <v>175</v>
      </c>
      <c r="E37" s="19">
        <v>0</v>
      </c>
      <c r="F37" s="16">
        <f>D37*E37</f>
        <v>0</v>
      </c>
    </row>
    <row r="38" spans="1:6" ht="7.5" customHeight="1" x14ac:dyDescent="0.25">
      <c r="A38" s="17"/>
      <c r="B38" s="18"/>
      <c r="C38" s="15"/>
      <c r="D38" s="16"/>
      <c r="E38" s="16"/>
      <c r="F38" s="16"/>
    </row>
    <row r="39" spans="1:6" ht="25.5" x14ac:dyDescent="0.25">
      <c r="B39" s="18" t="s">
        <v>134</v>
      </c>
      <c r="C39" t="s">
        <v>3</v>
      </c>
      <c r="D39" s="16">
        <v>9</v>
      </c>
      <c r="E39" s="19">
        <v>0</v>
      </c>
      <c r="F39" s="16">
        <f>D39*E39</f>
        <v>0</v>
      </c>
    </row>
    <row r="40" spans="1:6" x14ac:dyDescent="0.25">
      <c r="A40" s="20"/>
      <c r="B40" s="21"/>
      <c r="C40" s="22"/>
      <c r="D40" s="23"/>
      <c r="E40" s="23"/>
      <c r="F40" s="23"/>
    </row>
    <row r="41" spans="1:6" x14ac:dyDescent="0.25">
      <c r="B41" s="24" t="s">
        <v>135</v>
      </c>
      <c r="C41" s="15"/>
      <c r="D41" s="16"/>
      <c r="E41" s="16"/>
      <c r="F41" s="25">
        <f>SUM(F37:F39)</f>
        <v>0</v>
      </c>
    </row>
    <row r="44" spans="1:6" x14ac:dyDescent="0.25">
      <c r="A44" s="13" t="s">
        <v>136</v>
      </c>
      <c r="B44" s="14" t="s">
        <v>137</v>
      </c>
      <c r="C44" s="15"/>
      <c r="D44" s="16"/>
      <c r="E44" s="16"/>
      <c r="F44" s="16"/>
    </row>
    <row r="45" spans="1:6" ht="7.5" customHeight="1" x14ac:dyDescent="0.25">
      <c r="A45" s="13"/>
      <c r="B45" s="14"/>
      <c r="C45" s="15"/>
      <c r="D45" s="16"/>
      <c r="E45" s="16"/>
      <c r="F45" s="16"/>
    </row>
    <row r="46" spans="1:6" ht="131.25" customHeight="1" x14ac:dyDescent="0.25">
      <c r="A46" s="17">
        <v>1</v>
      </c>
      <c r="B46" s="108" t="s">
        <v>138</v>
      </c>
      <c r="C46" s="15" t="s">
        <v>3</v>
      </c>
      <c r="D46" s="16">
        <v>105</v>
      </c>
      <c r="E46" s="19">
        <v>0</v>
      </c>
      <c r="F46" s="16">
        <f>D46*E46</f>
        <v>0</v>
      </c>
    </row>
    <row r="47" spans="1:6" ht="7.5" customHeight="1" x14ac:dyDescent="0.25"/>
    <row r="48" spans="1:6" ht="39" x14ac:dyDescent="0.25">
      <c r="A48" s="17">
        <v>2</v>
      </c>
      <c r="B48" s="108" t="s">
        <v>139</v>
      </c>
      <c r="C48" t="s">
        <v>3</v>
      </c>
      <c r="D48" s="16">
        <v>105</v>
      </c>
      <c r="E48" s="19">
        <v>0</v>
      </c>
      <c r="F48" s="16">
        <f>D48*E48</f>
        <v>0</v>
      </c>
    </row>
    <row r="49" spans="1:6" ht="7.5" customHeight="1" x14ac:dyDescent="0.25">
      <c r="B49" s="108"/>
      <c r="D49" s="16"/>
    </row>
    <row r="50" spans="1:6" x14ac:dyDescent="0.25">
      <c r="A50" s="17">
        <v>3</v>
      </c>
      <c r="B50" s="108" t="s">
        <v>140</v>
      </c>
      <c r="C50" t="s">
        <v>4</v>
      </c>
      <c r="D50" s="16">
        <v>13</v>
      </c>
      <c r="E50" s="19">
        <v>0</v>
      </c>
      <c r="F50" s="16">
        <f>D50*E50</f>
        <v>0</v>
      </c>
    </row>
    <row r="51" spans="1:6" ht="7.5" customHeight="1" x14ac:dyDescent="0.25">
      <c r="B51" s="108"/>
      <c r="D51" s="16"/>
    </row>
    <row r="52" spans="1:6" ht="30" customHeight="1" x14ac:dyDescent="0.25">
      <c r="A52" s="17">
        <v>4</v>
      </c>
      <c r="B52" s="108" t="s">
        <v>141</v>
      </c>
      <c r="C52" t="s">
        <v>4</v>
      </c>
      <c r="D52" s="16">
        <v>3</v>
      </c>
      <c r="E52" s="19">
        <v>0</v>
      </c>
      <c r="F52" s="16">
        <f>D52*E52</f>
        <v>0</v>
      </c>
    </row>
    <row r="53" spans="1:6" ht="7.5" customHeight="1" x14ac:dyDescent="0.25">
      <c r="D53" s="16"/>
    </row>
    <row r="54" spans="1:6" ht="29.25" customHeight="1" x14ac:dyDescent="0.25">
      <c r="A54" s="17">
        <v>5</v>
      </c>
      <c r="B54" s="108" t="s">
        <v>142</v>
      </c>
      <c r="C54" t="s">
        <v>4</v>
      </c>
      <c r="D54" s="16">
        <v>3</v>
      </c>
      <c r="E54" s="19">
        <v>0</v>
      </c>
      <c r="F54" s="16">
        <f>D54*E54</f>
        <v>0</v>
      </c>
    </row>
    <row r="55" spans="1:6" x14ac:dyDescent="0.25">
      <c r="A55" s="20"/>
      <c r="B55" s="21"/>
      <c r="C55" s="22"/>
      <c r="D55" s="23"/>
      <c r="E55" s="23"/>
      <c r="F55" s="23"/>
    </row>
    <row r="56" spans="1:6" x14ac:dyDescent="0.25">
      <c r="B56" s="24" t="s">
        <v>143</v>
      </c>
      <c r="C56" s="15"/>
      <c r="D56" s="16"/>
      <c r="E56" s="16"/>
      <c r="F56" s="25">
        <f>SUM(F46:F54)</f>
        <v>0</v>
      </c>
    </row>
    <row r="59" spans="1:6" x14ac:dyDescent="0.25">
      <c r="A59" s="13" t="s">
        <v>144</v>
      </c>
      <c r="B59" s="14" t="s">
        <v>99</v>
      </c>
      <c r="C59" s="15"/>
      <c r="D59" s="16"/>
      <c r="E59" s="16"/>
      <c r="F59" s="16"/>
    </row>
    <row r="60" spans="1:6" ht="6.75" customHeight="1" x14ac:dyDescent="0.25">
      <c r="A60" s="13"/>
      <c r="B60" s="14"/>
      <c r="C60" s="15"/>
      <c r="D60" s="16"/>
      <c r="E60" s="16"/>
      <c r="F60" s="16"/>
    </row>
    <row r="61" spans="1:6" ht="53.25" customHeight="1" x14ac:dyDescent="0.25">
      <c r="A61" s="17">
        <v>1</v>
      </c>
      <c r="B61" s="108" t="s">
        <v>145</v>
      </c>
      <c r="C61" s="15" t="s">
        <v>4</v>
      </c>
      <c r="D61" s="16">
        <v>31</v>
      </c>
      <c r="E61" s="19">
        <v>0</v>
      </c>
      <c r="F61" s="16">
        <f>D61*E61</f>
        <v>0</v>
      </c>
    </row>
    <row r="62" spans="1:6" ht="6.75" customHeight="1" x14ac:dyDescent="0.25">
      <c r="A62" s="13"/>
      <c r="B62" s="14"/>
      <c r="C62" s="15"/>
      <c r="D62" s="16"/>
      <c r="E62" s="16"/>
      <c r="F62" s="16"/>
    </row>
    <row r="63" spans="1:6" ht="91.5" customHeight="1" x14ac:dyDescent="0.25">
      <c r="A63" s="17">
        <v>2</v>
      </c>
      <c r="B63" s="108" t="s">
        <v>146</v>
      </c>
      <c r="C63" t="s">
        <v>4</v>
      </c>
      <c r="D63" s="16">
        <v>14</v>
      </c>
      <c r="E63" s="19">
        <v>0</v>
      </c>
      <c r="F63" s="16">
        <f>D63*E63</f>
        <v>0</v>
      </c>
    </row>
    <row r="64" spans="1:6" x14ac:dyDescent="0.25">
      <c r="D64" s="16"/>
    </row>
    <row r="65" spans="1:6" ht="39" x14ac:dyDescent="0.25">
      <c r="B65" s="108" t="s">
        <v>147</v>
      </c>
      <c r="C65" t="s">
        <v>13</v>
      </c>
      <c r="D65" s="16">
        <v>1</v>
      </c>
      <c r="E65" s="19">
        <v>0</v>
      </c>
      <c r="F65" s="16">
        <f>D65*E65</f>
        <v>0</v>
      </c>
    </row>
    <row r="66" spans="1:6" x14ac:dyDescent="0.25">
      <c r="A66" s="20"/>
      <c r="B66" s="21"/>
      <c r="C66" s="22"/>
      <c r="D66" s="23"/>
      <c r="E66" s="23"/>
      <c r="F66" s="23"/>
    </row>
    <row r="67" spans="1:6" x14ac:dyDescent="0.25">
      <c r="B67" s="24" t="s">
        <v>148</v>
      </c>
      <c r="C67" s="15"/>
      <c r="D67" s="16"/>
      <c r="E67" s="16"/>
      <c r="F67" s="25">
        <f>SUM(F61:F65)</f>
        <v>0</v>
      </c>
    </row>
    <row r="68" spans="1:6" x14ac:dyDescent="0.25">
      <c r="D68" s="16"/>
    </row>
    <row r="69" spans="1:6" x14ac:dyDescent="0.25">
      <c r="A69" s="96" t="s">
        <v>112</v>
      </c>
      <c r="B69" s="97" t="s">
        <v>113</v>
      </c>
      <c r="C69" s="98"/>
      <c r="D69" s="16"/>
      <c r="E69" s="5"/>
      <c r="F69" s="5">
        <f>(F67+F56+F41+F32+F14)*0.05</f>
        <v>0</v>
      </c>
    </row>
    <row r="70" spans="1:6" x14ac:dyDescent="0.25">
      <c r="A70" s="99"/>
      <c r="B70" s="100"/>
      <c r="C70" s="101"/>
      <c r="D70" s="102"/>
      <c r="E70" s="103"/>
      <c r="F70" s="103"/>
    </row>
    <row r="71" spans="1:6" x14ac:dyDescent="0.25">
      <c r="A71" s="96"/>
      <c r="B71" s="14" t="s">
        <v>149</v>
      </c>
      <c r="C71" s="104"/>
      <c r="D71" s="105"/>
      <c r="E71" s="4"/>
      <c r="F71" s="106">
        <f>F67+F56+F41+F32+F14+F69</f>
        <v>0</v>
      </c>
    </row>
  </sheetData>
  <sheetProtection algorithmName="SHA-512" hashValue="X3OiJyRxJBKwq4YQx+YhbU3lmax4cC7TQdXwLtzYC73dLDCqKQha2g4SmBFHUXkXzB12ghzwOt/+qDG4MhXtXw==" saltValue="WJT+wxg8Rsl+nG6n9gzloQ==" spinCount="100000" sheet="1" objects="1" scenarios="1" selectLockedCell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D8BA-D39D-472B-B372-639570165486}">
  <dimension ref="A3:F78"/>
  <sheetViews>
    <sheetView workbookViewId="0">
      <selection activeCell="E17" sqref="E17"/>
    </sheetView>
  </sheetViews>
  <sheetFormatPr defaultRowHeight="15" x14ac:dyDescent="0.25"/>
  <cols>
    <col min="1" max="1" width="6.85546875" customWidth="1"/>
    <col min="2" max="2" width="42.7109375" customWidth="1"/>
    <col min="3" max="3" width="3.85546875" customWidth="1"/>
    <col min="4" max="4" width="10.85546875" customWidth="1"/>
    <col min="5" max="5" width="9.85546875" customWidth="1"/>
    <col min="6" max="6" width="12.85546875" customWidth="1"/>
  </cols>
  <sheetData>
    <row r="3" spans="1:6" x14ac:dyDescent="0.25">
      <c r="A3" s="1" t="s">
        <v>37</v>
      </c>
      <c r="B3" s="2" t="s">
        <v>41</v>
      </c>
      <c r="C3" s="3"/>
      <c r="D3" s="4"/>
      <c r="E3" s="5"/>
      <c r="F3" s="6"/>
    </row>
    <row r="4" spans="1:6" x14ac:dyDescent="0.25">
      <c r="A4" s="1"/>
      <c r="B4" s="2"/>
      <c r="C4" s="3"/>
      <c r="D4" s="4"/>
      <c r="E4" s="5"/>
      <c r="F4" s="6"/>
    </row>
    <row r="5" spans="1:6" x14ac:dyDescent="0.25">
      <c r="A5" s="7" t="s">
        <v>7</v>
      </c>
      <c r="B5" s="8" t="s">
        <v>8</v>
      </c>
      <c r="C5" s="9" t="s">
        <v>9</v>
      </c>
      <c r="D5" s="10" t="s">
        <v>0</v>
      </c>
      <c r="E5" s="11" t="s">
        <v>10</v>
      </c>
      <c r="F5" s="12" t="s">
        <v>1</v>
      </c>
    </row>
    <row r="6" spans="1:6" x14ac:dyDescent="0.25">
      <c r="A6" s="1"/>
      <c r="B6" s="2"/>
      <c r="C6" s="3"/>
      <c r="D6" s="4"/>
      <c r="E6" s="5"/>
      <c r="F6" s="6"/>
    </row>
    <row r="7" spans="1:6" x14ac:dyDescent="0.25">
      <c r="A7" s="13" t="s">
        <v>11</v>
      </c>
      <c r="B7" s="14" t="s">
        <v>156</v>
      </c>
      <c r="C7" s="15"/>
      <c r="D7" s="16"/>
      <c r="E7" s="16"/>
      <c r="F7" s="16"/>
    </row>
    <row r="8" spans="1:6" ht="7.5" customHeight="1" x14ac:dyDescent="0.25">
      <c r="A8" s="17"/>
      <c r="B8" s="18"/>
      <c r="C8" s="15"/>
      <c r="D8" s="16"/>
      <c r="E8" s="16"/>
      <c r="F8" s="16"/>
    </row>
    <row r="9" spans="1:6" ht="76.5" x14ac:dyDescent="0.25">
      <c r="A9" s="17">
        <v>1</v>
      </c>
      <c r="B9" s="18" t="s">
        <v>152</v>
      </c>
      <c r="C9" s="15" t="s">
        <v>13</v>
      </c>
      <c r="D9" s="16">
        <v>1</v>
      </c>
      <c r="E9" s="19">
        <v>0</v>
      </c>
      <c r="F9" s="16">
        <f>D9*E9</f>
        <v>0</v>
      </c>
    </row>
    <row r="10" spans="1:6" ht="7.5" customHeight="1" x14ac:dyDescent="0.25">
      <c r="A10" s="17"/>
      <c r="B10" s="18"/>
      <c r="C10" s="15"/>
      <c r="D10" s="16"/>
      <c r="E10" s="16"/>
      <c r="F10" s="16"/>
    </row>
    <row r="11" spans="1:6" ht="63.75" x14ac:dyDescent="0.25">
      <c r="A11" s="17">
        <v>2</v>
      </c>
      <c r="B11" s="18" t="s">
        <v>153</v>
      </c>
    </row>
    <row r="12" spans="1:6" x14ac:dyDescent="0.25">
      <c r="A12" s="17" t="s">
        <v>126</v>
      </c>
      <c r="B12" s="18" t="s">
        <v>154</v>
      </c>
      <c r="C12" t="s">
        <v>116</v>
      </c>
      <c r="D12" s="16">
        <v>1</v>
      </c>
      <c r="E12" s="19">
        <v>0</v>
      </c>
      <c r="F12" s="16">
        <f>D12*E12</f>
        <v>0</v>
      </c>
    </row>
    <row r="13" spans="1:6" x14ac:dyDescent="0.25">
      <c r="A13" s="17" t="s">
        <v>127</v>
      </c>
      <c r="B13" s="18" t="s">
        <v>155</v>
      </c>
      <c r="C13" t="s">
        <v>13</v>
      </c>
      <c r="D13" s="16">
        <v>1</v>
      </c>
      <c r="E13" s="19">
        <v>0</v>
      </c>
      <c r="F13" s="16">
        <f>D13*E13</f>
        <v>0</v>
      </c>
    </row>
    <row r="14" spans="1:6" ht="7.5" customHeight="1" x14ac:dyDescent="0.25">
      <c r="A14" s="17"/>
      <c r="B14" s="18"/>
      <c r="C14" s="15"/>
      <c r="D14" s="16"/>
      <c r="E14" s="16"/>
      <c r="F14" s="16"/>
    </row>
    <row r="15" spans="1:6" ht="89.25" x14ac:dyDescent="0.25">
      <c r="A15" s="17">
        <v>3</v>
      </c>
      <c r="B15" s="18" t="s">
        <v>157</v>
      </c>
    </row>
    <row r="16" spans="1:6" x14ac:dyDescent="0.25">
      <c r="A16" s="17" t="s">
        <v>126</v>
      </c>
      <c r="B16" s="18" t="s">
        <v>158</v>
      </c>
      <c r="C16" t="s">
        <v>4</v>
      </c>
      <c r="D16" s="16">
        <v>2</v>
      </c>
      <c r="E16" s="19">
        <v>0</v>
      </c>
      <c r="F16" s="16">
        <f>D16*E16</f>
        <v>0</v>
      </c>
    </row>
    <row r="17" spans="1:6" x14ac:dyDescent="0.25">
      <c r="A17" s="17" t="s">
        <v>127</v>
      </c>
      <c r="B17" s="18" t="s">
        <v>159</v>
      </c>
      <c r="C17" t="s">
        <v>4</v>
      </c>
      <c r="D17" s="16">
        <v>20</v>
      </c>
      <c r="E17" s="19">
        <v>0</v>
      </c>
      <c r="F17" s="16">
        <f>D17*E17</f>
        <v>0</v>
      </c>
    </row>
    <row r="18" spans="1:6" ht="7.5" customHeight="1" x14ac:dyDescent="0.25">
      <c r="A18" s="17"/>
      <c r="B18" s="18"/>
      <c r="C18" s="15"/>
      <c r="D18" s="16"/>
      <c r="E18" s="16"/>
      <c r="F18" s="16"/>
    </row>
    <row r="19" spans="1:6" ht="38.25" x14ac:dyDescent="0.25">
      <c r="A19" s="17">
        <v>5</v>
      </c>
      <c r="B19" s="18" t="s">
        <v>160</v>
      </c>
    </row>
    <row r="20" spans="1:6" x14ac:dyDescent="0.25">
      <c r="A20" s="17"/>
      <c r="B20" s="18" t="s">
        <v>161</v>
      </c>
      <c r="C20" t="s">
        <v>116</v>
      </c>
      <c r="D20" s="16">
        <v>4</v>
      </c>
      <c r="E20" s="19">
        <v>0</v>
      </c>
      <c r="F20" s="16">
        <f>D20*E20</f>
        <v>0</v>
      </c>
    </row>
    <row r="21" spans="1:6" ht="7.5" customHeight="1" x14ac:dyDescent="0.25">
      <c r="A21" s="17"/>
      <c r="B21" s="18"/>
      <c r="C21" s="15"/>
      <c r="D21" s="16"/>
      <c r="E21" s="16"/>
      <c r="F21" s="16"/>
    </row>
    <row r="22" spans="1:6" ht="51" x14ac:dyDescent="0.25">
      <c r="A22" s="17">
        <v>6</v>
      </c>
      <c r="B22" s="18" t="s">
        <v>162</v>
      </c>
    </row>
    <row r="23" spans="1:6" x14ac:dyDescent="0.25">
      <c r="A23" s="17"/>
      <c r="B23" s="18" t="s">
        <v>163</v>
      </c>
      <c r="C23" t="s">
        <v>116</v>
      </c>
      <c r="D23" s="16">
        <v>6</v>
      </c>
      <c r="E23" s="19">
        <v>0</v>
      </c>
      <c r="F23" s="16">
        <f>D23*E23</f>
        <v>0</v>
      </c>
    </row>
    <row r="24" spans="1:6" ht="7.5" customHeight="1" x14ac:dyDescent="0.25">
      <c r="A24" s="17"/>
      <c r="B24" s="18"/>
      <c r="C24" s="15"/>
      <c r="D24" s="16"/>
      <c r="E24" s="16"/>
      <c r="F24" s="16"/>
    </row>
    <row r="25" spans="1:6" ht="102" x14ac:dyDescent="0.25">
      <c r="A25" s="17">
        <v>7</v>
      </c>
      <c r="B25" s="18" t="s">
        <v>164</v>
      </c>
      <c r="C25" t="s">
        <v>13</v>
      </c>
      <c r="D25" s="16">
        <v>1</v>
      </c>
      <c r="E25" s="19">
        <v>0</v>
      </c>
      <c r="F25" s="16">
        <f>D25*E25</f>
        <v>0</v>
      </c>
    </row>
    <row r="26" spans="1:6" ht="7.5" customHeight="1" x14ac:dyDescent="0.25">
      <c r="A26" s="17"/>
      <c r="B26" s="18"/>
      <c r="C26" s="15"/>
      <c r="D26" s="16"/>
      <c r="E26" s="16"/>
      <c r="F26" s="16"/>
    </row>
    <row r="27" spans="1:6" ht="25.5" x14ac:dyDescent="0.25">
      <c r="A27" s="17">
        <v>8</v>
      </c>
      <c r="B27" s="18" t="s">
        <v>165</v>
      </c>
      <c r="C27" t="s">
        <v>13</v>
      </c>
      <c r="D27" s="16">
        <v>1</v>
      </c>
      <c r="E27" s="19">
        <v>0</v>
      </c>
      <c r="F27" s="16">
        <f>D27*E27</f>
        <v>0</v>
      </c>
    </row>
    <row r="28" spans="1:6" ht="7.5" customHeight="1" x14ac:dyDescent="0.25">
      <c r="A28" s="17"/>
      <c r="B28" s="18"/>
      <c r="C28" s="15"/>
      <c r="D28" s="16"/>
      <c r="E28" s="16"/>
      <c r="F28" s="16"/>
    </row>
    <row r="29" spans="1:6" x14ac:dyDescent="0.25">
      <c r="A29" s="17">
        <v>9</v>
      </c>
      <c r="B29" s="18" t="s">
        <v>166</v>
      </c>
      <c r="C29" t="s">
        <v>13</v>
      </c>
      <c r="D29" s="16">
        <v>1</v>
      </c>
      <c r="E29" s="19">
        <v>0</v>
      </c>
      <c r="F29" s="16">
        <f>D29*E29</f>
        <v>0</v>
      </c>
    </row>
    <row r="30" spans="1:6" x14ac:dyDescent="0.25">
      <c r="A30" s="20"/>
      <c r="B30" s="21"/>
      <c r="C30" s="22"/>
      <c r="D30" s="23"/>
      <c r="E30" s="23"/>
      <c r="F30" s="23"/>
    </row>
    <row r="31" spans="1:6" x14ac:dyDescent="0.25">
      <c r="B31" s="24" t="s">
        <v>167</v>
      </c>
      <c r="C31" s="15"/>
      <c r="D31" s="16"/>
      <c r="E31" s="16"/>
      <c r="F31" s="25">
        <f>SUM(F9:F29)</f>
        <v>0</v>
      </c>
    </row>
    <row r="34" spans="1:6" x14ac:dyDescent="0.25">
      <c r="A34" s="13" t="s">
        <v>17</v>
      </c>
      <c r="B34" s="14" t="s">
        <v>169</v>
      </c>
      <c r="C34" s="15"/>
      <c r="D34" s="16"/>
      <c r="E34" s="16"/>
      <c r="F34" s="16"/>
    </row>
    <row r="35" spans="1:6" ht="7.5" customHeight="1" x14ac:dyDescent="0.25">
      <c r="A35" s="17"/>
      <c r="B35" s="18"/>
      <c r="C35" s="15"/>
      <c r="D35" s="16"/>
      <c r="E35" s="16"/>
      <c r="F35" s="16"/>
    </row>
    <row r="36" spans="1:6" ht="68.25" customHeight="1" x14ac:dyDescent="0.25">
      <c r="A36" s="17">
        <v>1</v>
      </c>
      <c r="B36" s="18" t="s">
        <v>170</v>
      </c>
      <c r="C36" s="15"/>
      <c r="D36" s="16"/>
      <c r="E36" s="16"/>
      <c r="F36" s="16"/>
    </row>
    <row r="37" spans="1:6" x14ac:dyDescent="0.25">
      <c r="A37" s="17" t="s">
        <v>126</v>
      </c>
      <c r="B37" s="18" t="s">
        <v>171</v>
      </c>
      <c r="C37" t="s">
        <v>4</v>
      </c>
      <c r="D37" s="16">
        <v>11</v>
      </c>
      <c r="E37" s="19">
        <v>0</v>
      </c>
      <c r="F37" s="16">
        <f>D37*E37</f>
        <v>0</v>
      </c>
    </row>
    <row r="38" spans="1:6" ht="15.75" customHeight="1" x14ac:dyDescent="0.25">
      <c r="A38" s="17" t="s">
        <v>127</v>
      </c>
      <c r="B38" s="18" t="s">
        <v>172</v>
      </c>
      <c r="C38" t="s">
        <v>4</v>
      </c>
      <c r="D38" s="16">
        <v>8</v>
      </c>
      <c r="E38" s="19">
        <v>0</v>
      </c>
      <c r="F38" s="16">
        <f>D38*E38</f>
        <v>0</v>
      </c>
    </row>
    <row r="39" spans="1:6" ht="7.5" customHeight="1" x14ac:dyDescent="0.25">
      <c r="A39" s="17"/>
      <c r="B39" s="18"/>
      <c r="C39" s="15"/>
      <c r="D39" s="16"/>
      <c r="E39" s="16"/>
      <c r="F39" s="16"/>
    </row>
    <row r="40" spans="1:6" ht="38.25" x14ac:dyDescent="0.25">
      <c r="A40" s="17">
        <v>2</v>
      </c>
      <c r="B40" s="18" t="s">
        <v>173</v>
      </c>
      <c r="C40" t="s">
        <v>116</v>
      </c>
      <c r="D40" s="16">
        <v>2</v>
      </c>
      <c r="E40" s="19">
        <v>0</v>
      </c>
      <c r="F40" s="16">
        <f>D40*E40</f>
        <v>0</v>
      </c>
    </row>
    <row r="41" spans="1:6" ht="7.5" customHeight="1" x14ac:dyDescent="0.25">
      <c r="A41" s="17"/>
      <c r="B41" s="18"/>
      <c r="D41" s="16"/>
      <c r="E41" s="16"/>
      <c r="F41" s="16"/>
    </row>
    <row r="42" spans="1:6" ht="63.75" x14ac:dyDescent="0.25">
      <c r="A42" s="17">
        <v>3</v>
      </c>
      <c r="B42" s="107" t="s">
        <v>174</v>
      </c>
      <c r="C42" t="s">
        <v>4</v>
      </c>
      <c r="D42" s="16">
        <v>8</v>
      </c>
      <c r="E42" s="19">
        <v>0</v>
      </c>
      <c r="F42" s="16">
        <f>D42*E42</f>
        <v>0</v>
      </c>
    </row>
    <row r="43" spans="1:6" ht="7.5" customHeight="1" x14ac:dyDescent="0.25">
      <c r="A43" s="17"/>
      <c r="B43" s="18"/>
      <c r="D43" s="16"/>
      <c r="E43" s="16"/>
      <c r="F43" s="16"/>
    </row>
    <row r="44" spans="1:6" ht="25.5" x14ac:dyDescent="0.25">
      <c r="A44" s="17">
        <v>4</v>
      </c>
      <c r="B44" s="107" t="s">
        <v>175</v>
      </c>
      <c r="C44" t="s">
        <v>13</v>
      </c>
      <c r="D44" s="16">
        <v>1</v>
      </c>
      <c r="E44" s="19">
        <v>0</v>
      </c>
      <c r="F44" s="16">
        <f>D44*E44</f>
        <v>0</v>
      </c>
    </row>
    <row r="45" spans="1:6" ht="7.5" customHeight="1" x14ac:dyDescent="0.25">
      <c r="A45" s="17"/>
      <c r="B45" s="18"/>
      <c r="D45" s="16"/>
      <c r="E45" s="16"/>
      <c r="F45" s="16"/>
    </row>
    <row r="46" spans="1:6" ht="94.5" customHeight="1" x14ac:dyDescent="0.25">
      <c r="A46" s="17">
        <v>5</v>
      </c>
      <c r="B46" s="107" t="s">
        <v>176</v>
      </c>
      <c r="C46" t="s">
        <v>13</v>
      </c>
      <c r="D46" s="16">
        <v>1</v>
      </c>
      <c r="E46" s="19">
        <v>0</v>
      </c>
      <c r="F46" s="16">
        <f>D46*E46</f>
        <v>0</v>
      </c>
    </row>
    <row r="47" spans="1:6" x14ac:dyDescent="0.25">
      <c r="A47" s="20"/>
      <c r="B47" s="21"/>
      <c r="C47" s="22"/>
      <c r="D47" s="23"/>
      <c r="E47" s="23"/>
      <c r="F47" s="23"/>
    </row>
    <row r="48" spans="1:6" x14ac:dyDescent="0.25">
      <c r="B48" s="24" t="s">
        <v>177</v>
      </c>
      <c r="C48" s="15"/>
      <c r="D48" s="16"/>
      <c r="E48" s="16"/>
      <c r="F48" s="25">
        <f>SUM(F37:F46)</f>
        <v>0</v>
      </c>
    </row>
    <row r="51" spans="1:6" x14ac:dyDescent="0.25">
      <c r="A51" s="13" t="s">
        <v>132</v>
      </c>
      <c r="B51" s="14" t="s">
        <v>178</v>
      </c>
      <c r="C51" s="15"/>
      <c r="D51" s="16"/>
      <c r="E51" s="16"/>
      <c r="F51" s="16"/>
    </row>
    <row r="52" spans="1:6" ht="6.75" customHeight="1" x14ac:dyDescent="0.25">
      <c r="A52" s="17"/>
      <c r="B52" s="18"/>
      <c r="C52" s="15"/>
      <c r="D52" s="16"/>
      <c r="E52" s="16"/>
      <c r="F52" s="16"/>
    </row>
    <row r="53" spans="1:6" ht="76.5" x14ac:dyDescent="0.25">
      <c r="A53" s="17"/>
      <c r="B53" s="107" t="s">
        <v>183</v>
      </c>
    </row>
    <row r="54" spans="1:6" ht="7.5" customHeight="1" x14ac:dyDescent="0.25">
      <c r="A54" s="17"/>
      <c r="B54" s="107"/>
    </row>
    <row r="55" spans="1:6" ht="76.5" x14ac:dyDescent="0.25">
      <c r="A55" s="17">
        <v>1</v>
      </c>
      <c r="B55" s="107" t="s">
        <v>179</v>
      </c>
      <c r="C55" s="15" t="s">
        <v>13</v>
      </c>
      <c r="D55" s="16">
        <v>2</v>
      </c>
      <c r="E55" s="19">
        <v>0</v>
      </c>
      <c r="F55" s="16">
        <f>D55*E55</f>
        <v>0</v>
      </c>
    </row>
    <row r="56" spans="1:6" ht="7.5" customHeight="1" x14ac:dyDescent="0.25">
      <c r="A56" s="17"/>
      <c r="B56" s="107"/>
      <c r="C56" s="15"/>
      <c r="D56" s="16"/>
      <c r="F56" s="16"/>
    </row>
    <row r="57" spans="1:6" ht="38.25" x14ac:dyDescent="0.25">
      <c r="A57" s="17">
        <v>2</v>
      </c>
      <c r="B57" s="107" t="s">
        <v>180</v>
      </c>
      <c r="C57" s="15" t="s">
        <v>13</v>
      </c>
      <c r="D57" s="16">
        <v>2</v>
      </c>
      <c r="E57" s="19">
        <v>0</v>
      </c>
      <c r="F57" s="16">
        <f>D57*E57</f>
        <v>0</v>
      </c>
    </row>
    <row r="58" spans="1:6" ht="7.5" customHeight="1" x14ac:dyDescent="0.25">
      <c r="A58" s="17"/>
      <c r="B58" s="107"/>
      <c r="C58" s="15"/>
      <c r="D58" s="16"/>
      <c r="F58" s="16"/>
    </row>
    <row r="59" spans="1:6" ht="42.75" customHeight="1" x14ac:dyDescent="0.25">
      <c r="A59" s="17">
        <v>3</v>
      </c>
      <c r="B59" s="107" t="s">
        <v>181</v>
      </c>
      <c r="C59" t="s">
        <v>116</v>
      </c>
      <c r="D59" s="16">
        <v>1</v>
      </c>
      <c r="E59" s="19">
        <v>0</v>
      </c>
      <c r="F59" s="16">
        <f>D59*E59</f>
        <v>0</v>
      </c>
    </row>
    <row r="60" spans="1:6" ht="7.5" customHeight="1" x14ac:dyDescent="0.25">
      <c r="A60" s="17"/>
      <c r="B60" s="107"/>
      <c r="C60" s="15"/>
      <c r="D60" s="16"/>
      <c r="F60" s="16"/>
    </row>
    <row r="61" spans="1:6" ht="76.5" x14ac:dyDescent="0.25">
      <c r="A61" s="17">
        <v>4</v>
      </c>
      <c r="B61" s="107" t="s">
        <v>182</v>
      </c>
    </row>
    <row r="62" spans="1:6" ht="38.25" x14ac:dyDescent="0.25">
      <c r="B62" s="107" t="s">
        <v>184</v>
      </c>
      <c r="C62" t="s">
        <v>116</v>
      </c>
      <c r="D62" s="16">
        <v>2</v>
      </c>
      <c r="E62" s="19">
        <v>0</v>
      </c>
      <c r="F62" s="16">
        <f>D62*E62</f>
        <v>0</v>
      </c>
    </row>
    <row r="63" spans="1:6" ht="7.5" customHeight="1" x14ac:dyDescent="0.25"/>
    <row r="64" spans="1:6" ht="38.25" x14ac:dyDescent="0.25">
      <c r="A64" s="17">
        <v>5</v>
      </c>
      <c r="B64" s="18" t="s">
        <v>185</v>
      </c>
      <c r="C64" s="15"/>
      <c r="D64" s="16"/>
      <c r="F64" s="16"/>
    </row>
    <row r="65" spans="1:6" x14ac:dyDescent="0.25">
      <c r="A65" s="17" t="s">
        <v>126</v>
      </c>
      <c r="B65" s="107" t="s">
        <v>211</v>
      </c>
      <c r="C65" t="s">
        <v>116</v>
      </c>
      <c r="D65" s="16">
        <v>2</v>
      </c>
      <c r="E65" s="19">
        <v>0</v>
      </c>
      <c r="F65" s="16">
        <f>D65*E65</f>
        <v>0</v>
      </c>
    </row>
    <row r="66" spans="1:6" ht="15.75" x14ac:dyDescent="0.25">
      <c r="A66" s="17" t="s">
        <v>127</v>
      </c>
      <c r="B66" s="107" t="s">
        <v>212</v>
      </c>
      <c r="C66" t="s">
        <v>116</v>
      </c>
      <c r="D66" s="16">
        <v>1</v>
      </c>
      <c r="E66" s="19">
        <v>0</v>
      </c>
      <c r="F66" s="16">
        <f>D66*E66</f>
        <v>0</v>
      </c>
    </row>
    <row r="67" spans="1:6" ht="7.5" customHeight="1" x14ac:dyDescent="0.25"/>
    <row r="68" spans="1:6" ht="38.25" x14ac:dyDescent="0.25">
      <c r="A68" s="17">
        <v>6</v>
      </c>
      <c r="B68" s="18" t="s">
        <v>186</v>
      </c>
    </row>
    <row r="69" spans="1:6" x14ac:dyDescent="0.25">
      <c r="A69" s="17" t="s">
        <v>126</v>
      </c>
      <c r="B69" s="121" t="s">
        <v>187</v>
      </c>
      <c r="C69" t="s">
        <v>116</v>
      </c>
      <c r="D69" s="16">
        <v>2</v>
      </c>
      <c r="E69" s="19">
        <v>0</v>
      </c>
      <c r="F69" s="16">
        <f>D69*E69</f>
        <v>0</v>
      </c>
    </row>
    <row r="70" spans="1:6" x14ac:dyDescent="0.25">
      <c r="A70" s="17" t="s">
        <v>127</v>
      </c>
      <c r="B70" s="121" t="s">
        <v>188</v>
      </c>
      <c r="C70" t="s">
        <v>116</v>
      </c>
      <c r="D70" s="16">
        <v>2</v>
      </c>
      <c r="E70" s="19">
        <v>0</v>
      </c>
      <c r="F70" s="16">
        <f>D70*E70</f>
        <v>0</v>
      </c>
    </row>
    <row r="71" spans="1:6" x14ac:dyDescent="0.25">
      <c r="A71" s="17" t="s">
        <v>189</v>
      </c>
      <c r="B71" s="121" t="s">
        <v>192</v>
      </c>
      <c r="C71" t="s">
        <v>116</v>
      </c>
      <c r="D71" s="16">
        <v>2</v>
      </c>
      <c r="E71" s="19">
        <v>0</v>
      </c>
      <c r="F71" s="16">
        <f>D71*E71</f>
        <v>0</v>
      </c>
    </row>
    <row r="72" spans="1:6" x14ac:dyDescent="0.25">
      <c r="A72" s="17" t="s">
        <v>191</v>
      </c>
      <c r="B72" s="121" t="s">
        <v>190</v>
      </c>
      <c r="C72" t="s">
        <v>116</v>
      </c>
      <c r="D72" s="16">
        <v>2</v>
      </c>
      <c r="E72" s="19">
        <v>0</v>
      </c>
      <c r="F72" s="16">
        <f>D72*E72</f>
        <v>0</v>
      </c>
    </row>
    <row r="73" spans="1:6" x14ac:dyDescent="0.25">
      <c r="A73" s="20"/>
      <c r="B73" s="21"/>
      <c r="C73" s="22"/>
      <c r="D73" s="23"/>
      <c r="E73" s="23"/>
      <c r="F73" s="23"/>
    </row>
    <row r="74" spans="1:6" x14ac:dyDescent="0.25">
      <c r="B74" s="24" t="s">
        <v>193</v>
      </c>
      <c r="C74" s="15"/>
      <c r="D74" s="16"/>
      <c r="E74" s="16"/>
      <c r="F74" s="25">
        <f>SUM(F55:F72)</f>
        <v>0</v>
      </c>
    </row>
    <row r="76" spans="1:6" x14ac:dyDescent="0.25">
      <c r="A76" s="96" t="s">
        <v>112</v>
      </c>
      <c r="B76" s="97" t="s">
        <v>113</v>
      </c>
      <c r="C76" s="98"/>
      <c r="D76" s="16"/>
      <c r="E76" s="5"/>
      <c r="F76" s="5">
        <f>(F74+F48+F31)*0.05</f>
        <v>0</v>
      </c>
    </row>
    <row r="77" spans="1:6" x14ac:dyDescent="0.25">
      <c r="A77" s="99"/>
      <c r="B77" s="100"/>
      <c r="C77" s="101"/>
      <c r="D77" s="102"/>
      <c r="E77" s="103"/>
      <c r="F77" s="103"/>
    </row>
    <row r="78" spans="1:6" x14ac:dyDescent="0.25">
      <c r="A78" s="96"/>
      <c r="B78" s="14" t="s">
        <v>194</v>
      </c>
      <c r="C78" s="104"/>
      <c r="D78" s="105"/>
      <c r="E78" s="4"/>
      <c r="F78" s="106">
        <f>F74+F48+F31+F76</f>
        <v>0</v>
      </c>
    </row>
  </sheetData>
  <sheetProtection algorithmName="SHA-512" hashValue="xOdK7mxVaR2rEc78DuePwCaSVN22RT/Fc7kUElqVpMat5Km6LiKgDPMVUe9UWMfyIyupZytCBM7bNaFIBBU+zw==" saltValue="+FwYs4aEwN3wD50rlmhAuQ==" spinCount="100000"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D976F-537F-40A7-8FED-CEEDB1F6FE9A}">
  <dimension ref="A3:F81"/>
  <sheetViews>
    <sheetView workbookViewId="0">
      <selection activeCell="E13" sqref="E13"/>
    </sheetView>
  </sheetViews>
  <sheetFormatPr defaultRowHeight="15" x14ac:dyDescent="0.25"/>
  <cols>
    <col min="1" max="1" width="6.85546875" customWidth="1"/>
    <col min="2" max="2" width="42.7109375" customWidth="1"/>
    <col min="3" max="3" width="3.85546875" customWidth="1"/>
    <col min="4" max="4" width="10.85546875" customWidth="1"/>
    <col min="5" max="5" width="9.85546875" customWidth="1"/>
    <col min="6" max="6" width="12.85546875" customWidth="1"/>
  </cols>
  <sheetData>
    <row r="3" spans="1:6" x14ac:dyDescent="0.25">
      <c r="A3" s="1" t="s">
        <v>38</v>
      </c>
      <c r="B3" s="2" t="s">
        <v>39</v>
      </c>
      <c r="C3" s="3"/>
      <c r="D3" s="4"/>
      <c r="E3" s="5"/>
      <c r="F3" s="6"/>
    </row>
    <row r="4" spans="1:6" x14ac:dyDescent="0.25">
      <c r="A4" s="1"/>
      <c r="B4" s="2"/>
      <c r="C4" s="3"/>
      <c r="D4" s="4"/>
      <c r="E4" s="5"/>
      <c r="F4" s="6"/>
    </row>
    <row r="5" spans="1:6" x14ac:dyDescent="0.25">
      <c r="A5" s="7" t="s">
        <v>7</v>
      </c>
      <c r="B5" s="8" t="s">
        <v>8</v>
      </c>
      <c r="C5" s="9" t="s">
        <v>9</v>
      </c>
      <c r="D5" s="10" t="s">
        <v>0</v>
      </c>
      <c r="E5" s="11" t="s">
        <v>10</v>
      </c>
      <c r="F5" s="12" t="s">
        <v>1</v>
      </c>
    </row>
    <row r="6" spans="1:6" x14ac:dyDescent="0.25">
      <c r="A6" s="1"/>
      <c r="B6" s="2"/>
      <c r="C6" s="3"/>
      <c r="D6" s="4"/>
      <c r="E6" s="5"/>
      <c r="F6" s="6"/>
    </row>
    <row r="7" spans="1:6" x14ac:dyDescent="0.25">
      <c r="A7" s="13" t="s">
        <v>11</v>
      </c>
      <c r="B7" s="14" t="s">
        <v>195</v>
      </c>
      <c r="C7" s="15"/>
      <c r="D7" s="16"/>
      <c r="E7" s="16"/>
      <c r="F7" s="16"/>
    </row>
    <row r="8" spans="1:6" ht="7.5" customHeight="1" x14ac:dyDescent="0.25">
      <c r="A8" s="17"/>
      <c r="B8" s="18"/>
      <c r="C8" s="15"/>
      <c r="D8" s="16"/>
      <c r="E8" s="16"/>
      <c r="F8" s="16"/>
    </row>
    <row r="9" spans="1:6" ht="63.75" x14ac:dyDescent="0.25">
      <c r="A9" s="17">
        <v>1</v>
      </c>
      <c r="B9" s="18" t="s">
        <v>196</v>
      </c>
      <c r="C9" s="15" t="s">
        <v>197</v>
      </c>
      <c r="D9" s="16">
        <v>8</v>
      </c>
      <c r="E9" s="19">
        <v>0</v>
      </c>
      <c r="F9" s="16">
        <f>D9*E9</f>
        <v>0</v>
      </c>
    </row>
    <row r="10" spans="1:6" ht="7.5" customHeight="1" x14ac:dyDescent="0.25"/>
    <row r="11" spans="1:6" ht="89.25" x14ac:dyDescent="0.25">
      <c r="A11" s="17">
        <v>2</v>
      </c>
      <c r="B11" s="18" t="s">
        <v>198</v>
      </c>
    </row>
    <row r="12" spans="1:6" x14ac:dyDescent="0.25">
      <c r="A12" s="17" t="s">
        <v>126</v>
      </c>
      <c r="B12" s="107" t="s">
        <v>199</v>
      </c>
      <c r="C12" s="15" t="s">
        <v>116</v>
      </c>
      <c r="D12" s="16">
        <v>1</v>
      </c>
      <c r="E12" s="19">
        <v>0</v>
      </c>
      <c r="F12" s="16">
        <f t="shared" ref="F12:F17" si="0">D12*E12</f>
        <v>0</v>
      </c>
    </row>
    <row r="13" spans="1:6" x14ac:dyDescent="0.25">
      <c r="A13" s="17" t="s">
        <v>127</v>
      </c>
      <c r="B13" s="107" t="s">
        <v>200</v>
      </c>
      <c r="C13" s="15" t="s">
        <v>116</v>
      </c>
      <c r="D13" s="16">
        <v>25</v>
      </c>
      <c r="E13" s="19">
        <v>0</v>
      </c>
      <c r="F13" s="16">
        <f t="shared" si="0"/>
        <v>0</v>
      </c>
    </row>
    <row r="14" spans="1:6" x14ac:dyDescent="0.25">
      <c r="A14" s="17" t="s">
        <v>189</v>
      </c>
      <c r="B14" s="107" t="s">
        <v>201</v>
      </c>
      <c r="C14" s="15" t="s">
        <v>116</v>
      </c>
      <c r="D14" s="16">
        <v>4</v>
      </c>
      <c r="E14" s="19">
        <v>0</v>
      </c>
      <c r="F14" s="16">
        <f t="shared" si="0"/>
        <v>0</v>
      </c>
    </row>
    <row r="15" spans="1:6" x14ac:dyDescent="0.25">
      <c r="A15" s="17" t="s">
        <v>191</v>
      </c>
      <c r="B15" s="107" t="s">
        <v>202</v>
      </c>
      <c r="C15" s="15" t="s">
        <v>116</v>
      </c>
      <c r="D15" s="16">
        <v>1</v>
      </c>
      <c r="E15" s="19">
        <v>0</v>
      </c>
      <c r="F15" s="16">
        <f t="shared" si="0"/>
        <v>0</v>
      </c>
    </row>
    <row r="16" spans="1:6" x14ac:dyDescent="0.25">
      <c r="A16" s="17" t="s">
        <v>204</v>
      </c>
      <c r="B16" s="107" t="s">
        <v>203</v>
      </c>
      <c r="C16" s="15" t="s">
        <v>116</v>
      </c>
      <c r="D16" s="16">
        <v>1</v>
      </c>
      <c r="E16" s="19">
        <v>0</v>
      </c>
      <c r="F16" s="16">
        <f t="shared" si="0"/>
        <v>0</v>
      </c>
    </row>
    <row r="17" spans="1:6" ht="25.5" x14ac:dyDescent="0.25">
      <c r="A17" s="17" t="s">
        <v>206</v>
      </c>
      <c r="B17" s="107" t="s">
        <v>205</v>
      </c>
      <c r="C17" s="15" t="s">
        <v>116</v>
      </c>
      <c r="D17" s="16">
        <v>3</v>
      </c>
      <c r="E17" s="19">
        <v>0</v>
      </c>
      <c r="F17" s="16">
        <f t="shared" si="0"/>
        <v>0</v>
      </c>
    </row>
    <row r="18" spans="1:6" ht="7.5" customHeight="1" x14ac:dyDescent="0.25"/>
    <row r="19" spans="1:6" ht="63.75" x14ac:dyDescent="0.25">
      <c r="A19" s="17">
        <v>3</v>
      </c>
      <c r="B19" s="107" t="s">
        <v>207</v>
      </c>
      <c r="C19" s="15" t="s">
        <v>197</v>
      </c>
      <c r="D19" s="16">
        <v>10</v>
      </c>
      <c r="E19" s="19">
        <v>0</v>
      </c>
      <c r="F19" s="16">
        <f>D19*E19</f>
        <v>0</v>
      </c>
    </row>
    <row r="20" spans="1:6" ht="7.5" customHeight="1" x14ac:dyDescent="0.25"/>
    <row r="21" spans="1:6" ht="63.75" x14ac:dyDescent="0.25">
      <c r="A21" s="17">
        <v>4</v>
      </c>
      <c r="B21" s="107" t="s">
        <v>208</v>
      </c>
      <c r="C21" s="15" t="s">
        <v>197</v>
      </c>
      <c r="D21" s="16">
        <v>107</v>
      </c>
      <c r="E21" s="19">
        <v>0</v>
      </c>
      <c r="F21" s="16">
        <f>D21*E21</f>
        <v>0</v>
      </c>
    </row>
    <row r="22" spans="1:6" ht="7.5" customHeight="1" x14ac:dyDescent="0.25"/>
    <row r="23" spans="1:6" ht="63.75" x14ac:dyDescent="0.25">
      <c r="A23" s="17">
        <v>5</v>
      </c>
      <c r="B23" s="107" t="s">
        <v>209</v>
      </c>
      <c r="C23" s="15" t="s">
        <v>197</v>
      </c>
      <c r="D23" s="16">
        <v>26</v>
      </c>
      <c r="E23" s="19">
        <v>0</v>
      </c>
      <c r="F23" s="16">
        <f>D23*E23</f>
        <v>0</v>
      </c>
    </row>
    <row r="24" spans="1:6" ht="7.5" customHeight="1" x14ac:dyDescent="0.25"/>
    <row r="25" spans="1:6" ht="76.5" x14ac:dyDescent="0.25">
      <c r="A25" s="17">
        <v>6</v>
      </c>
      <c r="B25" s="107" t="s">
        <v>210</v>
      </c>
      <c r="C25" s="15" t="s">
        <v>197</v>
      </c>
      <c r="D25" s="16">
        <v>9</v>
      </c>
      <c r="E25" s="19">
        <v>0</v>
      </c>
      <c r="F25" s="16">
        <f>D25*E25</f>
        <v>0</v>
      </c>
    </row>
    <row r="26" spans="1:6" ht="7.5" customHeight="1" x14ac:dyDescent="0.25"/>
    <row r="27" spans="1:6" ht="30.75" customHeight="1" x14ac:dyDescent="0.25">
      <c r="A27" s="17">
        <v>7</v>
      </c>
      <c r="B27" s="107" t="s">
        <v>214</v>
      </c>
      <c r="C27" s="15" t="s">
        <v>116</v>
      </c>
      <c r="D27" s="16">
        <v>6</v>
      </c>
      <c r="E27" s="19">
        <v>0</v>
      </c>
      <c r="F27" s="16">
        <f>D27*E27</f>
        <v>0</v>
      </c>
    </row>
    <row r="28" spans="1:6" ht="7.5" customHeight="1" x14ac:dyDescent="0.25"/>
    <row r="29" spans="1:6" ht="38.25" x14ac:dyDescent="0.25">
      <c r="A29" s="17">
        <v>8</v>
      </c>
      <c r="B29" s="120" t="s">
        <v>213</v>
      </c>
      <c r="C29" s="15" t="s">
        <v>116</v>
      </c>
      <c r="D29" s="16">
        <v>4</v>
      </c>
      <c r="E29" s="19">
        <v>0</v>
      </c>
      <c r="F29" s="16">
        <f>D29*E29</f>
        <v>0</v>
      </c>
    </row>
    <row r="30" spans="1:6" ht="7.5" customHeight="1" x14ac:dyDescent="0.25"/>
    <row r="31" spans="1:6" ht="30.75" customHeight="1" x14ac:dyDescent="0.25">
      <c r="A31" s="17">
        <v>9</v>
      </c>
      <c r="B31" s="107" t="s">
        <v>215</v>
      </c>
      <c r="C31" s="15" t="s">
        <v>116</v>
      </c>
      <c r="D31" s="16">
        <v>4</v>
      </c>
      <c r="E31" s="19">
        <v>0</v>
      </c>
      <c r="F31" s="16">
        <f>D31*E31</f>
        <v>0</v>
      </c>
    </row>
    <row r="32" spans="1:6" ht="7.5" customHeight="1" x14ac:dyDescent="0.25"/>
    <row r="33" spans="1:6" ht="63.75" x14ac:dyDescent="0.25">
      <c r="A33" s="17">
        <v>10</v>
      </c>
      <c r="B33" s="107" t="s">
        <v>217</v>
      </c>
      <c r="C33" s="15" t="s">
        <v>197</v>
      </c>
      <c r="D33" s="16">
        <v>110</v>
      </c>
      <c r="E33" s="19">
        <v>0</v>
      </c>
      <c r="F33" s="16">
        <f>D33*E33</f>
        <v>0</v>
      </c>
    </row>
    <row r="34" spans="1:6" ht="7.5" customHeight="1" x14ac:dyDescent="0.25"/>
    <row r="35" spans="1:6" ht="76.5" x14ac:dyDescent="0.25">
      <c r="A35" s="17">
        <v>11</v>
      </c>
      <c r="B35" s="107" t="s">
        <v>216</v>
      </c>
      <c r="C35" s="15" t="s">
        <v>197</v>
      </c>
      <c r="D35" s="16">
        <v>48</v>
      </c>
      <c r="E35" s="19">
        <v>0</v>
      </c>
      <c r="F35" s="16">
        <f>D35*E35</f>
        <v>0</v>
      </c>
    </row>
    <row r="36" spans="1:6" ht="7.5" customHeight="1" x14ac:dyDescent="0.25"/>
    <row r="37" spans="1:6" ht="25.5" x14ac:dyDescent="0.25">
      <c r="A37" s="17">
        <v>12</v>
      </c>
      <c r="B37" s="107" t="s">
        <v>218</v>
      </c>
      <c r="C37" s="15" t="s">
        <v>116</v>
      </c>
      <c r="D37" s="16">
        <v>2</v>
      </c>
      <c r="E37" s="19">
        <v>0</v>
      </c>
      <c r="F37" s="16">
        <f>D37*E37</f>
        <v>0</v>
      </c>
    </row>
    <row r="38" spans="1:6" ht="7.5" customHeight="1" x14ac:dyDescent="0.25"/>
    <row r="39" spans="1:6" ht="25.5" x14ac:dyDescent="0.25">
      <c r="A39" s="17">
        <v>13</v>
      </c>
      <c r="B39" s="107" t="s">
        <v>219</v>
      </c>
      <c r="C39" s="15" t="s">
        <v>116</v>
      </c>
      <c r="D39" s="16">
        <v>2</v>
      </c>
      <c r="E39" s="19">
        <v>0</v>
      </c>
      <c r="F39" s="16">
        <f>D39*E39</f>
        <v>0</v>
      </c>
    </row>
    <row r="40" spans="1:6" ht="7.5" customHeight="1" x14ac:dyDescent="0.25"/>
    <row r="41" spans="1:6" ht="38.25" x14ac:dyDescent="0.25">
      <c r="A41" s="17">
        <v>14</v>
      </c>
      <c r="B41" s="107" t="s">
        <v>220</v>
      </c>
      <c r="C41" s="15" t="s">
        <v>116</v>
      </c>
      <c r="D41" s="16">
        <v>2</v>
      </c>
      <c r="E41" s="19">
        <v>0</v>
      </c>
      <c r="F41" s="16">
        <f>D41*E41</f>
        <v>0</v>
      </c>
    </row>
    <row r="42" spans="1:6" ht="7.5" customHeight="1" x14ac:dyDescent="0.25"/>
    <row r="43" spans="1:6" ht="38.25" x14ac:dyDescent="0.25">
      <c r="A43" s="17">
        <v>15</v>
      </c>
      <c r="B43" s="107" t="s">
        <v>221</v>
      </c>
      <c r="C43" s="15" t="s">
        <v>116</v>
      </c>
      <c r="D43" s="16">
        <v>4</v>
      </c>
      <c r="E43" s="19">
        <v>0</v>
      </c>
      <c r="F43" s="16">
        <f>D43*E43</f>
        <v>0</v>
      </c>
    </row>
    <row r="44" spans="1:6" ht="7.5" customHeight="1" x14ac:dyDescent="0.25"/>
    <row r="45" spans="1:6" ht="38.25" x14ac:dyDescent="0.25">
      <c r="A45" s="17">
        <v>16</v>
      </c>
      <c r="B45" s="107" t="s">
        <v>222</v>
      </c>
      <c r="C45" s="15" t="s">
        <v>116</v>
      </c>
      <c r="D45" s="16">
        <v>1</v>
      </c>
      <c r="E45" s="19">
        <v>0</v>
      </c>
      <c r="F45" s="16">
        <f>D45*E45</f>
        <v>0</v>
      </c>
    </row>
    <row r="46" spans="1:6" ht="7.5" customHeight="1" x14ac:dyDescent="0.25"/>
    <row r="47" spans="1:6" ht="38.25" x14ac:dyDescent="0.25">
      <c r="A47" s="17">
        <v>17</v>
      </c>
      <c r="B47" s="107" t="s">
        <v>223</v>
      </c>
      <c r="C47" s="15" t="s">
        <v>116</v>
      </c>
      <c r="D47" s="16">
        <v>2</v>
      </c>
      <c r="E47" s="19">
        <v>0</v>
      </c>
      <c r="F47" s="16">
        <f>D47*E47</f>
        <v>0</v>
      </c>
    </row>
    <row r="48" spans="1:6" ht="7.5" customHeight="1" x14ac:dyDescent="0.25"/>
    <row r="49" spans="1:6" ht="25.5" x14ac:dyDescent="0.25">
      <c r="A49" s="17">
        <v>18</v>
      </c>
      <c r="B49" s="107" t="s">
        <v>224</v>
      </c>
      <c r="C49" s="15" t="s">
        <v>116</v>
      </c>
      <c r="D49" s="16">
        <v>9</v>
      </c>
      <c r="E49" s="19">
        <v>0</v>
      </c>
      <c r="F49" s="16">
        <f>D49*E49</f>
        <v>0</v>
      </c>
    </row>
    <row r="50" spans="1:6" ht="7.5" customHeight="1" x14ac:dyDescent="0.25"/>
    <row r="51" spans="1:6" ht="38.25" x14ac:dyDescent="0.25">
      <c r="A51" s="17">
        <v>19</v>
      </c>
      <c r="B51" s="107" t="s">
        <v>225</v>
      </c>
      <c r="C51" s="15" t="s">
        <v>116</v>
      </c>
      <c r="D51" s="16">
        <v>6</v>
      </c>
      <c r="E51" s="19">
        <v>0</v>
      </c>
      <c r="F51" s="16">
        <f>D51*E51</f>
        <v>0</v>
      </c>
    </row>
    <row r="52" spans="1:6" ht="7.5" customHeight="1" x14ac:dyDescent="0.25"/>
    <row r="53" spans="1:6" ht="38.25" x14ac:dyDescent="0.25">
      <c r="A53" s="17">
        <v>20</v>
      </c>
      <c r="B53" s="107" t="s">
        <v>226</v>
      </c>
      <c r="C53" s="15" t="s">
        <v>116</v>
      </c>
      <c r="D53" s="16">
        <v>1</v>
      </c>
      <c r="E53" s="19">
        <v>0</v>
      </c>
      <c r="F53" s="16">
        <f>D53*E53</f>
        <v>0</v>
      </c>
    </row>
    <row r="54" spans="1:6" ht="7.5" customHeight="1" x14ac:dyDescent="0.25"/>
    <row r="55" spans="1:6" x14ac:dyDescent="0.25">
      <c r="A55" s="17">
        <v>21</v>
      </c>
      <c r="B55" s="107" t="s">
        <v>227</v>
      </c>
      <c r="C55" s="15" t="s">
        <v>116</v>
      </c>
      <c r="D55" s="16">
        <v>5</v>
      </c>
      <c r="E55" s="19">
        <v>0</v>
      </c>
      <c r="F55" s="16">
        <f>D55*E55</f>
        <v>0</v>
      </c>
    </row>
    <row r="56" spans="1:6" ht="7.5" customHeight="1" x14ac:dyDescent="0.25"/>
    <row r="57" spans="1:6" ht="38.25" x14ac:dyDescent="0.25">
      <c r="A57" s="17">
        <v>22</v>
      </c>
      <c r="B57" s="107" t="s">
        <v>228</v>
      </c>
      <c r="C57" s="15" t="s">
        <v>116</v>
      </c>
      <c r="D57" s="16">
        <v>2</v>
      </c>
      <c r="E57" s="19">
        <v>0</v>
      </c>
      <c r="F57" s="16">
        <f>D57*E57</f>
        <v>0</v>
      </c>
    </row>
    <row r="58" spans="1:6" ht="7.5" customHeight="1" x14ac:dyDescent="0.25"/>
    <row r="59" spans="1:6" ht="25.5" x14ac:dyDescent="0.25">
      <c r="A59" s="17">
        <v>23</v>
      </c>
      <c r="B59" s="107" t="s">
        <v>229</v>
      </c>
      <c r="C59" s="15" t="s">
        <v>116</v>
      </c>
      <c r="D59" s="16">
        <v>3</v>
      </c>
      <c r="E59" s="19">
        <v>0</v>
      </c>
      <c r="F59" s="16">
        <f>D59*E59</f>
        <v>0</v>
      </c>
    </row>
    <row r="60" spans="1:6" ht="7.5" customHeight="1" x14ac:dyDescent="0.25"/>
    <row r="61" spans="1:6" ht="76.5" x14ac:dyDescent="0.25">
      <c r="A61" s="17">
        <v>24</v>
      </c>
      <c r="B61" s="107" t="s">
        <v>230</v>
      </c>
      <c r="C61" s="15" t="s">
        <v>116</v>
      </c>
      <c r="D61" s="16">
        <v>3</v>
      </c>
      <c r="E61" s="19">
        <v>0</v>
      </c>
      <c r="F61" s="16">
        <f>D61*E61</f>
        <v>0</v>
      </c>
    </row>
    <row r="62" spans="1:6" ht="7.5" customHeight="1" x14ac:dyDescent="0.25"/>
    <row r="63" spans="1:6" ht="102" x14ac:dyDescent="0.25">
      <c r="A63" s="17">
        <v>25</v>
      </c>
      <c r="B63" s="107" t="s">
        <v>231</v>
      </c>
      <c r="C63" s="15" t="s">
        <v>13</v>
      </c>
      <c r="D63" s="16">
        <v>1</v>
      </c>
      <c r="E63" s="19">
        <v>0</v>
      </c>
      <c r="F63" s="16">
        <f>D63*E63</f>
        <v>0</v>
      </c>
    </row>
    <row r="64" spans="1:6" ht="7.5" customHeight="1" x14ac:dyDescent="0.25"/>
    <row r="65" spans="1:6" ht="25.5" x14ac:dyDescent="0.25">
      <c r="A65" s="17">
        <v>26</v>
      </c>
      <c r="B65" s="107" t="s">
        <v>243</v>
      </c>
      <c r="C65" s="15" t="s">
        <v>197</v>
      </c>
      <c r="D65" s="16">
        <v>315</v>
      </c>
      <c r="E65" s="19">
        <v>0</v>
      </c>
      <c r="F65" s="16">
        <f>D65*E65</f>
        <v>0</v>
      </c>
    </row>
    <row r="66" spans="1:6" ht="7.5" customHeight="1" x14ac:dyDescent="0.25"/>
    <row r="67" spans="1:6" ht="25.5" x14ac:dyDescent="0.25">
      <c r="A67" s="17">
        <v>27</v>
      </c>
      <c r="B67" s="107" t="s">
        <v>244</v>
      </c>
      <c r="C67" s="15" t="s">
        <v>197</v>
      </c>
      <c r="D67" s="16">
        <v>20</v>
      </c>
      <c r="E67" s="19">
        <v>0</v>
      </c>
      <c r="F67" s="16">
        <f>D67*E67</f>
        <v>0</v>
      </c>
    </row>
    <row r="68" spans="1:6" ht="7.5" customHeight="1" x14ac:dyDescent="0.25"/>
    <row r="69" spans="1:6" x14ac:dyDescent="0.25">
      <c r="A69" s="17">
        <v>28</v>
      </c>
      <c r="B69" s="107" t="s">
        <v>232</v>
      </c>
      <c r="C69" s="15" t="s">
        <v>13</v>
      </c>
      <c r="D69" s="16">
        <v>1</v>
      </c>
      <c r="E69" s="19">
        <v>0</v>
      </c>
      <c r="F69" s="16">
        <f>D69*E69</f>
        <v>0</v>
      </c>
    </row>
    <row r="70" spans="1:6" ht="7.5" customHeight="1" x14ac:dyDescent="0.25"/>
    <row r="71" spans="1:6" ht="38.25" x14ac:dyDescent="0.25">
      <c r="A71" s="17">
        <v>29</v>
      </c>
      <c r="B71" s="107" t="s">
        <v>233</v>
      </c>
      <c r="C71" s="15" t="s">
        <v>13</v>
      </c>
      <c r="D71" s="16">
        <v>1</v>
      </c>
      <c r="E71" s="19">
        <v>0</v>
      </c>
      <c r="F71" s="16">
        <f>D71*E71</f>
        <v>0</v>
      </c>
    </row>
    <row r="72" spans="1:6" ht="7.5" customHeight="1" x14ac:dyDescent="0.25"/>
    <row r="73" spans="1:6" ht="15" customHeight="1" x14ac:dyDescent="0.25">
      <c r="A73" s="17">
        <v>30</v>
      </c>
      <c r="B73" s="107" t="s">
        <v>247</v>
      </c>
      <c r="C73" s="15" t="s">
        <v>13</v>
      </c>
      <c r="D73" s="16">
        <v>1</v>
      </c>
      <c r="E73" s="19">
        <v>0</v>
      </c>
      <c r="F73" s="16">
        <f>D73*E73</f>
        <v>0</v>
      </c>
    </row>
    <row r="74" spans="1:6" ht="7.5" customHeight="1" x14ac:dyDescent="0.25"/>
    <row r="75" spans="1:6" ht="25.5" x14ac:dyDescent="0.25">
      <c r="A75" s="17">
        <v>31</v>
      </c>
      <c r="B75" s="107" t="s">
        <v>234</v>
      </c>
      <c r="C75" s="15" t="s">
        <v>13</v>
      </c>
      <c r="D75" s="16">
        <v>1</v>
      </c>
      <c r="E75" s="19">
        <v>0</v>
      </c>
      <c r="F75" s="16">
        <f>D75*E75</f>
        <v>0</v>
      </c>
    </row>
    <row r="76" spans="1:6" x14ac:dyDescent="0.25">
      <c r="A76" s="20"/>
      <c r="B76" s="21"/>
      <c r="C76" s="22"/>
      <c r="D76" s="23"/>
      <c r="E76" s="23"/>
      <c r="F76" s="23"/>
    </row>
    <row r="77" spans="1:6" x14ac:dyDescent="0.25">
      <c r="B77" s="24" t="s">
        <v>235</v>
      </c>
      <c r="C77" s="15"/>
      <c r="D77" s="16"/>
      <c r="E77" s="16"/>
      <c r="F77" s="25">
        <f>SUM(F9:F75)</f>
        <v>0</v>
      </c>
    </row>
    <row r="79" spans="1:6" x14ac:dyDescent="0.25">
      <c r="A79" s="96" t="s">
        <v>17</v>
      </c>
      <c r="B79" s="97" t="s">
        <v>113</v>
      </c>
      <c r="C79" s="98"/>
      <c r="D79" s="16"/>
      <c r="E79" s="5"/>
      <c r="F79" s="5">
        <f>F77*0.05</f>
        <v>0</v>
      </c>
    </row>
    <row r="80" spans="1:6" x14ac:dyDescent="0.25">
      <c r="A80" s="99"/>
      <c r="B80" s="100"/>
      <c r="C80" s="101"/>
      <c r="D80" s="102"/>
      <c r="E80" s="103"/>
      <c r="F80" s="103"/>
    </row>
    <row r="81" spans="1:6" x14ac:dyDescent="0.25">
      <c r="A81" s="96"/>
      <c r="B81" s="14" t="s">
        <v>236</v>
      </c>
      <c r="C81" s="104"/>
      <c r="D81" s="105"/>
      <c r="E81" s="4"/>
      <c r="F81" s="106">
        <f>F79+F77</f>
        <v>0</v>
      </c>
    </row>
  </sheetData>
  <sheetProtection algorithmName="SHA-512" hashValue="nEuP8/fD1Ij1b81tRMHvj5bf2TPbxqeK9hLlM877NY/aoEL9uBj0tHXa6Xd8i0p5A4tnjsdNF9+cg3G/BoGR6Q==" saltValue="f5urzRjsNsFoXtEUu7jNoA==" spinCount="100000" sheet="1" objects="1" scenarios="1" select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7E8D1-1535-4583-8F16-9C157C224B7E}">
  <dimension ref="A3:J56"/>
  <sheetViews>
    <sheetView topLeftCell="A19" workbookViewId="0">
      <selection activeCell="E13" sqref="E13"/>
    </sheetView>
  </sheetViews>
  <sheetFormatPr defaultRowHeight="15" x14ac:dyDescent="0.25"/>
  <cols>
    <col min="1" max="1" width="6.85546875" customWidth="1"/>
    <col min="2" max="2" width="42.7109375" customWidth="1"/>
    <col min="3" max="3" width="3.85546875" customWidth="1"/>
    <col min="4" max="4" width="10.85546875" customWidth="1"/>
    <col min="5" max="5" width="9.85546875" customWidth="1"/>
    <col min="6" max="6" width="12.85546875" customWidth="1"/>
  </cols>
  <sheetData>
    <row r="3" spans="1:6" x14ac:dyDescent="0.25">
      <c r="A3" s="1" t="s">
        <v>40</v>
      </c>
      <c r="B3" s="2" t="s">
        <v>245</v>
      </c>
      <c r="C3" s="3"/>
      <c r="D3" s="4"/>
      <c r="E3" s="5"/>
      <c r="F3" s="6"/>
    </row>
    <row r="4" spans="1:6" x14ac:dyDescent="0.25">
      <c r="A4" s="1"/>
      <c r="B4" s="2"/>
      <c r="C4" s="3"/>
      <c r="D4" s="4"/>
      <c r="E4" s="5"/>
      <c r="F4" s="6"/>
    </row>
    <row r="5" spans="1:6" x14ac:dyDescent="0.25">
      <c r="A5" s="7" t="s">
        <v>7</v>
      </c>
      <c r="B5" s="8" t="s">
        <v>8</v>
      </c>
      <c r="C5" s="9" t="s">
        <v>9</v>
      </c>
      <c r="D5" s="10" t="s">
        <v>0</v>
      </c>
      <c r="E5" s="11" t="s">
        <v>10</v>
      </c>
      <c r="F5" s="12" t="s">
        <v>1</v>
      </c>
    </row>
    <row r="6" spans="1:6" x14ac:dyDescent="0.25">
      <c r="A6" s="122"/>
      <c r="B6" s="123"/>
      <c r="C6" s="124"/>
      <c r="D6" s="125"/>
      <c r="E6" s="126"/>
      <c r="F6" s="127"/>
    </row>
    <row r="7" spans="1:6" x14ac:dyDescent="0.25">
      <c r="A7" s="13" t="s">
        <v>11</v>
      </c>
      <c r="B7" s="14" t="s">
        <v>242</v>
      </c>
      <c r="C7" s="124"/>
      <c r="D7" s="125"/>
      <c r="E7" s="126"/>
      <c r="F7" s="127"/>
    </row>
    <row r="8" spans="1:6" ht="7.5" customHeight="1" x14ac:dyDescent="0.25">
      <c r="A8" s="1"/>
      <c r="B8" s="2"/>
      <c r="C8" s="3"/>
      <c r="D8" s="4"/>
      <c r="E8" s="5"/>
      <c r="F8" s="6"/>
    </row>
    <row r="9" spans="1:6" ht="38.25" x14ac:dyDescent="0.25">
      <c r="A9" s="17">
        <v>1</v>
      </c>
      <c r="B9" s="18" t="s">
        <v>237</v>
      </c>
      <c r="C9" s="15" t="s">
        <v>13</v>
      </c>
      <c r="D9" s="16">
        <v>1</v>
      </c>
      <c r="E9" s="19">
        <v>0</v>
      </c>
      <c r="F9" s="16">
        <f>D9*E9</f>
        <v>0</v>
      </c>
    </row>
    <row r="10" spans="1:6" ht="6.75" customHeight="1" x14ac:dyDescent="0.25"/>
    <row r="11" spans="1:6" ht="38.25" x14ac:dyDescent="0.25">
      <c r="A11" s="17">
        <v>2</v>
      </c>
      <c r="B11" s="18" t="s">
        <v>238</v>
      </c>
      <c r="C11" s="15" t="s">
        <v>116</v>
      </c>
      <c r="D11" s="16">
        <v>1</v>
      </c>
      <c r="E11" s="19">
        <v>0</v>
      </c>
      <c r="F11" s="16">
        <f>D11*E11</f>
        <v>0</v>
      </c>
    </row>
    <row r="12" spans="1:6" ht="6.75" customHeight="1" x14ac:dyDescent="0.25"/>
    <row r="13" spans="1:6" ht="25.5" x14ac:dyDescent="0.25">
      <c r="A13" s="17">
        <v>3</v>
      </c>
      <c r="B13" s="18" t="s">
        <v>239</v>
      </c>
      <c r="C13" s="15" t="s">
        <v>116</v>
      </c>
      <c r="D13" s="16">
        <v>6</v>
      </c>
      <c r="E13" s="19">
        <v>0</v>
      </c>
      <c r="F13" s="16">
        <f>D13*E13</f>
        <v>0</v>
      </c>
    </row>
    <row r="14" spans="1:6" ht="6.75" customHeight="1" x14ac:dyDescent="0.25"/>
    <row r="15" spans="1:6" ht="38.25" x14ac:dyDescent="0.25">
      <c r="A15" s="17">
        <v>4</v>
      </c>
      <c r="B15" s="18" t="s">
        <v>240</v>
      </c>
      <c r="C15" s="15" t="s">
        <v>197</v>
      </c>
      <c r="D15" s="16">
        <v>12</v>
      </c>
      <c r="E15" s="19">
        <v>0</v>
      </c>
      <c r="F15" s="16">
        <f>D15*E15</f>
        <v>0</v>
      </c>
    </row>
    <row r="16" spans="1:6" ht="6.75" customHeight="1" x14ac:dyDescent="0.25"/>
    <row r="17" spans="1:10" ht="31.5" customHeight="1" x14ac:dyDescent="0.25">
      <c r="A17" s="17">
        <v>5</v>
      </c>
      <c r="B17" s="18" t="s">
        <v>241</v>
      </c>
      <c r="C17" s="15" t="s">
        <v>197</v>
      </c>
      <c r="D17" s="16">
        <v>80</v>
      </c>
      <c r="E17" s="19">
        <v>0</v>
      </c>
      <c r="F17" s="16">
        <f>D17*E17</f>
        <v>0</v>
      </c>
    </row>
    <row r="18" spans="1:10" ht="6.75" customHeight="1" x14ac:dyDescent="0.25"/>
    <row r="19" spans="1:10" ht="25.5" x14ac:dyDescent="0.25">
      <c r="A19" s="17">
        <v>6</v>
      </c>
      <c r="B19" s="107" t="s">
        <v>287</v>
      </c>
      <c r="C19" s="15" t="s">
        <v>116</v>
      </c>
      <c r="D19" s="16">
        <v>3</v>
      </c>
      <c r="E19" s="19">
        <v>0</v>
      </c>
      <c r="F19" s="16">
        <f>D19*E19</f>
        <v>0</v>
      </c>
      <c r="J19" s="130"/>
    </row>
    <row r="20" spans="1:10" ht="7.5" customHeight="1" x14ac:dyDescent="0.25">
      <c r="B20" s="132"/>
    </row>
    <row r="21" spans="1:10" ht="25.5" x14ac:dyDescent="0.25">
      <c r="A21" s="17">
        <v>7</v>
      </c>
      <c r="B21" s="107" t="s">
        <v>288</v>
      </c>
      <c r="C21" s="15" t="s">
        <v>116</v>
      </c>
      <c r="D21" s="16">
        <v>3</v>
      </c>
      <c r="E21" s="19">
        <v>0</v>
      </c>
      <c r="F21" s="16">
        <f>D21*E21</f>
        <v>0</v>
      </c>
    </row>
    <row r="22" spans="1:10" ht="7.5" customHeight="1" x14ac:dyDescent="0.25"/>
    <row r="23" spans="1:10" ht="25.5" x14ac:dyDescent="0.25">
      <c r="A23" s="17">
        <v>8</v>
      </c>
      <c r="B23" s="107" t="s">
        <v>243</v>
      </c>
      <c r="C23" s="15" t="s">
        <v>197</v>
      </c>
      <c r="D23" s="16">
        <v>80</v>
      </c>
      <c r="E23" s="19">
        <v>0</v>
      </c>
      <c r="F23" s="16">
        <f>D23*E23</f>
        <v>0</v>
      </c>
    </row>
    <row r="24" spans="1:10" ht="7.5" customHeight="1" x14ac:dyDescent="0.25"/>
    <row r="25" spans="1:10" ht="25.5" x14ac:dyDescent="0.25">
      <c r="A25" s="17">
        <v>9</v>
      </c>
      <c r="B25" s="107" t="s">
        <v>244</v>
      </c>
      <c r="C25" s="15" t="s">
        <v>197</v>
      </c>
      <c r="D25" s="16">
        <v>25</v>
      </c>
      <c r="E25" s="19">
        <v>0</v>
      </c>
      <c r="F25" s="16">
        <f>D25*E25</f>
        <v>0</v>
      </c>
    </row>
    <row r="26" spans="1:10" ht="7.5" customHeight="1" x14ac:dyDescent="0.25"/>
    <row r="27" spans="1:10" x14ac:dyDescent="0.25">
      <c r="A27" s="17">
        <v>10</v>
      </c>
      <c r="B27" s="107" t="s">
        <v>246</v>
      </c>
      <c r="C27" s="15" t="s">
        <v>13</v>
      </c>
      <c r="D27" s="16">
        <v>1</v>
      </c>
      <c r="E27" s="19">
        <v>0</v>
      </c>
      <c r="F27" s="16">
        <f>D27*E27</f>
        <v>0</v>
      </c>
    </row>
    <row r="28" spans="1:10" ht="7.5" customHeight="1" x14ac:dyDescent="0.25"/>
    <row r="29" spans="1:10" ht="15" customHeight="1" x14ac:dyDescent="0.25">
      <c r="A29" s="17">
        <v>11</v>
      </c>
      <c r="B29" s="107" t="s">
        <v>263</v>
      </c>
      <c r="C29" s="15" t="s">
        <v>13</v>
      </c>
      <c r="D29" s="16">
        <v>1</v>
      </c>
      <c r="E29" s="19">
        <v>0</v>
      </c>
      <c r="F29" s="16">
        <f>D29*E29</f>
        <v>0</v>
      </c>
    </row>
    <row r="30" spans="1:10" ht="7.5" customHeight="1" x14ac:dyDescent="0.25"/>
    <row r="31" spans="1:10" ht="15" customHeight="1" x14ac:dyDescent="0.25">
      <c r="A31" s="17">
        <v>12</v>
      </c>
      <c r="B31" s="107" t="s">
        <v>248</v>
      </c>
      <c r="C31" s="15" t="s">
        <v>13</v>
      </c>
      <c r="D31" s="16">
        <v>1</v>
      </c>
      <c r="E31" s="19">
        <v>0</v>
      </c>
      <c r="F31" s="16">
        <f>D31*E31</f>
        <v>0</v>
      </c>
    </row>
    <row r="32" spans="1:10" x14ac:dyDescent="0.25">
      <c r="A32" s="20"/>
      <c r="B32" s="21"/>
      <c r="C32" s="22"/>
      <c r="D32" s="23"/>
      <c r="E32" s="23"/>
      <c r="F32" s="23"/>
    </row>
    <row r="33" spans="1:6" x14ac:dyDescent="0.25">
      <c r="B33" s="24" t="s">
        <v>256</v>
      </c>
      <c r="C33" s="15"/>
      <c r="D33" s="16"/>
      <c r="E33" s="16"/>
      <c r="F33" s="25">
        <f>SUM(F9:F31)</f>
        <v>0</v>
      </c>
    </row>
    <row r="36" spans="1:6" x14ac:dyDescent="0.25">
      <c r="A36" s="13" t="s">
        <v>17</v>
      </c>
      <c r="B36" s="14" t="s">
        <v>249</v>
      </c>
      <c r="C36" s="15"/>
      <c r="D36" s="16"/>
      <c r="E36" s="16"/>
      <c r="F36" s="16"/>
    </row>
    <row r="37" spans="1:6" ht="7.5" customHeight="1" x14ac:dyDescent="0.25">
      <c r="A37" s="17"/>
      <c r="B37" s="18"/>
      <c r="C37" s="15"/>
      <c r="D37" s="16"/>
      <c r="E37" s="16"/>
      <c r="F37" s="16"/>
    </row>
    <row r="38" spans="1:6" ht="25.5" x14ac:dyDescent="0.25">
      <c r="A38" s="17">
        <v>1</v>
      </c>
      <c r="B38" s="107" t="s">
        <v>250</v>
      </c>
      <c r="C38" t="s">
        <v>13</v>
      </c>
      <c r="D38" s="16">
        <v>1</v>
      </c>
      <c r="E38" s="19">
        <v>0</v>
      </c>
      <c r="F38" s="16">
        <f>D38*E38</f>
        <v>0</v>
      </c>
    </row>
    <row r="39" spans="1:6" ht="7.5" customHeight="1" x14ac:dyDescent="0.25"/>
    <row r="40" spans="1:6" ht="25.5" x14ac:dyDescent="0.25">
      <c r="A40" s="17">
        <v>2</v>
      </c>
      <c r="B40" s="107" t="s">
        <v>251</v>
      </c>
      <c r="C40" t="s">
        <v>13</v>
      </c>
      <c r="D40" s="16">
        <v>1</v>
      </c>
      <c r="E40" s="19">
        <v>0</v>
      </c>
      <c r="F40" s="16">
        <f>D40*E40</f>
        <v>0</v>
      </c>
    </row>
    <row r="41" spans="1:6" ht="7.5" customHeight="1" x14ac:dyDescent="0.25"/>
    <row r="42" spans="1:6" x14ac:dyDescent="0.25">
      <c r="A42" s="17">
        <v>3</v>
      </c>
      <c r="B42" s="107" t="s">
        <v>252</v>
      </c>
      <c r="C42" t="s">
        <v>116</v>
      </c>
      <c r="D42" s="16">
        <v>2</v>
      </c>
      <c r="E42" s="19">
        <v>0</v>
      </c>
      <c r="F42" s="16">
        <f>D42*E42</f>
        <v>0</v>
      </c>
    </row>
    <row r="43" spans="1:6" ht="7.5" customHeight="1" x14ac:dyDescent="0.25"/>
    <row r="44" spans="1:6" ht="57.75" customHeight="1" x14ac:dyDescent="0.25">
      <c r="A44" s="17">
        <v>4</v>
      </c>
      <c r="B44" s="107" t="s">
        <v>253</v>
      </c>
      <c r="C44" t="s">
        <v>197</v>
      </c>
      <c r="D44" s="16">
        <v>40</v>
      </c>
      <c r="E44" s="19">
        <v>0</v>
      </c>
      <c r="F44" s="16">
        <f>D44*E44</f>
        <v>0</v>
      </c>
    </row>
    <row r="45" spans="1:6" ht="7.5" customHeight="1" x14ac:dyDescent="0.25"/>
    <row r="46" spans="1:6" ht="25.5" x14ac:dyDescent="0.25">
      <c r="A46" s="17">
        <v>5</v>
      </c>
      <c r="B46" s="107" t="s">
        <v>243</v>
      </c>
      <c r="C46" t="s">
        <v>197</v>
      </c>
      <c r="D46" s="16">
        <v>40</v>
      </c>
      <c r="E46" s="19">
        <v>0</v>
      </c>
      <c r="F46" s="16">
        <f>D46*E46</f>
        <v>0</v>
      </c>
    </row>
    <row r="47" spans="1:6" ht="7.5" customHeight="1" x14ac:dyDescent="0.25"/>
    <row r="48" spans="1:6" x14ac:dyDescent="0.25">
      <c r="A48" s="17">
        <v>10</v>
      </c>
      <c r="B48" s="107" t="s">
        <v>232</v>
      </c>
      <c r="C48" s="15" t="s">
        <v>13</v>
      </c>
      <c r="D48" s="16">
        <v>1</v>
      </c>
      <c r="E48" s="19">
        <v>0</v>
      </c>
      <c r="F48" s="16">
        <f>D48*E48</f>
        <v>0</v>
      </c>
    </row>
    <row r="49" spans="1:6" ht="7.5" customHeight="1" x14ac:dyDescent="0.25"/>
    <row r="50" spans="1:6" ht="15" customHeight="1" x14ac:dyDescent="0.25">
      <c r="A50" s="17">
        <v>11</v>
      </c>
      <c r="B50" s="107" t="s">
        <v>264</v>
      </c>
      <c r="C50" s="15" t="s">
        <v>13</v>
      </c>
      <c r="D50" s="16">
        <v>1</v>
      </c>
      <c r="E50" s="19">
        <v>0</v>
      </c>
      <c r="F50" s="16">
        <f>D50*E50</f>
        <v>0</v>
      </c>
    </row>
    <row r="51" spans="1:6" x14ac:dyDescent="0.25">
      <c r="A51" s="20"/>
      <c r="B51" s="21"/>
      <c r="C51" s="22"/>
      <c r="D51" s="23"/>
      <c r="E51" s="23"/>
      <c r="F51" s="23"/>
    </row>
    <row r="52" spans="1:6" x14ac:dyDescent="0.25">
      <c r="B52" s="24" t="s">
        <v>254</v>
      </c>
      <c r="C52" s="15"/>
      <c r="D52" s="16"/>
      <c r="E52" s="16"/>
      <c r="F52" s="25">
        <f>SUM(F38:F50)</f>
        <v>0</v>
      </c>
    </row>
    <row r="54" spans="1:6" x14ac:dyDescent="0.25">
      <c r="A54" s="96" t="s">
        <v>112</v>
      </c>
      <c r="B54" s="97" t="s">
        <v>113</v>
      </c>
      <c r="C54" s="98"/>
      <c r="D54" s="16"/>
      <c r="E54" s="5"/>
      <c r="F54" s="5">
        <f>(F52+F33)*0.05</f>
        <v>0</v>
      </c>
    </row>
    <row r="55" spans="1:6" x14ac:dyDescent="0.25">
      <c r="A55" s="99"/>
      <c r="B55" s="100"/>
      <c r="C55" s="101"/>
      <c r="D55" s="102"/>
      <c r="E55" s="103"/>
      <c r="F55" s="103"/>
    </row>
    <row r="56" spans="1:6" x14ac:dyDescent="0.25">
      <c r="A56" s="96"/>
      <c r="B56" s="14" t="s">
        <v>194</v>
      </c>
      <c r="C56" s="104"/>
      <c r="D56" s="105"/>
      <c r="E56" s="4"/>
      <c r="F56" s="106">
        <f>F54+F52+F33</f>
        <v>0</v>
      </c>
    </row>
  </sheetData>
  <sheetProtection algorithmName="SHA-512" hashValue="BXFYBAarXkL0IeT2IFJQ93q1RggmfQ8EizVex+EC8bEEPP/du0U/hzvxncFdu6YlJXp7G2D2UcWj0mCizrRiMQ==" saltValue="lQNBLQfgPKqTBSFY9Adl4A==" spinCount="100000" sheet="1" objects="1" scenarios="1" select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B06DD-3B29-48DE-BC4A-A8D581CC98DC}">
  <dimension ref="A3:F55"/>
  <sheetViews>
    <sheetView workbookViewId="0">
      <selection activeCell="E15" sqref="E15"/>
    </sheetView>
  </sheetViews>
  <sheetFormatPr defaultRowHeight="15" x14ac:dyDescent="0.25"/>
  <cols>
    <col min="1" max="1" width="6.85546875" customWidth="1"/>
    <col min="2" max="2" width="42.7109375" customWidth="1"/>
    <col min="3" max="3" width="3.85546875" customWidth="1"/>
    <col min="4" max="4" width="10.85546875" customWidth="1"/>
    <col min="5" max="5" width="9.85546875" customWidth="1"/>
    <col min="6" max="6" width="12.85546875" customWidth="1"/>
  </cols>
  <sheetData>
    <row r="3" spans="1:6" x14ac:dyDescent="0.25">
      <c r="A3" s="1" t="s">
        <v>258</v>
      </c>
      <c r="B3" s="2" t="s">
        <v>260</v>
      </c>
      <c r="C3" s="3"/>
      <c r="D3" s="4"/>
      <c r="E3" s="5"/>
      <c r="F3" s="6"/>
    </row>
    <row r="4" spans="1:6" x14ac:dyDescent="0.25">
      <c r="A4" s="1"/>
      <c r="B4" s="2"/>
      <c r="C4" s="3"/>
      <c r="D4" s="4"/>
      <c r="E4" s="5"/>
      <c r="F4" s="6"/>
    </row>
    <row r="5" spans="1:6" x14ac:dyDescent="0.25">
      <c r="A5" s="7" t="s">
        <v>7</v>
      </c>
      <c r="B5" s="8" t="s">
        <v>8</v>
      </c>
      <c r="C5" s="9" t="s">
        <v>9</v>
      </c>
      <c r="D5" s="10" t="s">
        <v>0</v>
      </c>
      <c r="E5" s="11" t="s">
        <v>10</v>
      </c>
      <c r="F5" s="12" t="s">
        <v>1</v>
      </c>
    </row>
    <row r="6" spans="1:6" x14ac:dyDescent="0.25">
      <c r="A6" s="122"/>
      <c r="B6" s="123"/>
      <c r="C6" s="124"/>
      <c r="D6" s="125"/>
      <c r="E6" s="126"/>
      <c r="F6" s="127"/>
    </row>
    <row r="7" spans="1:6" x14ac:dyDescent="0.25">
      <c r="A7" s="13" t="s">
        <v>11</v>
      </c>
      <c r="B7" s="14" t="s">
        <v>259</v>
      </c>
      <c r="C7" s="124"/>
      <c r="D7" s="125"/>
      <c r="E7" s="126"/>
      <c r="F7" s="127"/>
    </row>
    <row r="8" spans="1:6" ht="7.5" customHeight="1" x14ac:dyDescent="0.25">
      <c r="A8" s="1"/>
      <c r="B8" s="2"/>
      <c r="C8" s="3"/>
      <c r="D8" s="4"/>
      <c r="E8" s="5"/>
      <c r="F8" s="6"/>
    </row>
    <row r="9" spans="1:6" ht="66" customHeight="1" x14ac:dyDescent="0.25">
      <c r="A9" s="17">
        <v>1</v>
      </c>
      <c r="B9" s="18" t="s">
        <v>262</v>
      </c>
      <c r="C9" s="15" t="s">
        <v>116</v>
      </c>
      <c r="D9" s="16">
        <v>3</v>
      </c>
      <c r="E9" s="19">
        <v>0</v>
      </c>
      <c r="F9" s="16">
        <f>D9*E9</f>
        <v>0</v>
      </c>
    </row>
    <row r="10" spans="1:6" ht="7.5" customHeight="1" x14ac:dyDescent="0.25">
      <c r="A10" s="1"/>
      <c r="B10" s="2"/>
      <c r="C10" s="3"/>
      <c r="D10" s="4"/>
      <c r="E10" s="5"/>
      <c r="F10" s="6"/>
    </row>
    <row r="11" spans="1:6" ht="76.5" x14ac:dyDescent="0.25">
      <c r="A11" s="17">
        <v>2</v>
      </c>
      <c r="B11" s="18" t="s">
        <v>265</v>
      </c>
      <c r="C11" s="15" t="s">
        <v>116</v>
      </c>
      <c r="D11" s="16">
        <v>4</v>
      </c>
      <c r="E11" s="19">
        <v>0</v>
      </c>
      <c r="F11" s="16">
        <f>D11*E11</f>
        <v>0</v>
      </c>
    </row>
    <row r="12" spans="1:6" ht="7.5" customHeight="1" x14ac:dyDescent="0.25">
      <c r="A12" s="1"/>
      <c r="B12" s="2"/>
      <c r="C12" s="3"/>
      <c r="D12" s="4"/>
      <c r="E12" s="5"/>
      <c r="F12" s="6"/>
    </row>
    <row r="13" spans="1:6" ht="38.25" x14ac:dyDescent="0.25">
      <c r="A13" s="17">
        <v>3</v>
      </c>
      <c r="B13" s="18" t="s">
        <v>266</v>
      </c>
      <c r="C13" s="15" t="s">
        <v>116</v>
      </c>
      <c r="D13" s="16">
        <v>4</v>
      </c>
      <c r="E13" s="19">
        <v>0</v>
      </c>
      <c r="F13" s="16">
        <f>D13*E13</f>
        <v>0</v>
      </c>
    </row>
    <row r="14" spans="1:6" ht="7.5" customHeight="1" x14ac:dyDescent="0.25">
      <c r="A14" s="1"/>
      <c r="B14" s="2"/>
      <c r="C14" s="3"/>
      <c r="D14" s="4"/>
      <c r="E14" s="5"/>
      <c r="F14" s="6"/>
    </row>
    <row r="15" spans="1:6" ht="63.75" x14ac:dyDescent="0.25">
      <c r="A15" s="17">
        <v>4</v>
      </c>
      <c r="B15" s="18" t="s">
        <v>267</v>
      </c>
      <c r="C15" s="15" t="s">
        <v>197</v>
      </c>
      <c r="D15" s="16">
        <v>35</v>
      </c>
      <c r="E15" s="19">
        <v>0</v>
      </c>
      <c r="F15" s="16">
        <f>D15*E15</f>
        <v>0</v>
      </c>
    </row>
    <row r="16" spans="1:6" ht="7.5" customHeight="1" x14ac:dyDescent="0.25">
      <c r="A16" s="1"/>
      <c r="B16" s="2"/>
      <c r="C16" s="3"/>
      <c r="D16" s="4"/>
      <c r="E16" s="5"/>
      <c r="F16" s="6"/>
    </row>
    <row r="17" spans="1:6" ht="63.75" x14ac:dyDescent="0.25">
      <c r="A17" s="17">
        <v>5</v>
      </c>
      <c r="B17" s="18" t="s">
        <v>268</v>
      </c>
      <c r="C17" s="15" t="s">
        <v>197</v>
      </c>
      <c r="D17" s="16">
        <v>115</v>
      </c>
      <c r="E17" s="19">
        <v>0</v>
      </c>
      <c r="F17" s="16">
        <f>D17*E17</f>
        <v>0</v>
      </c>
    </row>
    <row r="18" spans="1:6" ht="7.5" customHeight="1" x14ac:dyDescent="0.25">
      <c r="A18" s="1"/>
      <c r="B18" s="2"/>
      <c r="C18" s="3"/>
      <c r="D18" s="4"/>
      <c r="E18" s="5"/>
      <c r="F18" s="6"/>
    </row>
    <row r="19" spans="1:6" ht="38.25" x14ac:dyDescent="0.25">
      <c r="A19" s="17">
        <v>6</v>
      </c>
      <c r="B19" s="18" t="s">
        <v>269</v>
      </c>
      <c r="C19" s="15" t="s">
        <v>197</v>
      </c>
      <c r="D19" s="16">
        <v>115</v>
      </c>
      <c r="E19" s="19">
        <v>0</v>
      </c>
      <c r="F19" s="16">
        <f>D19*E19</f>
        <v>0</v>
      </c>
    </row>
    <row r="20" spans="1:6" ht="7.5" customHeight="1" x14ac:dyDescent="0.25">
      <c r="A20" s="1"/>
      <c r="B20" s="2"/>
      <c r="C20" s="3"/>
      <c r="D20" s="4"/>
      <c r="E20" s="5"/>
      <c r="F20" s="6"/>
    </row>
    <row r="21" spans="1:6" ht="38.25" x14ac:dyDescent="0.25">
      <c r="A21" s="17">
        <v>7</v>
      </c>
      <c r="B21" s="18" t="s">
        <v>270</v>
      </c>
      <c r="C21" s="15" t="s">
        <v>116</v>
      </c>
      <c r="D21" s="16">
        <v>2</v>
      </c>
      <c r="E21" s="19">
        <v>0</v>
      </c>
      <c r="F21" s="16">
        <f>D21*E21</f>
        <v>0</v>
      </c>
    </row>
    <row r="22" spans="1:6" ht="7.5" customHeight="1" x14ac:dyDescent="0.25">
      <c r="A22" s="1"/>
      <c r="B22" s="2"/>
      <c r="C22" s="3"/>
      <c r="D22" s="4"/>
      <c r="E22" s="5"/>
      <c r="F22" s="6"/>
    </row>
    <row r="23" spans="1:6" ht="38.25" x14ac:dyDescent="0.25">
      <c r="A23" s="17">
        <v>8</v>
      </c>
      <c r="B23" s="18" t="s">
        <v>271</v>
      </c>
      <c r="C23" s="15" t="s">
        <v>116</v>
      </c>
      <c r="D23" s="16">
        <v>8</v>
      </c>
      <c r="E23" s="19">
        <v>0</v>
      </c>
      <c r="F23" s="16">
        <f>D23*E23</f>
        <v>0</v>
      </c>
    </row>
    <row r="24" spans="1:6" ht="7.5" customHeight="1" x14ac:dyDescent="0.25">
      <c r="A24" s="1"/>
      <c r="B24" s="2"/>
      <c r="C24" s="3"/>
      <c r="D24" s="4"/>
      <c r="E24" s="5"/>
      <c r="F24" s="6"/>
    </row>
    <row r="25" spans="1:6" ht="63.75" x14ac:dyDescent="0.25">
      <c r="A25" s="17">
        <v>9</v>
      </c>
      <c r="B25" s="18" t="s">
        <v>272</v>
      </c>
    </row>
    <row r="26" spans="1:6" x14ac:dyDescent="0.25">
      <c r="A26" s="131"/>
      <c r="B26" s="18" t="s">
        <v>273</v>
      </c>
      <c r="C26" s="15" t="s">
        <v>13</v>
      </c>
      <c r="D26" s="16">
        <v>1</v>
      </c>
      <c r="E26" s="19">
        <v>0</v>
      </c>
      <c r="F26" s="16">
        <f>D26*E26</f>
        <v>0</v>
      </c>
    </row>
    <row r="27" spans="1:6" ht="7.5" customHeight="1" x14ac:dyDescent="0.25">
      <c r="A27" s="1"/>
      <c r="B27" s="2"/>
      <c r="C27" s="3"/>
      <c r="D27" s="4"/>
      <c r="E27" s="5"/>
      <c r="F27" s="6"/>
    </row>
    <row r="28" spans="1:6" ht="38.25" x14ac:dyDescent="0.25">
      <c r="A28" s="17">
        <v>10</v>
      </c>
      <c r="B28" s="18" t="s">
        <v>274</v>
      </c>
      <c r="C28" s="15"/>
      <c r="D28" s="16"/>
      <c r="F28" s="16"/>
    </row>
    <row r="29" spans="1:6" x14ac:dyDescent="0.25">
      <c r="A29" s="133"/>
      <c r="B29" s="18" t="s">
        <v>273</v>
      </c>
      <c r="C29" s="15" t="s">
        <v>13</v>
      </c>
      <c r="D29" s="16">
        <v>1</v>
      </c>
      <c r="E29" s="19">
        <v>0</v>
      </c>
      <c r="F29" s="16">
        <f>D29*E29</f>
        <v>0</v>
      </c>
    </row>
    <row r="30" spans="1:6" ht="7.5" customHeight="1" x14ac:dyDescent="0.25">
      <c r="A30" s="1"/>
      <c r="B30" s="2"/>
      <c r="C30" s="3"/>
      <c r="D30" s="4"/>
      <c r="E30" s="5"/>
      <c r="F30" s="6"/>
    </row>
    <row r="31" spans="1:6" ht="25.5" x14ac:dyDescent="0.25">
      <c r="A31" s="17">
        <v>11</v>
      </c>
      <c r="B31" s="18" t="s">
        <v>275</v>
      </c>
      <c r="C31" s="15" t="s">
        <v>13</v>
      </c>
      <c r="D31" s="16">
        <v>1</v>
      </c>
      <c r="E31" s="19">
        <v>0</v>
      </c>
      <c r="F31" s="16">
        <f>D31*E31</f>
        <v>0</v>
      </c>
    </row>
    <row r="32" spans="1:6" ht="7.5" customHeight="1" x14ac:dyDescent="0.25">
      <c r="A32" s="1"/>
      <c r="B32" s="2"/>
      <c r="C32" s="3"/>
      <c r="D32" s="4"/>
      <c r="E32" s="5"/>
      <c r="F32" s="6"/>
    </row>
    <row r="33" spans="1:6" ht="51" x14ac:dyDescent="0.25">
      <c r="A33" s="17">
        <v>12</v>
      </c>
      <c r="B33" s="18" t="s">
        <v>276</v>
      </c>
      <c r="C33" s="15" t="s">
        <v>13</v>
      </c>
      <c r="D33" s="16">
        <v>1</v>
      </c>
      <c r="E33" s="19">
        <v>0</v>
      </c>
      <c r="F33" s="16">
        <f>D33*E33</f>
        <v>0</v>
      </c>
    </row>
    <row r="34" spans="1:6" ht="7.5" customHeight="1" x14ac:dyDescent="0.25">
      <c r="A34" s="1"/>
      <c r="B34" s="2"/>
      <c r="C34" s="3"/>
      <c r="D34" s="4"/>
      <c r="E34" s="5"/>
      <c r="F34" s="6"/>
    </row>
    <row r="35" spans="1:6" x14ac:dyDescent="0.25">
      <c r="A35" s="17">
        <v>13</v>
      </c>
      <c r="B35" s="18" t="s">
        <v>277</v>
      </c>
      <c r="C35" s="15" t="s">
        <v>13</v>
      </c>
      <c r="D35" s="16">
        <v>1</v>
      </c>
      <c r="E35" s="19">
        <v>0</v>
      </c>
      <c r="F35" s="16">
        <f>D35*E35</f>
        <v>0</v>
      </c>
    </row>
    <row r="36" spans="1:6" x14ac:dyDescent="0.25">
      <c r="A36" s="20"/>
      <c r="B36" s="21"/>
      <c r="C36" s="22"/>
      <c r="D36" s="23"/>
      <c r="E36" s="23"/>
      <c r="F36" s="23"/>
    </row>
    <row r="37" spans="1:6" x14ac:dyDescent="0.25">
      <c r="B37" s="24" t="s">
        <v>283</v>
      </c>
      <c r="C37" s="15"/>
      <c r="D37" s="16"/>
      <c r="E37" s="16"/>
      <c r="F37" s="25">
        <f>SUM(F9:F35)</f>
        <v>0</v>
      </c>
    </row>
    <row r="38" spans="1:6" x14ac:dyDescent="0.25">
      <c r="A38" s="132"/>
      <c r="B38" s="132"/>
      <c r="C38" s="132"/>
      <c r="D38" s="132"/>
      <c r="E38" s="132"/>
    </row>
    <row r="40" spans="1:6" x14ac:dyDescent="0.25">
      <c r="A40" s="13" t="s">
        <v>17</v>
      </c>
      <c r="B40" s="14" t="s">
        <v>103</v>
      </c>
      <c r="C40" s="124"/>
      <c r="D40" s="125"/>
      <c r="E40" s="126"/>
      <c r="F40" s="127"/>
    </row>
    <row r="41" spans="1:6" ht="7.5" customHeight="1" x14ac:dyDescent="0.25">
      <c r="A41" s="1"/>
      <c r="B41" s="2"/>
      <c r="C41" s="3"/>
      <c r="D41" s="4"/>
      <c r="E41" s="5"/>
      <c r="F41" s="6"/>
    </row>
    <row r="42" spans="1:6" ht="77.25" customHeight="1" x14ac:dyDescent="0.25">
      <c r="A42" s="17">
        <v>1</v>
      </c>
      <c r="B42" s="18" t="s">
        <v>278</v>
      </c>
      <c r="C42" s="15" t="s">
        <v>116</v>
      </c>
      <c r="D42" s="16">
        <v>2</v>
      </c>
      <c r="E42" s="19">
        <v>0</v>
      </c>
      <c r="F42" s="16">
        <f>D42*E42</f>
        <v>0</v>
      </c>
    </row>
    <row r="43" spans="1:6" ht="7.5" customHeight="1" x14ac:dyDescent="0.25">
      <c r="A43" s="1"/>
      <c r="B43" s="2"/>
      <c r="C43" s="3"/>
      <c r="D43" s="4"/>
      <c r="E43" s="5"/>
      <c r="F43" s="6"/>
    </row>
    <row r="44" spans="1:6" ht="76.5" x14ac:dyDescent="0.25">
      <c r="A44" s="17">
        <v>2</v>
      </c>
      <c r="B44" s="18" t="s">
        <v>279</v>
      </c>
    </row>
    <row r="45" spans="1:6" x14ac:dyDescent="0.25">
      <c r="B45" s="18" t="s">
        <v>280</v>
      </c>
      <c r="C45" s="15" t="s">
        <v>116</v>
      </c>
      <c r="D45" s="16">
        <v>1</v>
      </c>
      <c r="E45" s="19">
        <v>0</v>
      </c>
      <c r="F45" s="16">
        <f>D45*E45</f>
        <v>0</v>
      </c>
    </row>
    <row r="46" spans="1:6" ht="7.5" customHeight="1" x14ac:dyDescent="0.25"/>
    <row r="47" spans="1:6" ht="51" x14ac:dyDescent="0.25">
      <c r="A47" s="17">
        <v>3</v>
      </c>
      <c r="B47" s="107" t="s">
        <v>281</v>
      </c>
    </row>
    <row r="48" spans="1:6" x14ac:dyDescent="0.25">
      <c r="B48" s="18" t="s">
        <v>280</v>
      </c>
      <c r="C48" s="15" t="s">
        <v>116</v>
      </c>
      <c r="D48" s="16">
        <v>1</v>
      </c>
      <c r="E48" s="19">
        <v>0</v>
      </c>
      <c r="F48" s="16">
        <f>D48*E48</f>
        <v>0</v>
      </c>
    </row>
    <row r="49" spans="1:6" x14ac:dyDescent="0.25">
      <c r="A49" s="17">
        <v>13</v>
      </c>
      <c r="B49" s="18" t="s">
        <v>277</v>
      </c>
      <c r="C49" s="15" t="s">
        <v>13</v>
      </c>
      <c r="D49" s="16">
        <v>1</v>
      </c>
      <c r="E49" s="19">
        <v>0</v>
      </c>
      <c r="F49" s="16">
        <f>D49*E49</f>
        <v>0</v>
      </c>
    </row>
    <row r="50" spans="1:6" x14ac:dyDescent="0.25">
      <c r="A50" s="20"/>
      <c r="B50" s="21"/>
      <c r="C50" s="22"/>
      <c r="D50" s="23"/>
      <c r="E50" s="23"/>
      <c r="F50" s="23"/>
    </row>
    <row r="51" spans="1:6" x14ac:dyDescent="0.25">
      <c r="B51" s="24" t="s">
        <v>282</v>
      </c>
      <c r="C51" s="15"/>
      <c r="D51" s="16"/>
      <c r="E51" s="16"/>
      <c r="F51" s="25">
        <f>SUM(F42:F49)</f>
        <v>0</v>
      </c>
    </row>
    <row r="53" spans="1:6" x14ac:dyDescent="0.25">
      <c r="A53" s="134" t="s">
        <v>132</v>
      </c>
      <c r="B53" s="97" t="s">
        <v>113</v>
      </c>
      <c r="C53" s="98"/>
      <c r="D53" s="16"/>
      <c r="E53" s="5"/>
      <c r="F53" s="5">
        <f>(F51+F37)*0.05</f>
        <v>0</v>
      </c>
    </row>
    <row r="54" spans="1:6" x14ac:dyDescent="0.25">
      <c r="A54" s="99"/>
      <c r="B54" s="100"/>
      <c r="C54" s="101"/>
      <c r="D54" s="102"/>
      <c r="E54" s="103"/>
      <c r="F54" s="103"/>
    </row>
    <row r="55" spans="1:6" x14ac:dyDescent="0.25">
      <c r="A55" s="96"/>
      <c r="B55" s="14" t="s">
        <v>284</v>
      </c>
      <c r="C55" s="104"/>
      <c r="D55" s="105"/>
      <c r="E55" s="4"/>
      <c r="F55" s="106">
        <f>F51+F53+F37</f>
        <v>0</v>
      </c>
    </row>
  </sheetData>
  <sheetProtection algorithmName="SHA-512" hashValue="bSunVnphVP2wAyhcnvNQxnEILff0vCy4zoUpZOp28JOSOq1VDDWxF3WaNctvqBfYM7cNmsc3caPMkuXE01MK5w==" saltValue="HKmvx6HV+6j8Mig9zo8fSw=="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Prva stran</vt:lpstr>
      <vt:lpstr>Rekapitulacija</vt:lpstr>
      <vt:lpstr>Gradbena</vt:lpstr>
      <vt:lpstr>Obrtniška</vt:lpstr>
      <vt:lpstr>Strojna</vt:lpstr>
      <vt:lpstr>Elektro</vt:lpstr>
      <vt:lpstr>TK</vt:lpstr>
      <vt:lpstr>Klimatizacija</vt:lpstr>
    </vt:vector>
  </TitlesOfParts>
  <Company>RS Ministrstvo za obrambo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KLEMENC Franjo</dc:creator>
  <cp:lastModifiedBy>KLEMENC Franjo</cp:lastModifiedBy>
  <cp:lastPrinted>2023-09-04T07:44:09Z</cp:lastPrinted>
  <dcterms:created xsi:type="dcterms:W3CDTF">2023-09-04T06:08:28Z</dcterms:created>
  <dcterms:modified xsi:type="dcterms:W3CDTF">2023-12-13T07:30:56Z</dcterms:modified>
</cp:coreProperties>
</file>