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8870" windowHeight="7125" tabRatio="601"/>
  </bookViews>
  <sheets>
    <sheet name="popis del" sheetId="37" r:id="rId1"/>
  </sheets>
  <calcPr calcId="162913"/>
</workbook>
</file>

<file path=xl/calcChain.xml><?xml version="1.0" encoding="utf-8"?>
<calcChain xmlns="http://schemas.openxmlformats.org/spreadsheetml/2006/main">
  <c r="I105" i="37" l="1"/>
  <c r="E89" i="37"/>
  <c r="I89" i="37"/>
  <c r="E87" i="37"/>
  <c r="I87" i="37"/>
  <c r="E80" i="37"/>
  <c r="I80" i="37"/>
  <c r="E78" i="37"/>
  <c r="I78" i="37"/>
  <c r="E59" i="37"/>
  <c r="I59" i="37"/>
  <c r="E57" i="37"/>
  <c r="I57" i="37"/>
  <c r="E55" i="37"/>
  <c r="I55" i="37"/>
  <c r="E53" i="37"/>
  <c r="I53" i="37"/>
  <c r="E65" i="37"/>
  <c r="E67" i="37"/>
  <c r="I67" i="37"/>
  <c r="E83" i="37"/>
  <c r="I83" i="37"/>
  <c r="I115" i="37"/>
  <c r="I113" i="37"/>
  <c r="I109" i="37"/>
  <c r="I107" i="37"/>
  <c r="I103" i="37"/>
  <c r="I99" i="37"/>
  <c r="I97" i="37"/>
  <c r="I95" i="37"/>
  <c r="I91" i="37"/>
  <c r="I73" i="37"/>
  <c r="I71" i="37"/>
  <c r="I69" i="37"/>
  <c r="I63" i="37"/>
  <c r="I51" i="37"/>
  <c r="I48" i="37"/>
  <c r="I171" i="37"/>
  <c r="I169" i="37"/>
  <c r="I167" i="37"/>
  <c r="I160" i="37"/>
  <c r="I158" i="37"/>
  <c r="I156" i="37"/>
  <c r="I154" i="37"/>
  <c r="I152" i="37"/>
  <c r="I151" i="37"/>
  <c r="I148" i="37"/>
  <c r="I145" i="37"/>
  <c r="I143" i="37"/>
  <c r="I140" i="37"/>
  <c r="I127" i="37"/>
  <c r="I126" i="37"/>
  <c r="I125" i="37"/>
  <c r="I124" i="37"/>
  <c r="E111" i="37"/>
  <c r="I111" i="37"/>
  <c r="I117" i="37"/>
  <c r="I173" i="37"/>
  <c r="I65" i="37"/>
  <c r="I174" i="37"/>
  <c r="I175" i="37"/>
</calcChain>
</file>

<file path=xl/sharedStrings.xml><?xml version="1.0" encoding="utf-8"?>
<sst xmlns="http://schemas.openxmlformats.org/spreadsheetml/2006/main" count="181" uniqueCount="121">
  <si>
    <t xml:space="preserve">Lokacija : </t>
  </si>
  <si>
    <t>Objekt:</t>
  </si>
  <si>
    <t>Vrsta del :</t>
  </si>
  <si>
    <t>V enotah cene morajo biti zajeti tudi vsi naslednji stroški :</t>
  </si>
  <si>
    <t>*</t>
  </si>
  <si>
    <t>Prevozni in manipulativni stroški;</t>
  </si>
  <si>
    <t>Obračun se vrši po dejansko izvedenih količinah;</t>
  </si>
  <si>
    <t>Vsa čiščenja med in po končanih delih in postavitev v prvotno stanje po zaključku del;</t>
  </si>
  <si>
    <t>Vse predpisane tehnične standarde in normative, ki so predpisani za posamezno vrsto del;</t>
  </si>
  <si>
    <t>Vse potrebne meritve, razen tistih, ki so posebej navedene v popisu del;</t>
  </si>
  <si>
    <t>Vse poškodbe vseh kabelskih vodov, ostalih inštalacij, itd., povzročene pri izkopu, sanira</t>
  </si>
  <si>
    <t>izvajalec del na svoje stroške;</t>
  </si>
  <si>
    <t>Zaščito obstoječih elementov, razen za tiste pozicije, ki so posebej navedene za obračun</t>
  </si>
  <si>
    <t>v popisu del;</t>
  </si>
  <si>
    <t>Ves pritrdilni, vezni, montažni in potrošni material ter podkonstrukcije</t>
  </si>
  <si>
    <t>Vsi izklopi, vklopi, zunanji nadzori,  itd.</t>
  </si>
  <si>
    <t xml:space="preserve">Vsi notranji horizontalni in vertikalni transporti, izdelava premičnih odrov, delovnih odrov, fasadnih odrov, </t>
  </si>
  <si>
    <t>varnostnih ograj in podobno; razen za tiste pozicije, ki so posebej navedene za obračun v popisu del;</t>
  </si>
  <si>
    <t>OPOMBA:</t>
  </si>
  <si>
    <t>Vse postavke morajo biti ovrednotene z dejansko ceno</t>
  </si>
  <si>
    <t>Vrednosti cen in zmnožek vpisati samo k zahtevanim količinam</t>
  </si>
  <si>
    <t>Dopisovanje drugih podatkov in spremeb vsebine popisa in količin ni dovoljeno</t>
  </si>
  <si>
    <t>m2</t>
  </si>
  <si>
    <t xml:space="preserve">                                      </t>
  </si>
  <si>
    <t>Za vsa nepredvidena dela mora izvajalec pridobiti soglasje naročnika, ter pred izvedbo del pripraviti analizo cen</t>
  </si>
  <si>
    <t>Vsi stroški predpisanih ukrepov varstva pri delu in varstva pred požarom, ki jih mora izvajalec obvezno upoštevati;</t>
  </si>
  <si>
    <t>Stroške za popravilo morebitnih škod, ki bi nastale na objektu ali kompleksu kot celoti,</t>
  </si>
  <si>
    <t>dovoznih cestah, zunanjem okolju, komunalnih vodih in energetskih priključkih po krivdi izvajalca;</t>
  </si>
  <si>
    <t>Izdelava potrebne merilne dokumentacije, razen kjer je to posebej navedeno;</t>
  </si>
  <si>
    <t>1</t>
  </si>
  <si>
    <t xml:space="preserve">Iznos in odvoz odpadnega materiala na komunalno deponijo s plačilom vseh pristojbin, razen pri pozicijah, kjer je </t>
  </si>
  <si>
    <t>posebej navedeno;</t>
  </si>
  <si>
    <t>Ureditev pisarniških prostorov</t>
  </si>
  <si>
    <t>Pri cenah upoštevati iznos materiala in odvoz na komunalno deponijo s plačilom vseh komunalnih pristojbin</t>
  </si>
  <si>
    <t>ur</t>
  </si>
  <si>
    <t>Izravnava betonskega tlaka z izravnalno maso debeline od 0,1 - 0,3 cm; obstoječi tlak s predhodnim čiščenjem podlage</t>
  </si>
  <si>
    <t>Dobava in montaža gumi ščitnikov za vrata (montaža na tla oz. zid)</t>
  </si>
  <si>
    <t>kos</t>
  </si>
  <si>
    <t xml:space="preserve">kos </t>
  </si>
  <si>
    <t>Prestavitev pisarniške opreme iz enega prostora v drug prostor, mize, pisarniške omare, stoli,…</t>
  </si>
  <si>
    <t>Odstranjevanje talnih oblog, komplet z veznim materialom, brušenjem oz. pripravo podlage za vgradnjo novih talnih oblog; toplega poda, pvc - vinas plošč, itisona - tapisona, vključno s kotnimi letvami ali PVC trakom</t>
  </si>
  <si>
    <t>Dobava in polaganje poda; talna vinilna obloga, kot npr. Concept line ali enakovredno, kompletno s kotnimi zaključki oz. PVC trakovi</t>
  </si>
  <si>
    <t>Poljče 27, 4275 Begunje na Gorenjskem</t>
  </si>
  <si>
    <t>NATO Center odličnosti</t>
  </si>
  <si>
    <r>
      <t>Popis del št.:</t>
    </r>
    <r>
      <rPr>
        <b/>
        <sz val="12"/>
        <rFont val="Arial"/>
        <family val="2"/>
        <charset val="238"/>
      </rPr>
      <t xml:space="preserve"> 050321</t>
    </r>
  </si>
  <si>
    <t>Demontaža notranjih vrat:</t>
  </si>
  <si>
    <t xml:space="preserve">notranja vrata dimenzije 85 x 200 cm </t>
  </si>
  <si>
    <t>Demontaža lesene predelne stene s steklenimi zasteklitvami, vključno z odstranitvijo vgradnih lesenih omar, ki so del stene, omare globine do 60cm. To je zunanja stena med pisarnami in hodnikom.</t>
  </si>
  <si>
    <t>Demontaža lesenih predelnih sten, ki ločujejo pisarne</t>
  </si>
  <si>
    <t>Demontaža in ponovna montaža notranjih enot klimatskih naprav. Klimatska enota ostane priklopljena, se samo demontira iz stene in zaščiti. Ko se vgradi novo predelno steno, se klimatske enote ponovno montira. Upoštevati ves pritrdilni material.</t>
  </si>
  <si>
    <t>Demontaža lesenih stenskih oblog, obloga na krajnih pisarnah, pod in nad okni</t>
  </si>
  <si>
    <t>m</t>
  </si>
  <si>
    <t>Demontaža starih radiatorjev dim. 160x70x10cm, vključno s starimi ventili</t>
  </si>
  <si>
    <t>DEMONTAŽA</t>
  </si>
  <si>
    <t>Izdelava mavčnokartonske predelne stene. Stena med hodnikom in pisarnami, debeline 10 cm. Kovinska podkonstrukcija iz tipskih profilov šir. 7,5 cm, obojestranska enojna obloga iz GK plošč deb. 12,5 mm, vmesna termoizolacija deb. do 10 cm pritrjena na GK ploščo, skupna deb. stene 10 cm, bandažiranje stikov; upoštevati ves vezni material, nosilce stene, vezne kotnike, zaključne letvice, itd.</t>
  </si>
  <si>
    <t>STENE</t>
  </si>
  <si>
    <t>SLIKOPLESKARSKA DELA</t>
  </si>
  <si>
    <t>Izdelava talne obrobe oz. kotnega zaključka na novi predelni steno med hodnikom in pisarnami</t>
  </si>
  <si>
    <t>Barvanje sten in stropov, osnovni premaz z emulzijo, oplesk s poldisperzijsko belo barvo 2x</t>
  </si>
  <si>
    <t>TLAKI IN VRATA</t>
  </si>
  <si>
    <t>Odklop in demontaža stare samostoječe elektro omare, vključno z vsemi varovalkami in preklopnimi stikali (v omarici so varovalke 9x10A, 48x16A, 6x preklopno stikalo)</t>
  </si>
  <si>
    <t>kpl</t>
  </si>
  <si>
    <t>Dobava in vgradnja nove elektro omare, ki se vgradi v novo predelno steno med hodnikom in pisarnami. Dostop do omarice možen iz hodnika. Elementi v omarici v enakem obsegu kot v stari demontirani elektro omari, upoštevati izvedbo elektro priklopov, kot v stari omari</t>
  </si>
  <si>
    <t>Demontaža in ponovna montaža elektro inštalacij, led stropne luči, senzorji, stikala,…</t>
  </si>
  <si>
    <t>Demontaža in ponovna montaža stropnih požarnih senzorjev (4x) in senzorjev gibanja (4x) nameščenih na steno. Demontaža in ponovna montaža se izvede v dogovoru s pooblaščenim podjetjem VTZ d.o.o. in se vključi v ceno</t>
  </si>
  <si>
    <t>Mavčnokartonska obloga stene - zidu pod in nad oknom:</t>
  </si>
  <si>
    <t>Izdelava  MK obloge stene - zidu, kovinska podkonstrukcija iz tipskih profilov šir. do 10 cm, stena iz mavčnokartonskih plošč, deb. 1 x 12,5 mm, vmesna termoizolacija deb. do 10 cm, PVCfolija kot parna zapora, bandažiranje stikov; upoštevati ves vezni material, itd.</t>
  </si>
  <si>
    <t>Čiščenje, priprava podlage in barvanje kovinske PTT omarice</t>
  </si>
  <si>
    <t>Dobava in montaža zaščitne plastične gibljive samougasne (PVC) rebraste cevi, fi 16mm</t>
  </si>
  <si>
    <t>Dobava in vgradnja novih stenskih stikal za stropne luči, stikala se vgradi v novo predelno steno, vključiti tudi vgradnjo doz v predelno steno</t>
  </si>
  <si>
    <t>STROJNE INŠTALACIJE</t>
  </si>
  <si>
    <t>1. DEMONTAŽE</t>
  </si>
  <si>
    <t>Št.</t>
  </si>
  <si>
    <t>Opis</t>
  </si>
  <si>
    <t>Enota</t>
  </si>
  <si>
    <t>Količina</t>
  </si>
  <si>
    <t>Cena/enoto</t>
  </si>
  <si>
    <t>Vrednost</t>
  </si>
  <si>
    <t>Demontaža obstoječih elementov elektroinštalacij v pisarni, komplet z odvozom in predajo na deponijo:</t>
  </si>
  <si>
    <t>~ demontaža parapetnih kanalov, z vtičnicami in priključnicami</t>
  </si>
  <si>
    <t>~ demontaža optične priključnice, zaščita vodnikov in priključnice do montaže novega parapetnega kanala.</t>
  </si>
  <si>
    <t>~ zaščita vodnikov, ki prečijo pisarne v parapetnih kanalih</t>
  </si>
  <si>
    <t>2. VODOVNI MATERIAL</t>
  </si>
  <si>
    <t>V ceni po enoti se upošteva:</t>
  </si>
  <si>
    <t>Kabel NYM(-J), položen na kabelske police ali v parapetni kanal, deloma uvlečen v podometne ali nadometne inštalacijske cevi</t>
  </si>
  <si>
    <t>- 3x2,5 mm2</t>
  </si>
  <si>
    <t>Vodnik H07V-K za izenačevanje potenciala in povezavo kovinskih mas, komplet z objemkami in pritrdilnim materialom</t>
  </si>
  <si>
    <t>- 4 mm2</t>
  </si>
  <si>
    <t>3-prekatni, kovinski parapetni kanal s pregrado, pokrovom, veznimi in končnimi elementi, koleni, zvočno zaščito, ozemljitvijo ter pritrdilnim materialom, nadometni kot npr. Elba AT161/72</t>
  </si>
  <si>
    <t>Cev PVC rebrasta (RFS), gibljiva, samougasna, položena podometno, delno nad spuščenim stropom, komplet z dozami in pritrdilnim materialom.</t>
  </si>
  <si>
    <t>Vtičnica, 230V, 16A z zaščitnim kontaktom, s skupno dozo za parapetni kanal ali talno dozo, z nalepko z oznako stikalnega bloka in tokokroga iz katerega se napaja, sestavljena iz (kvalitetno ustreza TEM):</t>
  </si>
  <si>
    <t>- 3x vtičnica bela</t>
  </si>
  <si>
    <t>- 3x vtičnica rdeča (agregat)</t>
  </si>
  <si>
    <t>Meritve nizkonapetostnih inštalacij</t>
  </si>
  <si>
    <t>Meritve TK inštalacij</t>
  </si>
  <si>
    <t>3. RAZDELILNI BLOKI</t>
  </si>
  <si>
    <t>Dobava, prevoz, montaža, preizkus, vgradnja, meritve, certifikati, zidarska pomoč</t>
  </si>
  <si>
    <t>Poseg v etažni razdelilnik: odpiranje razdelilnika, odstranitev zaščitnih elementov za pisarne v prenovi, dograditev vrstnih sponk, rezanje pokrivne plošče…</t>
  </si>
  <si>
    <t>Instalacijski odklopnik, 230V, Icu &gt; 10 kA, enopolni, karakteristike B16A</t>
  </si>
  <si>
    <t>Dodatek za iskanje tokokrogov in stikalne manipulacije</t>
  </si>
  <si>
    <r>
      <t>-</t>
    </r>
    <r>
      <rPr>
        <sz val="10"/>
        <rFont val="Symbol"/>
        <family val="1"/>
        <charset val="2"/>
      </rPr>
      <t xml:space="preserve"> </t>
    </r>
    <r>
      <rPr>
        <sz val="10"/>
        <rFont val="Arial CE"/>
        <charset val="238"/>
      </rPr>
      <t xml:space="preserve"> 23 mm</t>
    </r>
  </si>
  <si>
    <t>ELEKTRO INŠTALACIJE - LUČI, ELEKTRO OMARA</t>
  </si>
  <si>
    <t xml:space="preserve">~ demontaža vodnikov različnih presekov - vodniki priključnih mest v parapetu do etažnega razdelilnika oz. TK vozlišča. </t>
  </si>
  <si>
    <t>Sestava delovnega mesta: 
- 2x dvojna RJ45
- 2x trojna 230V (mreža in agregat )
- obstoječa optična priključna mesta se ohrani</t>
  </si>
  <si>
    <r>
      <t xml:space="preserve">Kabel </t>
    </r>
    <r>
      <rPr>
        <b/>
        <sz val="10"/>
        <rFont val="Arial"/>
        <family val="2"/>
        <charset val="238"/>
      </rPr>
      <t>Systimax</t>
    </r>
    <r>
      <rPr>
        <sz val="10"/>
        <rFont val="Arial"/>
        <family val="2"/>
        <charset val="238"/>
      </rPr>
      <t xml:space="preserve"> 3071 UTP CAT 6 (class Ea), uvlečen v inštalacijske cevi, parapetne kanale, kabelske police</t>
    </r>
  </si>
  <si>
    <r>
      <t xml:space="preserve">Vtičnica UTP dvojna RJ45 - </t>
    </r>
    <r>
      <rPr>
        <b/>
        <sz val="10"/>
        <rFont val="Arial"/>
        <family val="2"/>
        <charset val="238"/>
      </rPr>
      <t>Systimax</t>
    </r>
    <r>
      <rPr>
        <sz val="10"/>
        <rFont val="Arial"/>
        <family val="2"/>
        <charset val="238"/>
      </rPr>
      <t xml:space="preserve"> MGS400 CAT 6, za parapetni kanal z dozo, okvirčki in protiprašnimi vratci</t>
    </r>
  </si>
  <si>
    <t xml:space="preserve">PARAPETNI KANALI </t>
  </si>
  <si>
    <t>GRADBENO OBRTNIŠKA DELA</t>
  </si>
  <si>
    <t>Dobava in vgradnja novih notranjih vrat dimenzije 85 x 200 cm v barvi kot obstoječa (zunanja stran oranžne barve), vključno z dobavo in vgradnjo podbojev v novo mavčnokartonsko predelno steno. Obstoječa samozapirala, cilindrne vložke in kljuko se premontira iz starih vrat.</t>
  </si>
  <si>
    <t>delno popravilo obstoječega neravnega ali poškodovanega betonskega tlaka - estriha; deb. nanosa do 2 cm: obdelava: premaz z emulzijo "staro-novo", dobetoniranje ali izravnalna masa; na koncu fino zaglajeno za polaganje npr. parketa, keramike, PVC poda, itd.</t>
  </si>
  <si>
    <t xml:space="preserve">Izravnava grobih sten in stropov s kitanjem in brušenjem (stara struktura stene je groba in jo je potrebno izravnati). Vključiti vsa potrebna dela do izvedbe barvanja sten. </t>
  </si>
  <si>
    <t>Dobava in vgradnja novih radiatorjev dim. 160x70x10cm ali enakovrednih dimenzij, vključno z novimi termostatskimi ventili, upoštevati ves potrebni material</t>
  </si>
  <si>
    <t>Skupaj (brez DDV):</t>
  </si>
  <si>
    <t>22% DDV:</t>
  </si>
  <si>
    <t>VSE SKUPAJ Z DDV:</t>
  </si>
  <si>
    <t>Izdelava utora v betonski zid za vgradnjo fi 16mm PVC rebraste cevi, vključiti tudi zametavanje oz zidarsko obdelavo utora.</t>
  </si>
  <si>
    <t>Instalacijo lahko izvaja samo izvajalec, ki ima od proizvajalca opreme Systimax Solutions usposobljene monterje. Oseba ki bo vgrajevala inštalacije mora imeti veljavni osebni certifikat o usposobljenosti za inštalacijo in vzdrževanje vgrajene opreme univerzalnega ožičenja po sistemu SYSTIMAX.</t>
  </si>
  <si>
    <t>Dobava, prevoz, montaža, preizkus, vgradnja, meritve, certifikat</t>
  </si>
  <si>
    <t>Izvedba fiksne zasteklitve v novi mavčnokartonski steni. Zasteklitev se izvede po celotni dolžini na steni med hodnikom in pisarnami na višini nad 2,2m. Steklo dvoslojno ISO 4-16-4, mlečno oz. matirano, aluminjasti okvir upoštevati dobavo in vgradnjo profilov, letev, pritrdilnega materiala, steklo med profili tesnjeno z gumo.</t>
  </si>
  <si>
    <t>Nepredvidena dela. Pred izvedbo del mora izvajalec pridobiti soglasje in potrditev s strani naročnika, ter pred izvedbo pripraviti analizo cen.</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</si>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</sst>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8"/>
      <name val="Arial CE"/>
      <charset val="238"/>
    </font>
    <font>
      <sz val="10"/>
      <name val="Arial"/>
      <family val="2"/>
    </font>
    <font>
      <b/>
      <sz val="12"/>
      <name val="Arial"/>
      <family val="2"/>
      <charset val="238"/>
    </font>
    <font>
      <b/>
      <sz val="10"/>
      <name val="Arial"/>
      <family val="2"/>
    </font>
    <font>
      <u/>
      <sz val="10"/>
      <name val="Arial"/>
      <family val="2"/>
    </font>
    <font>
      <b/>
      <sz val="10"/>
      <name val="Arial"/>
      <family val="2"/>
      <charset val="238"/>
    </font>
    <font>
      <b/>
      <sz val="11"/>
      <name val="Arial"/>
      <family val="2"/>
    </font>
    <font>
      <u/>
      <sz val="10"/>
      <name val="Arial"/>
      <family val="2"/>
      <charset val="238"/>
    </font>
    <font>
      <i/>
      <sz val="10"/>
      <name val="Arial"/>
      <family val="2"/>
    </font>
    <font>
      <sz val="10"/>
      <name val="Arial"/>
      <family val="2"/>
      <charset val="238"/>
    </font>
    <font>
      <sz val="10"/>
      <name val="Arial CE"/>
      <family val="2"/>
      <charset val="238"/>
    </font>
    <font>
      <sz val="10"/>
      <color indexed="8"/>
      <name val="Arial"/>
      <family val="2"/>
      <charset val="238"/>
    </font>
    <font>
      <sz val="10"/>
      <name val="Arial CE"/>
      <charset val="238"/>
    </font>
    <font>
      <b/>
      <i/>
      <sz val="10"/>
      <name val="Arial"/>
      <family val="2"/>
      <charset val="238"/>
    </font>
    <font>
      <i/>
      <sz val="10"/>
      <name val="Arial"/>
      <family val="2"/>
      <charset val="238"/>
    </font>
    <font>
      <sz val="10"/>
      <name val="Symbol"/>
      <family val="1"/>
      <charset val="2"/>
    </font>
    <font>
      <b/>
      <sz val="10"/>
      <name val="Arial CE"/>
      <charset val="238"/>
    </font>
    <font>
      <b/>
      <i/>
      <u/>
      <sz val="12"/>
      <name val="Arial"/>
      <family val="2"/>
      <charset val="238"/>
    </font>
    <font>
      <b/>
      <i/>
      <u/>
      <sz val="11"/>
      <name val="Arial"/>
      <family val="2"/>
      <charset val="238"/>
    </font>
    <font>
      <b/>
      <sz val="11"/>
      <name val="Arial"/>
      <family val="2"/>
      <charset val="238"/>
    </font>
    <font>
      <sz val="11"/>
      <name val="Arial"/>
      <family val="2"/>
      <charset val="238"/>
    </font>
    <font>
      <b/>
      <i/>
      <u/>
      <sz val="10"/>
      <name val="Arial"/>
      <family val="2"/>
      <charset val="238"/>
    </font>
    <font>
      <b/>
      <u/>
      <sz val="10"/>
      <name val="Arial"/>
      <family val="2"/>
      <charset val="238"/>
    </font>
  </fonts>
  <fills count="3">
    <fill>
      <patternFill patternType="none"/>
    </fill>
    <fill>
      <patternFill patternType="gray125"/>
    </fill>
    <fill>
      <patternFill patternType="solid">
        <fgColor indexed="42"/>
        <bgColor indexed="27"/>
      </patternFill>
    </fill>
  </fills>
  <borders count="5">
    <border>
      <left/>
      <right/>
      <top/>
      <bottom/>
      <diagonal/>
    </border>
    <border>
      <left/>
      <right/>
      <top style="medium">
        <color indexed="8"/>
      </top>
      <bottom style="thin">
        <color indexed="8"/>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5">
    <xf numFmtId="0" fontId="0" fillId="0" borderId="0"/>
    <xf numFmtId="0" fontId="12" fillId="0" borderId="0"/>
    <xf numFmtId="0" fontId="11" fillId="0" borderId="0"/>
    <xf numFmtId="0" fontId="12" fillId="0" borderId="0"/>
    <xf numFmtId="0" fontId="9" fillId="0" borderId="0"/>
  </cellStyleXfs>
  <cellXfs count="194">
    <xf numFmtId="0" fontId="0" fillId="0" borderId="0" xfId="0"/>
    <xf numFmtId="1" fontId="1" fillId="0" borderId="0" xfId="0" applyNumberFormat="1" applyFont="1" applyAlignment="1">
      <alignment horizontal="center" vertical="top"/>
    </xf>
    <xf numFmtId="0" fontId="1" fillId="0" borderId="0" xfId="0" applyFont="1" applyAlignment="1">
      <alignment horizontal="left" vertical="top" wrapText="1"/>
    </xf>
    <xf numFmtId="3" fontId="1" fillId="0" borderId="0" xfId="0" applyNumberFormat="1" applyFont="1" applyAlignment="1">
      <alignment horizontal="center" vertical="top"/>
    </xf>
    <xf numFmtId="2" fontId="1" fillId="0" borderId="0" xfId="0" applyNumberFormat="1" applyFont="1" applyAlignment="1">
      <alignment horizontal="center" vertical="top"/>
    </xf>
    <xf numFmtId="0" fontId="3"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vertical="top"/>
    </xf>
    <xf numFmtId="1" fontId="4" fillId="0" borderId="0" xfId="0" applyNumberFormat="1" applyFont="1" applyAlignment="1">
      <alignment horizontal="left" vertical="top" wrapText="1"/>
    </xf>
    <xf numFmtId="0" fontId="6" fillId="0" borderId="0" xfId="0" applyFont="1" applyAlignment="1">
      <alignment vertical="top" wrapText="1"/>
    </xf>
    <xf numFmtId="0" fontId="4" fillId="0" borderId="0" xfId="0" applyFont="1" applyAlignment="1">
      <alignment vertical="top" wrapText="1"/>
    </xf>
    <xf numFmtId="0" fontId="6" fillId="0" borderId="0" xfId="0" applyFont="1" applyAlignment="1">
      <alignment horizontal="left" vertical="top" wrapText="1"/>
    </xf>
    <xf numFmtId="1" fontId="4" fillId="0" borderId="0" xfId="0" quotePrefix="1" applyNumberFormat="1" applyFont="1" applyAlignment="1">
      <alignment horizontal="left" vertical="top" wrapText="1"/>
    </xf>
    <xf numFmtId="0" fontId="6" fillId="0" borderId="0" xfId="0" applyFont="1" applyFill="1" applyAlignment="1">
      <alignment vertical="top"/>
    </xf>
    <xf numFmtId="0" fontId="6" fillId="0" borderId="0" xfId="0" applyFont="1" applyAlignment="1">
      <alignment vertical="top"/>
    </xf>
    <xf numFmtId="1" fontId="3" fillId="0" borderId="0" xfId="0" applyNumberFormat="1" applyFont="1" applyAlignment="1">
      <alignment horizontal="center" vertical="top"/>
    </xf>
    <xf numFmtId="0" fontId="7" fillId="0" borderId="0" xfId="0" applyFont="1" applyAlignment="1">
      <alignment vertical="top"/>
    </xf>
    <xf numFmtId="0" fontId="9" fillId="0" borderId="0" xfId="0" applyFont="1" applyAlignment="1">
      <alignment vertical="top"/>
    </xf>
    <xf numFmtId="1" fontId="5" fillId="0" borderId="0" xfId="0" applyNumberFormat="1" applyFont="1" applyAlignment="1">
      <alignment horizontal="center" vertical="top"/>
    </xf>
    <xf numFmtId="1" fontId="9" fillId="0" borderId="0" xfId="0" applyNumberFormat="1" applyFont="1" applyAlignment="1">
      <alignment horizontal="center" vertical="top"/>
    </xf>
    <xf numFmtId="0" fontId="9" fillId="0" borderId="0" xfId="0" applyFont="1" applyFill="1" applyBorder="1" applyAlignment="1">
      <alignment horizontal="center" vertical="top"/>
    </xf>
    <xf numFmtId="0" fontId="5" fillId="0" borderId="0" xfId="0" applyFont="1" applyFill="1" applyBorder="1" applyAlignment="1">
      <alignment horizontal="left" vertical="top"/>
    </xf>
    <xf numFmtId="3" fontId="9" fillId="0" borderId="0" xfId="0" applyNumberFormat="1" applyFont="1" applyFill="1" applyBorder="1" applyAlignment="1">
      <alignment horizontal="center" vertical="top"/>
    </xf>
    <xf numFmtId="0" fontId="9" fillId="0" borderId="0" xfId="0" applyFont="1" applyFill="1" applyBorder="1" applyAlignment="1">
      <alignment vertical="top"/>
    </xf>
    <xf numFmtId="4" fontId="9" fillId="0" borderId="0" xfId="0" applyNumberFormat="1" applyFont="1" applyFill="1" applyBorder="1" applyAlignment="1">
      <alignment horizontal="center" vertical="top"/>
    </xf>
    <xf numFmtId="4" fontId="9" fillId="0" borderId="0" xfId="0" applyNumberFormat="1" applyFont="1" applyFill="1" applyBorder="1" applyAlignment="1">
      <alignment horizontal="right" vertical="top"/>
    </xf>
    <xf numFmtId="0" fontId="9" fillId="0" borderId="0" xfId="0" applyFont="1" applyFill="1" applyAlignment="1">
      <alignment vertical="top"/>
    </xf>
    <xf numFmtId="4" fontId="3" fillId="0" borderId="0" xfId="0" applyNumberFormat="1" applyFont="1" applyFill="1" applyBorder="1" applyAlignment="1">
      <alignment horizontal="center" vertical="top"/>
    </xf>
    <xf numFmtId="4" fontId="3" fillId="0" borderId="0" xfId="0" applyNumberFormat="1" applyFont="1" applyFill="1" applyBorder="1" applyAlignment="1">
      <alignment horizontal="right" vertical="top"/>
    </xf>
    <xf numFmtId="0" fontId="1" fillId="0" borderId="0" xfId="0" applyFont="1" applyFill="1" applyBorder="1" applyAlignment="1">
      <alignment horizontal="center" vertical="top"/>
    </xf>
    <xf numFmtId="0" fontId="1" fillId="0" borderId="0" xfId="0" applyFont="1" applyFill="1" applyAlignment="1">
      <alignment horizontal="left" vertical="top" wrapText="1"/>
    </xf>
    <xf numFmtId="0" fontId="1" fillId="0" borderId="0" xfId="0" applyFont="1" applyFill="1" applyAlignment="1">
      <alignment horizontal="center" vertical="top"/>
    </xf>
    <xf numFmtId="3" fontId="1" fillId="0" borderId="0" xfId="0" applyNumberFormat="1" applyFont="1" applyFill="1" applyBorder="1" applyAlignment="1">
      <alignment horizontal="center" vertical="top"/>
    </xf>
    <xf numFmtId="4" fontId="1" fillId="0" borderId="0" xfId="0" applyNumberFormat="1" applyFont="1" applyFill="1" applyBorder="1" applyAlignment="1">
      <alignment horizontal="center" vertical="top"/>
    </xf>
    <xf numFmtId="4" fontId="1" fillId="0" borderId="0" xfId="0" applyNumberFormat="1" applyFont="1" applyFill="1" applyBorder="1" applyAlignment="1">
      <alignment horizontal="right" vertical="top"/>
    </xf>
    <xf numFmtId="0" fontId="1" fillId="0" borderId="0" xfId="0" applyFont="1" applyFill="1" applyBorder="1" applyAlignment="1">
      <alignment horizontal="left" vertical="top" wrapText="1"/>
    </xf>
    <xf numFmtId="4" fontId="9" fillId="0" borderId="0" xfId="0" applyNumberFormat="1" applyFont="1" applyBorder="1" applyAlignment="1">
      <alignment horizontal="right" vertical="top"/>
    </xf>
    <xf numFmtId="0" fontId="9" fillId="0" borderId="0" xfId="0" applyFont="1" applyFill="1" applyAlignment="1">
      <alignment horizontal="left" vertical="top" wrapText="1"/>
    </xf>
    <xf numFmtId="3" fontId="9" fillId="0" borderId="0" xfId="0" applyNumberFormat="1" applyFont="1" applyFill="1" applyAlignment="1">
      <alignment horizontal="center" vertical="top"/>
    </xf>
    <xf numFmtId="4" fontId="1" fillId="0" borderId="0" xfId="0" applyNumberFormat="1" applyFont="1" applyAlignment="1">
      <alignment horizontal="right"/>
    </xf>
    <xf numFmtId="0" fontId="9" fillId="0" borderId="0" xfId="4" applyFont="1" applyFill="1" applyBorder="1" applyAlignment="1" applyProtection="1">
      <alignment horizontal="center" vertical="top"/>
      <protection hidden="1"/>
    </xf>
    <xf numFmtId="0" fontId="9" fillId="0" borderId="0" xfId="4" applyFont="1" applyFill="1" applyBorder="1" applyAlignment="1" applyProtection="1">
      <alignment horizontal="left" vertical="top"/>
      <protection hidden="1"/>
    </xf>
    <xf numFmtId="0" fontId="9" fillId="0" borderId="0" xfId="4" applyFont="1" applyFill="1" applyAlignment="1" applyProtection="1">
      <alignment horizontal="left" vertical="top"/>
      <protection hidden="1"/>
    </xf>
    <xf numFmtId="1" fontId="9" fillId="0" borderId="0" xfId="4" applyNumberFormat="1" applyFont="1" applyFill="1" applyAlignment="1" applyProtection="1">
      <alignment horizontal="center" vertical="top"/>
      <protection hidden="1"/>
    </xf>
    <xf numFmtId="0" fontId="9" fillId="0" borderId="0" xfId="0" applyFont="1" applyBorder="1" applyAlignment="1">
      <alignment horizontal="left" vertical="top" wrapText="1"/>
    </xf>
    <xf numFmtId="0" fontId="9" fillId="0" borderId="0" xfId="0" applyFont="1" applyFill="1" applyAlignment="1">
      <alignment horizontal="center" vertical="top"/>
    </xf>
    <xf numFmtId="0" fontId="1" fillId="0" borderId="0" xfId="0" applyFont="1" applyAlignment="1">
      <alignment horizontal="center" vertical="top"/>
    </xf>
    <xf numFmtId="0" fontId="9" fillId="0" borderId="0" xfId="0" applyFont="1" applyBorder="1" applyAlignment="1">
      <alignment horizontal="center"/>
    </xf>
    <xf numFmtId="0" fontId="9" fillId="0" borderId="0" xfId="0" applyFont="1" applyBorder="1" applyAlignment="1">
      <alignment horizontal="center" vertical="top"/>
    </xf>
    <xf numFmtId="4" fontId="9" fillId="0" borderId="0" xfId="0" applyNumberFormat="1" applyFont="1" applyBorder="1" applyAlignment="1">
      <alignment horizontal="center"/>
    </xf>
    <xf numFmtId="4" fontId="1" fillId="0" borderId="0" xfId="0" applyNumberFormat="1" applyFont="1" applyAlignment="1" applyProtection="1">
      <alignment horizontal="right"/>
      <protection locked="0"/>
    </xf>
    <xf numFmtId="0" fontId="5" fillId="0" borderId="0" xfId="0" applyFont="1" applyAlignment="1">
      <alignment vertical="top"/>
    </xf>
    <xf numFmtId="0" fontId="5" fillId="0" borderId="0"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0" fontId="4" fillId="0" borderId="0" xfId="0" applyFont="1" applyFill="1" applyBorder="1" applyAlignment="1">
      <alignment vertical="top" wrapText="1"/>
    </xf>
    <xf numFmtId="0" fontId="1" fillId="0" borderId="0" xfId="0" applyFont="1" applyFill="1" applyAlignment="1">
      <alignment vertical="top" wrapText="1"/>
    </xf>
    <xf numFmtId="0" fontId="1" fillId="0" borderId="0" xfId="0" applyFont="1" applyFill="1" applyBorder="1" applyAlignment="1">
      <alignment vertical="top" wrapText="1"/>
    </xf>
    <xf numFmtId="0" fontId="9" fillId="0" borderId="0" xfId="0" applyFont="1" applyFill="1" applyAlignment="1">
      <alignment horizontal="center"/>
    </xf>
    <xf numFmtId="3" fontId="9" fillId="0" borderId="0" xfId="0" applyNumberFormat="1"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Border="1" applyAlignment="1">
      <alignment horizontal="center"/>
    </xf>
    <xf numFmtId="0" fontId="1" fillId="0" borderId="0" xfId="2" applyFont="1" applyFill="1" applyAlignment="1">
      <alignment vertical="top" wrapText="1"/>
    </xf>
    <xf numFmtId="0" fontId="12" fillId="0" borderId="0" xfId="0" applyFont="1" applyAlignment="1">
      <alignment horizontal="left" vertical="top"/>
    </xf>
    <xf numFmtId="0" fontId="12" fillId="0" borderId="0" xfId="0" applyNumberFormat="1" applyFont="1" applyFill="1" applyBorder="1" applyAlignment="1">
      <alignment horizontal="left" vertical="top" wrapText="1"/>
    </xf>
    <xf numFmtId="49" fontId="13" fillId="0" borderId="0" xfId="0" applyNumberFormat="1" applyFont="1" applyFill="1" applyAlignment="1">
      <alignment horizontal="justify" vertical="top" wrapText="1"/>
    </xf>
    <xf numFmtId="0" fontId="13" fillId="0" borderId="0" xfId="0" applyFont="1" applyFill="1" applyAlignment="1">
      <alignment horizontal="center" vertical="top"/>
    </xf>
    <xf numFmtId="2" fontId="13" fillId="0" borderId="0" xfId="0" applyNumberFormat="1" applyFont="1" applyFill="1" applyAlignment="1">
      <alignment vertical="top"/>
    </xf>
    <xf numFmtId="0" fontId="14" fillId="0" borderId="0" xfId="0" applyFont="1" applyFill="1" applyBorder="1" applyAlignment="1">
      <alignment horizontal="left" vertical="top"/>
    </xf>
    <xf numFmtId="49" fontId="14" fillId="0" borderId="0" xfId="0" applyNumberFormat="1" applyFont="1" applyFill="1" applyAlignment="1">
      <alignment horizontal="justify" vertical="top" wrapText="1"/>
    </xf>
    <xf numFmtId="0" fontId="14" fillId="0" borderId="0" xfId="0" applyFont="1" applyFill="1" applyAlignment="1">
      <alignment horizontal="center" vertical="top"/>
    </xf>
    <xf numFmtId="2" fontId="14" fillId="0" borderId="0" xfId="0" applyNumberFormat="1" applyFont="1" applyFill="1" applyAlignment="1">
      <alignment vertical="top"/>
    </xf>
    <xf numFmtId="0" fontId="13" fillId="2" borderId="1" xfId="0" applyFont="1" applyFill="1" applyBorder="1" applyAlignment="1">
      <alignment horizontal="left" vertical="top"/>
    </xf>
    <xf numFmtId="49" fontId="13" fillId="2" borderId="1" xfId="0" applyNumberFormat="1" applyFont="1" applyFill="1" applyBorder="1" applyAlignment="1">
      <alignment horizontal="justify" vertical="top" wrapText="1"/>
    </xf>
    <xf numFmtId="0" fontId="13" fillId="2" borderId="1" xfId="0" applyFont="1" applyFill="1" applyBorder="1" applyAlignment="1">
      <alignment horizontal="center" vertical="top"/>
    </xf>
    <xf numFmtId="2" fontId="13" fillId="2" borderId="1" xfId="0" applyNumberFormat="1" applyFont="1" applyFill="1" applyBorder="1" applyAlignment="1">
      <alignment horizontal="center" vertical="top"/>
    </xf>
    <xf numFmtId="49" fontId="9" fillId="0" borderId="0" xfId="0" applyNumberFormat="1" applyFont="1" applyAlignment="1">
      <alignment vertical="top"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right"/>
    </xf>
    <xf numFmtId="3" fontId="9" fillId="0" borderId="0" xfId="0" applyNumberFormat="1" applyFont="1" applyAlignment="1"/>
    <xf numFmtId="0" fontId="9" fillId="0" borderId="0" xfId="0" applyFont="1" applyBorder="1" applyAlignment="1">
      <alignment vertical="top" wrapText="1"/>
    </xf>
    <xf numFmtId="0" fontId="9" fillId="0" borderId="0" xfId="0" applyFont="1" applyBorder="1" applyAlignment="1">
      <alignment horizontal="right"/>
    </xf>
    <xf numFmtId="3" fontId="9" fillId="0" borderId="0" xfId="0" applyNumberFormat="1" applyFont="1" applyBorder="1" applyAlignment="1"/>
    <xf numFmtId="4" fontId="9" fillId="0" borderId="0" xfId="0" applyNumberFormat="1" applyFont="1" applyBorder="1" applyAlignment="1"/>
    <xf numFmtId="0" fontId="12" fillId="0" borderId="0" xfId="1" applyFont="1" applyAlignment="1">
      <alignment vertical="top"/>
    </xf>
    <xf numFmtId="49" fontId="12" fillId="0" borderId="0" xfId="1" applyNumberFormat="1" applyFont="1" applyAlignment="1">
      <alignment vertical="top" wrapText="1"/>
    </xf>
    <xf numFmtId="0" fontId="12" fillId="0" borderId="0" xfId="1" applyFont="1" applyAlignment="1">
      <alignment horizontal="center" vertical="top"/>
    </xf>
    <xf numFmtId="0" fontId="14" fillId="0" borderId="0" xfId="0" applyFont="1" applyFill="1" applyAlignment="1">
      <alignment horizontal="left" vertical="top"/>
    </xf>
    <xf numFmtId="0" fontId="13" fillId="0" borderId="0" xfId="0" applyFont="1" applyFill="1" applyBorder="1" applyAlignment="1">
      <alignment horizontal="left" vertical="top"/>
    </xf>
    <xf numFmtId="49" fontId="13" fillId="0" borderId="0" xfId="0" applyNumberFormat="1" applyFont="1" applyFill="1" applyBorder="1" applyAlignment="1">
      <alignment horizontal="justify" vertical="top" wrapText="1"/>
    </xf>
    <xf numFmtId="0" fontId="13" fillId="0" borderId="0" xfId="0" applyFont="1" applyFill="1" applyBorder="1" applyAlignment="1">
      <alignment horizontal="center" vertical="top"/>
    </xf>
    <xf numFmtId="2" fontId="13" fillId="0" borderId="0" xfId="0" applyNumberFormat="1" applyFont="1" applyFill="1" applyBorder="1" applyAlignment="1">
      <alignment horizontal="center" vertical="top"/>
    </xf>
    <xf numFmtId="0" fontId="9" fillId="0" borderId="0" xfId="0" applyFont="1" applyAlignment="1">
      <alignment horizontal="right" vertical="top"/>
    </xf>
    <xf numFmtId="0" fontId="9" fillId="0" borderId="0" xfId="0" applyFont="1" applyFill="1" applyAlignment="1">
      <alignment horizontal="left" vertical="top"/>
    </xf>
    <xf numFmtId="49" fontId="9" fillId="0" borderId="0" xfId="0" applyNumberFormat="1" applyFont="1" applyFill="1" applyAlignment="1">
      <alignment vertical="top" wrapText="1"/>
    </xf>
    <xf numFmtId="0" fontId="9" fillId="0" borderId="0" xfId="0" applyFont="1" applyFill="1" applyAlignment="1">
      <alignment horizontal="right"/>
    </xf>
    <xf numFmtId="0" fontId="9" fillId="0" borderId="0" xfId="0" applyFont="1" applyFill="1" applyAlignment="1"/>
    <xf numFmtId="0" fontId="9" fillId="0" borderId="0" xfId="0" applyFont="1" applyAlignment="1"/>
    <xf numFmtId="49" fontId="12" fillId="0" borderId="0" xfId="0" applyNumberFormat="1" applyFont="1" applyFill="1" applyAlignment="1">
      <alignment vertical="top" wrapText="1"/>
    </xf>
    <xf numFmtId="49" fontId="12" fillId="0" borderId="0" xfId="0" applyNumberFormat="1" applyFont="1" applyFill="1" applyAlignment="1" applyProtection="1">
      <alignment vertical="top" wrapText="1"/>
    </xf>
    <xf numFmtId="0" fontId="9" fillId="0" borderId="0" xfId="0" applyFont="1" applyFill="1" applyAlignment="1">
      <alignment vertical="top" wrapText="1"/>
    </xf>
    <xf numFmtId="0" fontId="9" fillId="0" borderId="0" xfId="0" applyFont="1" applyFill="1" applyAlignment="1">
      <alignment horizontal="right" vertical="top" wrapText="1"/>
    </xf>
    <xf numFmtId="0" fontId="9" fillId="0" borderId="0" xfId="0" applyFont="1" applyBorder="1" applyAlignment="1">
      <alignment horizontal="right" vertical="top"/>
    </xf>
    <xf numFmtId="0" fontId="9" fillId="0" borderId="0" xfId="0" applyFont="1" applyBorder="1" applyAlignment="1">
      <alignment vertical="top"/>
    </xf>
    <xf numFmtId="0" fontId="10" fillId="0" borderId="0" xfId="0" quotePrefix="1" applyFont="1" applyFill="1" applyAlignment="1">
      <alignment vertical="top" wrapText="1"/>
    </xf>
    <xf numFmtId="0" fontId="16" fillId="0" borderId="0" xfId="0" quotePrefix="1" applyFont="1" applyFill="1" applyAlignment="1">
      <alignment vertical="top" wrapText="1"/>
    </xf>
    <xf numFmtId="0" fontId="9" fillId="0" borderId="0" xfId="0" quotePrefix="1" applyFont="1" applyFill="1" applyAlignment="1">
      <alignment vertical="top" wrapText="1"/>
    </xf>
    <xf numFmtId="0" fontId="9" fillId="0" borderId="0" xfId="3" quotePrefix="1" applyNumberFormat="1" applyFont="1" applyFill="1" applyBorder="1" applyAlignment="1">
      <alignment horizontal="left" vertical="top" wrapText="1"/>
    </xf>
    <xf numFmtId="0" fontId="9" fillId="0" borderId="0" xfId="0" applyFont="1" applyBorder="1" applyAlignment="1">
      <alignment horizontal="right" wrapText="1"/>
    </xf>
    <xf numFmtId="0" fontId="9" fillId="0" borderId="0" xfId="0" applyFont="1" applyFill="1" applyBorder="1" applyAlignment="1">
      <alignment horizontal="right" vertical="top"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 fillId="0" borderId="0" xfId="0" applyFont="1" applyFill="1" applyBorder="1" applyAlignment="1" applyProtection="1">
      <alignment vertical="top" wrapText="1"/>
    </xf>
    <xf numFmtId="0" fontId="19"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2" xfId="0" applyFont="1" applyFill="1" applyBorder="1" applyAlignment="1">
      <alignment horizontal="center" vertical="top"/>
    </xf>
    <xf numFmtId="3" fontId="20" fillId="0" borderId="2" xfId="0" applyNumberFormat="1" applyFont="1" applyFill="1" applyBorder="1" applyAlignment="1">
      <alignment horizontal="center" vertical="top"/>
    </xf>
    <xf numFmtId="0" fontId="9" fillId="0" borderId="3" xfId="0" applyFont="1" applyFill="1" applyBorder="1" applyAlignment="1">
      <alignment horizontal="left" vertical="top" wrapText="1"/>
    </xf>
    <xf numFmtId="0" fontId="9" fillId="0" borderId="3" xfId="0" applyFont="1" applyFill="1" applyBorder="1" applyAlignment="1">
      <alignment horizontal="center" vertical="top"/>
    </xf>
    <xf numFmtId="3" fontId="9" fillId="0" borderId="3" xfId="0" applyNumberFormat="1" applyFont="1" applyFill="1" applyBorder="1" applyAlignment="1">
      <alignment horizontal="center" vertical="top"/>
    </xf>
    <xf numFmtId="0" fontId="9" fillId="0" borderId="3" xfId="0" applyFont="1" applyFill="1" applyBorder="1" applyAlignment="1">
      <alignment vertical="top"/>
    </xf>
    <xf numFmtId="0" fontId="9" fillId="0" borderId="0" xfId="0" applyFont="1" applyFill="1" applyBorder="1" applyAlignment="1">
      <alignment horizontal="left"/>
    </xf>
    <xf numFmtId="49" fontId="5" fillId="0" borderId="0" xfId="0" applyNumberFormat="1" applyFont="1" applyFill="1" applyBorder="1" applyAlignment="1">
      <alignment horizontal="center"/>
    </xf>
    <xf numFmtId="0" fontId="5" fillId="0" borderId="0" xfId="0" applyFont="1" applyFill="1" applyBorder="1" applyAlignment="1">
      <alignment horizontal="justify"/>
    </xf>
    <xf numFmtId="0" fontId="10" fillId="0" borderId="4" xfId="0" quotePrefix="1" applyFont="1" applyFill="1" applyBorder="1" applyAlignment="1">
      <alignment vertical="top" wrapText="1"/>
    </xf>
    <xf numFmtId="0" fontId="9" fillId="0" borderId="4" xfId="0" applyFont="1" applyBorder="1" applyAlignment="1">
      <alignment horizontal="right" wrapText="1"/>
    </xf>
    <xf numFmtId="3" fontId="9" fillId="0" borderId="4" xfId="0" applyNumberFormat="1" applyFont="1" applyBorder="1" applyAlignment="1"/>
    <xf numFmtId="0" fontId="9" fillId="0" borderId="0" xfId="0" applyFont="1" applyFill="1" applyBorder="1" applyAlignment="1">
      <alignment horizontal="justify" vertical="top" wrapText="1"/>
    </xf>
    <xf numFmtId="4" fontId="12" fillId="0" borderId="0" xfId="0" applyNumberFormat="1" applyFont="1" applyAlignment="1">
      <alignment horizontal="right"/>
    </xf>
    <xf numFmtId="4" fontId="9" fillId="0" borderId="3" xfId="0" applyNumberFormat="1" applyFont="1" applyBorder="1" applyAlignment="1">
      <alignment horizontal="right"/>
    </xf>
    <xf numFmtId="4" fontId="9" fillId="0" borderId="0" xfId="0" applyNumberFormat="1" applyFont="1" applyAlignment="1">
      <alignment horizontal="right"/>
    </xf>
    <xf numFmtId="1" fontId="5" fillId="0" borderId="0" xfId="0" applyNumberFormat="1" applyFont="1" applyFill="1" applyAlignment="1">
      <alignment horizontal="right"/>
    </xf>
    <xf numFmtId="4" fontId="8" fillId="0" borderId="0" xfId="0" applyNumberFormat="1" applyFont="1" applyAlignment="1" applyProtection="1">
      <alignment horizontal="right"/>
      <protection locked="0"/>
    </xf>
    <xf numFmtId="4" fontId="8" fillId="0" borderId="0" xfId="0" applyNumberFormat="1" applyFont="1" applyAlignment="1">
      <alignment horizontal="right"/>
    </xf>
    <xf numFmtId="4" fontId="9" fillId="0" borderId="0" xfId="0" applyNumberFormat="1" applyFont="1" applyFill="1" applyAlignment="1" applyProtection="1">
      <alignment horizontal="right"/>
      <protection locked="0"/>
    </xf>
    <xf numFmtId="4" fontId="9" fillId="0" borderId="0" xfId="0" applyNumberFormat="1" applyFont="1" applyFill="1" applyAlignment="1">
      <alignment horizontal="right"/>
    </xf>
    <xf numFmtId="2" fontId="13" fillId="2" borderId="1" xfId="0" applyNumberFormat="1" applyFont="1" applyFill="1" applyBorder="1" applyAlignment="1">
      <alignment horizontal="right"/>
    </xf>
    <xf numFmtId="4" fontId="13" fillId="2" borderId="1" xfId="0" applyNumberFormat="1" applyFont="1" applyFill="1" applyBorder="1" applyAlignment="1">
      <alignment horizontal="right"/>
    </xf>
    <xf numFmtId="4" fontId="3" fillId="0" borderId="0" xfId="0" applyNumberFormat="1" applyFont="1" applyFill="1" applyBorder="1" applyAlignment="1" applyProtection="1">
      <alignment horizontal="right"/>
      <protection locked="0"/>
    </xf>
    <xf numFmtId="4" fontId="3" fillId="0" borderId="0" xfId="0" applyNumberFormat="1" applyFont="1" applyFill="1" applyBorder="1" applyAlignment="1">
      <alignment horizontal="right"/>
    </xf>
    <xf numFmtId="4" fontId="1" fillId="0" borderId="0" xfId="0" applyNumberFormat="1" applyFont="1" applyFill="1" applyAlignment="1" applyProtection="1">
      <alignment horizontal="right"/>
      <protection locked="0"/>
    </xf>
    <xf numFmtId="4" fontId="1" fillId="0" borderId="0" xfId="0" applyNumberFormat="1" applyFont="1" applyFill="1" applyAlignment="1">
      <alignment horizontal="right"/>
    </xf>
    <xf numFmtId="4" fontId="9" fillId="0" borderId="3" xfId="0" applyNumberFormat="1" applyFont="1" applyFill="1" applyBorder="1" applyAlignment="1" applyProtection="1">
      <alignment horizontal="right"/>
      <protection locked="0"/>
    </xf>
    <xf numFmtId="4" fontId="9" fillId="0" borderId="3" xfId="0" applyNumberFormat="1" applyFont="1" applyFill="1" applyBorder="1" applyAlignment="1">
      <alignment horizontal="right"/>
    </xf>
    <xf numFmtId="4" fontId="9" fillId="0" borderId="0" xfId="0" applyNumberFormat="1" applyFont="1" applyFill="1" applyBorder="1" applyAlignment="1" applyProtection="1">
      <alignment horizontal="right"/>
      <protection locked="0"/>
    </xf>
    <xf numFmtId="4" fontId="9" fillId="0" borderId="0" xfId="0" applyNumberFormat="1" applyFont="1" applyFill="1" applyBorder="1" applyAlignment="1">
      <alignment horizontal="right"/>
    </xf>
    <xf numFmtId="0" fontId="9" fillId="0" borderId="0" xfId="0" applyFont="1" applyFill="1" applyBorder="1" applyAlignment="1">
      <alignment horizontal="right"/>
    </xf>
    <xf numFmtId="2" fontId="9" fillId="0" borderId="0" xfId="0" applyNumberFormat="1" applyFont="1" applyAlignment="1">
      <alignment horizontal="right"/>
    </xf>
    <xf numFmtId="2" fontId="9" fillId="0" borderId="3" xfId="0" applyNumberFormat="1" applyFont="1" applyBorder="1" applyAlignment="1">
      <alignment horizontal="right"/>
    </xf>
    <xf numFmtId="2" fontId="9" fillId="0" borderId="0" xfId="0" applyNumberFormat="1" applyFont="1" applyBorder="1" applyAlignment="1">
      <alignment horizontal="right"/>
    </xf>
    <xf numFmtId="4" fontId="9" fillId="0" borderId="0" xfId="0" applyNumberFormat="1" applyFont="1" applyBorder="1" applyAlignment="1">
      <alignment horizontal="right"/>
    </xf>
    <xf numFmtId="4" fontId="13" fillId="0" borderId="0" xfId="0" applyNumberFormat="1" applyFont="1" applyFill="1" applyAlignment="1">
      <alignment horizontal="right"/>
    </xf>
    <xf numFmtId="3" fontId="13" fillId="0" borderId="0" xfId="0" applyNumberFormat="1" applyFont="1" applyFill="1" applyAlignment="1">
      <alignment horizontal="right"/>
    </xf>
    <xf numFmtId="2" fontId="13" fillId="0" borderId="0" xfId="0" applyNumberFormat="1" applyFont="1" applyFill="1" applyAlignment="1">
      <alignment horizontal="right"/>
    </xf>
    <xf numFmtId="4" fontId="14" fillId="0" borderId="0" xfId="0" applyNumberFormat="1" applyFont="1" applyFill="1" applyAlignment="1">
      <alignment horizontal="right"/>
    </xf>
    <xf numFmtId="3" fontId="14" fillId="0" borderId="0" xfId="0" applyNumberFormat="1" applyFont="1" applyFill="1" applyAlignment="1">
      <alignment horizontal="right"/>
    </xf>
    <xf numFmtId="4" fontId="13" fillId="0" borderId="0" xfId="0" applyNumberFormat="1" applyFont="1" applyFill="1" applyBorder="1" applyAlignment="1">
      <alignment horizontal="right"/>
    </xf>
    <xf numFmtId="3" fontId="13" fillId="0" borderId="0" xfId="0" applyNumberFormat="1" applyFont="1" applyFill="1" applyBorder="1" applyAlignment="1">
      <alignment horizontal="right"/>
    </xf>
    <xf numFmtId="0" fontId="12" fillId="0" borderId="0" xfId="1" applyFont="1" applyAlignment="1">
      <alignment horizontal="right"/>
    </xf>
    <xf numFmtId="2" fontId="14" fillId="0" borderId="0" xfId="0" applyNumberFormat="1" applyFont="1" applyFill="1" applyAlignment="1">
      <alignment horizontal="right"/>
    </xf>
    <xf numFmtId="4" fontId="9" fillId="0" borderId="0" xfId="0" applyNumberFormat="1" applyFont="1" applyFill="1" applyBorder="1" applyAlignment="1">
      <alignment horizontal="right" wrapText="1"/>
    </xf>
    <xf numFmtId="4" fontId="9" fillId="0" borderId="4" xfId="0" applyNumberFormat="1" applyFont="1" applyBorder="1" applyAlignment="1">
      <alignment horizontal="right"/>
    </xf>
    <xf numFmtId="3" fontId="9" fillId="0" borderId="0" xfId="0" applyNumberFormat="1" applyFont="1" applyFill="1" applyBorder="1" applyAlignment="1">
      <alignment horizontal="right"/>
    </xf>
    <xf numFmtId="4" fontId="5" fillId="0" borderId="0" xfId="0" applyNumberFormat="1" applyFont="1" applyFill="1" applyBorder="1" applyAlignment="1">
      <alignment horizontal="right"/>
    </xf>
    <xf numFmtId="4" fontId="20" fillId="0" borderId="2" xfId="0" applyNumberFormat="1" applyFont="1" applyFill="1" applyBorder="1" applyAlignment="1" applyProtection="1">
      <alignment horizontal="right"/>
      <protection locked="0"/>
    </xf>
    <xf numFmtId="4" fontId="20" fillId="0" borderId="2" xfId="0" applyNumberFormat="1" applyFont="1" applyFill="1" applyBorder="1" applyAlignment="1">
      <alignment horizontal="right"/>
    </xf>
    <xf numFmtId="4" fontId="19" fillId="0" borderId="2" xfId="0" applyNumberFormat="1" applyFont="1" applyFill="1" applyBorder="1" applyAlignment="1">
      <alignment horizontal="right"/>
    </xf>
    <xf numFmtId="0" fontId="21" fillId="0" borderId="0" xfId="0" applyFont="1" applyFill="1" applyAlignment="1">
      <alignment horizontal="left" vertical="top"/>
    </xf>
    <xf numFmtId="0" fontId="22" fillId="0" borderId="0" xfId="0" applyFont="1" applyFill="1" applyBorder="1" applyAlignment="1">
      <alignment horizontal="left" vertical="top" wrapText="1"/>
    </xf>
    <xf numFmtId="49" fontId="9" fillId="0" borderId="0" xfId="0" applyNumberFormat="1" applyFont="1" applyBorder="1" applyAlignment="1">
      <alignment horizontal="center"/>
    </xf>
    <xf numFmtId="2" fontId="13" fillId="2" borderId="1" xfId="0" applyNumberFormat="1"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2" fontId="9" fillId="0" borderId="0" xfId="0" applyNumberFormat="1" applyFont="1" applyAlignment="1" applyProtection="1">
      <alignment horizontal="right"/>
      <protection locked="0"/>
    </xf>
    <xf numFmtId="2" fontId="9" fillId="0" borderId="3" xfId="0" applyNumberFormat="1" applyFont="1" applyBorder="1" applyAlignment="1" applyProtection="1">
      <alignment horizontal="right"/>
      <protection locked="0"/>
    </xf>
    <xf numFmtId="2" fontId="9" fillId="0" borderId="0" xfId="0" applyNumberFormat="1" applyFont="1" applyBorder="1" applyAlignment="1" applyProtection="1">
      <alignment horizontal="right"/>
      <protection locked="0"/>
    </xf>
    <xf numFmtId="4" fontId="13" fillId="0" borderId="0" xfId="0" applyNumberFormat="1" applyFont="1" applyFill="1" applyAlignment="1" applyProtection="1">
      <alignment horizontal="right"/>
      <protection locked="0"/>
    </xf>
    <xf numFmtId="2" fontId="13" fillId="0" borderId="0" xfId="0" applyNumberFormat="1" applyFont="1" applyFill="1" applyAlignment="1" applyProtection="1">
      <alignment horizontal="right"/>
      <protection locked="0"/>
    </xf>
    <xf numFmtId="4" fontId="14" fillId="0" borderId="0" xfId="0" applyNumberFormat="1" applyFont="1" applyFill="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9" fillId="0" borderId="0" xfId="0" applyNumberFormat="1" applyFont="1" applyAlignment="1" applyProtection="1">
      <alignment horizontal="right"/>
      <protection locked="0"/>
    </xf>
    <xf numFmtId="4" fontId="9" fillId="0" borderId="3" xfId="0" applyNumberFormat="1" applyFont="1" applyBorder="1" applyAlignment="1" applyProtection="1">
      <alignment horizontal="right"/>
      <protection locked="0"/>
    </xf>
    <xf numFmtId="4" fontId="12" fillId="0" borderId="3" xfId="0" applyNumberFormat="1" applyFont="1" applyBorder="1" applyAlignment="1" applyProtection="1">
      <alignment horizontal="right"/>
      <protection locked="0"/>
    </xf>
    <xf numFmtId="4" fontId="12" fillId="0" borderId="0" xfId="0" applyNumberFormat="1" applyFont="1" applyAlignment="1" applyProtection="1">
      <alignment horizontal="right"/>
      <protection locked="0"/>
    </xf>
    <xf numFmtId="4" fontId="9" fillId="0" borderId="0" xfId="0" applyNumberFormat="1" applyFont="1" applyBorder="1" applyAlignment="1" applyProtection="1">
      <alignment horizontal="right"/>
      <protection locked="0"/>
    </xf>
    <xf numFmtId="0" fontId="12" fillId="0" borderId="0" xfId="1" applyFont="1" applyAlignment="1" applyProtection="1">
      <alignment horizontal="right"/>
      <protection locked="0"/>
    </xf>
    <xf numFmtId="2" fontId="14" fillId="0" borderId="0" xfId="0" applyNumberFormat="1" applyFont="1" applyFill="1" applyAlignment="1" applyProtection="1">
      <alignment horizontal="right"/>
      <protection locked="0"/>
    </xf>
    <xf numFmtId="4" fontId="9" fillId="0" borderId="3" xfId="0" applyNumberFormat="1" applyFont="1" applyFill="1" applyBorder="1" applyAlignment="1" applyProtection="1">
      <alignment horizontal="right" wrapText="1"/>
      <protection locked="0"/>
    </xf>
    <xf numFmtId="4" fontId="9" fillId="0" borderId="4" xfId="0" applyNumberFormat="1" applyFont="1" applyBorder="1" applyAlignment="1" applyProtection="1">
      <alignment horizontal="right"/>
      <protection locked="0"/>
    </xf>
    <xf numFmtId="3" fontId="9" fillId="0" borderId="0" xfId="0" applyNumberFormat="1" applyFont="1" applyFill="1" applyBorder="1" applyAlignment="1" applyProtection="1">
      <alignment horizontal="right"/>
      <protection locked="0"/>
    </xf>
  </cellXfs>
  <cellStyles count="5">
    <cellStyle name="Navadno" xfId="0" builtinId="0"/>
    <cellStyle name="Navadno 4" xfId="1"/>
    <cellStyle name="Navadno 52" xfId="2"/>
    <cellStyle name="Navadno_100527_popis_4.2_brez skritih" xfId="3"/>
    <cellStyle name="Normal 5"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tabSelected="1" topLeftCell="A67" zoomScale="85" zoomScaleNormal="85" zoomScaleSheetLayoutView="85" workbookViewId="0">
      <selection activeCell="G115" sqref="G115"/>
    </sheetView>
  </sheetViews>
  <sheetFormatPr defaultRowHeight="12.75" x14ac:dyDescent="0.2"/>
  <cols>
    <col min="1" max="1" width="3.6640625" style="20" bestFit="1" customWidth="1"/>
    <col min="2" max="2" width="71.1640625" style="37" customWidth="1"/>
    <col min="3" max="3" width="1.6640625" style="37" customWidth="1"/>
    <col min="4" max="4" width="7.6640625" style="45" bestFit="1" customWidth="1"/>
    <col min="5" max="5" width="11.83203125" style="22" customWidth="1"/>
    <col min="6" max="6" width="1.6640625" style="22" customWidth="1"/>
    <col min="7" max="7" width="14.33203125" style="139" customWidth="1"/>
    <col min="8" max="8" width="1.6640625" style="140" customWidth="1"/>
    <col min="9" max="9" width="19.33203125" style="140" customWidth="1"/>
    <col min="10" max="10" width="77" style="23" customWidth="1"/>
    <col min="11" max="11" width="11" style="24" customWidth="1"/>
    <col min="12" max="12" width="14.6640625" style="25" customWidth="1"/>
    <col min="13" max="16384" width="9.33203125" style="26"/>
  </cols>
  <sheetData>
    <row r="1" spans="1:11" s="7" customFormat="1" ht="15.75" x14ac:dyDescent="0.2">
      <c r="A1" s="1"/>
      <c r="B1" s="2" t="s">
        <v>44</v>
      </c>
      <c r="C1" s="2"/>
      <c r="D1" s="46"/>
      <c r="E1" s="3"/>
      <c r="F1" s="4"/>
      <c r="G1" s="50"/>
      <c r="H1" s="39"/>
      <c r="I1" s="39"/>
      <c r="J1" s="5"/>
      <c r="K1" s="6"/>
    </row>
    <row r="2" spans="1:11" s="7" customFormat="1" x14ac:dyDescent="0.2">
      <c r="A2" s="1"/>
      <c r="B2" s="2"/>
      <c r="C2" s="2"/>
      <c r="D2" s="46"/>
      <c r="E2" s="3"/>
      <c r="F2" s="4"/>
      <c r="G2" s="50"/>
      <c r="H2" s="39"/>
      <c r="I2" s="39"/>
      <c r="J2" s="5"/>
      <c r="K2" s="6"/>
    </row>
    <row r="3" spans="1:11" s="7" customFormat="1" x14ac:dyDescent="0.2">
      <c r="A3" s="1"/>
      <c r="B3" s="8" t="s">
        <v>0</v>
      </c>
      <c r="C3" s="8"/>
      <c r="D3" s="5"/>
      <c r="E3" s="3"/>
      <c r="F3" s="4"/>
      <c r="G3" s="50" t="s">
        <v>23</v>
      </c>
      <c r="H3" s="39"/>
      <c r="I3" s="136"/>
      <c r="J3" s="5"/>
      <c r="K3" s="6"/>
    </row>
    <row r="4" spans="1:11" s="7" customFormat="1" ht="15" x14ac:dyDescent="0.2">
      <c r="A4" s="1"/>
      <c r="B4" s="11" t="s">
        <v>42</v>
      </c>
      <c r="C4" s="9"/>
      <c r="D4" s="5"/>
      <c r="E4" s="3"/>
      <c r="F4" s="4"/>
      <c r="G4" s="50"/>
      <c r="H4" s="39"/>
      <c r="I4" s="39"/>
      <c r="J4" s="5"/>
      <c r="K4" s="6"/>
    </row>
    <row r="5" spans="1:11" s="7" customFormat="1" ht="15" x14ac:dyDescent="0.2">
      <c r="A5" s="1"/>
      <c r="B5" s="9"/>
      <c r="C5" s="9"/>
      <c r="D5" s="5"/>
      <c r="E5" s="3"/>
      <c r="F5" s="4"/>
      <c r="G5" s="50"/>
      <c r="H5" s="39"/>
      <c r="I5" s="39"/>
      <c r="J5" s="5"/>
      <c r="K5" s="6"/>
    </row>
    <row r="6" spans="1:11" s="7" customFormat="1" x14ac:dyDescent="0.2">
      <c r="A6" s="1"/>
      <c r="B6" s="10" t="s">
        <v>1</v>
      </c>
      <c r="C6" s="10"/>
      <c r="D6" s="5"/>
      <c r="E6" s="3"/>
      <c r="F6" s="4"/>
      <c r="G6" s="50"/>
      <c r="H6" s="39"/>
      <c r="I6" s="39"/>
      <c r="J6" s="5"/>
      <c r="K6" s="6"/>
    </row>
    <row r="7" spans="1:11" s="7" customFormat="1" ht="15" x14ac:dyDescent="0.2">
      <c r="A7" s="1"/>
      <c r="B7" s="51" t="s">
        <v>43</v>
      </c>
      <c r="C7" s="11"/>
      <c r="D7" s="46"/>
      <c r="E7" s="3"/>
      <c r="F7" s="4"/>
      <c r="G7" s="50"/>
      <c r="H7" s="39"/>
      <c r="I7" s="39"/>
      <c r="J7" s="5"/>
      <c r="K7" s="6"/>
    </row>
    <row r="8" spans="1:11" s="7" customFormat="1" x14ac:dyDescent="0.2">
      <c r="A8" s="1"/>
      <c r="B8" s="2"/>
      <c r="C8" s="2"/>
      <c r="D8" s="46"/>
      <c r="E8" s="3"/>
      <c r="F8" s="4"/>
      <c r="G8" s="50"/>
      <c r="H8" s="39"/>
      <c r="I8" s="39"/>
      <c r="J8" s="5"/>
      <c r="K8" s="6"/>
    </row>
    <row r="9" spans="1:11" s="7" customFormat="1" x14ac:dyDescent="0.2">
      <c r="A9" s="1"/>
      <c r="B9" s="12" t="s">
        <v>2</v>
      </c>
      <c r="C9" s="12"/>
      <c r="D9" s="5"/>
      <c r="E9" s="3"/>
      <c r="F9" s="4"/>
      <c r="G9" s="50"/>
      <c r="H9" s="39"/>
      <c r="I9" s="39"/>
      <c r="J9" s="5"/>
      <c r="K9" s="6"/>
    </row>
    <row r="10" spans="1:11" s="7" customFormat="1" ht="15" x14ac:dyDescent="0.2">
      <c r="A10" s="1"/>
      <c r="B10" s="13" t="s">
        <v>32</v>
      </c>
      <c r="C10" s="14"/>
      <c r="D10" s="5"/>
      <c r="E10" s="3"/>
      <c r="F10" s="4"/>
      <c r="G10" s="50"/>
      <c r="H10" s="39"/>
      <c r="I10" s="39"/>
      <c r="J10" s="5"/>
      <c r="K10" s="6"/>
    </row>
    <row r="11" spans="1:11" s="7" customFormat="1" x14ac:dyDescent="0.2">
      <c r="A11" s="15"/>
      <c r="B11" s="2"/>
      <c r="C11" s="2"/>
      <c r="D11" s="5"/>
      <c r="E11" s="3"/>
      <c r="F11" s="4"/>
      <c r="G11" s="50"/>
      <c r="H11" s="39"/>
      <c r="I11" s="39"/>
      <c r="J11" s="5"/>
      <c r="K11" s="6"/>
    </row>
    <row r="12" spans="1:11" s="7" customFormat="1" x14ac:dyDescent="0.2">
      <c r="A12" s="1"/>
      <c r="B12" s="16" t="s">
        <v>3</v>
      </c>
      <c r="C12" s="16"/>
      <c r="D12" s="5"/>
      <c r="E12" s="3"/>
      <c r="F12" s="4"/>
      <c r="G12" s="137"/>
      <c r="H12" s="138"/>
      <c r="I12" s="39"/>
      <c r="J12" s="5"/>
      <c r="K12" s="6"/>
    </row>
    <row r="13" spans="1:11" s="7" customFormat="1" x14ac:dyDescent="0.2">
      <c r="A13" s="1" t="s">
        <v>4</v>
      </c>
      <c r="B13" s="7" t="s">
        <v>5</v>
      </c>
      <c r="D13" s="5"/>
      <c r="E13" s="3"/>
      <c r="F13" s="4"/>
      <c r="G13" s="137"/>
      <c r="H13" s="138"/>
      <c r="I13" s="39"/>
      <c r="J13" s="5"/>
      <c r="K13" s="6"/>
    </row>
    <row r="14" spans="1:11" s="7" customFormat="1" x14ac:dyDescent="0.2">
      <c r="A14" s="1" t="s">
        <v>4</v>
      </c>
      <c r="B14" s="17" t="s">
        <v>6</v>
      </c>
      <c r="C14" s="17"/>
      <c r="D14" s="5"/>
      <c r="E14" s="3"/>
      <c r="F14" s="4"/>
      <c r="G14" s="137"/>
      <c r="H14" s="138"/>
      <c r="I14" s="39"/>
      <c r="J14" s="5"/>
      <c r="K14" s="6"/>
    </row>
    <row r="15" spans="1:11" s="7" customFormat="1" x14ac:dyDescent="0.2">
      <c r="A15" s="1" t="s">
        <v>4</v>
      </c>
      <c r="B15" s="7" t="s">
        <v>7</v>
      </c>
      <c r="D15" s="5"/>
      <c r="E15" s="3"/>
      <c r="F15" s="4"/>
      <c r="G15" s="137"/>
      <c r="H15" s="138"/>
      <c r="I15" s="39"/>
      <c r="J15" s="5"/>
      <c r="K15" s="6"/>
    </row>
    <row r="16" spans="1:11" s="7" customFormat="1" x14ac:dyDescent="0.2">
      <c r="A16" s="40" t="s">
        <v>4</v>
      </c>
      <c r="B16" s="41" t="s">
        <v>30</v>
      </c>
      <c r="D16" s="5"/>
      <c r="E16" s="3"/>
      <c r="F16" s="4"/>
      <c r="G16" s="137"/>
      <c r="H16" s="138"/>
      <c r="I16" s="39"/>
      <c r="J16" s="5"/>
      <c r="K16" s="6"/>
    </row>
    <row r="17" spans="1:11" s="7" customFormat="1" x14ac:dyDescent="0.2">
      <c r="A17" s="40"/>
      <c r="B17" s="41" t="s">
        <v>31</v>
      </c>
      <c r="D17" s="5"/>
      <c r="E17" s="3"/>
      <c r="F17" s="4"/>
      <c r="G17" s="137"/>
      <c r="H17" s="138"/>
      <c r="I17" s="39"/>
      <c r="J17" s="5"/>
      <c r="K17" s="6"/>
    </row>
    <row r="18" spans="1:11" s="7" customFormat="1" x14ac:dyDescent="0.2">
      <c r="A18" s="1" t="s">
        <v>4</v>
      </c>
      <c r="B18" s="7" t="s">
        <v>8</v>
      </c>
      <c r="D18" s="5"/>
      <c r="E18" s="3"/>
      <c r="F18" s="4"/>
      <c r="G18" s="137"/>
      <c r="H18" s="138"/>
      <c r="I18" s="39"/>
      <c r="J18" s="5"/>
      <c r="K18" s="6"/>
    </row>
    <row r="19" spans="1:11" s="7" customFormat="1" x14ac:dyDescent="0.2">
      <c r="A19" s="1" t="s">
        <v>4</v>
      </c>
      <c r="B19" s="7" t="s">
        <v>9</v>
      </c>
      <c r="D19" s="5"/>
      <c r="E19" s="3"/>
      <c r="F19" s="4"/>
      <c r="G19" s="137"/>
      <c r="H19" s="138"/>
      <c r="I19" s="39"/>
      <c r="J19" s="5"/>
      <c r="K19" s="6"/>
    </row>
    <row r="20" spans="1:11" s="7" customFormat="1" x14ac:dyDescent="0.2">
      <c r="A20" s="1" t="s">
        <v>4</v>
      </c>
      <c r="B20" s="7" t="s">
        <v>10</v>
      </c>
      <c r="D20" s="5"/>
      <c r="E20" s="3"/>
      <c r="F20" s="4"/>
      <c r="G20" s="137"/>
      <c r="H20" s="138"/>
      <c r="I20" s="39"/>
      <c r="J20" s="5"/>
      <c r="K20" s="6"/>
    </row>
    <row r="21" spans="1:11" s="7" customFormat="1" x14ac:dyDescent="0.2">
      <c r="A21" s="1"/>
      <c r="B21" s="7" t="s">
        <v>11</v>
      </c>
      <c r="D21" s="5"/>
      <c r="E21" s="3"/>
      <c r="F21" s="4"/>
      <c r="G21" s="137"/>
      <c r="H21" s="138"/>
      <c r="I21" s="39"/>
      <c r="J21" s="5"/>
      <c r="K21" s="6"/>
    </row>
    <row r="22" spans="1:11" s="7" customFormat="1" x14ac:dyDescent="0.2">
      <c r="A22" s="1" t="s">
        <v>4</v>
      </c>
      <c r="B22" s="7" t="s">
        <v>12</v>
      </c>
      <c r="D22" s="5"/>
      <c r="E22" s="3"/>
      <c r="F22" s="4"/>
      <c r="G22" s="137"/>
      <c r="H22" s="138"/>
      <c r="I22" s="39"/>
      <c r="J22" s="5"/>
      <c r="K22" s="6"/>
    </row>
    <row r="23" spans="1:11" s="7" customFormat="1" x14ac:dyDescent="0.2">
      <c r="A23" s="1"/>
      <c r="B23" s="7" t="s">
        <v>13</v>
      </c>
      <c r="D23" s="5"/>
      <c r="E23" s="3"/>
      <c r="F23" s="4"/>
      <c r="G23" s="137"/>
      <c r="H23" s="138"/>
      <c r="I23" s="39"/>
      <c r="J23" s="5"/>
      <c r="K23" s="6"/>
    </row>
    <row r="24" spans="1:11" s="7" customFormat="1" x14ac:dyDescent="0.2">
      <c r="A24" s="1" t="s">
        <v>4</v>
      </c>
      <c r="B24" s="7" t="s">
        <v>14</v>
      </c>
      <c r="D24" s="5"/>
      <c r="E24" s="3"/>
      <c r="F24" s="4"/>
      <c r="G24" s="137"/>
      <c r="H24" s="138"/>
      <c r="I24" s="39"/>
      <c r="J24" s="5"/>
      <c r="K24" s="6"/>
    </row>
    <row r="25" spans="1:11" s="7" customFormat="1" x14ac:dyDescent="0.2">
      <c r="A25" s="1" t="s">
        <v>4</v>
      </c>
      <c r="B25" s="7" t="s">
        <v>15</v>
      </c>
      <c r="D25" s="5"/>
      <c r="E25" s="3"/>
      <c r="F25" s="4"/>
      <c r="G25" s="137"/>
      <c r="H25" s="138"/>
      <c r="I25" s="39"/>
      <c r="J25" s="5"/>
      <c r="K25" s="6"/>
    </row>
    <row r="26" spans="1:11" s="7" customFormat="1" x14ac:dyDescent="0.2">
      <c r="A26" s="1" t="s">
        <v>4</v>
      </c>
      <c r="B26" s="17" t="s">
        <v>16</v>
      </c>
      <c r="C26" s="17"/>
      <c r="D26" s="5"/>
      <c r="E26" s="3"/>
      <c r="F26" s="4"/>
      <c r="G26" s="137"/>
      <c r="H26" s="138"/>
      <c r="I26" s="39"/>
      <c r="J26" s="5"/>
      <c r="K26" s="6"/>
    </row>
    <row r="27" spans="1:11" s="7" customFormat="1" x14ac:dyDescent="0.2">
      <c r="A27" s="18"/>
      <c r="B27" s="17" t="s">
        <v>17</v>
      </c>
      <c r="C27" s="17"/>
      <c r="D27" s="5"/>
      <c r="E27" s="3"/>
      <c r="F27" s="4"/>
      <c r="G27" s="137"/>
      <c r="H27" s="138"/>
      <c r="I27" s="39"/>
      <c r="J27" s="5"/>
      <c r="K27" s="6"/>
    </row>
    <row r="28" spans="1:11" s="7" customFormat="1" x14ac:dyDescent="0.2">
      <c r="A28" s="40" t="s">
        <v>4</v>
      </c>
      <c r="B28" s="42" t="s">
        <v>25</v>
      </c>
      <c r="C28" s="17"/>
      <c r="D28" s="5"/>
      <c r="E28" s="3"/>
      <c r="F28" s="4"/>
      <c r="G28" s="137"/>
      <c r="H28" s="138"/>
      <c r="I28" s="39"/>
      <c r="J28" s="5"/>
      <c r="K28" s="6"/>
    </row>
    <row r="29" spans="1:11" s="7" customFormat="1" x14ac:dyDescent="0.2">
      <c r="A29" s="40" t="s">
        <v>4</v>
      </c>
      <c r="B29" s="42" t="s">
        <v>26</v>
      </c>
      <c r="C29" s="17"/>
      <c r="D29" s="5"/>
      <c r="E29" s="3"/>
      <c r="F29" s="4"/>
      <c r="G29" s="137"/>
      <c r="H29" s="138"/>
      <c r="I29" s="39"/>
      <c r="J29" s="5"/>
      <c r="K29" s="6"/>
    </row>
    <row r="30" spans="1:11" s="7" customFormat="1" x14ac:dyDescent="0.2">
      <c r="A30" s="40"/>
      <c r="B30" s="42" t="s">
        <v>27</v>
      </c>
      <c r="C30" s="17"/>
      <c r="D30" s="5"/>
      <c r="E30" s="3"/>
      <c r="F30" s="4"/>
      <c r="G30" s="137"/>
      <c r="H30" s="138"/>
      <c r="I30" s="39"/>
      <c r="J30" s="5"/>
      <c r="K30" s="6"/>
    </row>
    <row r="31" spans="1:11" s="7" customFormat="1" x14ac:dyDescent="0.2">
      <c r="A31" s="43" t="s">
        <v>4</v>
      </c>
      <c r="B31" s="42" t="s">
        <v>28</v>
      </c>
      <c r="C31" s="17"/>
      <c r="D31" s="5"/>
      <c r="E31" s="3"/>
      <c r="F31" s="4"/>
      <c r="G31" s="137"/>
      <c r="H31" s="138"/>
      <c r="I31" s="39"/>
      <c r="J31" s="5"/>
      <c r="K31" s="6"/>
    </row>
    <row r="32" spans="1:11" s="7" customFormat="1" x14ac:dyDescent="0.2">
      <c r="A32" s="18"/>
      <c r="B32" s="17"/>
      <c r="C32" s="17"/>
      <c r="D32" s="5"/>
      <c r="E32" s="3"/>
      <c r="F32" s="4"/>
      <c r="G32" s="137"/>
      <c r="H32" s="138"/>
      <c r="I32" s="39"/>
      <c r="J32" s="5"/>
      <c r="K32" s="6"/>
    </row>
    <row r="33" spans="1:12" s="7" customFormat="1" x14ac:dyDescent="0.2">
      <c r="A33" s="19"/>
      <c r="B33" s="17" t="s">
        <v>18</v>
      </c>
      <c r="C33" s="17"/>
      <c r="D33" s="5"/>
      <c r="E33" s="3"/>
      <c r="F33" s="4"/>
      <c r="G33" s="137"/>
      <c r="H33" s="138"/>
      <c r="I33" s="39"/>
      <c r="J33" s="5"/>
      <c r="K33" s="6"/>
    </row>
    <row r="34" spans="1:12" s="7" customFormat="1" x14ac:dyDescent="0.2">
      <c r="A34" s="19" t="s">
        <v>4</v>
      </c>
      <c r="B34" s="17" t="s">
        <v>19</v>
      </c>
      <c r="C34" s="17"/>
      <c r="D34" s="5"/>
      <c r="E34" s="3"/>
      <c r="F34" s="4"/>
      <c r="G34" s="137"/>
      <c r="H34" s="138"/>
      <c r="I34" s="39"/>
      <c r="J34" s="5"/>
      <c r="K34" s="6"/>
    </row>
    <row r="35" spans="1:12" s="7" customFormat="1" x14ac:dyDescent="0.2">
      <c r="A35" s="19" t="s">
        <v>4</v>
      </c>
      <c r="B35" s="17" t="s">
        <v>20</v>
      </c>
      <c r="C35" s="17"/>
      <c r="D35" s="5"/>
      <c r="E35" s="3"/>
      <c r="F35" s="4"/>
      <c r="G35" s="137"/>
      <c r="H35" s="138"/>
      <c r="I35" s="39"/>
      <c r="J35" s="5"/>
      <c r="K35" s="6"/>
    </row>
    <row r="36" spans="1:12" s="7" customFormat="1" x14ac:dyDescent="0.2">
      <c r="A36" s="19" t="s">
        <v>4</v>
      </c>
      <c r="B36" s="17" t="s">
        <v>21</v>
      </c>
      <c r="C36" s="17"/>
      <c r="D36" s="5"/>
      <c r="E36" s="3"/>
      <c r="F36" s="4"/>
      <c r="G36" s="137"/>
      <c r="H36" s="138"/>
      <c r="I36" s="39"/>
      <c r="J36" s="5"/>
      <c r="K36" s="6"/>
    </row>
    <row r="37" spans="1:12" s="7" customFormat="1" x14ac:dyDescent="0.2">
      <c r="A37" s="40" t="s">
        <v>4</v>
      </c>
      <c r="B37" s="41" t="s">
        <v>24</v>
      </c>
      <c r="C37" s="17"/>
      <c r="D37" s="5"/>
      <c r="E37" s="3"/>
      <c r="F37" s="4"/>
      <c r="G37" s="137"/>
      <c r="H37" s="138"/>
      <c r="I37" s="39"/>
      <c r="J37" s="5"/>
      <c r="K37" s="6"/>
    </row>
    <row r="38" spans="1:12" ht="13.5" thickBot="1" x14ac:dyDescent="0.25">
      <c r="B38" s="21"/>
      <c r="C38" s="21"/>
    </row>
    <row r="39" spans="1:12" s="23" customFormat="1" x14ac:dyDescent="0.2">
      <c r="A39" s="72" t="s">
        <v>72</v>
      </c>
      <c r="B39" s="73" t="s">
        <v>73</v>
      </c>
      <c r="C39" s="73"/>
      <c r="D39" s="74" t="s">
        <v>74</v>
      </c>
      <c r="E39" s="75" t="s">
        <v>75</v>
      </c>
      <c r="F39" s="75"/>
      <c r="G39" s="175" t="s">
        <v>76</v>
      </c>
      <c r="H39" s="141"/>
      <c r="I39" s="142" t="s">
        <v>77</v>
      </c>
      <c r="K39" s="27"/>
      <c r="L39" s="28"/>
    </row>
    <row r="40" spans="1:12" s="23" customFormat="1" x14ac:dyDescent="0.2">
      <c r="A40" s="20"/>
      <c r="B40" s="52"/>
      <c r="C40" s="52"/>
      <c r="D40" s="53"/>
      <c r="E40" s="54"/>
      <c r="F40" s="54"/>
      <c r="G40" s="143"/>
      <c r="H40" s="144"/>
      <c r="I40" s="144"/>
      <c r="K40" s="27"/>
      <c r="L40" s="28"/>
    </row>
    <row r="41" spans="1:12" s="23" customFormat="1" x14ac:dyDescent="0.2">
      <c r="A41" s="20"/>
      <c r="B41" s="55" t="s">
        <v>18</v>
      </c>
      <c r="C41" s="52"/>
      <c r="D41" s="53"/>
      <c r="E41" s="54"/>
      <c r="F41" s="54"/>
      <c r="G41" s="143"/>
      <c r="H41" s="144"/>
      <c r="I41" s="144"/>
      <c r="K41" s="27"/>
      <c r="L41" s="28"/>
    </row>
    <row r="42" spans="1:12" s="23" customFormat="1" ht="30.75" customHeight="1" x14ac:dyDescent="0.2">
      <c r="A42" s="20"/>
      <c r="B42" s="55" t="s">
        <v>33</v>
      </c>
      <c r="C42" s="52"/>
      <c r="D42" s="53"/>
      <c r="E42" s="54"/>
      <c r="F42" s="54"/>
      <c r="G42" s="143"/>
      <c r="H42" s="144"/>
      <c r="I42" s="144"/>
      <c r="K42" s="27"/>
      <c r="L42" s="28"/>
    </row>
    <row r="43" spans="1:12" s="23" customFormat="1" x14ac:dyDescent="0.2">
      <c r="A43" s="20"/>
      <c r="B43" s="55"/>
      <c r="C43" s="52"/>
      <c r="D43" s="53"/>
      <c r="E43" s="54"/>
      <c r="F43" s="54"/>
      <c r="G43" s="143"/>
      <c r="H43" s="144"/>
      <c r="I43" s="144"/>
      <c r="K43" s="27"/>
      <c r="L43" s="28"/>
    </row>
    <row r="44" spans="1:12" s="23" customFormat="1" ht="14.25" x14ac:dyDescent="0.2">
      <c r="A44" s="20"/>
      <c r="B44" s="116" t="s">
        <v>107</v>
      </c>
      <c r="C44" s="52"/>
      <c r="D44" s="53"/>
      <c r="E44" s="54"/>
      <c r="F44" s="54"/>
      <c r="G44" s="143"/>
      <c r="H44" s="144"/>
      <c r="I44" s="144"/>
      <c r="K44" s="27"/>
      <c r="L44" s="28"/>
    </row>
    <row r="45" spans="1:12" s="23" customFormat="1" x14ac:dyDescent="0.2">
      <c r="A45" s="20"/>
      <c r="B45" s="55"/>
      <c r="C45" s="52"/>
      <c r="D45" s="53"/>
      <c r="E45" s="54"/>
      <c r="F45" s="54"/>
      <c r="G45" s="143"/>
      <c r="H45" s="144"/>
      <c r="I45" s="144"/>
      <c r="K45" s="27"/>
      <c r="L45" s="28"/>
    </row>
    <row r="46" spans="1:12" s="23" customFormat="1" x14ac:dyDescent="0.2">
      <c r="A46" s="20"/>
      <c r="B46" s="112" t="s">
        <v>53</v>
      </c>
      <c r="C46" s="52"/>
      <c r="D46" s="53"/>
      <c r="E46" s="54"/>
      <c r="F46" s="54"/>
      <c r="G46" s="143"/>
      <c r="H46" s="144"/>
      <c r="I46" s="144"/>
      <c r="K46" s="27"/>
      <c r="L46" s="28"/>
    </row>
    <row r="47" spans="1:12" s="23" customFormat="1" x14ac:dyDescent="0.2">
      <c r="A47" s="29"/>
      <c r="B47" s="30"/>
      <c r="C47" s="30"/>
      <c r="D47" s="31"/>
      <c r="E47" s="32"/>
      <c r="F47" s="32"/>
      <c r="G47" s="145"/>
      <c r="H47" s="146"/>
      <c r="I47" s="146"/>
      <c r="K47" s="33"/>
      <c r="L47" s="34"/>
    </row>
    <row r="48" spans="1:12" s="23" customFormat="1" ht="25.5" x14ac:dyDescent="0.2">
      <c r="A48" s="48" t="s">
        <v>29</v>
      </c>
      <c r="B48" s="35" t="s">
        <v>39</v>
      </c>
      <c r="C48" s="44"/>
      <c r="D48" s="47" t="s">
        <v>34</v>
      </c>
      <c r="E48" s="49">
        <v>24</v>
      </c>
      <c r="F48" s="22"/>
      <c r="G48" s="147"/>
      <c r="H48" s="140"/>
      <c r="I48" s="148">
        <f>+E48*G48</f>
        <v>0</v>
      </c>
      <c r="K48" s="24"/>
      <c r="L48" s="25"/>
    </row>
    <row r="49" spans="1:12" s="23" customFormat="1" x14ac:dyDescent="0.2">
      <c r="A49" s="48"/>
      <c r="B49" s="35"/>
      <c r="C49" s="44"/>
      <c r="D49" s="47"/>
      <c r="E49" s="49"/>
      <c r="F49" s="22"/>
      <c r="G49" s="149"/>
      <c r="H49" s="140"/>
      <c r="I49" s="150"/>
      <c r="K49" s="24"/>
      <c r="L49" s="25"/>
    </row>
    <row r="50" spans="1:12" s="23" customFormat="1" x14ac:dyDescent="0.2">
      <c r="A50" s="48">
        <v>2</v>
      </c>
      <c r="B50" s="56" t="s">
        <v>45</v>
      </c>
      <c r="C50" s="44"/>
      <c r="G50" s="176"/>
      <c r="H50" s="151"/>
      <c r="I50" s="151"/>
      <c r="K50" s="24"/>
      <c r="L50" s="25"/>
    </row>
    <row r="51" spans="1:12" s="23" customFormat="1" x14ac:dyDescent="0.2">
      <c r="A51" s="48"/>
      <c r="B51" s="56" t="s">
        <v>46</v>
      </c>
      <c r="C51" s="44"/>
      <c r="D51" s="47" t="s">
        <v>38</v>
      </c>
      <c r="E51" s="49">
        <v>4</v>
      </c>
      <c r="F51" s="22"/>
      <c r="G51" s="147"/>
      <c r="H51" s="140"/>
      <c r="I51" s="148">
        <f>+E51*G51</f>
        <v>0</v>
      </c>
      <c r="K51" s="24"/>
      <c r="L51" s="25"/>
    </row>
    <row r="52" spans="1:12" s="23" customFormat="1" x14ac:dyDescent="0.2">
      <c r="A52" s="48"/>
      <c r="B52" s="56"/>
      <c r="C52" s="44"/>
      <c r="D52" s="47"/>
      <c r="E52" s="49"/>
      <c r="F52" s="22"/>
      <c r="G52" s="149"/>
      <c r="H52" s="140"/>
      <c r="I52" s="150"/>
      <c r="K52" s="24"/>
      <c r="L52" s="25"/>
    </row>
    <row r="53" spans="1:12" s="23" customFormat="1" ht="51" x14ac:dyDescent="0.2">
      <c r="A53" s="48">
        <v>3</v>
      </c>
      <c r="B53" s="35" t="s">
        <v>40</v>
      </c>
      <c r="C53" s="44"/>
      <c r="D53" s="47" t="s">
        <v>22</v>
      </c>
      <c r="E53" s="49">
        <f>19.78*4*1.05</f>
        <v>83.076000000000008</v>
      </c>
      <c r="F53" s="22"/>
      <c r="G53" s="147"/>
      <c r="H53" s="150"/>
      <c r="I53" s="148">
        <f>+E53*G53</f>
        <v>0</v>
      </c>
      <c r="K53" s="24"/>
      <c r="L53" s="25"/>
    </row>
    <row r="54" spans="1:12" s="23" customFormat="1" x14ac:dyDescent="0.2">
      <c r="A54" s="48"/>
      <c r="B54" s="44"/>
      <c r="C54" s="44"/>
      <c r="D54" s="47"/>
      <c r="E54" s="49"/>
      <c r="F54" s="22"/>
      <c r="G54" s="139"/>
      <c r="H54" s="140"/>
      <c r="I54" s="140"/>
      <c r="K54" s="24"/>
      <c r="L54" s="25"/>
    </row>
    <row r="55" spans="1:12" s="23" customFormat="1" ht="38.25" x14ac:dyDescent="0.2">
      <c r="A55" s="48">
        <v>4</v>
      </c>
      <c r="B55" s="56" t="s">
        <v>47</v>
      </c>
      <c r="C55" s="44"/>
      <c r="D55" s="47" t="s">
        <v>22</v>
      </c>
      <c r="E55" s="49">
        <f>17.2*3.3*1.05</f>
        <v>59.597999999999999</v>
      </c>
      <c r="F55" s="22"/>
      <c r="G55" s="147"/>
      <c r="H55" s="140"/>
      <c r="I55" s="148">
        <f>+E55*G55</f>
        <v>0</v>
      </c>
      <c r="K55" s="24"/>
      <c r="L55" s="25"/>
    </row>
    <row r="56" spans="1:12" s="23" customFormat="1" x14ac:dyDescent="0.2">
      <c r="A56" s="48"/>
      <c r="B56" s="44"/>
      <c r="C56" s="44"/>
      <c r="D56" s="47"/>
      <c r="E56" s="49"/>
      <c r="F56" s="22"/>
      <c r="G56" s="139"/>
      <c r="H56" s="140"/>
      <c r="I56" s="140"/>
      <c r="K56" s="24"/>
      <c r="L56" s="25"/>
    </row>
    <row r="57" spans="1:12" s="23" customFormat="1" x14ac:dyDescent="0.2">
      <c r="A57" s="48">
        <v>5</v>
      </c>
      <c r="B57" s="56" t="s">
        <v>48</v>
      </c>
      <c r="C57" s="44"/>
      <c r="D57" s="47" t="s">
        <v>22</v>
      </c>
      <c r="E57" s="49">
        <f>4.6*3.3*2*1.05</f>
        <v>31.877999999999997</v>
      </c>
      <c r="F57" s="22"/>
      <c r="G57" s="147"/>
      <c r="H57" s="140"/>
      <c r="I57" s="148">
        <f>+E57*G57</f>
        <v>0</v>
      </c>
      <c r="K57" s="24"/>
      <c r="L57" s="25"/>
    </row>
    <row r="58" spans="1:12" s="23" customFormat="1" x14ac:dyDescent="0.2">
      <c r="A58" s="48"/>
      <c r="B58" s="44"/>
      <c r="C58" s="44"/>
      <c r="D58" s="47"/>
      <c r="E58" s="49"/>
      <c r="F58" s="22"/>
      <c r="G58" s="139"/>
      <c r="H58" s="140"/>
      <c r="I58" s="140"/>
      <c r="K58" s="24"/>
      <c r="L58" s="25"/>
    </row>
    <row r="59" spans="1:12" ht="25.5" x14ac:dyDescent="0.2">
      <c r="A59" s="20">
        <v>6</v>
      </c>
      <c r="B59" s="37" t="s">
        <v>50</v>
      </c>
      <c r="D59" s="47" t="s">
        <v>22</v>
      </c>
      <c r="E59" s="49">
        <f>(4.6*3.3*2+17.2*0.8*2)*1.05</f>
        <v>60.774000000000001</v>
      </c>
      <c r="G59" s="147"/>
      <c r="I59" s="148">
        <f>+E59*G59</f>
        <v>0</v>
      </c>
    </row>
    <row r="60" spans="1:12" s="23" customFormat="1" x14ac:dyDescent="0.2">
      <c r="A60" s="48"/>
      <c r="B60" s="44"/>
      <c r="C60" s="44"/>
      <c r="D60" s="47"/>
      <c r="E60" s="49"/>
      <c r="F60" s="22"/>
      <c r="G60" s="139"/>
      <c r="H60" s="140"/>
      <c r="I60" s="140"/>
      <c r="K60" s="24"/>
      <c r="L60" s="25"/>
    </row>
    <row r="61" spans="1:12" x14ac:dyDescent="0.2">
      <c r="B61" s="113" t="s">
        <v>59</v>
      </c>
    </row>
    <row r="63" spans="1:12" ht="51" x14ac:dyDescent="0.2">
      <c r="A63" s="20">
        <v>7</v>
      </c>
      <c r="B63" s="117" t="s">
        <v>109</v>
      </c>
      <c r="D63" s="58" t="s">
        <v>22</v>
      </c>
      <c r="E63" s="49">
        <v>20</v>
      </c>
      <c r="G63" s="147"/>
      <c r="I63" s="148">
        <f>+E63*G63</f>
        <v>0</v>
      </c>
    </row>
    <row r="65" spans="1:12" ht="25.5" x14ac:dyDescent="0.2">
      <c r="A65" s="48">
        <v>8</v>
      </c>
      <c r="B65" s="35" t="s">
        <v>35</v>
      </c>
      <c r="C65" s="44"/>
      <c r="D65" s="47" t="s">
        <v>22</v>
      </c>
      <c r="E65" s="49">
        <f>+E53</f>
        <v>83.076000000000008</v>
      </c>
      <c r="G65" s="147"/>
      <c r="I65" s="148">
        <f>+E65*G65</f>
        <v>0</v>
      </c>
    </row>
    <row r="66" spans="1:12" s="23" customFormat="1" x14ac:dyDescent="0.2">
      <c r="A66" s="48"/>
      <c r="B66" s="56"/>
      <c r="C66" s="44"/>
      <c r="D66" s="47"/>
      <c r="E66" s="49"/>
      <c r="F66" s="22"/>
      <c r="G66" s="149"/>
      <c r="H66" s="140"/>
      <c r="I66" s="150"/>
      <c r="K66" s="24"/>
      <c r="L66" s="25"/>
    </row>
    <row r="67" spans="1:12" s="23" customFormat="1" ht="25.5" x14ac:dyDescent="0.2">
      <c r="A67" s="48">
        <v>9</v>
      </c>
      <c r="B67" s="44" t="s">
        <v>41</v>
      </c>
      <c r="C67" s="44"/>
      <c r="D67" s="47" t="s">
        <v>22</v>
      </c>
      <c r="E67" s="49">
        <f>+E65</f>
        <v>83.076000000000008</v>
      </c>
      <c r="F67" s="22"/>
      <c r="G67" s="147"/>
      <c r="H67" s="140"/>
      <c r="I67" s="148">
        <f>+E67*G67</f>
        <v>0</v>
      </c>
      <c r="K67" s="24"/>
      <c r="L67" s="25"/>
    </row>
    <row r="68" spans="1:12" s="23" customFormat="1" x14ac:dyDescent="0.2">
      <c r="A68" s="48"/>
      <c r="B68" s="56"/>
      <c r="C68" s="44"/>
      <c r="D68" s="47"/>
      <c r="E68" s="49"/>
      <c r="F68" s="22"/>
      <c r="G68" s="149"/>
      <c r="H68" s="140"/>
      <c r="I68" s="150"/>
      <c r="K68" s="24"/>
      <c r="L68" s="25"/>
    </row>
    <row r="69" spans="1:12" s="23" customFormat="1" x14ac:dyDescent="0.2">
      <c r="A69" s="48">
        <v>10</v>
      </c>
      <c r="B69" s="57" t="s">
        <v>36</v>
      </c>
      <c r="C69" s="44"/>
      <c r="D69" s="47" t="s">
        <v>37</v>
      </c>
      <c r="E69" s="49">
        <v>4</v>
      </c>
      <c r="F69" s="22"/>
      <c r="G69" s="147"/>
      <c r="H69" s="140"/>
      <c r="I69" s="148">
        <f>+E69*G69</f>
        <v>0</v>
      </c>
      <c r="K69" s="24"/>
      <c r="L69" s="25"/>
    </row>
    <row r="70" spans="1:12" s="23" customFormat="1" x14ac:dyDescent="0.2">
      <c r="A70" s="48"/>
      <c r="B70" s="57"/>
      <c r="C70" s="44"/>
      <c r="D70" s="47"/>
      <c r="E70" s="49"/>
      <c r="F70" s="22"/>
      <c r="G70" s="149"/>
      <c r="H70" s="140"/>
      <c r="I70" s="150"/>
      <c r="K70" s="24"/>
      <c r="L70" s="25"/>
    </row>
    <row r="71" spans="1:12" s="23" customFormat="1" ht="25.5" x14ac:dyDescent="0.2">
      <c r="A71" s="48">
        <v>11</v>
      </c>
      <c r="B71" s="57" t="s">
        <v>57</v>
      </c>
      <c r="C71" s="44"/>
      <c r="D71" s="47" t="s">
        <v>51</v>
      </c>
      <c r="E71" s="49">
        <v>17.2</v>
      </c>
      <c r="F71" s="22"/>
      <c r="G71" s="147"/>
      <c r="H71" s="140"/>
      <c r="I71" s="148">
        <f>+E71*G71</f>
        <v>0</v>
      </c>
      <c r="K71" s="24"/>
      <c r="L71" s="25"/>
    </row>
    <row r="72" spans="1:12" s="23" customFormat="1" x14ac:dyDescent="0.2">
      <c r="A72" s="48"/>
      <c r="B72" s="57"/>
      <c r="C72" s="44"/>
      <c r="D72" s="47"/>
      <c r="E72" s="49"/>
      <c r="F72" s="22"/>
      <c r="G72" s="149"/>
      <c r="H72" s="140"/>
      <c r="I72" s="150"/>
      <c r="K72" s="24"/>
      <c r="L72" s="25"/>
    </row>
    <row r="73" spans="1:12" s="23" customFormat="1" ht="58.5" customHeight="1" x14ac:dyDescent="0.2">
      <c r="A73" s="48">
        <v>12</v>
      </c>
      <c r="B73" s="57" t="s">
        <v>108</v>
      </c>
      <c r="C73" s="44"/>
      <c r="D73" s="47" t="s">
        <v>37</v>
      </c>
      <c r="E73" s="49">
        <v>4</v>
      </c>
      <c r="F73" s="22"/>
      <c r="G73" s="147"/>
      <c r="H73" s="140"/>
      <c r="I73" s="148">
        <f>+E73*G73</f>
        <v>0</v>
      </c>
      <c r="K73" s="24"/>
      <c r="L73" s="25"/>
    </row>
    <row r="74" spans="1:12" s="23" customFormat="1" x14ac:dyDescent="0.2">
      <c r="A74" s="48"/>
      <c r="B74" s="57"/>
      <c r="C74" s="44"/>
      <c r="D74" s="47"/>
      <c r="E74" s="49"/>
      <c r="F74" s="22"/>
      <c r="G74" s="149"/>
      <c r="H74" s="140"/>
      <c r="I74" s="150"/>
      <c r="K74" s="24"/>
      <c r="L74" s="25"/>
    </row>
    <row r="75" spans="1:12" s="23" customFormat="1" x14ac:dyDescent="0.2">
      <c r="A75" s="48"/>
      <c r="B75" s="57"/>
      <c r="C75" s="44"/>
      <c r="D75" s="47"/>
      <c r="E75" s="49"/>
      <c r="F75" s="22"/>
      <c r="G75" s="149"/>
      <c r="H75" s="140"/>
      <c r="I75" s="150"/>
      <c r="K75" s="24"/>
      <c r="L75" s="25"/>
    </row>
    <row r="76" spans="1:12" s="23" customFormat="1" x14ac:dyDescent="0.2">
      <c r="A76" s="48"/>
      <c r="B76" s="112" t="s">
        <v>55</v>
      </c>
      <c r="C76" s="44"/>
      <c r="D76" s="47"/>
      <c r="E76" s="49"/>
      <c r="F76" s="22"/>
      <c r="G76" s="149"/>
      <c r="H76" s="140"/>
      <c r="I76" s="150"/>
      <c r="K76" s="24"/>
      <c r="L76" s="25"/>
    </row>
    <row r="77" spans="1:12" s="23" customFormat="1" x14ac:dyDescent="0.2">
      <c r="A77" s="48"/>
      <c r="B77" s="56"/>
      <c r="C77" s="44"/>
      <c r="D77" s="47"/>
      <c r="E77" s="49"/>
      <c r="F77" s="22"/>
      <c r="G77" s="149"/>
      <c r="H77" s="140"/>
      <c r="I77" s="150"/>
      <c r="K77" s="24"/>
      <c r="L77" s="25"/>
    </row>
    <row r="78" spans="1:12" s="23" customFormat="1" ht="84.75" customHeight="1" x14ac:dyDescent="0.2">
      <c r="A78" s="48">
        <v>13</v>
      </c>
      <c r="B78" s="56" t="s">
        <v>54</v>
      </c>
      <c r="C78" s="44"/>
      <c r="D78" s="47" t="s">
        <v>22</v>
      </c>
      <c r="E78" s="49">
        <f>(4.3*4*3.3+4.6*2*3.3)*1.05</f>
        <v>91.475999999999999</v>
      </c>
      <c r="F78" s="22"/>
      <c r="G78" s="147"/>
      <c r="H78" s="140"/>
      <c r="I78" s="148">
        <f>+E78*G78</f>
        <v>0</v>
      </c>
      <c r="K78" s="24"/>
      <c r="L78" s="25"/>
    </row>
    <row r="79" spans="1:12" s="23" customFormat="1" x14ac:dyDescent="0.2">
      <c r="A79" s="48"/>
      <c r="B79" s="56"/>
      <c r="C79" s="44"/>
      <c r="D79" s="47"/>
      <c r="E79" s="49"/>
      <c r="F79" s="22"/>
      <c r="G79" s="149"/>
      <c r="H79" s="140"/>
      <c r="I79" s="150"/>
      <c r="K79" s="24"/>
      <c r="L79" s="25"/>
    </row>
    <row r="80" spans="1:12" s="23" customFormat="1" ht="76.5" customHeight="1" x14ac:dyDescent="0.2">
      <c r="A80" s="48">
        <v>14</v>
      </c>
      <c r="B80" s="56" t="s">
        <v>118</v>
      </c>
      <c r="C80" s="44"/>
      <c r="D80" s="47" t="s">
        <v>22</v>
      </c>
      <c r="E80" s="49">
        <f>17.2*1</f>
        <v>17.2</v>
      </c>
      <c r="F80" s="22"/>
      <c r="G80" s="147"/>
      <c r="H80" s="140"/>
      <c r="I80" s="148">
        <f>+E80*G80</f>
        <v>0</v>
      </c>
      <c r="K80" s="24"/>
      <c r="L80" s="25"/>
    </row>
    <row r="81" spans="1:12" s="23" customFormat="1" x14ac:dyDescent="0.2">
      <c r="A81" s="48"/>
      <c r="B81" s="56"/>
      <c r="C81" s="44"/>
      <c r="D81" s="47"/>
      <c r="E81" s="49"/>
      <c r="F81" s="22"/>
      <c r="G81" s="149"/>
      <c r="H81" s="140"/>
      <c r="I81" s="150"/>
      <c r="K81" s="24"/>
      <c r="L81" s="25"/>
    </row>
    <row r="82" spans="1:12" s="23" customFormat="1" x14ac:dyDescent="0.2">
      <c r="A82" s="48">
        <v>15</v>
      </c>
      <c r="B82" s="57" t="s">
        <v>65</v>
      </c>
      <c r="C82" s="44"/>
      <c r="D82" s="47"/>
      <c r="E82" s="49"/>
      <c r="F82" s="22"/>
      <c r="G82" s="149"/>
      <c r="H82" s="140"/>
      <c r="I82" s="150"/>
      <c r="K82" s="24"/>
      <c r="L82" s="25"/>
    </row>
    <row r="83" spans="1:12" s="23" customFormat="1" ht="58.5" customHeight="1" x14ac:dyDescent="0.2">
      <c r="A83" s="48"/>
      <c r="B83" s="57" t="s">
        <v>66</v>
      </c>
      <c r="C83" s="44"/>
      <c r="D83" s="47" t="s">
        <v>22</v>
      </c>
      <c r="E83" s="49">
        <f>17.2*2</f>
        <v>34.4</v>
      </c>
      <c r="F83" s="22"/>
      <c r="G83" s="147"/>
      <c r="H83" s="140"/>
      <c r="I83" s="148">
        <f>+E83*G83</f>
        <v>0</v>
      </c>
      <c r="K83" s="24"/>
      <c r="L83" s="25"/>
    </row>
    <row r="84" spans="1:12" s="23" customFormat="1" x14ac:dyDescent="0.2">
      <c r="A84" s="48"/>
      <c r="B84" s="56"/>
      <c r="C84" s="44"/>
      <c r="D84" s="47"/>
      <c r="E84" s="49"/>
      <c r="F84" s="22"/>
      <c r="G84" s="149"/>
      <c r="H84" s="140"/>
      <c r="I84" s="150"/>
      <c r="K84" s="24"/>
      <c r="L84" s="25"/>
    </row>
    <row r="85" spans="1:12" s="23" customFormat="1" x14ac:dyDescent="0.2">
      <c r="A85" s="48"/>
      <c r="B85" s="111" t="s">
        <v>56</v>
      </c>
      <c r="C85" s="44"/>
      <c r="D85" s="47"/>
      <c r="E85" s="49"/>
      <c r="F85" s="22"/>
      <c r="G85" s="149"/>
      <c r="H85" s="140"/>
      <c r="I85" s="150"/>
      <c r="K85" s="24"/>
      <c r="L85" s="25"/>
    </row>
    <row r="86" spans="1:12" s="23" customFormat="1" x14ac:dyDescent="0.2">
      <c r="A86" s="48"/>
      <c r="B86" s="56"/>
      <c r="C86" s="44"/>
      <c r="D86" s="47"/>
      <c r="E86" s="49"/>
      <c r="F86" s="22"/>
      <c r="G86" s="149"/>
      <c r="H86" s="140"/>
      <c r="I86" s="150"/>
      <c r="K86" s="24"/>
      <c r="L86" s="25"/>
    </row>
    <row r="87" spans="1:12" s="23" customFormat="1" ht="45" customHeight="1" x14ac:dyDescent="0.2">
      <c r="A87" s="23">
        <v>16</v>
      </c>
      <c r="B87" s="60" t="s">
        <v>110</v>
      </c>
      <c r="D87" s="61" t="s">
        <v>22</v>
      </c>
      <c r="E87" s="49">
        <f>(79.12+4.6*3.3*3)*1.05</f>
        <v>130.893</v>
      </c>
      <c r="F87" s="22"/>
      <c r="G87" s="147"/>
      <c r="H87" s="140"/>
      <c r="I87" s="148">
        <f>+E87*G87</f>
        <v>0</v>
      </c>
      <c r="K87" s="24"/>
      <c r="L87" s="25"/>
    </row>
    <row r="88" spans="1:12" s="23" customFormat="1" x14ac:dyDescent="0.2">
      <c r="A88" s="48"/>
      <c r="B88" s="56"/>
      <c r="C88" s="44"/>
      <c r="D88" s="47"/>
      <c r="E88" s="49"/>
      <c r="F88" s="22"/>
      <c r="G88" s="149"/>
      <c r="H88" s="140"/>
      <c r="I88" s="150"/>
      <c r="K88" s="24"/>
      <c r="L88" s="25"/>
    </row>
    <row r="89" spans="1:12" s="23" customFormat="1" ht="25.5" x14ac:dyDescent="0.2">
      <c r="A89" s="48">
        <v>17</v>
      </c>
      <c r="B89" s="56" t="s">
        <v>58</v>
      </c>
      <c r="C89" s="44"/>
      <c r="D89" s="47" t="s">
        <v>22</v>
      </c>
      <c r="E89" s="49">
        <f>(79.12+4.6*3.3*8+87.2*2+34.4)*1.05</f>
        <v>429.82800000000003</v>
      </c>
      <c r="F89" s="22"/>
      <c r="G89" s="147"/>
      <c r="H89" s="140"/>
      <c r="I89" s="148">
        <f>+E89*G89</f>
        <v>0</v>
      </c>
      <c r="K89" s="24"/>
      <c r="L89" s="25"/>
    </row>
    <row r="90" spans="1:12" s="23" customFormat="1" x14ac:dyDescent="0.2">
      <c r="A90" s="48"/>
      <c r="B90" s="56"/>
      <c r="C90" s="44"/>
      <c r="D90" s="47"/>
      <c r="E90" s="49"/>
      <c r="F90" s="22"/>
      <c r="G90" s="149"/>
      <c r="H90" s="140"/>
      <c r="I90" s="150"/>
      <c r="K90" s="24"/>
      <c r="L90" s="25"/>
    </row>
    <row r="91" spans="1:12" s="23" customFormat="1" x14ac:dyDescent="0.2">
      <c r="A91" s="48">
        <v>18</v>
      </c>
      <c r="B91" s="56" t="s">
        <v>67</v>
      </c>
      <c r="C91" s="44"/>
      <c r="D91" s="47" t="s">
        <v>22</v>
      </c>
      <c r="E91" s="49">
        <v>1</v>
      </c>
      <c r="F91" s="22"/>
      <c r="G91" s="147"/>
      <c r="H91" s="140"/>
      <c r="I91" s="148">
        <f>+E91*G91</f>
        <v>0</v>
      </c>
      <c r="K91" s="24"/>
      <c r="L91" s="25"/>
    </row>
    <row r="92" spans="1:12" s="23" customFormat="1" x14ac:dyDescent="0.2">
      <c r="A92" s="48"/>
      <c r="B92" s="56"/>
      <c r="C92" s="44"/>
      <c r="D92" s="47"/>
      <c r="E92" s="49"/>
      <c r="F92" s="22"/>
      <c r="G92" s="149"/>
      <c r="H92" s="140"/>
      <c r="I92" s="150"/>
      <c r="K92" s="24"/>
      <c r="L92" s="25"/>
    </row>
    <row r="93" spans="1:12" s="23" customFormat="1" x14ac:dyDescent="0.2">
      <c r="A93" s="48"/>
      <c r="B93" s="111" t="s">
        <v>70</v>
      </c>
      <c r="C93" s="44"/>
      <c r="D93" s="47"/>
      <c r="E93" s="49"/>
      <c r="F93" s="22"/>
      <c r="G93" s="149"/>
      <c r="H93" s="140"/>
      <c r="I93" s="150"/>
      <c r="K93" s="24"/>
      <c r="L93" s="25"/>
    </row>
    <row r="94" spans="1:12" s="23" customFormat="1" x14ac:dyDescent="0.2">
      <c r="A94" s="48"/>
      <c r="B94" s="56"/>
      <c r="C94" s="44"/>
      <c r="D94" s="47"/>
      <c r="E94" s="49"/>
      <c r="F94" s="22"/>
      <c r="G94" s="149"/>
      <c r="H94" s="140"/>
      <c r="I94" s="150"/>
      <c r="K94" s="24"/>
      <c r="L94" s="25"/>
    </row>
    <row r="95" spans="1:12" s="23" customFormat="1" ht="60.75" customHeight="1" x14ac:dyDescent="0.2">
      <c r="A95" s="20">
        <v>19</v>
      </c>
      <c r="B95" s="37" t="s">
        <v>49</v>
      </c>
      <c r="C95" s="37"/>
      <c r="D95" s="58" t="s">
        <v>37</v>
      </c>
      <c r="E95" s="59">
        <v>4</v>
      </c>
      <c r="F95" s="22"/>
      <c r="G95" s="147"/>
      <c r="H95" s="140"/>
      <c r="I95" s="148">
        <f>+E95*G95</f>
        <v>0</v>
      </c>
      <c r="K95" s="24"/>
      <c r="L95" s="25"/>
    </row>
    <row r="96" spans="1:12" s="23" customFormat="1" x14ac:dyDescent="0.2">
      <c r="A96" s="20"/>
      <c r="B96" s="37"/>
      <c r="C96" s="37"/>
      <c r="D96" s="45"/>
      <c r="E96" s="22"/>
      <c r="F96" s="22"/>
      <c r="G96" s="139"/>
      <c r="H96" s="140"/>
      <c r="I96" s="140"/>
      <c r="K96" s="24"/>
      <c r="L96" s="25"/>
    </row>
    <row r="97" spans="1:12" s="23" customFormat="1" ht="25.5" x14ac:dyDescent="0.2">
      <c r="A97" s="20">
        <v>20</v>
      </c>
      <c r="B97" s="37" t="s">
        <v>52</v>
      </c>
      <c r="C97" s="37"/>
      <c r="D97" s="58" t="s">
        <v>37</v>
      </c>
      <c r="E97" s="59">
        <v>4</v>
      </c>
      <c r="F97" s="22"/>
      <c r="G97" s="147"/>
      <c r="H97" s="140"/>
      <c r="I97" s="148">
        <f>+E97*G97</f>
        <v>0</v>
      </c>
      <c r="K97" s="24"/>
      <c r="L97" s="25"/>
    </row>
    <row r="98" spans="1:12" s="23" customFormat="1" x14ac:dyDescent="0.2">
      <c r="A98" s="48"/>
      <c r="B98" s="56"/>
      <c r="C98" s="44"/>
      <c r="D98" s="47"/>
      <c r="E98" s="49"/>
      <c r="F98" s="22"/>
      <c r="G98" s="149"/>
      <c r="H98" s="140"/>
      <c r="I98" s="150"/>
      <c r="K98" s="24"/>
      <c r="L98" s="25"/>
    </row>
    <row r="99" spans="1:12" ht="38.25" x14ac:dyDescent="0.2">
      <c r="A99" s="20">
        <v>21</v>
      </c>
      <c r="B99" s="37" t="s">
        <v>111</v>
      </c>
      <c r="D99" s="58" t="s">
        <v>37</v>
      </c>
      <c r="E99" s="59">
        <v>4</v>
      </c>
      <c r="G99" s="147"/>
      <c r="I99" s="148">
        <f>+E99*G99</f>
        <v>0</v>
      </c>
    </row>
    <row r="100" spans="1:12" x14ac:dyDescent="0.2">
      <c r="D100" s="58"/>
      <c r="E100" s="59"/>
      <c r="G100" s="149"/>
      <c r="I100" s="150"/>
    </row>
    <row r="101" spans="1:12" x14ac:dyDescent="0.2">
      <c r="B101" s="113" t="s">
        <v>101</v>
      </c>
      <c r="D101" s="58"/>
      <c r="E101" s="59"/>
      <c r="G101" s="149"/>
      <c r="I101" s="150"/>
    </row>
    <row r="102" spans="1:12" s="23" customFormat="1" x14ac:dyDescent="0.2">
      <c r="A102" s="48"/>
      <c r="B102" s="56"/>
      <c r="C102" s="44"/>
      <c r="D102" s="47"/>
      <c r="E102" s="49"/>
      <c r="F102" s="22"/>
      <c r="G102" s="149"/>
      <c r="H102" s="140"/>
      <c r="I102" s="150"/>
      <c r="K102" s="24"/>
      <c r="L102" s="25"/>
    </row>
    <row r="103" spans="1:12" s="23" customFormat="1" ht="25.5" x14ac:dyDescent="0.2">
      <c r="A103" s="48">
        <v>22</v>
      </c>
      <c r="B103" s="35" t="s">
        <v>63</v>
      </c>
      <c r="C103" s="44"/>
      <c r="D103" s="47" t="s">
        <v>34</v>
      </c>
      <c r="E103" s="49">
        <v>10</v>
      </c>
      <c r="F103" s="22"/>
      <c r="G103" s="147"/>
      <c r="H103" s="140"/>
      <c r="I103" s="148">
        <f>+E103*G103</f>
        <v>0</v>
      </c>
      <c r="K103" s="24"/>
      <c r="L103" s="25"/>
    </row>
    <row r="104" spans="1:12" s="23" customFormat="1" x14ac:dyDescent="0.2">
      <c r="A104" s="48"/>
      <c r="B104" s="35"/>
      <c r="C104" s="44"/>
      <c r="D104" s="47"/>
      <c r="E104" s="49"/>
      <c r="F104" s="22"/>
      <c r="G104" s="149"/>
      <c r="H104" s="140"/>
      <c r="I104" s="150"/>
      <c r="K104" s="24"/>
      <c r="L104" s="25"/>
    </row>
    <row r="105" spans="1:12" s="23" customFormat="1" ht="25.5" x14ac:dyDescent="0.2">
      <c r="A105" s="48">
        <v>23</v>
      </c>
      <c r="B105" s="35" t="s">
        <v>115</v>
      </c>
      <c r="C105" s="44"/>
      <c r="D105" s="47" t="s">
        <v>51</v>
      </c>
      <c r="E105" s="49">
        <v>5</v>
      </c>
      <c r="F105" s="22"/>
      <c r="G105" s="147"/>
      <c r="H105" s="140"/>
      <c r="I105" s="148">
        <f>+E105*G105</f>
        <v>0</v>
      </c>
      <c r="K105" s="24"/>
      <c r="L105" s="25"/>
    </row>
    <row r="106" spans="1:12" s="23" customFormat="1" x14ac:dyDescent="0.2">
      <c r="A106" s="48"/>
      <c r="B106" s="35"/>
      <c r="C106" s="44"/>
      <c r="D106" s="47"/>
      <c r="E106" s="49"/>
      <c r="F106" s="22"/>
      <c r="G106" s="149"/>
      <c r="H106" s="140"/>
      <c r="I106" s="150"/>
      <c r="K106" s="24"/>
      <c r="L106" s="25"/>
    </row>
    <row r="107" spans="1:12" s="23" customFormat="1" ht="55.5" customHeight="1" x14ac:dyDescent="0.2">
      <c r="A107" s="48">
        <v>24</v>
      </c>
      <c r="B107" s="35" t="s">
        <v>64</v>
      </c>
      <c r="C107" s="44"/>
      <c r="D107" s="47" t="s">
        <v>61</v>
      </c>
      <c r="E107" s="49">
        <v>1</v>
      </c>
      <c r="F107" s="22"/>
      <c r="G107" s="147"/>
      <c r="H107" s="140"/>
      <c r="I107" s="148">
        <f>+E107*G107</f>
        <v>0</v>
      </c>
      <c r="K107" s="24"/>
      <c r="L107" s="25"/>
    </row>
    <row r="108" spans="1:12" s="23" customFormat="1" x14ac:dyDescent="0.2">
      <c r="A108" s="48"/>
      <c r="B108" s="35"/>
      <c r="C108" s="44"/>
      <c r="D108" s="47"/>
      <c r="E108" s="49"/>
      <c r="F108" s="22"/>
      <c r="G108" s="149"/>
      <c r="H108" s="140"/>
      <c r="I108" s="150"/>
      <c r="K108" s="24"/>
      <c r="L108" s="25"/>
    </row>
    <row r="109" spans="1:12" s="23" customFormat="1" ht="38.25" x14ac:dyDescent="0.2">
      <c r="A109" s="48">
        <v>25</v>
      </c>
      <c r="B109" s="35" t="s">
        <v>69</v>
      </c>
      <c r="C109" s="44"/>
      <c r="D109" s="61" t="s">
        <v>37</v>
      </c>
      <c r="E109" s="47">
        <v>8</v>
      </c>
      <c r="F109" s="22"/>
      <c r="G109" s="147"/>
      <c r="H109" s="140"/>
      <c r="I109" s="148">
        <f>+E109*G109</f>
        <v>0</v>
      </c>
      <c r="K109" s="24"/>
      <c r="L109" s="25"/>
    </row>
    <row r="110" spans="1:12" s="23" customFormat="1" x14ac:dyDescent="0.2">
      <c r="A110" s="48"/>
      <c r="B110" s="35"/>
      <c r="C110" s="44"/>
      <c r="D110" s="61"/>
      <c r="E110" s="47"/>
      <c r="F110" s="22"/>
      <c r="G110" s="149"/>
      <c r="H110" s="140"/>
      <c r="I110" s="150"/>
      <c r="K110" s="24"/>
      <c r="L110" s="25"/>
    </row>
    <row r="111" spans="1:12" s="23" customFormat="1" ht="25.5" x14ac:dyDescent="0.2">
      <c r="A111" s="48">
        <v>26</v>
      </c>
      <c r="B111" s="62" t="s">
        <v>68</v>
      </c>
      <c r="C111" s="44"/>
      <c r="D111" s="47" t="s">
        <v>51</v>
      </c>
      <c r="E111" s="49">
        <f>4*3*4</f>
        <v>48</v>
      </c>
      <c r="F111" s="22"/>
      <c r="G111" s="147"/>
      <c r="H111" s="140"/>
      <c r="I111" s="148">
        <f>+E111*G111</f>
        <v>0</v>
      </c>
      <c r="K111" s="24"/>
      <c r="L111" s="25"/>
    </row>
    <row r="112" spans="1:12" s="23" customFormat="1" x14ac:dyDescent="0.2">
      <c r="A112" s="48"/>
      <c r="B112" s="62"/>
      <c r="C112" s="44"/>
      <c r="D112" s="47"/>
      <c r="E112" s="49"/>
      <c r="F112" s="22"/>
      <c r="G112" s="149"/>
      <c r="H112" s="140"/>
      <c r="I112" s="150"/>
      <c r="K112" s="24"/>
      <c r="L112" s="25"/>
    </row>
    <row r="113" spans="1:12" s="23" customFormat="1" ht="38.25" x14ac:dyDescent="0.2">
      <c r="A113" s="48">
        <v>27</v>
      </c>
      <c r="B113" s="56" t="s">
        <v>60</v>
      </c>
      <c r="C113" s="44"/>
      <c r="D113" s="47" t="s">
        <v>61</v>
      </c>
      <c r="E113" s="49">
        <v>1</v>
      </c>
      <c r="F113" s="22"/>
      <c r="G113" s="147"/>
      <c r="H113" s="140"/>
      <c r="I113" s="148">
        <f>+E113*G113</f>
        <v>0</v>
      </c>
      <c r="K113" s="24"/>
      <c r="L113" s="25"/>
    </row>
    <row r="114" spans="1:12" s="23" customFormat="1" x14ac:dyDescent="0.2">
      <c r="A114" s="48"/>
      <c r="B114" s="56"/>
      <c r="C114" s="44"/>
      <c r="D114" s="47"/>
      <c r="E114" s="49"/>
      <c r="F114" s="22"/>
      <c r="G114" s="149"/>
      <c r="H114" s="140"/>
      <c r="I114" s="150"/>
      <c r="K114" s="24"/>
      <c r="L114" s="25"/>
    </row>
    <row r="115" spans="1:12" s="23" customFormat="1" ht="59.25" customHeight="1" x14ac:dyDescent="0.2">
      <c r="A115" s="48">
        <v>28</v>
      </c>
      <c r="B115" s="56" t="s">
        <v>62</v>
      </c>
      <c r="C115" s="44"/>
      <c r="D115" s="47" t="s">
        <v>61</v>
      </c>
      <c r="E115" s="49">
        <v>1</v>
      </c>
      <c r="F115" s="22"/>
      <c r="G115" s="147"/>
      <c r="H115" s="140"/>
      <c r="I115" s="148">
        <f>+E115*G115</f>
        <v>0</v>
      </c>
      <c r="K115" s="24"/>
      <c r="L115" s="25"/>
    </row>
    <row r="116" spans="1:12" s="23" customFormat="1" x14ac:dyDescent="0.2">
      <c r="A116" s="48"/>
      <c r="B116" s="56"/>
      <c r="C116" s="44"/>
      <c r="D116" s="47"/>
      <c r="E116" s="49"/>
      <c r="F116" s="22"/>
      <c r="G116" s="149"/>
      <c r="H116" s="140"/>
      <c r="I116" s="150"/>
      <c r="K116" s="24"/>
      <c r="L116" s="25"/>
    </row>
    <row r="117" spans="1:12" s="23" customFormat="1" ht="25.5" x14ac:dyDescent="0.2">
      <c r="A117" s="48">
        <v>29</v>
      </c>
      <c r="B117" s="56" t="s">
        <v>119</v>
      </c>
      <c r="C117" s="44"/>
      <c r="D117" s="47" t="s">
        <v>61</v>
      </c>
      <c r="E117" s="174" t="s">
        <v>120</v>
      </c>
      <c r="F117" s="22"/>
      <c r="G117" s="149"/>
      <c r="H117" s="140"/>
      <c r="I117" s="150">
        <f>+E117*SUM(I48:I115)</f>
        <v>0</v>
      </c>
      <c r="K117" s="24"/>
      <c r="L117" s="25"/>
    </row>
    <row r="118" spans="1:12" s="23" customFormat="1" x14ac:dyDescent="0.2">
      <c r="A118" s="48"/>
      <c r="B118" s="56"/>
      <c r="C118" s="44"/>
      <c r="D118" s="47"/>
      <c r="E118" s="49"/>
      <c r="F118" s="22"/>
      <c r="G118" s="149"/>
      <c r="H118" s="140"/>
      <c r="I118" s="150"/>
      <c r="K118" s="24"/>
      <c r="L118" s="25"/>
    </row>
    <row r="119" spans="1:12" s="23" customFormat="1" ht="14.25" x14ac:dyDescent="0.2">
      <c r="A119" s="48"/>
      <c r="B119" s="116" t="s">
        <v>106</v>
      </c>
      <c r="C119" s="44"/>
      <c r="D119" s="47"/>
      <c r="E119" s="49"/>
      <c r="F119" s="22"/>
      <c r="G119" s="149"/>
      <c r="H119" s="150"/>
      <c r="I119" s="150"/>
      <c r="K119" s="24"/>
      <c r="L119" s="25"/>
    </row>
    <row r="120" spans="1:12" s="23" customFormat="1" ht="15" x14ac:dyDescent="0.2">
      <c r="A120" s="48"/>
      <c r="B120" s="115"/>
      <c r="C120" s="44"/>
      <c r="D120" s="47"/>
      <c r="E120" s="49"/>
      <c r="F120" s="22"/>
      <c r="G120" s="149"/>
      <c r="H120" s="150"/>
      <c r="I120" s="150"/>
      <c r="K120" s="24"/>
      <c r="L120" s="25"/>
    </row>
    <row r="121" spans="1:12" s="23" customFormat="1" x14ac:dyDescent="0.2">
      <c r="A121" s="48"/>
      <c r="B121" s="111" t="s">
        <v>71</v>
      </c>
      <c r="C121" s="44"/>
      <c r="D121" s="47"/>
      <c r="E121" s="49"/>
      <c r="F121" s="22"/>
      <c r="G121" s="149"/>
      <c r="H121" s="140"/>
      <c r="I121" s="150"/>
      <c r="K121" s="24"/>
      <c r="L121" s="25"/>
    </row>
    <row r="122" spans="1:12" s="23" customFormat="1" x14ac:dyDescent="0.2">
      <c r="A122" s="48"/>
      <c r="B122" s="111"/>
      <c r="C122" s="44"/>
      <c r="D122" s="47"/>
      <c r="E122" s="49"/>
      <c r="F122" s="22"/>
      <c r="G122" s="149"/>
      <c r="H122" s="140"/>
      <c r="I122" s="150"/>
      <c r="K122" s="24"/>
      <c r="L122" s="25"/>
    </row>
    <row r="123" spans="1:12" s="23" customFormat="1" ht="25.5" x14ac:dyDescent="0.2">
      <c r="A123" s="77">
        <v>1</v>
      </c>
      <c r="B123" s="78" t="s">
        <v>78</v>
      </c>
      <c r="C123" s="78"/>
      <c r="D123" s="79"/>
      <c r="E123" s="80"/>
      <c r="F123" s="80"/>
      <c r="G123" s="177"/>
      <c r="H123" s="152"/>
      <c r="I123" s="152"/>
      <c r="K123" s="24"/>
      <c r="L123" s="25"/>
    </row>
    <row r="124" spans="1:12" s="23" customFormat="1" ht="25.5" x14ac:dyDescent="0.2">
      <c r="A124" s="77"/>
      <c r="B124" s="81" t="s">
        <v>102</v>
      </c>
      <c r="C124" s="81"/>
      <c r="D124" s="82" t="s">
        <v>61</v>
      </c>
      <c r="E124" s="83">
        <v>1</v>
      </c>
      <c r="F124" s="83"/>
      <c r="G124" s="178"/>
      <c r="H124" s="154"/>
      <c r="I124" s="153">
        <f>E124*G124</f>
        <v>0</v>
      </c>
      <c r="K124" s="24"/>
      <c r="L124" s="25"/>
    </row>
    <row r="125" spans="1:12" s="23" customFormat="1" x14ac:dyDescent="0.2">
      <c r="A125" s="77"/>
      <c r="B125" s="81" t="s">
        <v>79</v>
      </c>
      <c r="C125" s="81"/>
      <c r="D125" s="82" t="s">
        <v>51</v>
      </c>
      <c r="E125" s="84">
        <v>17.2</v>
      </c>
      <c r="F125" s="83"/>
      <c r="G125" s="178"/>
      <c r="H125" s="154"/>
      <c r="I125" s="153">
        <f>E125*G125</f>
        <v>0</v>
      </c>
      <c r="K125" s="24"/>
      <c r="L125" s="25"/>
    </row>
    <row r="126" spans="1:12" s="23" customFormat="1" ht="25.5" x14ac:dyDescent="0.2">
      <c r="A126" s="77"/>
      <c r="B126" s="81" t="s">
        <v>80</v>
      </c>
      <c r="C126" s="81"/>
      <c r="D126" s="82" t="s">
        <v>61</v>
      </c>
      <c r="E126" s="83">
        <v>4</v>
      </c>
      <c r="F126" s="83"/>
      <c r="G126" s="178"/>
      <c r="H126" s="154"/>
      <c r="I126" s="153">
        <f>E126*G126</f>
        <v>0</v>
      </c>
      <c r="K126" s="24"/>
      <c r="L126" s="25"/>
    </row>
    <row r="127" spans="1:12" s="23" customFormat="1" x14ac:dyDescent="0.2">
      <c r="A127" s="77"/>
      <c r="B127" s="81" t="s">
        <v>81</v>
      </c>
      <c r="C127" s="81"/>
      <c r="D127" s="82" t="s">
        <v>61</v>
      </c>
      <c r="E127" s="83">
        <v>1</v>
      </c>
      <c r="F127" s="83"/>
      <c r="G127" s="178"/>
      <c r="H127" s="154"/>
      <c r="I127" s="153">
        <f>E127*G127</f>
        <v>0</v>
      </c>
      <c r="K127" s="24"/>
      <c r="L127" s="25"/>
    </row>
    <row r="128" spans="1:12" s="23" customFormat="1" x14ac:dyDescent="0.2">
      <c r="A128" s="77"/>
      <c r="B128" s="81"/>
      <c r="C128" s="81"/>
      <c r="D128" s="82"/>
      <c r="E128" s="83"/>
      <c r="F128" s="83"/>
      <c r="G128" s="179"/>
      <c r="H128" s="154"/>
      <c r="I128" s="154"/>
      <c r="K128" s="24"/>
      <c r="L128" s="25"/>
    </row>
    <row r="129" spans="1:12" s="23" customFormat="1" x14ac:dyDescent="0.2">
      <c r="A129" s="77"/>
      <c r="B129" s="81"/>
      <c r="C129" s="81"/>
      <c r="D129" s="82"/>
      <c r="E129" s="83"/>
      <c r="F129" s="83"/>
      <c r="G129" s="179"/>
      <c r="H129" s="154"/>
      <c r="I129" s="155"/>
      <c r="K129" s="24"/>
      <c r="L129" s="25"/>
    </row>
    <row r="130" spans="1:12" s="23" customFormat="1" x14ac:dyDescent="0.2">
      <c r="B130" s="114" t="s">
        <v>82</v>
      </c>
      <c r="C130" s="65"/>
      <c r="D130" s="66"/>
      <c r="E130" s="67"/>
      <c r="F130" s="67"/>
      <c r="G130" s="180"/>
      <c r="H130" s="156"/>
      <c r="I130" s="157"/>
      <c r="K130" s="24"/>
      <c r="L130" s="25"/>
    </row>
    <row r="131" spans="1:12" s="23" customFormat="1" x14ac:dyDescent="0.2">
      <c r="B131" s="88" t="s">
        <v>83</v>
      </c>
      <c r="C131" s="65"/>
      <c r="D131" s="66"/>
      <c r="E131" s="67"/>
      <c r="F131" s="67"/>
      <c r="G131" s="181"/>
      <c r="H131" s="158"/>
      <c r="I131" s="156"/>
      <c r="K131" s="24"/>
      <c r="L131" s="25"/>
    </row>
    <row r="132" spans="1:12" s="23" customFormat="1" x14ac:dyDescent="0.2">
      <c r="B132" s="88" t="s">
        <v>117</v>
      </c>
      <c r="C132" s="65"/>
      <c r="D132" s="66"/>
      <c r="E132" s="67"/>
      <c r="F132" s="67"/>
      <c r="G132" s="181"/>
      <c r="H132" s="158"/>
      <c r="I132" s="156"/>
      <c r="K132" s="24"/>
      <c r="L132" s="25"/>
    </row>
    <row r="133" spans="1:12" s="23" customFormat="1" x14ac:dyDescent="0.2">
      <c r="B133" s="88"/>
      <c r="C133" s="65"/>
      <c r="D133" s="66"/>
      <c r="E133" s="67"/>
      <c r="F133" s="67"/>
      <c r="G133" s="181"/>
      <c r="H133" s="158"/>
      <c r="I133" s="156"/>
      <c r="K133" s="24"/>
      <c r="L133" s="25"/>
    </row>
    <row r="134" spans="1:12" s="23" customFormat="1" ht="15.75" customHeight="1" x14ac:dyDescent="0.2">
      <c r="B134" s="172" t="s">
        <v>18</v>
      </c>
      <c r="C134" s="65"/>
      <c r="D134" s="66"/>
      <c r="E134" s="67"/>
      <c r="F134" s="67"/>
      <c r="G134" s="181"/>
      <c r="H134" s="158"/>
      <c r="I134" s="156"/>
      <c r="K134" s="24"/>
      <c r="L134" s="25"/>
    </row>
    <row r="135" spans="1:12" s="23" customFormat="1" ht="63.75" x14ac:dyDescent="0.2">
      <c r="B135" s="173" t="s">
        <v>116</v>
      </c>
      <c r="C135" s="65"/>
      <c r="D135" s="66"/>
      <c r="E135" s="67"/>
      <c r="F135" s="67"/>
      <c r="G135" s="181"/>
      <c r="H135" s="158"/>
      <c r="I135" s="156"/>
      <c r="K135" s="24"/>
      <c r="L135" s="25"/>
    </row>
    <row r="136" spans="1:12" s="23" customFormat="1" x14ac:dyDescent="0.2">
      <c r="A136" s="68"/>
      <c r="B136" s="69"/>
      <c r="C136" s="69"/>
      <c r="D136" s="70"/>
      <c r="E136" s="71"/>
      <c r="F136" s="71"/>
      <c r="G136" s="182"/>
      <c r="H136" s="159"/>
      <c r="I136" s="160"/>
      <c r="K136" s="24"/>
      <c r="L136" s="25"/>
    </row>
    <row r="137" spans="1:12" s="23" customFormat="1" ht="51" x14ac:dyDescent="0.2">
      <c r="A137" s="89"/>
      <c r="B137" s="90" t="s">
        <v>103</v>
      </c>
      <c r="C137" s="90"/>
      <c r="D137" s="91"/>
      <c r="E137" s="92"/>
      <c r="F137" s="92"/>
      <c r="G137" s="183"/>
      <c r="H137" s="161"/>
      <c r="I137" s="162"/>
      <c r="K137" s="24"/>
      <c r="L137" s="25"/>
    </row>
    <row r="138" spans="1:12" s="23" customFormat="1" x14ac:dyDescent="0.2">
      <c r="A138" s="89"/>
      <c r="B138" s="90"/>
      <c r="C138" s="90"/>
      <c r="D138" s="91"/>
      <c r="E138" s="92"/>
      <c r="F138" s="92"/>
      <c r="G138" s="183"/>
      <c r="H138" s="161"/>
      <c r="I138" s="162"/>
      <c r="K138" s="24"/>
      <c r="L138" s="25"/>
    </row>
    <row r="139" spans="1:12" s="23" customFormat="1" ht="25.5" x14ac:dyDescent="0.2">
      <c r="A139" s="77">
        <v>1</v>
      </c>
      <c r="B139" s="76" t="s">
        <v>84</v>
      </c>
      <c r="C139" s="76"/>
      <c r="D139" s="93"/>
      <c r="E139" s="17"/>
      <c r="F139" s="17"/>
      <c r="G139" s="184"/>
      <c r="H139" s="135"/>
      <c r="I139" s="135"/>
      <c r="K139" s="24"/>
      <c r="L139" s="25"/>
    </row>
    <row r="140" spans="1:12" s="23" customFormat="1" x14ac:dyDescent="0.2">
      <c r="A140" s="94"/>
      <c r="B140" s="95" t="s">
        <v>85</v>
      </c>
      <c r="C140" s="95"/>
      <c r="D140" s="96" t="s">
        <v>51</v>
      </c>
      <c r="E140" s="97">
        <v>170</v>
      </c>
      <c r="F140" s="97"/>
      <c r="G140" s="147"/>
      <c r="H140" s="140"/>
      <c r="I140" s="134">
        <f>E140*G140</f>
        <v>0</v>
      </c>
      <c r="K140" s="24"/>
      <c r="L140" s="25"/>
    </row>
    <row r="141" spans="1:12" s="23" customFormat="1" x14ac:dyDescent="0.2">
      <c r="A141" s="77"/>
      <c r="B141" s="76"/>
      <c r="C141" s="76"/>
      <c r="D141" s="79"/>
      <c r="E141" s="98"/>
      <c r="F141" s="98"/>
      <c r="G141" s="184"/>
      <c r="H141" s="135"/>
      <c r="I141" s="135"/>
      <c r="K141" s="24"/>
      <c r="L141" s="25"/>
    </row>
    <row r="142" spans="1:12" s="23" customFormat="1" ht="32.25" customHeight="1" x14ac:dyDescent="0.2">
      <c r="A142" s="77">
        <v>2</v>
      </c>
      <c r="B142" s="99" t="s">
        <v>86</v>
      </c>
      <c r="C142" s="99"/>
      <c r="D142" s="79"/>
      <c r="E142" s="98"/>
      <c r="F142" s="98"/>
      <c r="G142" s="184"/>
      <c r="H142" s="135"/>
      <c r="I142" s="135"/>
      <c r="K142" s="24"/>
      <c r="L142" s="25"/>
    </row>
    <row r="143" spans="1:12" s="23" customFormat="1" x14ac:dyDescent="0.2">
      <c r="A143" s="77"/>
      <c r="B143" s="99" t="s">
        <v>87</v>
      </c>
      <c r="C143" s="99"/>
      <c r="D143" s="79" t="s">
        <v>51</v>
      </c>
      <c r="E143" s="98">
        <v>8</v>
      </c>
      <c r="F143" s="98"/>
      <c r="G143" s="185"/>
      <c r="H143" s="135"/>
      <c r="I143" s="134">
        <f>E143*G143</f>
        <v>0</v>
      </c>
      <c r="K143" s="24"/>
      <c r="L143" s="25"/>
    </row>
    <row r="144" spans="1:12" s="23" customFormat="1" x14ac:dyDescent="0.2">
      <c r="A144" s="77"/>
      <c r="B144" s="76"/>
      <c r="C144" s="76"/>
      <c r="D144" s="79"/>
      <c r="E144" s="98"/>
      <c r="F144" s="98"/>
      <c r="G144" s="184"/>
      <c r="H144" s="135"/>
      <c r="I144" s="135"/>
      <c r="K144" s="24"/>
      <c r="L144" s="25"/>
    </row>
    <row r="145" spans="1:12" s="23" customFormat="1" ht="43.5" customHeight="1" x14ac:dyDescent="0.2">
      <c r="A145" s="77">
        <v>3</v>
      </c>
      <c r="B145" s="95" t="s">
        <v>88</v>
      </c>
      <c r="C145" s="95"/>
      <c r="D145" s="79" t="s">
        <v>51</v>
      </c>
      <c r="E145" s="98">
        <v>17.2</v>
      </c>
      <c r="F145" s="98"/>
      <c r="G145" s="185"/>
      <c r="H145" s="135"/>
      <c r="I145" s="134">
        <f>E145*G145</f>
        <v>0</v>
      </c>
      <c r="K145" s="24"/>
      <c r="L145" s="25"/>
    </row>
    <row r="146" spans="1:12" s="23" customFormat="1" x14ac:dyDescent="0.2">
      <c r="A146" s="77"/>
      <c r="B146" s="95"/>
      <c r="C146" s="95"/>
      <c r="D146" s="79"/>
      <c r="E146" s="98"/>
      <c r="F146" s="98"/>
      <c r="G146" s="184"/>
      <c r="H146" s="135"/>
      <c r="I146" s="135"/>
      <c r="K146" s="24"/>
      <c r="L146" s="25"/>
    </row>
    <row r="147" spans="1:12" s="23" customFormat="1" ht="38.25" x14ac:dyDescent="0.2">
      <c r="A147" s="77">
        <v>4</v>
      </c>
      <c r="B147" s="99" t="s">
        <v>89</v>
      </c>
      <c r="C147" s="99"/>
      <c r="D147" s="79"/>
      <c r="E147" s="98"/>
      <c r="F147" s="98"/>
      <c r="G147" s="184"/>
      <c r="H147" s="135"/>
      <c r="I147" s="135"/>
      <c r="K147" s="24"/>
      <c r="L147" s="25"/>
    </row>
    <row r="148" spans="1:12" s="23" customFormat="1" x14ac:dyDescent="0.2">
      <c r="A148" s="77"/>
      <c r="B148" s="99" t="s">
        <v>100</v>
      </c>
      <c r="C148" s="99"/>
      <c r="D148" s="79" t="s">
        <v>51</v>
      </c>
      <c r="E148" s="98">
        <v>10</v>
      </c>
      <c r="F148" s="98"/>
      <c r="G148" s="185"/>
      <c r="H148" s="135"/>
      <c r="I148" s="134">
        <f>E148*G148</f>
        <v>0</v>
      </c>
      <c r="K148" s="24"/>
      <c r="L148" s="25"/>
    </row>
    <row r="149" spans="1:12" s="23" customFormat="1" x14ac:dyDescent="0.2">
      <c r="A149" s="77"/>
      <c r="B149" s="100"/>
      <c r="C149" s="100"/>
      <c r="D149" s="79"/>
      <c r="E149" s="98"/>
      <c r="F149" s="98"/>
      <c r="G149" s="184"/>
      <c r="H149" s="135"/>
      <c r="I149" s="135"/>
      <c r="K149" s="24"/>
      <c r="L149" s="25"/>
    </row>
    <row r="150" spans="1:12" s="23" customFormat="1" ht="57.75" customHeight="1" x14ac:dyDescent="0.2">
      <c r="A150" s="77">
        <v>5</v>
      </c>
      <c r="B150" s="99" t="s">
        <v>90</v>
      </c>
      <c r="C150" s="99"/>
      <c r="D150" s="79"/>
      <c r="E150" s="98"/>
      <c r="F150" s="98"/>
      <c r="G150" s="184"/>
      <c r="H150" s="135"/>
      <c r="I150" s="135"/>
      <c r="K150" s="24"/>
      <c r="L150" s="25"/>
    </row>
    <row r="151" spans="1:12" s="23" customFormat="1" x14ac:dyDescent="0.2">
      <c r="A151" s="77"/>
      <c r="B151" s="99" t="s">
        <v>91</v>
      </c>
      <c r="C151" s="99"/>
      <c r="D151" s="79" t="s">
        <v>37</v>
      </c>
      <c r="E151" s="98">
        <v>8</v>
      </c>
      <c r="F151" s="98"/>
      <c r="G151" s="185"/>
      <c r="H151" s="135"/>
      <c r="I151" s="134">
        <f>E151*G151</f>
        <v>0</v>
      </c>
      <c r="K151" s="24"/>
      <c r="L151" s="25"/>
    </row>
    <row r="152" spans="1:12" s="23" customFormat="1" x14ac:dyDescent="0.2">
      <c r="A152" s="77"/>
      <c r="B152" s="99" t="s">
        <v>92</v>
      </c>
      <c r="C152" s="99"/>
      <c r="D152" s="79" t="s">
        <v>37</v>
      </c>
      <c r="E152" s="98">
        <v>8</v>
      </c>
      <c r="F152" s="98"/>
      <c r="G152" s="185"/>
      <c r="H152" s="135"/>
      <c r="I152" s="134">
        <f>E152*G152</f>
        <v>0</v>
      </c>
      <c r="K152" s="24"/>
      <c r="L152" s="25"/>
    </row>
    <row r="153" spans="1:12" s="23" customFormat="1" x14ac:dyDescent="0.2">
      <c r="A153" s="77"/>
      <c r="B153" s="99"/>
      <c r="C153" s="99"/>
      <c r="D153" s="79"/>
      <c r="E153" s="98"/>
      <c r="F153" s="98"/>
      <c r="G153" s="184"/>
      <c r="H153" s="135"/>
      <c r="I153" s="135"/>
      <c r="K153" s="33"/>
      <c r="L153" s="33"/>
    </row>
    <row r="154" spans="1:12" s="23" customFormat="1" ht="25.5" x14ac:dyDescent="0.2">
      <c r="A154" s="63">
        <v>6</v>
      </c>
      <c r="B154" s="101" t="s">
        <v>105</v>
      </c>
      <c r="C154" s="101"/>
      <c r="D154" s="102" t="s">
        <v>61</v>
      </c>
      <c r="E154" s="102">
        <v>16</v>
      </c>
      <c r="F154" s="102"/>
      <c r="G154" s="186"/>
      <c r="H154" s="133"/>
      <c r="I154" s="134">
        <f>E154*G154</f>
        <v>0</v>
      </c>
      <c r="K154" s="33"/>
      <c r="L154" s="34"/>
    </row>
    <row r="155" spans="1:12" s="23" customFormat="1" x14ac:dyDescent="0.2">
      <c r="A155" s="63"/>
      <c r="B155" s="101"/>
      <c r="C155" s="101"/>
      <c r="D155" s="102"/>
      <c r="E155" s="102"/>
      <c r="F155" s="102"/>
      <c r="G155" s="187"/>
      <c r="H155" s="133"/>
      <c r="I155" s="135"/>
      <c r="K155" s="36"/>
      <c r="L155" s="25"/>
    </row>
    <row r="156" spans="1:12" s="23" customFormat="1" ht="39.75" customHeight="1" x14ac:dyDescent="0.2">
      <c r="A156" s="63">
        <v>7</v>
      </c>
      <c r="B156" s="101" t="s">
        <v>104</v>
      </c>
      <c r="C156" s="101"/>
      <c r="D156" s="102" t="s">
        <v>51</v>
      </c>
      <c r="E156" s="102">
        <v>1500</v>
      </c>
      <c r="F156" s="102"/>
      <c r="G156" s="186"/>
      <c r="H156" s="133"/>
      <c r="I156" s="134">
        <f>E156*G156</f>
        <v>0</v>
      </c>
      <c r="K156" s="28"/>
      <c r="L156" s="34"/>
    </row>
    <row r="157" spans="1:12" s="23" customFormat="1" x14ac:dyDescent="0.2">
      <c r="A157" s="77"/>
      <c r="B157" s="64"/>
      <c r="C157" s="64"/>
      <c r="D157" s="103"/>
      <c r="E157" s="104"/>
      <c r="F157" s="104"/>
      <c r="G157" s="188"/>
      <c r="H157" s="155"/>
      <c r="I157" s="155"/>
      <c r="K157" s="28"/>
      <c r="L157" s="34"/>
    </row>
    <row r="158" spans="1:12" s="23" customFormat="1" x14ac:dyDescent="0.2">
      <c r="A158" s="77">
        <v>8</v>
      </c>
      <c r="B158" s="64" t="s">
        <v>93</v>
      </c>
      <c r="C158" s="64"/>
      <c r="D158" s="103" t="s">
        <v>61</v>
      </c>
      <c r="E158" s="104">
        <v>1</v>
      </c>
      <c r="F158" s="104"/>
      <c r="G158" s="185"/>
      <c r="H158" s="155"/>
      <c r="I158" s="134">
        <f>E158*G158</f>
        <v>0</v>
      </c>
      <c r="K158" s="33"/>
      <c r="L158" s="34"/>
    </row>
    <row r="159" spans="1:12" s="23" customFormat="1" x14ac:dyDescent="0.2">
      <c r="A159" s="77"/>
      <c r="B159" s="64"/>
      <c r="C159" s="64"/>
      <c r="D159" s="103"/>
      <c r="E159" s="104"/>
      <c r="F159" s="104"/>
      <c r="G159" s="188"/>
      <c r="H159" s="155"/>
      <c r="I159" s="135"/>
      <c r="K159" s="33"/>
      <c r="L159" s="33"/>
    </row>
    <row r="160" spans="1:12" x14ac:dyDescent="0.2">
      <c r="A160" s="77">
        <v>9</v>
      </c>
      <c r="B160" s="64" t="s">
        <v>94</v>
      </c>
      <c r="C160" s="64"/>
      <c r="D160" s="103" t="s">
        <v>61</v>
      </c>
      <c r="E160" s="104">
        <v>1</v>
      </c>
      <c r="F160" s="104"/>
      <c r="G160" s="185"/>
      <c r="H160" s="155"/>
      <c r="I160" s="134">
        <f>E160*G160</f>
        <v>0</v>
      </c>
    </row>
    <row r="161" spans="1:9" x14ac:dyDescent="0.2">
      <c r="A161" s="77"/>
      <c r="B161" s="64"/>
      <c r="C161" s="64"/>
      <c r="D161" s="103"/>
      <c r="E161" s="104"/>
      <c r="F161" s="104"/>
      <c r="G161" s="188"/>
      <c r="H161" s="155"/>
      <c r="I161" s="155"/>
    </row>
    <row r="162" spans="1:9" x14ac:dyDescent="0.2">
      <c r="A162" s="85"/>
      <c r="B162" s="86"/>
      <c r="C162" s="86"/>
      <c r="D162" s="87"/>
      <c r="E162" s="85"/>
      <c r="F162" s="85"/>
      <c r="G162" s="189"/>
      <c r="H162" s="163"/>
      <c r="I162" s="163"/>
    </row>
    <row r="163" spans="1:9" x14ac:dyDescent="0.2">
      <c r="B163" s="114" t="s">
        <v>95</v>
      </c>
      <c r="C163" s="65"/>
      <c r="D163" s="66"/>
      <c r="E163" s="67"/>
      <c r="F163" s="67"/>
      <c r="G163" s="181"/>
      <c r="H163" s="158"/>
      <c r="I163" s="156"/>
    </row>
    <row r="164" spans="1:9" x14ac:dyDescent="0.2">
      <c r="B164" s="88" t="s">
        <v>83</v>
      </c>
      <c r="C164" s="65"/>
      <c r="D164" s="66"/>
      <c r="E164" s="67"/>
      <c r="F164" s="67"/>
      <c r="G164" s="181"/>
      <c r="H164" s="158"/>
      <c r="I164" s="156"/>
    </row>
    <row r="165" spans="1:9" ht="12" customHeight="1" x14ac:dyDescent="0.2">
      <c r="B165" s="88" t="s">
        <v>96</v>
      </c>
      <c r="C165" s="65"/>
      <c r="D165" s="66"/>
      <c r="E165" s="67"/>
      <c r="F165" s="67"/>
      <c r="G165" s="181"/>
      <c r="H165" s="158"/>
      <c r="I165" s="156"/>
    </row>
    <row r="166" spans="1:9" x14ac:dyDescent="0.2">
      <c r="A166" s="68"/>
      <c r="B166" s="69"/>
      <c r="C166" s="69"/>
      <c r="D166" s="70"/>
      <c r="E166" s="71"/>
      <c r="F166" s="71"/>
      <c r="G166" s="190"/>
      <c r="H166" s="164"/>
      <c r="I166" s="159"/>
    </row>
    <row r="167" spans="1:9" ht="38.25" x14ac:dyDescent="0.2">
      <c r="A167" s="77">
        <v>1</v>
      </c>
      <c r="B167" s="105" t="s">
        <v>97</v>
      </c>
      <c r="C167" s="105"/>
      <c r="D167" s="79" t="s">
        <v>61</v>
      </c>
      <c r="E167" s="80">
        <v>1</v>
      </c>
      <c r="F167" s="80"/>
      <c r="G167" s="185"/>
      <c r="H167" s="135"/>
      <c r="I167" s="134">
        <f>E167*G167</f>
        <v>0</v>
      </c>
    </row>
    <row r="168" spans="1:9" x14ac:dyDescent="0.2">
      <c r="A168" s="77"/>
      <c r="B168" s="106"/>
      <c r="C168" s="106"/>
      <c r="D168" s="79"/>
      <c r="E168" s="80"/>
      <c r="F168" s="80"/>
      <c r="G168" s="184"/>
      <c r="H168" s="135"/>
      <c r="I168" s="135"/>
    </row>
    <row r="169" spans="1:9" ht="25.5" x14ac:dyDescent="0.2">
      <c r="A169" s="77">
        <v>2</v>
      </c>
      <c r="B169" s="107" t="s">
        <v>98</v>
      </c>
      <c r="C169" s="107"/>
      <c r="D169" s="79" t="s">
        <v>37</v>
      </c>
      <c r="E169" s="80">
        <v>4</v>
      </c>
      <c r="F169" s="80"/>
      <c r="G169" s="185"/>
      <c r="H169" s="135"/>
      <c r="I169" s="134">
        <f>E169*G169</f>
        <v>0</v>
      </c>
    </row>
    <row r="170" spans="1:9" x14ac:dyDescent="0.2">
      <c r="A170" s="77"/>
      <c r="B170" s="108"/>
      <c r="C170" s="108"/>
      <c r="D170" s="109"/>
      <c r="E170" s="80"/>
      <c r="F170" s="80"/>
      <c r="G170" s="184"/>
      <c r="H170" s="135"/>
      <c r="I170" s="135"/>
    </row>
    <row r="171" spans="1:9" x14ac:dyDescent="0.2">
      <c r="A171" s="94">
        <v>3</v>
      </c>
      <c r="B171" s="132" t="s">
        <v>99</v>
      </c>
      <c r="C171" s="132"/>
      <c r="D171" s="110" t="s">
        <v>61</v>
      </c>
      <c r="E171" s="60">
        <v>1</v>
      </c>
      <c r="F171" s="60"/>
      <c r="G171" s="191"/>
      <c r="H171" s="165"/>
      <c r="I171" s="134">
        <f>E171*G171</f>
        <v>0</v>
      </c>
    </row>
    <row r="172" spans="1:9" ht="13.5" thickBot="1" x14ac:dyDescent="0.25">
      <c r="A172" s="77"/>
      <c r="B172" s="129"/>
      <c r="C172" s="129"/>
      <c r="D172" s="130"/>
      <c r="E172" s="131"/>
      <c r="F172" s="131"/>
      <c r="G172" s="192"/>
      <c r="H172" s="166"/>
      <c r="I172" s="166"/>
    </row>
    <row r="173" spans="1:9" ht="13.5" thickTop="1" x14ac:dyDescent="0.2">
      <c r="B173" s="126" t="s">
        <v>112</v>
      </c>
      <c r="C173" s="127"/>
      <c r="D173" s="128"/>
      <c r="E173" s="61"/>
      <c r="F173" s="61"/>
      <c r="G173" s="193"/>
      <c r="H173" s="167"/>
      <c r="I173" s="168">
        <f>SUM(I42:I172)</f>
        <v>0</v>
      </c>
    </row>
    <row r="174" spans="1:9" x14ac:dyDescent="0.2">
      <c r="B174" s="122" t="s">
        <v>113</v>
      </c>
      <c r="C174" s="122"/>
      <c r="D174" s="123"/>
      <c r="E174" s="124"/>
      <c r="F174" s="125"/>
      <c r="G174" s="147"/>
      <c r="H174" s="148"/>
      <c r="I174" s="148">
        <f>0.22*I173</f>
        <v>0</v>
      </c>
    </row>
    <row r="175" spans="1:9" ht="15.75" thickBot="1" x14ac:dyDescent="0.3">
      <c r="B175" s="118" t="s">
        <v>114</v>
      </c>
      <c r="C175" s="119"/>
      <c r="D175" s="120"/>
      <c r="E175" s="121"/>
      <c r="F175" s="121"/>
      <c r="G175" s="169"/>
      <c r="H175" s="170"/>
      <c r="I175" s="171">
        <f>+I173+I174</f>
        <v>0</v>
      </c>
    </row>
    <row r="187" spans="5:8" x14ac:dyDescent="0.2">
      <c r="E187" s="38"/>
      <c r="F187" s="26"/>
      <c r="G187" s="149"/>
      <c r="H187" s="150"/>
    </row>
  </sheetData>
  <sheetProtection password="EDC0" sheet="1" objects="1" scenarios="1" formatCells="0" selectLockedCells="1"/>
  <phoneticPr fontId="0" type="noConversion"/>
  <pageMargins left="0.78740157480314965" right="0.59055118110236227" top="0.98425196850393704" bottom="0.98425196850393704" header="0.51181102362204722" footer="0.51181102362204722"/>
  <pageSetup paperSize="9" scale="84" orientation="portrait" r:id="rId1"/>
  <headerFooter alignWithMargins="0">
    <oddFooter>&amp;R&amp;10Page &amp;P</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popis 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FRELIH Miha</dc:creator>
  <cp:lastModifiedBy>RAJH Vekoslav</cp:lastModifiedBy>
  <cp:lastPrinted>2021-03-08T08:19:16Z</cp:lastPrinted>
  <dcterms:created xsi:type="dcterms:W3CDTF">1998-08-05T09:55:02Z</dcterms:created>
  <dcterms:modified xsi:type="dcterms:W3CDTF">2021-05-24T08:43:40Z</dcterms:modified>
</cp:coreProperties>
</file>