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5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worksheets/sheet6.xml" ContentType="application/vnd.openxmlformats-officedocument.spreadsheetml.work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7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worksheets/sheet8.xml" ContentType="application/vnd.openxmlformats-officedocument.spreadsheetml.work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2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1929"/>
  <workbookPr dateCompatibility="0" codeName="Ta_delovni_zvezek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POSLOVNO POROČILO-2018\"/>
    </mc:Choice>
  </mc:AlternateContent>
  <xr:revisionPtr revIDLastSave="0" documentId="13_ncr:9_{0C59EC7F-453A-4643-B508-E6A8FC531F76}" xr6:coauthVersionLast="44" xr6:coauthVersionMax="44" xr10:uidLastSave="{00000000-0000-0000-0000-000000000000}"/>
  <bookViews>
    <workbookView xWindow="-120" yWindow="-120" windowWidth="25440" windowHeight="15390" activeTab="34" xr2:uid="{00000000-000D-0000-FFFF-FFFF00000000}"/>
  </bookViews>
  <sheets>
    <sheet name="REAL 2018 številke" sheetId="5" r:id="rId1"/>
    <sheet name="Graf 1" sheetId="7" r:id="rId2"/>
    <sheet name="Graf 2" sheetId="48" r:id="rId3"/>
    <sheet name="REAL 2017 številke" sheetId="6" r:id="rId4"/>
    <sheet name="2018 na 2017" sheetId="9" r:id="rId5"/>
    <sheet name="Graf 3" sheetId="10" r:id="rId6"/>
    <sheet name="Plače 2018 številke" sheetId="11" r:id="rId7"/>
    <sheet name="Graf 4" sheetId="12" r:id="rId8"/>
    <sheet name="Graf 5" sheetId="13" r:id="rId9"/>
    <sheet name="Graf 6" sheetId="14" r:id="rId10"/>
    <sheet name="MS 2018 številke" sheetId="15" r:id="rId11"/>
    <sheet name="Graf 7" sheetId="16" r:id="rId12"/>
    <sheet name="Graf 8" sheetId="17" r:id="rId13"/>
    <sheet name="Graf 9" sheetId="18" r:id="rId14"/>
    <sheet name="INV 2018 številke" sheetId="19" r:id="rId15"/>
    <sheet name="Graf 10" sheetId="20" r:id="rId16"/>
    <sheet name="Graf 11" sheetId="21" r:id="rId17"/>
    <sheet name="Graf 12" sheetId="22" r:id="rId18"/>
    <sheet name="IZBR 2018 številke" sheetId="44" r:id="rId19"/>
    <sheet name="Graf 13" sheetId="49" r:id="rId20"/>
    <sheet name="Graf 14 " sheetId="50" r:id="rId21"/>
    <sheet name="Graf 15" sheetId="47" r:id="rId22"/>
    <sheet name="VT 2018 številke" sheetId="23" r:id="rId23"/>
    <sheet name="Graf 16" sheetId="24" r:id="rId24"/>
    <sheet name="Graf 17" sheetId="25" r:id="rId25"/>
    <sheet name="Graf 18" sheetId="26" r:id="rId26"/>
    <sheet name="TPP 5, 7 in 18" sheetId="27" r:id="rId27"/>
    <sheet name="KU" sheetId="28" r:id="rId28"/>
    <sheet name="T11 - Prihodki" sheetId="29" r:id="rId29"/>
    <sheet name="T12 - Prih 2018 na 2017" sheetId="30" r:id="rId30"/>
    <sheet name="Graf 19" sheetId="31" r:id="rId31"/>
    <sheet name="T13 Nabava opreme" sheetId="67" r:id="rId32"/>
    <sheet name="Graf 20" sheetId="68" r:id="rId33"/>
    <sheet name="T14 Nabava opreme indeks" sheetId="69" r:id="rId34"/>
    <sheet name="Graf 21" sheetId="70" r:id="rId35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AT62" i="29" l="1"/>
  <c r="AY5" i="29"/>
  <c r="AY6" i="29"/>
  <c r="AY7" i="29"/>
  <c r="AY8" i="29"/>
  <c r="AY9" i="29"/>
  <c r="AY10" i="29"/>
  <c r="AY11" i="29"/>
  <c r="AY12" i="29"/>
  <c r="AY13" i="29"/>
  <c r="AY14" i="29"/>
  <c r="AY15" i="29"/>
  <c r="AY16" i="29"/>
  <c r="AY17" i="29"/>
  <c r="AY18" i="29"/>
  <c r="AY19" i="29"/>
  <c r="AY20" i="29"/>
  <c r="AY21" i="29"/>
  <c r="AY22" i="29"/>
  <c r="AY23" i="29"/>
  <c r="AY24" i="29"/>
  <c r="AY25" i="29"/>
  <c r="AY26" i="29"/>
  <c r="AY27" i="29"/>
  <c r="AY28" i="29"/>
  <c r="AY29" i="29"/>
  <c r="AY30" i="29"/>
  <c r="AY31" i="29"/>
  <c r="AY32" i="29"/>
  <c r="AY33" i="29"/>
  <c r="AY34" i="29"/>
  <c r="AY35" i="29"/>
  <c r="AY36" i="29"/>
  <c r="AY37" i="29"/>
  <c r="AY38" i="29"/>
  <c r="AY39" i="29"/>
  <c r="AY40" i="29"/>
  <c r="AY41" i="29"/>
  <c r="AY42" i="29"/>
  <c r="AY43" i="29"/>
  <c r="AY44" i="29"/>
  <c r="AY45" i="29"/>
  <c r="AY46" i="29"/>
  <c r="AY47" i="29"/>
  <c r="AY48" i="29"/>
  <c r="AY49" i="29"/>
  <c r="AY50" i="29"/>
  <c r="AY51" i="29"/>
  <c r="AY52" i="29"/>
  <c r="AY53" i="29"/>
  <c r="AY54" i="29"/>
  <c r="AY55" i="29"/>
  <c r="AY56" i="29"/>
  <c r="AY57" i="29"/>
  <c r="AY58" i="29"/>
  <c r="AY59" i="29"/>
  <c r="AY60" i="29"/>
  <c r="AY61" i="29"/>
  <c r="AY4" i="29"/>
  <c r="AY62" i="29"/>
  <c r="D63" i="69"/>
  <c r="C63" i="69"/>
  <c r="E63" i="69" s="1"/>
  <c r="E62" i="69"/>
  <c r="E61" i="69"/>
  <c r="E60" i="69"/>
  <c r="E59" i="69"/>
  <c r="E58" i="69"/>
  <c r="E57" i="69"/>
  <c r="E56" i="69"/>
  <c r="E54" i="69"/>
  <c r="E53" i="69"/>
  <c r="E52" i="69"/>
  <c r="E51" i="69"/>
  <c r="E50" i="69"/>
  <c r="E49" i="69"/>
  <c r="E48" i="69"/>
  <c r="E47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7" i="69"/>
  <c r="E6" i="69"/>
  <c r="E5" i="69"/>
  <c r="AU7" i="67"/>
  <c r="AU8" i="67"/>
  <c r="AU9" i="67"/>
  <c r="AU10" i="67"/>
  <c r="AU11" i="67"/>
  <c r="AU12" i="67"/>
  <c r="AU13" i="67"/>
  <c r="AU14" i="67"/>
  <c r="AU15" i="67"/>
  <c r="AU16" i="67"/>
  <c r="AU17" i="67"/>
  <c r="AU18" i="67"/>
  <c r="AU19" i="67"/>
  <c r="AU20" i="67"/>
  <c r="AU21" i="67"/>
  <c r="AU22" i="67"/>
  <c r="AU23" i="67"/>
  <c r="AU24" i="67"/>
  <c r="AU25" i="67"/>
  <c r="AU26" i="67"/>
  <c r="AU27" i="67"/>
  <c r="AU28" i="67"/>
  <c r="AU29" i="67"/>
  <c r="AU30" i="67"/>
  <c r="AU31" i="67"/>
  <c r="AU32" i="67"/>
  <c r="AU33" i="67"/>
  <c r="AU34" i="67"/>
  <c r="AU35" i="67"/>
  <c r="AU36" i="67"/>
  <c r="AU37" i="67"/>
  <c r="AU38" i="67"/>
  <c r="AU39" i="67"/>
  <c r="AU40" i="67"/>
  <c r="AU41" i="67"/>
  <c r="AU42" i="67"/>
  <c r="AU43" i="67"/>
  <c r="AU44" i="67"/>
  <c r="AU45" i="67"/>
  <c r="AU46" i="67"/>
  <c r="AU47" i="67"/>
  <c r="AU48" i="67"/>
  <c r="AU49" i="67"/>
  <c r="AU50" i="67"/>
  <c r="AU51" i="67"/>
  <c r="AU52" i="67"/>
  <c r="AU53" i="67"/>
  <c r="AU54" i="67"/>
  <c r="AU55" i="67"/>
  <c r="AU56" i="67"/>
  <c r="AU57" i="67"/>
  <c r="AU58" i="67"/>
  <c r="AU59" i="67"/>
  <c r="AU60" i="67"/>
  <c r="AU61" i="67"/>
  <c r="AU62" i="67"/>
  <c r="AU63" i="67"/>
  <c r="AU64" i="67"/>
  <c r="C65" i="67"/>
  <c r="D65" i="67"/>
  <c r="E65" i="67"/>
  <c r="F65" i="67"/>
  <c r="G65" i="67"/>
  <c r="H65" i="67"/>
  <c r="I65" i="67"/>
  <c r="J65" i="67"/>
  <c r="L65" i="67"/>
  <c r="M65" i="67"/>
  <c r="N65" i="67"/>
  <c r="O65" i="67"/>
  <c r="S65" i="67"/>
  <c r="T65" i="67"/>
  <c r="U65" i="67"/>
  <c r="V65" i="67"/>
  <c r="W65" i="67"/>
  <c r="X65" i="67"/>
  <c r="Y65" i="67"/>
  <c r="Z65" i="67"/>
  <c r="AA65" i="67"/>
  <c r="AB65" i="67"/>
  <c r="AF65" i="67"/>
  <c r="AG65" i="67"/>
  <c r="AH65" i="67"/>
  <c r="AI65" i="67"/>
  <c r="AJ65" i="67"/>
  <c r="AK65" i="67"/>
  <c r="AL65" i="67"/>
  <c r="AM65" i="67"/>
  <c r="AN65" i="67"/>
  <c r="AO65" i="67"/>
  <c r="AS65" i="67"/>
  <c r="AT65" i="67"/>
  <c r="L18" i="27"/>
  <c r="G60" i="44"/>
  <c r="G56" i="44"/>
  <c r="G52" i="44"/>
  <c r="G48" i="44"/>
  <c r="G44" i="44"/>
  <c r="G40" i="44"/>
  <c r="G36" i="44"/>
  <c r="G32" i="44"/>
  <c r="G28" i="44"/>
  <c r="G24" i="44"/>
  <c r="G20" i="44"/>
  <c r="G16" i="44"/>
  <c r="G12" i="44"/>
  <c r="G8" i="44"/>
  <c r="H59" i="9"/>
  <c r="H54" i="9"/>
  <c r="H41" i="9"/>
  <c r="H42" i="9"/>
  <c r="H34" i="9"/>
  <c r="H38" i="9"/>
  <c r="H11" i="9"/>
  <c r="H16" i="9"/>
  <c r="H29" i="9"/>
  <c r="H4" i="9"/>
  <c r="H32" i="5"/>
  <c r="H32" i="9"/>
  <c r="H62" i="5"/>
  <c r="H62" i="9" s="1"/>
  <c r="H52" i="6"/>
  <c r="I52" i="6" s="1"/>
  <c r="H32" i="6"/>
  <c r="I32" i="6"/>
  <c r="H17" i="6"/>
  <c r="I17" i="6" s="1"/>
  <c r="H62" i="6"/>
  <c r="F6" i="27"/>
  <c r="F7" i="27"/>
  <c r="L7" i="27"/>
  <c r="F8" i="27"/>
  <c r="F9" i="27"/>
  <c r="L9" i="27"/>
  <c r="F10" i="27"/>
  <c r="L10" i="27"/>
  <c r="F11" i="27"/>
  <c r="L11" i="27"/>
  <c r="F12" i="27"/>
  <c r="K12" i="27" s="1"/>
  <c r="F13" i="27"/>
  <c r="F14" i="27"/>
  <c r="F15" i="27"/>
  <c r="F16" i="27"/>
  <c r="L16" i="27" s="1"/>
  <c r="F17" i="27"/>
  <c r="K17" i="27" s="1"/>
  <c r="F18" i="27"/>
  <c r="F19" i="27"/>
  <c r="L19" i="27" s="1"/>
  <c r="F20" i="27"/>
  <c r="F21" i="27"/>
  <c r="L21" i="27" s="1"/>
  <c r="F22" i="27"/>
  <c r="F23" i="27"/>
  <c r="L23" i="27"/>
  <c r="F24" i="27"/>
  <c r="F25" i="27"/>
  <c r="F26" i="27"/>
  <c r="F27" i="27"/>
  <c r="L27" i="27" s="1"/>
  <c r="F28" i="27"/>
  <c r="L28" i="27" s="1"/>
  <c r="F29" i="27"/>
  <c r="L29" i="27"/>
  <c r="F30" i="27"/>
  <c r="F31" i="27"/>
  <c r="L31" i="27"/>
  <c r="F32" i="27"/>
  <c r="F33" i="27"/>
  <c r="F34" i="27"/>
  <c r="F35" i="27"/>
  <c r="F36" i="27"/>
  <c r="F37" i="27"/>
  <c r="F38" i="27"/>
  <c r="F39" i="27"/>
  <c r="K39" i="27" s="1"/>
  <c r="F40" i="27"/>
  <c r="L40" i="27" s="1"/>
  <c r="F41" i="27"/>
  <c r="L41" i="27"/>
  <c r="F42" i="27"/>
  <c r="F43" i="27"/>
  <c r="K43" i="27" s="1"/>
  <c r="F44" i="27"/>
  <c r="F45" i="27"/>
  <c r="F46" i="27"/>
  <c r="L46" i="27"/>
  <c r="F47" i="27"/>
  <c r="F48" i="27"/>
  <c r="F49" i="27"/>
  <c r="L49" i="27" s="1"/>
  <c r="F50" i="27"/>
  <c r="F51" i="27"/>
  <c r="L51" i="27"/>
  <c r="F52" i="27"/>
  <c r="F53" i="27"/>
  <c r="F54" i="27"/>
  <c r="L54" i="27"/>
  <c r="F55" i="27"/>
  <c r="F56" i="27"/>
  <c r="F57" i="27"/>
  <c r="L57" i="27"/>
  <c r="F58" i="27"/>
  <c r="F59" i="27"/>
  <c r="L59" i="27" s="1"/>
  <c r="F60" i="27"/>
  <c r="F61" i="27"/>
  <c r="F62" i="27"/>
  <c r="L62" i="27"/>
  <c r="F5" i="27"/>
  <c r="J5" i="27"/>
  <c r="K5" i="27" s="1"/>
  <c r="J62" i="27"/>
  <c r="J61" i="27"/>
  <c r="J60" i="27"/>
  <c r="J59" i="27"/>
  <c r="J58" i="27"/>
  <c r="J57" i="27"/>
  <c r="J56" i="27"/>
  <c r="J55" i="27"/>
  <c r="K55" i="27" s="1"/>
  <c r="J54" i="27"/>
  <c r="J53" i="27"/>
  <c r="J52" i="27"/>
  <c r="J51" i="27"/>
  <c r="J50" i="27"/>
  <c r="J49" i="27"/>
  <c r="J48" i="27"/>
  <c r="J47" i="27"/>
  <c r="J46" i="27"/>
  <c r="J45" i="27"/>
  <c r="J44" i="27"/>
  <c r="J43" i="27"/>
  <c r="J63" i="27" s="1"/>
  <c r="J42" i="27"/>
  <c r="K42" i="27" s="1"/>
  <c r="J41" i="27"/>
  <c r="J40" i="27"/>
  <c r="J39" i="27"/>
  <c r="J38" i="27"/>
  <c r="J37" i="27"/>
  <c r="J36" i="27"/>
  <c r="J35" i="27"/>
  <c r="J34" i="27"/>
  <c r="J33" i="27"/>
  <c r="J32" i="27"/>
  <c r="J31" i="27"/>
  <c r="J30" i="27"/>
  <c r="K30" i="27" s="1"/>
  <c r="J29" i="27"/>
  <c r="J28" i="27"/>
  <c r="J27" i="27"/>
  <c r="J26" i="27"/>
  <c r="J25" i="27"/>
  <c r="J24" i="27"/>
  <c r="J23" i="27"/>
  <c r="J22" i="27"/>
  <c r="J21" i="27"/>
  <c r="J20" i="27"/>
  <c r="J19" i="27"/>
  <c r="J18" i="27"/>
  <c r="J17" i="27"/>
  <c r="J16" i="27"/>
  <c r="J15" i="27"/>
  <c r="J14" i="27"/>
  <c r="J13" i="27"/>
  <c r="J12" i="27"/>
  <c r="J11" i="27"/>
  <c r="J10" i="27"/>
  <c r="J9" i="27"/>
  <c r="J8" i="27"/>
  <c r="J7" i="27"/>
  <c r="J6" i="27"/>
  <c r="E5" i="23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5" i="11"/>
  <c r="G5" i="11"/>
  <c r="G62" i="11"/>
  <c r="G58" i="11"/>
  <c r="G54" i="11"/>
  <c r="G50" i="11"/>
  <c r="G46" i="11"/>
  <c r="G42" i="11"/>
  <c r="G38" i="11"/>
  <c r="G34" i="11"/>
  <c r="G30" i="11"/>
  <c r="G26" i="11"/>
  <c r="G22" i="11"/>
  <c r="G18" i="11"/>
  <c r="G14" i="11"/>
  <c r="G10" i="11"/>
  <c r="G6" i="11"/>
  <c r="E5" i="30"/>
  <c r="E6" i="30"/>
  <c r="E7" i="30"/>
  <c r="E8" i="30"/>
  <c r="E9" i="30"/>
  <c r="E10" i="30"/>
  <c r="E11" i="30"/>
  <c r="E12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26" i="30"/>
  <c r="E27" i="30"/>
  <c r="E28" i="30"/>
  <c r="E29" i="30"/>
  <c r="E30" i="30"/>
  <c r="E31" i="30"/>
  <c r="E32" i="30"/>
  <c r="E33" i="30"/>
  <c r="E34" i="30"/>
  <c r="E35" i="30"/>
  <c r="E36" i="30"/>
  <c r="E37" i="30"/>
  <c r="E38" i="30"/>
  <c r="E39" i="30"/>
  <c r="E40" i="30"/>
  <c r="E41" i="30"/>
  <c r="E42" i="30"/>
  <c r="E43" i="30"/>
  <c r="E44" i="30"/>
  <c r="E45" i="30"/>
  <c r="E46" i="30"/>
  <c r="E47" i="30"/>
  <c r="E48" i="30"/>
  <c r="E49" i="30"/>
  <c r="E50" i="30"/>
  <c r="E51" i="30"/>
  <c r="E52" i="30"/>
  <c r="E53" i="30"/>
  <c r="E54" i="30"/>
  <c r="E55" i="30"/>
  <c r="E56" i="30"/>
  <c r="E57" i="30"/>
  <c r="E58" i="30"/>
  <c r="E59" i="30"/>
  <c r="E60" i="30"/>
  <c r="E61" i="30"/>
  <c r="E4" i="30"/>
  <c r="D62" i="30"/>
  <c r="C63" i="23"/>
  <c r="E63" i="23" s="1"/>
  <c r="G62" i="44"/>
  <c r="G6" i="44"/>
  <c r="G7" i="44"/>
  <c r="G9" i="44"/>
  <c r="G10" i="44"/>
  <c r="G11" i="44"/>
  <c r="G13" i="44"/>
  <c r="G14" i="44"/>
  <c r="G15" i="44"/>
  <c r="G17" i="44"/>
  <c r="G18" i="44"/>
  <c r="G19" i="44"/>
  <c r="G21" i="44"/>
  <c r="G22" i="44"/>
  <c r="G23" i="44"/>
  <c r="G25" i="44"/>
  <c r="G26" i="44"/>
  <c r="G27" i="44"/>
  <c r="G29" i="44"/>
  <c r="G30" i="44"/>
  <c r="G31" i="44"/>
  <c r="G33" i="44"/>
  <c r="G34" i="44"/>
  <c r="G35" i="44"/>
  <c r="G37" i="44"/>
  <c r="G38" i="44"/>
  <c r="G39" i="44"/>
  <c r="G41" i="44"/>
  <c r="G42" i="44"/>
  <c r="G43" i="44"/>
  <c r="G45" i="44"/>
  <c r="G46" i="44"/>
  <c r="G47" i="44"/>
  <c r="G49" i="44"/>
  <c r="G50" i="44"/>
  <c r="G51" i="44"/>
  <c r="G53" i="44"/>
  <c r="G54" i="44"/>
  <c r="G55" i="44"/>
  <c r="G57" i="44"/>
  <c r="G58" i="44"/>
  <c r="G59" i="44"/>
  <c r="G61" i="44"/>
  <c r="G5" i="44"/>
  <c r="F63" i="44"/>
  <c r="G6" i="19"/>
  <c r="G7" i="19"/>
  <c r="G8" i="19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5" i="19"/>
  <c r="F63" i="19"/>
  <c r="D63" i="19"/>
  <c r="C63" i="19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5" i="15"/>
  <c r="F63" i="15"/>
  <c r="D63" i="15"/>
  <c r="C63" i="15"/>
  <c r="F63" i="11"/>
  <c r="G7" i="11"/>
  <c r="G8" i="11"/>
  <c r="G9" i="11"/>
  <c r="G11" i="11"/>
  <c r="G12" i="11"/>
  <c r="G13" i="11"/>
  <c r="G15" i="11"/>
  <c r="G16" i="11"/>
  <c r="G17" i="11"/>
  <c r="G19" i="11"/>
  <c r="G20" i="11"/>
  <c r="G21" i="11"/>
  <c r="G23" i="11"/>
  <c r="G24" i="11"/>
  <c r="G25" i="11"/>
  <c r="G27" i="11"/>
  <c r="G28" i="11"/>
  <c r="G29" i="11"/>
  <c r="G31" i="11"/>
  <c r="G32" i="11"/>
  <c r="G33" i="11"/>
  <c r="G35" i="11"/>
  <c r="G36" i="11"/>
  <c r="G37" i="11"/>
  <c r="G39" i="11"/>
  <c r="G40" i="11"/>
  <c r="G41" i="11"/>
  <c r="G43" i="11"/>
  <c r="G44" i="11"/>
  <c r="G45" i="11"/>
  <c r="G47" i="11"/>
  <c r="G48" i="11"/>
  <c r="G49" i="11"/>
  <c r="G51" i="11"/>
  <c r="G52" i="11"/>
  <c r="G53" i="11"/>
  <c r="G55" i="11"/>
  <c r="G56" i="11"/>
  <c r="G57" i="11"/>
  <c r="G59" i="11"/>
  <c r="G60" i="11"/>
  <c r="G61" i="11"/>
  <c r="D63" i="11"/>
  <c r="C63" i="11"/>
  <c r="E6" i="44"/>
  <c r="E7" i="44"/>
  <c r="E8" i="44"/>
  <c r="E9" i="44"/>
  <c r="E10" i="44"/>
  <c r="E11" i="44"/>
  <c r="E12" i="44"/>
  <c r="E13" i="44"/>
  <c r="E14" i="44"/>
  <c r="E15" i="44"/>
  <c r="E16" i="44"/>
  <c r="E17" i="44"/>
  <c r="E18" i="44"/>
  <c r="E19" i="44"/>
  <c r="E20" i="44"/>
  <c r="E21" i="44"/>
  <c r="E22" i="44"/>
  <c r="E23" i="44"/>
  <c r="E24" i="44"/>
  <c r="E26" i="44"/>
  <c r="E27" i="44"/>
  <c r="E28" i="44"/>
  <c r="E29" i="44"/>
  <c r="E30" i="44"/>
  <c r="E31" i="44"/>
  <c r="E32" i="44"/>
  <c r="E33" i="44"/>
  <c r="E34" i="44"/>
  <c r="E35" i="44"/>
  <c r="E36" i="44"/>
  <c r="E37" i="44"/>
  <c r="E38" i="44"/>
  <c r="E39" i="44"/>
  <c r="E40" i="44"/>
  <c r="E41" i="44"/>
  <c r="E42" i="44"/>
  <c r="E43" i="44"/>
  <c r="E44" i="44"/>
  <c r="E45" i="44"/>
  <c r="E46" i="44"/>
  <c r="E47" i="44"/>
  <c r="E48" i="44"/>
  <c r="E49" i="44"/>
  <c r="E50" i="44"/>
  <c r="E51" i="44"/>
  <c r="E52" i="44"/>
  <c r="E53" i="44"/>
  <c r="E54" i="44"/>
  <c r="E55" i="44"/>
  <c r="E56" i="44"/>
  <c r="E57" i="44"/>
  <c r="E58" i="44"/>
  <c r="E59" i="44"/>
  <c r="E60" i="44"/>
  <c r="E61" i="44"/>
  <c r="E62" i="44"/>
  <c r="E5" i="44"/>
  <c r="D63" i="44"/>
  <c r="E63" i="44"/>
  <c r="C63" i="44"/>
  <c r="G63" i="44"/>
  <c r="I8" i="5"/>
  <c r="F9" i="23" s="1"/>
  <c r="I8" i="9"/>
  <c r="I9" i="5"/>
  <c r="I57" i="5"/>
  <c r="D62" i="5"/>
  <c r="D62" i="9" s="1"/>
  <c r="E62" i="5"/>
  <c r="I5" i="6"/>
  <c r="I6" i="6"/>
  <c r="I7" i="6"/>
  <c r="I8" i="6"/>
  <c r="I9" i="6"/>
  <c r="I9" i="9" s="1"/>
  <c r="I10" i="6"/>
  <c r="I11" i="6"/>
  <c r="I12" i="6"/>
  <c r="I13" i="6"/>
  <c r="I14" i="6"/>
  <c r="I15" i="6"/>
  <c r="I15" i="9" s="1"/>
  <c r="I16" i="6"/>
  <c r="I17" i="9"/>
  <c r="I18" i="6"/>
  <c r="I19" i="6"/>
  <c r="I20" i="6"/>
  <c r="I21" i="6"/>
  <c r="I22" i="6"/>
  <c r="I23" i="6"/>
  <c r="I24" i="6"/>
  <c r="I24" i="9"/>
  <c r="I25" i="6"/>
  <c r="I26" i="6"/>
  <c r="I27" i="6"/>
  <c r="I28" i="6"/>
  <c r="I28" i="9" s="1"/>
  <c r="I29" i="6"/>
  <c r="I30" i="6"/>
  <c r="I31" i="6"/>
  <c r="I33" i="6"/>
  <c r="I33" i="9" s="1"/>
  <c r="I34" i="6"/>
  <c r="I35" i="6"/>
  <c r="I36" i="6"/>
  <c r="I36" i="9" s="1"/>
  <c r="I37" i="6"/>
  <c r="I38" i="6"/>
  <c r="I39" i="6"/>
  <c r="I40" i="6"/>
  <c r="I41" i="6"/>
  <c r="I42" i="6"/>
  <c r="I42" i="9"/>
  <c r="I43" i="6"/>
  <c r="I43" i="9" s="1"/>
  <c r="I44" i="6"/>
  <c r="I45" i="6"/>
  <c r="I46" i="6"/>
  <c r="I47" i="6"/>
  <c r="I48" i="6"/>
  <c r="I49" i="6"/>
  <c r="I50" i="6"/>
  <c r="I50" i="9" s="1"/>
  <c r="I51" i="6"/>
  <c r="I53" i="6"/>
  <c r="I53" i="9" s="1"/>
  <c r="I54" i="6"/>
  <c r="I55" i="6"/>
  <c r="I56" i="6"/>
  <c r="I57" i="6"/>
  <c r="I58" i="6"/>
  <c r="I59" i="6"/>
  <c r="I60" i="6"/>
  <c r="I61" i="6"/>
  <c r="I4" i="6"/>
  <c r="I4" i="9"/>
  <c r="I4" i="5"/>
  <c r="F5" i="23" s="1"/>
  <c r="C62" i="5"/>
  <c r="I5" i="5"/>
  <c r="I6" i="5"/>
  <c r="I6" i="9"/>
  <c r="I7" i="5"/>
  <c r="L8" i="27" s="1"/>
  <c r="I7" i="9"/>
  <c r="I10" i="5"/>
  <c r="I11" i="5"/>
  <c r="L12" i="27" s="1"/>
  <c r="F12" i="23"/>
  <c r="I12" i="5"/>
  <c r="I62" i="5" s="1"/>
  <c r="I13" i="5"/>
  <c r="F14" i="23"/>
  <c r="I14" i="5"/>
  <c r="I15" i="5"/>
  <c r="F16" i="23" s="1"/>
  <c r="I16" i="5"/>
  <c r="I17" i="5"/>
  <c r="I18" i="5"/>
  <c r="I18" i="9"/>
  <c r="I19" i="5"/>
  <c r="I20" i="5"/>
  <c r="I20" i="9"/>
  <c r="I21" i="5"/>
  <c r="I22" i="5"/>
  <c r="F23" i="23" s="1"/>
  <c r="I22" i="9"/>
  <c r="I23" i="5"/>
  <c r="I23" i="9" s="1"/>
  <c r="I24" i="5"/>
  <c r="F25" i="23"/>
  <c r="I25" i="5"/>
  <c r="I26" i="5"/>
  <c r="I27" i="5"/>
  <c r="F28" i="23" s="1"/>
  <c r="I27" i="9"/>
  <c r="I28" i="5"/>
  <c r="I29" i="5"/>
  <c r="I30" i="5"/>
  <c r="I31" i="5"/>
  <c r="F32" i="23" s="1"/>
  <c r="I31" i="9"/>
  <c r="I32" i="5"/>
  <c r="I32" i="9" s="1"/>
  <c r="I33" i="5"/>
  <c r="I34" i="5"/>
  <c r="I35" i="5"/>
  <c r="I36" i="5"/>
  <c r="L37" i="27"/>
  <c r="I37" i="5"/>
  <c r="I38" i="5"/>
  <c r="F39" i="23"/>
  <c r="I39" i="5"/>
  <c r="I39" i="9" s="1"/>
  <c r="I40" i="5"/>
  <c r="I40" i="9"/>
  <c r="I41" i="5"/>
  <c r="I42" i="5"/>
  <c r="F43" i="23"/>
  <c r="L43" i="27"/>
  <c r="I43" i="5"/>
  <c r="I44" i="5"/>
  <c r="I44" i="9"/>
  <c r="L45" i="27"/>
  <c r="I45" i="5"/>
  <c r="I45" i="9" s="1"/>
  <c r="I46" i="5"/>
  <c r="I46" i="9"/>
  <c r="I47" i="5"/>
  <c r="I48" i="5"/>
  <c r="F49" i="23"/>
  <c r="I48" i="9"/>
  <c r="I49" i="5"/>
  <c r="I50" i="5"/>
  <c r="F51" i="23"/>
  <c r="I51" i="5"/>
  <c r="I51" i="9"/>
  <c r="I52" i="5"/>
  <c r="F53" i="23" s="1"/>
  <c r="L53" i="27"/>
  <c r="I53" i="5"/>
  <c r="I54" i="5"/>
  <c r="F55" i="23"/>
  <c r="I55" i="5"/>
  <c r="I56" i="5"/>
  <c r="I56" i="9"/>
  <c r="I58" i="5"/>
  <c r="I58" i="9" s="1"/>
  <c r="I59" i="5"/>
  <c r="F60" i="23"/>
  <c r="I60" i="5"/>
  <c r="I61" i="5"/>
  <c r="I61" i="9"/>
  <c r="F62" i="6"/>
  <c r="F62" i="5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AU62" i="29"/>
  <c r="AV62" i="29"/>
  <c r="AW62" i="29"/>
  <c r="AX62" i="29"/>
  <c r="C62" i="30"/>
  <c r="E62" i="30" s="1"/>
  <c r="G62" i="5"/>
  <c r="E13" i="23"/>
  <c r="E17" i="23"/>
  <c r="E21" i="23"/>
  <c r="E25" i="23"/>
  <c r="E29" i="23"/>
  <c r="E33" i="23"/>
  <c r="E37" i="23"/>
  <c r="E41" i="23"/>
  <c r="E45" i="23"/>
  <c r="E49" i="23"/>
  <c r="E53" i="23"/>
  <c r="E57" i="23"/>
  <c r="E61" i="23"/>
  <c r="G62" i="6"/>
  <c r="G62" i="9" s="1"/>
  <c r="D63" i="23"/>
  <c r="E62" i="6"/>
  <c r="E62" i="9" s="1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D62" i="6"/>
  <c r="E7" i="11"/>
  <c r="E8" i="11"/>
  <c r="E9" i="11"/>
  <c r="E11" i="11"/>
  <c r="E12" i="11"/>
  <c r="E13" i="11"/>
  <c r="E15" i="11"/>
  <c r="E16" i="11"/>
  <c r="E17" i="11"/>
  <c r="E19" i="11"/>
  <c r="E20" i="11"/>
  <c r="E21" i="11"/>
  <c r="E23" i="11"/>
  <c r="E24" i="11"/>
  <c r="E25" i="11"/>
  <c r="E27" i="11"/>
  <c r="E28" i="11"/>
  <c r="E29" i="11"/>
  <c r="E31" i="11"/>
  <c r="E32" i="11"/>
  <c r="E33" i="11"/>
  <c r="E35" i="11"/>
  <c r="E36" i="11"/>
  <c r="E37" i="11"/>
  <c r="E39" i="11"/>
  <c r="E40" i="11"/>
  <c r="E41" i="11"/>
  <c r="E43" i="11"/>
  <c r="E44" i="11"/>
  <c r="E45" i="11"/>
  <c r="E47" i="11"/>
  <c r="E48" i="11"/>
  <c r="E49" i="11"/>
  <c r="E51" i="11"/>
  <c r="E52" i="11"/>
  <c r="E53" i="11"/>
  <c r="E55" i="11"/>
  <c r="E56" i="11"/>
  <c r="E57" i="11"/>
  <c r="E59" i="11"/>
  <c r="E60" i="11"/>
  <c r="E61" i="11"/>
  <c r="C62" i="6"/>
  <c r="E4" i="9"/>
  <c r="E5" i="9"/>
  <c r="E8" i="9"/>
  <c r="E10" i="9"/>
  <c r="E15" i="9"/>
  <c r="E3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4" i="9"/>
  <c r="E6" i="9"/>
  <c r="E7" i="9"/>
  <c r="E9" i="9"/>
  <c r="E11" i="9"/>
  <c r="E12" i="9"/>
  <c r="E13" i="9"/>
  <c r="E14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D62" i="28"/>
  <c r="C63" i="27"/>
  <c r="D63" i="27"/>
  <c r="E63" i="27"/>
  <c r="G63" i="27"/>
  <c r="H63" i="27"/>
  <c r="I63" i="27"/>
  <c r="E6" i="23"/>
  <c r="E7" i="23"/>
  <c r="E8" i="23"/>
  <c r="E10" i="23"/>
  <c r="E11" i="23"/>
  <c r="E12" i="23"/>
  <c r="E14" i="23"/>
  <c r="E15" i="23"/>
  <c r="E16" i="23"/>
  <c r="E18" i="23"/>
  <c r="E19" i="23"/>
  <c r="E20" i="23"/>
  <c r="E22" i="23"/>
  <c r="E23" i="23"/>
  <c r="E24" i="23"/>
  <c r="E26" i="23"/>
  <c r="E27" i="23"/>
  <c r="E28" i="23"/>
  <c r="E30" i="23"/>
  <c r="E31" i="23"/>
  <c r="E32" i="23"/>
  <c r="E34" i="23"/>
  <c r="E35" i="23"/>
  <c r="E36" i="23"/>
  <c r="E38" i="23"/>
  <c r="E39" i="23"/>
  <c r="E40" i="23"/>
  <c r="E42" i="23"/>
  <c r="E43" i="23"/>
  <c r="E44" i="23"/>
  <c r="E46" i="23"/>
  <c r="E47" i="23"/>
  <c r="E48" i="23"/>
  <c r="E50" i="23"/>
  <c r="E51" i="23"/>
  <c r="E52" i="23"/>
  <c r="E54" i="23"/>
  <c r="E55" i="23"/>
  <c r="E56" i="23"/>
  <c r="E58" i="23"/>
  <c r="E59" i="23"/>
  <c r="E60" i="23"/>
  <c r="E62" i="23"/>
  <c r="C4" i="9"/>
  <c r="E38" i="29"/>
  <c r="AD56" i="29"/>
  <c r="AD62" i="29" s="1"/>
  <c r="C62" i="29"/>
  <c r="D62" i="29"/>
  <c r="E62" i="29"/>
  <c r="F62" i="29"/>
  <c r="G62" i="29"/>
  <c r="H62" i="29"/>
  <c r="I62" i="29"/>
  <c r="J62" i="29"/>
  <c r="K62" i="29"/>
  <c r="L62" i="29"/>
  <c r="M62" i="29"/>
  <c r="N62" i="29"/>
  <c r="O62" i="29"/>
  <c r="S62" i="29"/>
  <c r="T62" i="29"/>
  <c r="U62" i="29"/>
  <c r="V62" i="29"/>
  <c r="W62" i="29"/>
  <c r="X62" i="29"/>
  <c r="Y62" i="29"/>
  <c r="Z62" i="29"/>
  <c r="AA62" i="29"/>
  <c r="AB62" i="29"/>
  <c r="AC62" i="29"/>
  <c r="AE62" i="29"/>
  <c r="AH62" i="29"/>
  <c r="AI62" i="29"/>
  <c r="AJ62" i="29"/>
  <c r="AK62" i="29"/>
  <c r="AL62" i="29"/>
  <c r="AM62" i="29"/>
  <c r="AN62" i="29"/>
  <c r="AO62" i="29"/>
  <c r="AP62" i="29"/>
  <c r="AQ62" i="29"/>
  <c r="E4" i="28"/>
  <c r="E5" i="28"/>
  <c r="E6" i="28"/>
  <c r="E7" i="28"/>
  <c r="E8" i="28"/>
  <c r="E9" i="28"/>
  <c r="E10" i="28"/>
  <c r="E11" i="28"/>
  <c r="E12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E29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2" i="28"/>
  <c r="E43" i="28"/>
  <c r="E44" i="28"/>
  <c r="E45" i="28"/>
  <c r="E46" i="28"/>
  <c r="E47" i="28"/>
  <c r="E48" i="28"/>
  <c r="E49" i="28"/>
  <c r="E50" i="28"/>
  <c r="E51" i="28"/>
  <c r="E52" i="28"/>
  <c r="E53" i="28"/>
  <c r="E54" i="28"/>
  <c r="E55" i="28"/>
  <c r="E56" i="28"/>
  <c r="E57" i="28"/>
  <c r="E58" i="28"/>
  <c r="E59" i="28"/>
  <c r="E60" i="28"/>
  <c r="E61" i="28"/>
  <c r="C62" i="28"/>
  <c r="E5" i="19"/>
  <c r="E5" i="15"/>
  <c r="D4" i="9"/>
  <c r="E9" i="23"/>
  <c r="E62" i="11"/>
  <c r="E58" i="11"/>
  <c r="E54" i="11"/>
  <c r="E50" i="11"/>
  <c r="E46" i="11"/>
  <c r="E42" i="11"/>
  <c r="E38" i="11"/>
  <c r="E34" i="11"/>
  <c r="E30" i="11"/>
  <c r="E26" i="11"/>
  <c r="E22" i="11"/>
  <c r="E18" i="11"/>
  <c r="E14" i="11"/>
  <c r="E10" i="11"/>
  <c r="E6" i="11"/>
  <c r="F31" i="23"/>
  <c r="F46" i="23"/>
  <c r="F34" i="23"/>
  <c r="F62" i="23"/>
  <c r="F57" i="23"/>
  <c r="F29" i="23"/>
  <c r="I52" i="9"/>
  <c r="L47" i="27"/>
  <c r="F42" i="23"/>
  <c r="L25" i="27"/>
  <c r="F7" i="23"/>
  <c r="F54" i="23"/>
  <c r="I38" i="9"/>
  <c r="I10" i="9"/>
  <c r="F11" i="23"/>
  <c r="F21" i="23"/>
  <c r="C62" i="9"/>
  <c r="L52" i="27"/>
  <c r="L5" i="27"/>
  <c r="F52" i="23"/>
  <c r="F22" i="23"/>
  <c r="F18" i="23"/>
  <c r="F27" i="23"/>
  <c r="I26" i="9"/>
  <c r="F47" i="23"/>
  <c r="I30" i="9"/>
  <c r="F44" i="23"/>
  <c r="F37" i="23"/>
  <c r="F45" i="23"/>
  <c r="F58" i="23"/>
  <c r="F40" i="23"/>
  <c r="F26" i="23"/>
  <c r="F8" i="23"/>
  <c r="I11" i="9"/>
  <c r="F20" i="23"/>
  <c r="L22" i="27"/>
  <c r="F63" i="27"/>
  <c r="L63" i="27" s="1"/>
  <c r="L61" i="27"/>
  <c r="F19" i="23"/>
  <c r="F41" i="23"/>
  <c r="F10" i="23"/>
  <c r="L33" i="27"/>
  <c r="F33" i="23"/>
  <c r="F63" i="23" l="1"/>
  <c r="I47" i="9"/>
  <c r="F48" i="23"/>
  <c r="L48" i="27"/>
  <c r="I35" i="9"/>
  <c r="F36" i="23"/>
  <c r="G63" i="11"/>
  <c r="E63" i="11"/>
  <c r="K63" i="27"/>
  <c r="F50" i="23"/>
  <c r="L50" i="27"/>
  <c r="F30" i="23"/>
  <c r="L30" i="27"/>
  <c r="I12" i="9"/>
  <c r="F13" i="23"/>
  <c r="L36" i="27"/>
  <c r="I59" i="9"/>
  <c r="F56" i="23"/>
  <c r="L56" i="27"/>
  <c r="I55" i="9"/>
  <c r="F38" i="23"/>
  <c r="I37" i="9"/>
  <c r="L38" i="27"/>
  <c r="I34" i="9"/>
  <c r="L35" i="27"/>
  <c r="I25" i="9"/>
  <c r="L26" i="27"/>
  <c r="F15" i="23"/>
  <c r="L15" i="27"/>
  <c r="L6" i="27"/>
  <c r="F6" i="23"/>
  <c r="I5" i="9"/>
  <c r="I62" i="6"/>
  <c r="I62" i="9" s="1"/>
  <c r="I49" i="9"/>
  <c r="G63" i="15"/>
  <c r="E63" i="15"/>
  <c r="I14" i="9"/>
  <c r="I19" i="9"/>
  <c r="L20" i="27"/>
  <c r="I16" i="9"/>
  <c r="F17" i="23"/>
  <c r="L17" i="27"/>
  <c r="G63" i="19"/>
  <c r="L34" i="27"/>
  <c r="K34" i="27"/>
  <c r="L24" i="27"/>
  <c r="L13" i="27"/>
  <c r="AU65" i="67"/>
  <c r="L39" i="27"/>
  <c r="F24" i="23"/>
  <c r="F35" i="23"/>
  <c r="F59" i="23"/>
  <c r="E62" i="28"/>
  <c r="F62" i="9"/>
  <c r="I60" i="9"/>
  <c r="F61" i="23"/>
  <c r="I54" i="9"/>
  <c r="I41" i="9"/>
  <c r="L42" i="27"/>
  <c r="I29" i="9"/>
  <c r="I21" i="9"/>
  <c r="I13" i="9"/>
  <c r="I57" i="9"/>
  <c r="K60" i="27"/>
  <c r="L60" i="27"/>
  <c r="L44" i="27"/>
  <c r="K33" i="27"/>
  <c r="L14" i="27"/>
  <c r="E63" i="19"/>
  <c r="L58" i="27"/>
  <c r="L32" i="27"/>
  <c r="L55" i="27"/>
</calcChain>
</file>

<file path=xl/sharedStrings.xml><?xml version="1.0" encoding="utf-8"?>
<sst xmlns="http://purl.oclc.org/ooxml/spreadsheetml/main" count="1438" uniqueCount="197">
  <si>
    <t>Ajdovščina</t>
  </si>
  <si>
    <t>Brežice</t>
  </si>
  <si>
    <t xml:space="preserve">Celje </t>
  </si>
  <si>
    <t>Cerknica</t>
  </si>
  <si>
    <t xml:space="preserve">Črnomelj </t>
  </si>
  <si>
    <t xml:space="preserve">Domžale </t>
  </si>
  <si>
    <t xml:space="preserve">Dravograd 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</si>
  <si>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</si>
  <si>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</si>
  <si>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</si>
  <si>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</si>
  <si>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</si>
  <si>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</si>
  <si>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</si>
  <si>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</si>
  <si>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 xml:space="preserve">Kočevje </t>
  </si>
  <si>
    <t xml:space="preserve">Koper </t>
  </si>
  <si>
    <t xml:space="preserve">Kranj </t>
  </si>
  <si>
    <t>Krško</t>
  </si>
  <si>
    <t>Laško</t>
  </si>
  <si>
    <t>Lenart</t>
  </si>
  <si>
    <t xml:space="preserve">Lendava </t>
  </si>
  <si>
    <t>Litija</t>
  </si>
  <si>
    <t xml:space="preserve">Ljubljana </t>
  </si>
  <si>
    <t>Ljutomer</t>
  </si>
  <si>
    <t>Logatec</t>
  </si>
  <si>
    <t xml:space="preserve">Maribor </t>
  </si>
  <si>
    <t>Metlika</t>
  </si>
  <si>
    <t xml:space="preserve">Mozirje </t>
  </si>
  <si>
    <t>Murska Sobota</t>
  </si>
  <si>
    <t>Nova Gorica</t>
  </si>
  <si>
    <t xml:space="preserve">Novo mesto </t>
  </si>
  <si>
    <t>Ormož</t>
  </si>
  <si>
    <t xml:space="preserve">Pesnica </t>
  </si>
  <si>
    <t xml:space="preserve">Piran </t>
  </si>
  <si>
    <t xml:space="preserve">Postojna </t>
  </si>
  <si>
    <t xml:space="preserve">Ptuj </t>
  </si>
  <si>
    <t xml:space="preserve">Radlje ob Dravi </t>
  </si>
  <si>
    <t xml:space="preserve">Radovljica </t>
  </si>
  <si>
    <t>Ravne na Koroškem</t>
  </si>
  <si>
    <t>Ribnica</t>
  </si>
  <si>
    <t>Ruše</t>
  </si>
  <si>
    <t xml:space="preserve">Sevnica </t>
  </si>
  <si>
    <t xml:space="preserve">Sežana </t>
  </si>
  <si>
    <t xml:space="preserve">Slovenj Gradec </t>
  </si>
  <si>
    <t>Slovenska Bistrica</t>
  </si>
  <si>
    <t>Slovenske Konjice</t>
  </si>
  <si>
    <t>Šentjur pri Celju</t>
  </si>
  <si>
    <t xml:space="preserve">Škofja Loka </t>
  </si>
  <si>
    <t xml:space="preserve">Šmarje pri Jelšah </t>
  </si>
  <si>
    <t xml:space="preserve">Tolmin </t>
  </si>
  <si>
    <t>Trbovlje</t>
  </si>
  <si>
    <t>Trebnje</t>
  </si>
  <si>
    <t>Tržič</t>
  </si>
  <si>
    <t xml:space="preserve">Velenje </t>
  </si>
  <si>
    <t xml:space="preserve">Vrhnika </t>
  </si>
  <si>
    <t xml:space="preserve">Zagorje ob Savi </t>
  </si>
  <si>
    <t>Žalec</t>
  </si>
  <si>
    <t>UE skupaj</t>
  </si>
  <si>
    <t>MS</t>
  </si>
  <si>
    <t>INV</t>
  </si>
  <si>
    <t xml:space="preserve">PU </t>
  </si>
  <si>
    <t>Upravne enote</t>
  </si>
  <si>
    <t>PL</t>
  </si>
  <si>
    <t>VT</t>
  </si>
  <si>
    <t>Skupaj</t>
  </si>
  <si>
    <t>(v EUR)</t>
  </si>
  <si>
    <t>Celje</t>
  </si>
  <si>
    <t>Črnomelj</t>
  </si>
  <si>
    <t>Domžale</t>
  </si>
  <si>
    <t>Dravograd</t>
  </si>
  <si>
    <t>Kočevje</t>
  </si>
  <si>
    <t>Koper</t>
  </si>
  <si>
    <t>Kranj</t>
  </si>
  <si>
    <t>Lendava</t>
  </si>
  <si>
    <t>Ljubljana</t>
  </si>
  <si>
    <t>Maribor</t>
  </si>
  <si>
    <t>Mozirje</t>
  </si>
  <si>
    <t>Novo mesto</t>
  </si>
  <si>
    <t>Pesnica</t>
  </si>
  <si>
    <t>Piran</t>
  </si>
  <si>
    <t>Postojna</t>
  </si>
  <si>
    <t>Ptuj</t>
  </si>
  <si>
    <t>Radlje ob Dravi</t>
  </si>
  <si>
    <t>Radovljica</t>
  </si>
  <si>
    <t>Sevnica</t>
  </si>
  <si>
    <t>Sežana</t>
  </si>
  <si>
    <t>Slovenj Gradec</t>
  </si>
  <si>
    <t>Škofja Loka</t>
  </si>
  <si>
    <t>Šmarje pri Jelšah</t>
  </si>
  <si>
    <t>Tolmin</t>
  </si>
  <si>
    <t>Velenje</t>
  </si>
  <si>
    <t>Vrhnika</t>
  </si>
  <si>
    <t>Zagorje ob Savi</t>
  </si>
  <si>
    <t>Realizacija</t>
  </si>
  <si>
    <t>Indeks</t>
  </si>
  <si>
    <t>Delež v celotni</t>
  </si>
  <si>
    <t>3 = 1 / 2</t>
  </si>
  <si>
    <t xml:space="preserve">Delež </t>
  </si>
  <si>
    <t>Tip 5</t>
  </si>
  <si>
    <t>Tip 7</t>
  </si>
  <si>
    <t>Tip 18</t>
  </si>
  <si>
    <t>v celotni</t>
  </si>
  <si>
    <t>PU</t>
  </si>
  <si>
    <t>Upravna enota</t>
  </si>
  <si>
    <t>Zmanjšanje</t>
  </si>
  <si>
    <t xml:space="preserve">in drugo, stroškov tiskovin in drugih zaračunanih dajatev v letu 2012 </t>
  </si>
  <si>
    <t>Upravna taksa in drugo po analitiki</t>
  </si>
  <si>
    <t>Obveznosti za potne listine</t>
  </si>
  <si>
    <t>Obveznosti za osebne izkaznice</t>
  </si>
  <si>
    <t>Obveznosti za registrske tablice</t>
  </si>
  <si>
    <t>Druge zaračunljive tiskovine in druge dajatve</t>
  </si>
  <si>
    <t>OBVEZNOSTI SKUPAJ</t>
  </si>
  <si>
    <t xml:space="preserve">Radlje </t>
  </si>
  <si>
    <t xml:space="preserve">Ravne </t>
  </si>
  <si>
    <t xml:space="preserve">Šentjur </t>
  </si>
  <si>
    <t>Šmarje</t>
  </si>
  <si>
    <t xml:space="preserve">Zagorje </t>
  </si>
  <si>
    <t>Opomba: *prihodki od upravnih taks in drugo, potnih listin, osebnih izkaznic, registrskih tablic in drugih zaračunljivih tiskovin</t>
  </si>
  <si>
    <r>
      <t xml:space="preserve">Tabela št. 10: </t>
    </r>
    <r>
      <rPr>
        <b/>
        <sz val="12"/>
        <rFont val="Arial"/>
        <family val="2"/>
        <charset val="238"/>
      </rPr>
      <t>Obveznosti za plačila v proračun iz naslova zaračunanih upravnih taks</t>
    </r>
  </si>
  <si>
    <t xml:space="preserve">Naziv UE </t>
  </si>
  <si>
    <t>Ostalo</t>
  </si>
  <si>
    <t>kos</t>
  </si>
  <si>
    <t>EUR</t>
  </si>
  <si>
    <t>UE SKUPAJ</t>
  </si>
  <si>
    <t>Osebni avto</t>
  </si>
  <si>
    <t>Fotokopirni stroj</t>
  </si>
  <si>
    <t>Telefaks</t>
  </si>
  <si>
    <t>Pohištvo</t>
  </si>
  <si>
    <t>Skupaj v EUR</t>
  </si>
  <si>
    <t>7=1+2+3+4+5+6</t>
  </si>
  <si>
    <t>TPP 5,7,18</t>
  </si>
  <si>
    <t>TPP 5, 7, 18</t>
  </si>
  <si>
    <r>
      <t xml:space="preserve">Tabela št. 11: </t>
    </r>
    <r>
      <rPr>
        <b/>
        <sz val="12"/>
        <rFont val="Arial"/>
        <family val="2"/>
        <charset val="238"/>
      </rPr>
      <t>Obveznosti za plačila v proračun iz naslova zaračunanih upravnih taks</t>
    </r>
  </si>
  <si>
    <r>
      <t>Tabela št. 12: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 xml:space="preserve">Primerjava obveznosti upravnih enot do proračuna </t>
    </r>
  </si>
  <si>
    <t>*podatki vsebujejo integralne in namenske postavke</t>
  </si>
  <si>
    <t xml:space="preserve">Upravna taksa      in drugo </t>
  </si>
  <si>
    <t>IZBR.</t>
  </si>
  <si>
    <t>IZBR.*</t>
  </si>
  <si>
    <t>IZBR</t>
  </si>
  <si>
    <t>Alarmna naprava</t>
  </si>
  <si>
    <t>GSM aparat</t>
  </si>
  <si>
    <t>Računski strojček</t>
  </si>
  <si>
    <t>Registracijska ura</t>
  </si>
  <si>
    <t>Zunanja dela na objektu</t>
  </si>
  <si>
    <t>Realizacija "izbrisanih"</t>
  </si>
  <si>
    <t>Usmerjevalna tabla</t>
  </si>
  <si>
    <t>PL v letu 2017</t>
  </si>
  <si>
    <t>MS v letu 2017</t>
  </si>
  <si>
    <t>INV v letu 2017</t>
  </si>
  <si>
    <t>VT v letu 2017</t>
  </si>
  <si>
    <t>Realizacija 2017</t>
  </si>
  <si>
    <t>Število KU 31.12.2017</t>
  </si>
  <si>
    <t>Leto 2017*</t>
  </si>
  <si>
    <t>Strojček za štetje</t>
  </si>
  <si>
    <t>Telef. centrala</t>
  </si>
  <si>
    <t>Klimatska napr.</t>
  </si>
  <si>
    <t>Obnova notr. prost.</t>
  </si>
  <si>
    <t>Uničevalec dokum.</t>
  </si>
  <si>
    <t>Detektor za bankov.</t>
  </si>
  <si>
    <t>Finančna sredstva UE</t>
  </si>
  <si>
    <r>
      <t xml:space="preserve">Tabela št. 2: </t>
    </r>
    <r>
      <rPr>
        <b/>
        <sz val="14"/>
        <rFont val="Arial"/>
        <family val="2"/>
        <charset val="238"/>
      </rPr>
      <t>Realizacija UE v letu 2017</t>
    </r>
  </si>
  <si>
    <r>
      <t>Tabela št. 1:</t>
    </r>
    <r>
      <rPr>
        <b/>
        <sz val="12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Realizacija UE v letu 2018</t>
    </r>
  </si>
  <si>
    <r>
      <t xml:space="preserve">Tabela št. 3: </t>
    </r>
    <r>
      <rPr>
        <b/>
        <sz val="14"/>
        <rFont val="Arial"/>
        <family val="2"/>
        <charset val="238"/>
      </rPr>
      <t>Indeks: realizacija UE 2018 / realizacija UE 2017</t>
    </r>
  </si>
  <si>
    <t>PL v letu 2018</t>
  </si>
  <si>
    <r>
      <t xml:space="preserve">Tabela št. 4: </t>
    </r>
    <r>
      <rPr>
        <b/>
        <sz val="14"/>
        <rFont val="Arial"/>
        <family val="2"/>
        <charset val="238"/>
      </rPr>
      <t>Plače v letu 2018</t>
    </r>
  </si>
  <si>
    <t>realizaciji 2018</t>
  </si>
  <si>
    <r>
      <t xml:space="preserve">Tabela št. 5: </t>
    </r>
    <r>
      <rPr>
        <b/>
        <sz val="14"/>
        <rFont val="Arial"/>
        <family val="2"/>
        <charset val="238"/>
      </rPr>
      <t>Materialni stroški v letu 2018</t>
    </r>
  </si>
  <si>
    <t>MS v letu 2018</t>
  </si>
  <si>
    <r>
      <t xml:space="preserve">Tabela št. 6: </t>
    </r>
    <r>
      <rPr>
        <b/>
        <sz val="14"/>
        <rFont val="Arial"/>
        <family val="2"/>
        <charset val="238"/>
      </rPr>
      <t>Investicije in inv. vzdrževanje v letu 2018</t>
    </r>
  </si>
  <si>
    <t>INV v letu 2018</t>
  </si>
  <si>
    <r>
      <t>Tabela št. 7:</t>
    </r>
    <r>
      <rPr>
        <b/>
        <sz val="14"/>
        <rFont val="Arial"/>
        <family val="2"/>
        <charset val="238"/>
      </rPr>
      <t xml:space="preserve"> Povračilo škode "izbrisanim" v letu 2018</t>
    </r>
  </si>
  <si>
    <r>
      <t xml:space="preserve">Tabela št. 8: </t>
    </r>
    <r>
      <rPr>
        <b/>
        <sz val="14"/>
        <rFont val="Arial"/>
        <family val="2"/>
        <charset val="238"/>
      </rPr>
      <t>Vplačane tiskovine v letu 2018</t>
    </r>
  </si>
  <si>
    <t>VT v letu 2018</t>
  </si>
  <si>
    <t>Realizacija 2018</t>
  </si>
  <si>
    <t>2018 /</t>
  </si>
  <si>
    <t>Leto 2018*</t>
  </si>
  <si>
    <r>
      <t xml:space="preserve">           </t>
    </r>
    <r>
      <rPr>
        <b/>
        <sz val="12"/>
        <rFont val="Arial"/>
        <family val="2"/>
        <charset val="238"/>
      </rPr>
      <t xml:space="preserve">      za proračunske prihodke leta 2018 z letom 2017</t>
    </r>
  </si>
  <si>
    <r>
      <t xml:space="preserve">Tabela št. 9: </t>
    </r>
    <r>
      <rPr>
        <b/>
        <sz val="12"/>
        <rFont val="Arial"/>
        <family val="2"/>
        <charset val="238"/>
      </rPr>
      <t>Izdatki iz namenskih postavk tipa 5, tipa 7 in tipa 18  v letu 2018</t>
    </r>
  </si>
  <si>
    <t>in drugo, stroškov tiskovin in drugih zaračunanih dajatev v letu 2018</t>
  </si>
  <si>
    <t>Število KU 31.12.2018</t>
  </si>
  <si>
    <r>
      <t xml:space="preserve">Tabela št. 10: </t>
    </r>
    <r>
      <rPr>
        <b/>
        <sz val="12"/>
        <rFont val="Arial"/>
        <family val="2"/>
        <charset val="238"/>
      </rPr>
      <t>Število krajevnih uradov v letu 2018</t>
    </r>
  </si>
  <si>
    <t>Tabela št.13:</t>
  </si>
  <si>
    <t>Tabela št. 13:</t>
  </si>
  <si>
    <t>Nabava opreme, vzdrževanje in gradnja  v UE v letu 2018 - 1. del</t>
  </si>
  <si>
    <t>Nabava opreme, vzdrževanje in gradnja v UE v letu 2018 - 2. del</t>
  </si>
  <si>
    <t>Nabava opreme, vzdrževanje in gradnja v UE v letu 2018 - 3. del</t>
  </si>
  <si>
    <t>Nabava opreme, vzdrževanje in gradnja v UE v letu 2018 - 4. del</t>
  </si>
  <si>
    <t>UE</t>
  </si>
  <si>
    <r>
      <t xml:space="preserve">Tabela 14: </t>
    </r>
    <r>
      <rPr>
        <b/>
        <sz val="12"/>
        <rFont val="Arial CE"/>
        <charset val="238"/>
      </rPr>
      <t xml:space="preserve">Indeks: 2018/2017 - nabava opreme, vzdrževanje in </t>
    </r>
  </si>
  <si>
    <t xml:space="preserve">               gradnja</t>
  </si>
  <si>
    <t>v letu 2018</t>
  </si>
  <si>
    <t>v letu 2017</t>
  </si>
  <si>
    <t>59/1</t>
  </si>
  <si>
    <t>59/2</t>
  </si>
  <si>
    <t>59/3</t>
  </si>
  <si>
    <t>59/4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</si>
</sst>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424]#,##0;\-#,##0"/>
    <numFmt numFmtId="165" formatCode="#,##0.0_ ;\-#,##0.0\ "/>
    <numFmt numFmtId="166" formatCode="#,##0.00_ ;\-#,##0.00\ "/>
    <numFmt numFmtId="167" formatCode="#,##0_ ;\-#,##0\ "/>
    <numFmt numFmtId="168" formatCode="0.0"/>
    <numFmt numFmtId="169" formatCode="[$-1010424]#,##0.00;\-#,##0.00"/>
  </numFmts>
  <fonts count="27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Narrow CE"/>
      <family val="2"/>
      <charset val="238"/>
    </font>
    <font>
      <sz val="7"/>
      <name val="Arial"/>
      <family val="2"/>
      <charset val="238"/>
    </font>
    <font>
      <sz val="8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 CE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Calibri"/>
      <family val="2"/>
      <charset val="238"/>
    </font>
    <font>
      <sz val="8"/>
      <color indexed="8"/>
      <name val="Arial"/>
      <family val="2"/>
      <charset val="238"/>
    </font>
    <font>
      <sz val="7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start/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 style="medium">
        <color indexed="64"/>
      </end>
      <top/>
      <bottom/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0" fontId="1" fillId="0" borderId="0"/>
  </cellStyleXfs>
  <cellXfs count="388">
    <xf numFmtId="0" fontId="0" fillId="0" borderId="0" xfId="0"/>
    <xf numFmtId="0" fontId="2" fillId="0" borderId="0" xfId="0" applyFont="1"/>
    <xf numFmtId="0" fontId="8" fillId="0" borderId="0" xfId="0" applyFont="1" applyFill="1"/>
    <xf numFmtId="0" fontId="8" fillId="0" borderId="0" xfId="0" applyFont="1"/>
    <xf numFmtId="14" fontId="7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9" fillId="0" borderId="0" xfId="0" applyFont="1"/>
    <xf numFmtId="2" fontId="8" fillId="0" borderId="0" xfId="0" applyNumberFormat="1" applyFont="1"/>
    <xf numFmtId="3" fontId="8" fillId="0" borderId="0" xfId="0" applyNumberFormat="1" applyFont="1"/>
    <xf numFmtId="0" fontId="10" fillId="0" borderId="0" xfId="0" applyFont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3" fontId="2" fillId="2" borderId="1" xfId="0" applyNumberFormat="1" applyFont="1" applyFill="1" applyBorder="1" applyAlignment="1">
      <alignment horizontal="center"/>
    </xf>
    <xf numFmtId="165" fontId="8" fillId="0" borderId="6" xfId="0" applyNumberFormat="1" applyFont="1" applyBorder="1"/>
    <xf numFmtId="165" fontId="8" fillId="3" borderId="8" xfId="0" applyNumberFormat="1" applyFont="1" applyFill="1" applyBorder="1"/>
    <xf numFmtId="165" fontId="8" fillId="0" borderId="5" xfId="0" applyNumberFormat="1" applyFont="1" applyBorder="1" applyAlignment="1">
      <alignment horizontal="right"/>
    </xf>
    <xf numFmtId="165" fontId="8" fillId="0" borderId="7" xfId="0" applyNumberFormat="1" applyFont="1" applyBorder="1"/>
    <xf numFmtId="165" fontId="8" fillId="3" borderId="9" xfId="0" applyNumberFormat="1" applyFont="1" applyFill="1" applyBorder="1"/>
    <xf numFmtId="165" fontId="8" fillId="0" borderId="10" xfId="0" applyNumberFormat="1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3" fontId="8" fillId="0" borderId="5" xfId="0" applyNumberFormat="1" applyFont="1" applyFill="1" applyBorder="1" applyAlignment="1"/>
    <xf numFmtId="0" fontId="8" fillId="0" borderId="11" xfId="0" applyFont="1" applyFill="1" applyBorder="1"/>
    <xf numFmtId="0" fontId="8" fillId="0" borderId="6" xfId="0" applyFont="1" applyFill="1" applyBorder="1" applyAlignment="1">
      <alignment horizontal="right"/>
    </xf>
    <xf numFmtId="0" fontId="8" fillId="3" borderId="6" xfId="0" applyFont="1" applyFill="1" applyBorder="1" applyAlignment="1">
      <alignment horizontal="right"/>
    </xf>
    <xf numFmtId="0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2" borderId="12" xfId="0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5" fontId="8" fillId="0" borderId="5" xfId="0" applyNumberFormat="1" applyFont="1" applyBorder="1"/>
    <xf numFmtId="165" fontId="8" fillId="0" borderId="10" xfId="0" applyNumberFormat="1" applyFont="1" applyBorder="1"/>
    <xf numFmtId="0" fontId="8" fillId="0" borderId="0" xfId="0" applyFont="1" applyAlignment="1"/>
    <xf numFmtId="0" fontId="11" fillId="0" borderId="0" xfId="0" applyFont="1"/>
    <xf numFmtId="166" fontId="8" fillId="0" borderId="5" xfId="0" applyNumberFormat="1" applyFont="1" applyBorder="1"/>
    <xf numFmtId="0" fontId="11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7" fillId="0" borderId="0" xfId="0" applyFont="1"/>
    <xf numFmtId="0" fontId="10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7" fillId="0" borderId="5" xfId="0" applyFont="1" applyBorder="1"/>
    <xf numFmtId="0" fontId="7" fillId="0" borderId="18" xfId="0" applyFont="1" applyBorder="1"/>
    <xf numFmtId="3" fontId="7" fillId="0" borderId="5" xfId="0" applyNumberFormat="1" applyFont="1" applyBorder="1"/>
    <xf numFmtId="3" fontId="7" fillId="0" borderId="19" xfId="0" applyNumberFormat="1" applyFont="1" applyBorder="1"/>
    <xf numFmtId="165" fontId="7" fillId="0" borderId="20" xfId="0" applyNumberFormat="1" applyFont="1" applyBorder="1"/>
    <xf numFmtId="166" fontId="7" fillId="0" borderId="5" xfId="0" applyNumberFormat="1" applyFont="1" applyBorder="1" applyAlignment="1">
      <alignment horizontal="center"/>
    </xf>
    <xf numFmtId="0" fontId="7" fillId="0" borderId="6" xfId="0" applyFont="1" applyBorder="1"/>
    <xf numFmtId="0" fontId="7" fillId="0" borderId="11" xfId="0" applyFont="1" applyBorder="1"/>
    <xf numFmtId="3" fontId="7" fillId="0" borderId="6" xfId="0" applyNumberFormat="1" applyFont="1" applyBorder="1"/>
    <xf numFmtId="3" fontId="7" fillId="0" borderId="21" xfId="0" applyNumberFormat="1" applyFont="1" applyBorder="1"/>
    <xf numFmtId="0" fontId="7" fillId="0" borderId="22" xfId="0" applyFont="1" applyBorder="1"/>
    <xf numFmtId="0" fontId="10" fillId="0" borderId="0" xfId="0" applyFont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167" fontId="10" fillId="2" borderId="23" xfId="0" applyNumberFormat="1" applyFont="1" applyFill="1" applyBorder="1" applyAlignment="1">
      <alignment vertical="center"/>
    </xf>
    <xf numFmtId="3" fontId="10" fillId="4" borderId="12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2" borderId="24" xfId="0" applyFont="1" applyFill="1" applyBorder="1" applyAlignment="1">
      <alignment horizontal="center"/>
    </xf>
    <xf numFmtId="49" fontId="2" fillId="2" borderId="23" xfId="0" applyNumberFormat="1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8" fillId="0" borderId="5" xfId="0" applyFont="1" applyBorder="1" applyAlignment="1">
      <alignment horizontal="right"/>
    </xf>
    <xf numFmtId="167" fontId="12" fillId="0" borderId="6" xfId="0" applyNumberFormat="1" applyFont="1" applyBorder="1" applyAlignment="1">
      <alignment horizontal="center"/>
    </xf>
    <xf numFmtId="0" fontId="2" fillId="2" borderId="24" xfId="0" applyFont="1" applyFill="1" applyBorder="1"/>
    <xf numFmtId="167" fontId="2" fillId="2" borderId="13" xfId="0" applyNumberFormat="1" applyFont="1" applyFill="1" applyBorder="1" applyAlignment="1">
      <alignment horizontal="center"/>
    </xf>
    <xf numFmtId="0" fontId="13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10" fillId="2" borderId="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top"/>
    </xf>
    <xf numFmtId="3" fontId="10" fillId="2" borderId="13" xfId="0" applyNumberFormat="1" applyFont="1" applyFill="1" applyBorder="1" applyAlignment="1">
      <alignment horizontal="center" vertical="top" wrapText="1"/>
    </xf>
    <xf numFmtId="3" fontId="10" fillId="2" borderId="27" xfId="0" applyNumberFormat="1" applyFont="1" applyFill="1" applyBorder="1" applyAlignment="1">
      <alignment horizontal="center" vertical="top" wrapText="1"/>
    </xf>
    <xf numFmtId="0" fontId="7" fillId="0" borderId="28" xfId="0" applyNumberFormat="1" applyFont="1" applyBorder="1" applyAlignment="1" applyProtection="1">
      <alignment horizontal="left"/>
      <protection locked="0"/>
    </xf>
    <xf numFmtId="0" fontId="7" fillId="0" borderId="5" xfId="0" applyFont="1" applyBorder="1" applyAlignment="1"/>
    <xf numFmtId="3" fontId="7" fillId="0" borderId="0" xfId="0" applyNumberFormat="1" applyFont="1" applyBorder="1"/>
    <xf numFmtId="0" fontId="7" fillId="0" borderId="29" xfId="0" applyNumberFormat="1" applyFont="1" applyBorder="1" applyAlignment="1" applyProtection="1">
      <alignment horizontal="left"/>
      <protection locked="0"/>
    </xf>
    <xf numFmtId="0" fontId="7" fillId="0" borderId="20" xfId="0" applyFont="1" applyBorder="1" applyAlignment="1"/>
    <xf numFmtId="3" fontId="7" fillId="0" borderId="18" xfId="0" applyNumberFormat="1" applyFont="1" applyBorder="1"/>
    <xf numFmtId="3" fontId="7" fillId="0" borderId="30" xfId="0" applyNumberFormat="1" applyFont="1" applyBorder="1"/>
    <xf numFmtId="0" fontId="7" fillId="0" borderId="31" xfId="0" applyNumberFormat="1" applyFont="1" applyBorder="1" applyAlignment="1" applyProtection="1">
      <alignment horizontal="left"/>
      <protection locked="0"/>
    </xf>
    <xf numFmtId="0" fontId="7" fillId="0" borderId="32" xfId="0" applyFont="1" applyBorder="1" applyAlignment="1"/>
    <xf numFmtId="3" fontId="7" fillId="0" borderId="32" xfId="0" applyNumberFormat="1" applyFont="1" applyBorder="1"/>
    <xf numFmtId="3" fontId="10" fillId="0" borderId="19" xfId="0" applyNumberFormat="1" applyFont="1" applyBorder="1" applyAlignment="1">
      <alignment horizontal="right"/>
    </xf>
    <xf numFmtId="0" fontId="7" fillId="0" borderId="0" xfId="0" applyFont="1" applyAlignment="1"/>
    <xf numFmtId="0" fontId="7" fillId="0" borderId="6" xfId="0" applyFont="1" applyBorder="1" applyAlignment="1"/>
    <xf numFmtId="0" fontId="7" fillId="0" borderId="8" xfId="0" applyFont="1" applyBorder="1" applyAlignment="1"/>
    <xf numFmtId="3" fontId="7" fillId="0" borderId="11" xfId="0" applyNumberFormat="1" applyFont="1" applyBorder="1"/>
    <xf numFmtId="3" fontId="7" fillId="0" borderId="33" xfId="0" applyNumberFormat="1" applyFont="1" applyBorder="1"/>
    <xf numFmtId="0" fontId="7" fillId="3" borderId="6" xfId="0" applyFont="1" applyFill="1" applyBorder="1" applyAlignment="1"/>
    <xf numFmtId="0" fontId="7" fillId="3" borderId="8" xfId="0" applyFont="1" applyFill="1" applyBorder="1" applyAlignment="1"/>
    <xf numFmtId="0" fontId="7" fillId="0" borderId="29" xfId="0" applyNumberFormat="1" applyFont="1" applyFill="1" applyBorder="1" applyAlignment="1" applyProtection="1">
      <alignment horizontal="left"/>
      <protection locked="0"/>
    </xf>
    <xf numFmtId="0" fontId="7" fillId="0" borderId="6" xfId="0" applyFont="1" applyFill="1" applyBorder="1" applyAlignment="1"/>
    <xf numFmtId="0" fontId="7" fillId="0" borderId="8" xfId="0" applyFont="1" applyFill="1" applyBorder="1" applyAlignment="1"/>
    <xf numFmtId="0" fontId="7" fillId="0" borderId="0" xfId="0" applyFont="1" applyFill="1" applyAlignment="1"/>
    <xf numFmtId="0" fontId="7" fillId="0" borderId="34" xfId="0" applyNumberFormat="1" applyFont="1" applyBorder="1" applyAlignment="1" applyProtection="1">
      <alignment horizontal="left"/>
      <protection locked="0"/>
    </xf>
    <xf numFmtId="0" fontId="7" fillId="0" borderId="35" xfId="0" applyFont="1" applyBorder="1" applyAlignment="1"/>
    <xf numFmtId="3" fontId="7" fillId="0" borderId="35" xfId="0" applyNumberFormat="1" applyFont="1" applyBorder="1"/>
    <xf numFmtId="3" fontId="7" fillId="0" borderId="36" xfId="0" applyNumberFormat="1" applyFont="1" applyBorder="1"/>
    <xf numFmtId="0" fontId="7" fillId="0" borderId="37" xfId="0" applyFont="1" applyBorder="1" applyAlignment="1"/>
    <xf numFmtId="3" fontId="7" fillId="0" borderId="38" xfId="0" applyNumberFormat="1" applyFont="1" applyBorder="1"/>
    <xf numFmtId="3" fontId="7" fillId="0" borderId="39" xfId="0" applyNumberFormat="1" applyFont="1" applyBorder="1"/>
    <xf numFmtId="0" fontId="7" fillId="0" borderId="15" xfId="0" applyFont="1" applyBorder="1" applyAlignment="1" applyProtection="1">
      <alignment horizontal="left" vertical="center"/>
      <protection locked="0"/>
    </xf>
    <xf numFmtId="3" fontId="7" fillId="2" borderId="24" xfId="0" applyNumberFormat="1" applyFont="1" applyFill="1" applyBorder="1" applyAlignment="1">
      <alignment vertical="center"/>
    </xf>
    <xf numFmtId="3" fontId="7" fillId="2" borderId="23" xfId="0" applyNumberFormat="1" applyFont="1" applyFill="1" applyBorder="1" applyAlignment="1">
      <alignment vertical="center"/>
    </xf>
    <xf numFmtId="3" fontId="7" fillId="2" borderId="25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>
      <alignment vertical="center"/>
    </xf>
    <xf numFmtId="3" fontId="7" fillId="2" borderId="40" xfId="0" applyNumberFormat="1" applyFont="1" applyFill="1" applyBorder="1" applyAlignment="1">
      <alignment vertical="center"/>
    </xf>
    <xf numFmtId="3" fontId="7" fillId="2" borderId="41" xfId="0" applyNumberFormat="1" applyFont="1" applyFill="1" applyBorder="1" applyAlignment="1">
      <alignment vertical="center"/>
    </xf>
    <xf numFmtId="3" fontId="7" fillId="2" borderId="27" xfId="0" applyNumberFormat="1" applyFont="1" applyFill="1" applyBorder="1" applyAlignment="1">
      <alignment vertical="center"/>
    </xf>
    <xf numFmtId="0" fontId="7" fillId="0" borderId="16" xfId="0" applyFont="1" applyBorder="1" applyAlignment="1" applyProtection="1">
      <alignment horizontal="left" vertical="center"/>
      <protection locked="0"/>
    </xf>
    <xf numFmtId="3" fontId="7" fillId="2" borderId="42" xfId="0" applyNumberFormat="1" applyFont="1" applyFill="1" applyBorder="1" applyAlignment="1">
      <alignment vertical="center"/>
    </xf>
    <xf numFmtId="3" fontId="7" fillId="2" borderId="43" xfId="0" applyNumberFormat="1" applyFont="1" applyFill="1" applyBorder="1" applyAlignment="1">
      <alignment vertical="center"/>
    </xf>
    <xf numFmtId="3" fontId="7" fillId="2" borderId="44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3" fontId="7" fillId="0" borderId="0" xfId="0" applyNumberFormat="1" applyFont="1"/>
    <xf numFmtId="3" fontId="14" fillId="0" borderId="0" xfId="0" applyNumberFormat="1" applyFont="1"/>
    <xf numFmtId="0" fontId="14" fillId="0" borderId="0" xfId="0" applyFont="1"/>
    <xf numFmtId="0" fontId="15" fillId="0" borderId="0" xfId="0" applyFont="1" applyBorder="1"/>
    <xf numFmtId="0" fontId="8" fillId="0" borderId="0" xfId="0" applyFont="1" applyBorder="1"/>
    <xf numFmtId="0" fontId="5" fillId="0" borderId="0" xfId="0" applyFont="1" applyBorder="1"/>
    <xf numFmtId="0" fontId="2" fillId="2" borderId="13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5" xfId="0" applyNumberFormat="1" applyFont="1" applyBorder="1" applyAlignment="1" applyProtection="1">
      <alignment horizontal="left" vertical="top"/>
      <protection locked="0"/>
    </xf>
    <xf numFmtId="3" fontId="8" fillId="0" borderId="5" xfId="0" applyNumberFormat="1" applyFont="1" applyBorder="1" applyProtection="1">
      <protection locked="0"/>
    </xf>
    <xf numFmtId="168" fontId="8" fillId="0" borderId="5" xfId="0" applyNumberFormat="1" applyFont="1" applyBorder="1"/>
    <xf numFmtId="0" fontId="8" fillId="0" borderId="6" xfId="0" applyNumberFormat="1" applyFont="1" applyBorder="1" applyAlignment="1" applyProtection="1">
      <alignment horizontal="left" vertical="top"/>
      <protection locked="0"/>
    </xf>
    <xf numFmtId="168" fontId="15" fillId="0" borderId="0" xfId="0" applyNumberFormat="1" applyFont="1" applyBorder="1"/>
    <xf numFmtId="168" fontId="1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15" fillId="0" borderId="0" xfId="0" applyFont="1"/>
    <xf numFmtId="0" fontId="17" fillId="2" borderId="1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/>
    </xf>
    <xf numFmtId="3" fontId="2" fillId="2" borderId="13" xfId="0" applyNumberFormat="1" applyFont="1" applyFill="1" applyBorder="1"/>
    <xf numFmtId="0" fontId="11" fillId="0" borderId="0" xfId="0" applyFont="1" applyBorder="1" applyAlignment="1">
      <alignment horizontal="center"/>
    </xf>
    <xf numFmtId="0" fontId="18" fillId="2" borderId="1" xfId="0" applyFont="1" applyFill="1" applyBorder="1"/>
    <xf numFmtId="0" fontId="18" fillId="3" borderId="0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2" borderId="3" xfId="0" applyFont="1" applyFill="1" applyBorder="1"/>
    <xf numFmtId="0" fontId="11" fillId="3" borderId="28" xfId="0" applyFont="1" applyFill="1" applyBorder="1"/>
    <xf numFmtId="0" fontId="11" fillId="3" borderId="45" xfId="0" applyFont="1" applyFill="1" applyBorder="1"/>
    <xf numFmtId="0" fontId="11" fillId="3" borderId="31" xfId="0" applyFont="1" applyFill="1" applyBorder="1"/>
    <xf numFmtId="3" fontId="11" fillId="3" borderId="0" xfId="0" applyNumberFormat="1" applyFont="1" applyFill="1" applyBorder="1"/>
    <xf numFmtId="0" fontId="11" fillId="3" borderId="29" xfId="0" applyFont="1" applyFill="1" applyBorder="1"/>
    <xf numFmtId="0" fontId="11" fillId="3" borderId="21" xfId="0" applyFont="1" applyFill="1" applyBorder="1"/>
    <xf numFmtId="0" fontId="11" fillId="0" borderId="0" xfId="0" applyFont="1" applyFill="1"/>
    <xf numFmtId="0" fontId="11" fillId="3" borderId="0" xfId="0" applyFont="1" applyFill="1" applyBorder="1"/>
    <xf numFmtId="0" fontId="11" fillId="3" borderId="34" xfId="0" applyFont="1" applyFill="1" applyBorder="1"/>
    <xf numFmtId="0" fontId="11" fillId="3" borderId="46" xfId="0" applyFont="1" applyFill="1" applyBorder="1"/>
    <xf numFmtId="0" fontId="11" fillId="3" borderId="0" xfId="0" applyFont="1" applyFill="1" applyAlignment="1">
      <alignment vertical="center"/>
    </xf>
    <xf numFmtId="0" fontId="18" fillId="2" borderId="13" xfId="0" applyFont="1" applyFill="1" applyBorder="1" applyAlignment="1">
      <alignment vertical="center"/>
    </xf>
    <xf numFmtId="3" fontId="18" fillId="2" borderId="13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3" fontId="18" fillId="2" borderId="27" xfId="0" applyNumberFormat="1" applyFont="1" applyFill="1" applyBorder="1" applyAlignment="1">
      <alignment vertical="center"/>
    </xf>
    <xf numFmtId="0" fontId="11" fillId="3" borderId="16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/>
    <xf numFmtId="0" fontId="3" fillId="0" borderId="0" xfId="0" applyFont="1"/>
    <xf numFmtId="0" fontId="19" fillId="0" borderId="0" xfId="2" applyFont="1"/>
    <xf numFmtId="0" fontId="21" fillId="0" borderId="0" xfId="2" applyFont="1"/>
    <xf numFmtId="0" fontId="16" fillId="0" borderId="0" xfId="2"/>
    <xf numFmtId="0" fontId="16" fillId="0" borderId="0" xfId="2" applyFont="1" applyAlignment="1">
      <alignment horizontal="right"/>
    </xf>
    <xf numFmtId="3" fontId="23" fillId="0" borderId="30" xfId="2" applyNumberFormat="1" applyFont="1" applyBorder="1"/>
    <xf numFmtId="0" fontId="23" fillId="0" borderId="29" xfId="2" applyFont="1" applyBorder="1"/>
    <xf numFmtId="0" fontId="23" fillId="0" borderId="21" xfId="2" applyFont="1" applyBorder="1"/>
    <xf numFmtId="0" fontId="23" fillId="0" borderId="46" xfId="2" applyFont="1" applyBorder="1"/>
    <xf numFmtId="0" fontId="23" fillId="0" borderId="0" xfId="2" applyFont="1" applyAlignment="1">
      <alignment vertical="center"/>
    </xf>
    <xf numFmtId="0" fontId="22" fillId="2" borderId="13" xfId="2" applyFont="1" applyFill="1" applyBorder="1" applyAlignment="1">
      <alignment vertical="center"/>
    </xf>
    <xf numFmtId="0" fontId="0" fillId="0" borderId="0" xfId="0" applyAlignment="1">
      <alignment vertical="center"/>
    </xf>
    <xf numFmtId="164" fontId="2" fillId="2" borderId="13" xfId="0" applyNumberFormat="1" applyFont="1" applyFill="1" applyBorder="1" applyAlignment="1">
      <alignment vertical="center"/>
    </xf>
    <xf numFmtId="169" fontId="24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64" fontId="24" fillId="0" borderId="0" xfId="0" applyNumberFormat="1" applyFont="1" applyFill="1" applyBorder="1" applyAlignment="1">
      <alignment horizontal="right"/>
    </xf>
    <xf numFmtId="3" fontId="8" fillId="0" borderId="5" xfId="0" applyNumberFormat="1" applyFont="1" applyBorder="1"/>
    <xf numFmtId="165" fontId="2" fillId="2" borderId="13" xfId="0" applyNumberFormat="1" applyFont="1" applyFill="1" applyBorder="1"/>
    <xf numFmtId="165" fontId="2" fillId="2" borderId="13" xfId="0" applyNumberFormat="1" applyFont="1" applyFill="1" applyBorder="1" applyAlignment="1">
      <alignment horizontal="right"/>
    </xf>
    <xf numFmtId="166" fontId="7" fillId="0" borderId="10" xfId="0" applyNumberFormat="1" applyFont="1" applyBorder="1" applyAlignment="1">
      <alignment horizontal="center"/>
    </xf>
    <xf numFmtId="165" fontId="10" fillId="2" borderId="13" xfId="0" applyNumberFormat="1" applyFont="1" applyFill="1" applyBorder="1"/>
    <xf numFmtId="166" fontId="10" fillId="2" borderId="13" xfId="0" applyNumberFormat="1" applyFont="1" applyFill="1" applyBorder="1" applyAlignment="1">
      <alignment horizontal="center"/>
    </xf>
    <xf numFmtId="164" fontId="7" fillId="0" borderId="6" xfId="3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 vertical="center"/>
    </xf>
    <xf numFmtId="164" fontId="25" fillId="0" borderId="6" xfId="3" applyNumberFormat="1" applyFont="1" applyFill="1" applyBorder="1" applyAlignment="1">
      <alignment horizontal="right" vertical="top" wrapText="1"/>
    </xf>
    <xf numFmtId="164" fontId="25" fillId="0" borderId="6" xfId="3" applyNumberFormat="1" applyFont="1" applyFill="1" applyBorder="1" applyAlignment="1">
      <alignment horizontal="right"/>
    </xf>
    <xf numFmtId="164" fontId="25" fillId="0" borderId="6" xfId="0" applyNumberFormat="1" applyFont="1" applyFill="1" applyBorder="1" applyAlignment="1">
      <alignment horizontal="right"/>
    </xf>
    <xf numFmtId="164" fontId="7" fillId="0" borderId="32" xfId="0" applyNumberFormat="1" applyFont="1" applyFill="1" applyBorder="1" applyAlignment="1">
      <alignment horizontal="right" vertical="center"/>
    </xf>
    <xf numFmtId="164" fontId="7" fillId="0" borderId="32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64" fontId="7" fillId="0" borderId="35" xfId="0" applyNumberFormat="1" applyFont="1" applyFill="1" applyBorder="1" applyAlignment="1">
      <alignment horizontal="right" vertical="center"/>
    </xf>
    <xf numFmtId="164" fontId="7" fillId="0" borderId="35" xfId="0" applyNumberFormat="1" applyFont="1" applyFill="1" applyBorder="1" applyAlignment="1">
      <alignment horizontal="right"/>
    </xf>
    <xf numFmtId="0" fontId="8" fillId="0" borderId="7" xfId="0" applyNumberFormat="1" applyFont="1" applyBorder="1" applyAlignment="1" applyProtection="1">
      <alignment horizontal="left" vertical="top"/>
      <protection locked="0"/>
    </xf>
    <xf numFmtId="3" fontId="9" fillId="0" borderId="0" xfId="0" applyNumberFormat="1" applyFont="1"/>
    <xf numFmtId="3" fontId="9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68" fontId="9" fillId="0" borderId="0" xfId="0" applyNumberFormat="1" applyFont="1"/>
    <xf numFmtId="165" fontId="8" fillId="0" borderId="6" xfId="0" applyNumberFormat="1" applyFont="1" applyFill="1" applyBorder="1"/>
    <xf numFmtId="3" fontId="2" fillId="2" borderId="13" xfId="0" applyNumberFormat="1" applyFont="1" applyFill="1" applyBorder="1" applyAlignment="1"/>
    <xf numFmtId="0" fontId="8" fillId="0" borderId="0" xfId="0" applyFont="1" applyFill="1" applyBorder="1"/>
    <xf numFmtId="167" fontId="8" fillId="0" borderId="5" xfId="0" applyNumberFormat="1" applyFont="1" applyBorder="1"/>
    <xf numFmtId="167" fontId="8" fillId="0" borderId="10" xfId="0" applyNumberFormat="1" applyFont="1" applyBorder="1"/>
    <xf numFmtId="167" fontId="2" fillId="2" borderId="13" xfId="0" applyNumberFormat="1" applyFont="1" applyFill="1" applyBorder="1"/>
    <xf numFmtId="166" fontId="2" fillId="2" borderId="13" xfId="0" applyNumberFormat="1" applyFont="1" applyFill="1" applyBorder="1"/>
    <xf numFmtId="165" fontId="2" fillId="2" borderId="47" xfId="0" applyNumberFormat="1" applyFont="1" applyFill="1" applyBorder="1" applyAlignment="1">
      <alignment vertical="center"/>
    </xf>
    <xf numFmtId="3" fontId="7" fillId="0" borderId="48" xfId="0" applyNumberFormat="1" applyFont="1" applyBorder="1"/>
    <xf numFmtId="3" fontId="10" fillId="2" borderId="13" xfId="0" applyNumberFormat="1" applyFont="1" applyFill="1" applyBorder="1" applyAlignment="1">
      <alignment vertical="center"/>
    </xf>
    <xf numFmtId="0" fontId="8" fillId="0" borderId="0" xfId="0" applyNumberFormat="1" applyFont="1" applyBorder="1" applyAlignment="1" applyProtection="1">
      <alignment horizontal="left" vertical="center"/>
      <protection locked="0"/>
    </xf>
    <xf numFmtId="3" fontId="8" fillId="0" borderId="10" xfId="0" applyNumberFormat="1" applyFont="1" applyBorder="1" applyProtection="1">
      <protection locked="0"/>
    </xf>
    <xf numFmtId="3" fontId="2" fillId="2" borderId="13" xfId="0" applyNumberFormat="1" applyFont="1" applyFill="1" applyBorder="1" applyAlignment="1" applyProtection="1">
      <alignment vertical="center"/>
      <protection locked="0"/>
    </xf>
    <xf numFmtId="3" fontId="0" fillId="0" borderId="6" xfId="0" applyNumberFormat="1" applyBorder="1"/>
    <xf numFmtId="3" fontId="0" fillId="0" borderId="5" xfId="0" applyNumberFormat="1" applyBorder="1"/>
    <xf numFmtId="0" fontId="18" fillId="0" borderId="0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46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3" fontId="18" fillId="2" borderId="3" xfId="0" applyNumberFormat="1" applyFont="1" applyFill="1" applyBorder="1" applyAlignment="1">
      <alignment vertical="center"/>
    </xf>
    <xf numFmtId="0" fontId="17" fillId="2" borderId="3" xfId="0" applyFont="1" applyFill="1" applyBorder="1" applyAlignment="1">
      <alignment horizontal="center"/>
    </xf>
    <xf numFmtId="3" fontId="18" fillId="3" borderId="0" xfId="0" applyNumberFormat="1" applyFont="1" applyFill="1" applyBorder="1" applyAlignment="1">
      <alignment vertical="center"/>
    </xf>
    <xf numFmtId="0" fontId="18" fillId="2" borderId="3" xfId="0" applyFont="1" applyFill="1" applyBorder="1" applyAlignment="1">
      <alignment vertical="center"/>
    </xf>
    <xf numFmtId="0" fontId="11" fillId="3" borderId="36" xfId="0" applyFont="1" applyFill="1" applyBorder="1"/>
    <xf numFmtId="167" fontId="12" fillId="0" borderId="6" xfId="0" applyNumberFormat="1" applyFont="1" applyFill="1" applyBorder="1" applyAlignment="1">
      <alignment horizontal="center"/>
    </xf>
    <xf numFmtId="167" fontId="12" fillId="0" borderId="7" xfId="0" applyNumberFormat="1" applyFont="1" applyFill="1" applyBorder="1" applyAlignment="1">
      <alignment horizontal="center"/>
    </xf>
    <xf numFmtId="3" fontId="8" fillId="0" borderId="6" xfId="0" applyNumberFormat="1" applyFont="1" applyBorder="1"/>
    <xf numFmtId="0" fontId="8" fillId="0" borderId="6" xfId="0" applyFont="1" applyFill="1" applyBorder="1"/>
    <xf numFmtId="3" fontId="0" fillId="0" borderId="7" xfId="0" applyNumberFormat="1" applyBorder="1"/>
    <xf numFmtId="0" fontId="26" fillId="0" borderId="6" xfId="0" applyFont="1" applyBorder="1"/>
    <xf numFmtId="0" fontId="26" fillId="0" borderId="8" xfId="0" applyFont="1" applyBorder="1"/>
    <xf numFmtId="0" fontId="26" fillId="0" borderId="21" xfId="0" applyFont="1" applyBorder="1"/>
    <xf numFmtId="0" fontId="26" fillId="0" borderId="35" xfId="0" applyFont="1" applyBorder="1"/>
    <xf numFmtId="0" fontId="26" fillId="0" borderId="36" xfId="0" applyFont="1" applyBorder="1"/>
    <xf numFmtId="3" fontId="22" fillId="2" borderId="12" xfId="0" applyNumberFormat="1" applyFont="1" applyFill="1" applyBorder="1" applyAlignment="1">
      <alignment vertical="center"/>
    </xf>
    <xf numFmtId="3" fontId="22" fillId="2" borderId="13" xfId="0" applyNumberFormat="1" applyFont="1" applyFill="1" applyBorder="1"/>
    <xf numFmtId="3" fontId="22" fillId="2" borderId="13" xfId="2" applyNumberFormat="1" applyFont="1" applyFill="1" applyBorder="1"/>
    <xf numFmtId="3" fontId="3" fillId="0" borderId="6" xfId="0" applyNumberFormat="1" applyFont="1" applyFill="1" applyBorder="1" applyAlignment="1">
      <alignment horizontal="right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3" fontId="0" fillId="0" borderId="35" xfId="0" applyNumberFormat="1" applyBorder="1"/>
    <xf numFmtId="3" fontId="8" fillId="0" borderId="35" xfId="0" applyNumberFormat="1" applyFont="1" applyFill="1" applyBorder="1" applyAlignment="1">
      <alignment horizontal="right" vertical="center"/>
    </xf>
    <xf numFmtId="0" fontId="2" fillId="0" borderId="0" xfId="0" applyFont="1" applyAlignment="1"/>
    <xf numFmtId="0" fontId="26" fillId="0" borderId="32" xfId="0" applyFont="1" applyBorder="1"/>
    <xf numFmtId="0" fontId="26" fillId="0" borderId="45" xfId="0" applyFont="1" applyBorder="1"/>
    <xf numFmtId="0" fontId="11" fillId="0" borderId="6" xfId="0" applyFont="1" applyBorder="1"/>
    <xf numFmtId="0" fontId="11" fillId="0" borderId="21" xfId="0" applyFont="1" applyBorder="1"/>
    <xf numFmtId="0" fontId="3" fillId="0" borderId="0" xfId="0" applyFont="1" applyAlignment="1">
      <alignment horizontal="right"/>
    </xf>
    <xf numFmtId="0" fontId="26" fillId="0" borderId="49" xfId="0" applyFont="1" applyBorder="1"/>
    <xf numFmtId="3" fontId="11" fillId="0" borderId="0" xfId="0" applyNumberFormat="1" applyFont="1" applyBorder="1"/>
    <xf numFmtId="0" fontId="11" fillId="0" borderId="45" xfId="0" applyFont="1" applyBorder="1"/>
    <xf numFmtId="0" fontId="11" fillId="0" borderId="31" xfId="0" applyFont="1" applyBorder="1"/>
    <xf numFmtId="0" fontId="11" fillId="0" borderId="29" xfId="0" applyFont="1" applyBorder="1"/>
    <xf numFmtId="3" fontId="11" fillId="0" borderId="21" xfId="0" applyNumberFormat="1" applyFont="1" applyBorder="1"/>
    <xf numFmtId="0" fontId="26" fillId="0" borderId="37" xfId="0" applyFont="1" applyBorder="1"/>
    <xf numFmtId="0" fontId="11" fillId="0" borderId="34" xfId="0" applyFont="1" applyBorder="1"/>
    <xf numFmtId="0" fontId="11" fillId="0" borderId="36" xfId="0" applyFont="1" applyBorder="1"/>
    <xf numFmtId="0" fontId="3" fillId="0" borderId="0" xfId="0" applyFont="1" applyBorder="1"/>
    <xf numFmtId="3" fontId="3" fillId="0" borderId="5" xfId="0" applyNumberFormat="1" applyFont="1" applyFill="1" applyBorder="1" applyAlignment="1" applyProtection="1">
      <alignment horizontal="right"/>
      <protection locked="0"/>
    </xf>
    <xf numFmtId="3" fontId="3" fillId="0" borderId="6" xfId="0" applyNumberFormat="1" applyFont="1" applyFill="1" applyBorder="1" applyAlignment="1" applyProtection="1">
      <alignment horizontal="right"/>
      <protection locked="0"/>
    </xf>
    <xf numFmtId="168" fontId="2" fillId="2" borderId="13" xfId="0" applyNumberFormat="1" applyFont="1" applyFill="1" applyBorder="1" applyAlignment="1">
      <alignment vertical="center"/>
    </xf>
    <xf numFmtId="0" fontId="11" fillId="0" borderId="8" xfId="0" applyFont="1" applyBorder="1"/>
    <xf numFmtId="0" fontId="11" fillId="0" borderId="49" xfId="0" applyFont="1" applyBorder="1"/>
    <xf numFmtId="0" fontId="11" fillId="0" borderId="37" xfId="0" applyFont="1" applyBorder="1"/>
    <xf numFmtId="3" fontId="11" fillId="0" borderId="0" xfId="0" applyNumberFormat="1" applyFont="1"/>
    <xf numFmtId="3" fontId="15" fillId="0" borderId="5" xfId="0" applyNumberFormat="1" applyFont="1" applyBorder="1"/>
    <xf numFmtId="3" fontId="15" fillId="3" borderId="50" xfId="0" applyNumberFormat="1" applyFont="1" applyFill="1" applyBorder="1"/>
    <xf numFmtId="3" fontId="15" fillId="0" borderId="10" xfId="0" applyNumberFormat="1" applyFont="1" applyBorder="1"/>
    <xf numFmtId="0" fontId="8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7" fontId="8" fillId="0" borderId="5" xfId="0" applyNumberFormat="1" applyFont="1" applyBorder="1" applyAlignment="1">
      <alignment horizontal="center"/>
    </xf>
    <xf numFmtId="3" fontId="3" fillId="0" borderId="5" xfId="0" applyNumberFormat="1" applyFont="1" applyFill="1" applyBorder="1" applyAlignment="1">
      <alignment horizontal="right"/>
    </xf>
    <xf numFmtId="0" fontId="3" fillId="0" borderId="28" xfId="0" applyNumberFormat="1" applyFont="1" applyBorder="1" applyAlignment="1" applyProtection="1">
      <alignment horizontal="left"/>
      <protection locked="0"/>
    </xf>
    <xf numFmtId="0" fontId="3" fillId="0" borderId="5" xfId="0" applyFont="1" applyBorder="1" applyAlignment="1"/>
    <xf numFmtId="0" fontId="3" fillId="0" borderId="29" xfId="0" applyNumberFormat="1" applyFont="1" applyBorder="1" applyAlignment="1" applyProtection="1">
      <alignment horizontal="left"/>
      <protection locked="0"/>
    </xf>
    <xf numFmtId="0" fontId="3" fillId="0" borderId="6" xfId="0" applyFont="1" applyBorder="1" applyAlignment="1"/>
    <xf numFmtId="0" fontId="3" fillId="3" borderId="6" xfId="0" applyFont="1" applyFill="1" applyBorder="1" applyAlignment="1"/>
    <xf numFmtId="0" fontId="3" fillId="0" borderId="29" xfId="0" applyNumberFormat="1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/>
    <xf numFmtId="0" fontId="3" fillId="0" borderId="34" xfId="0" applyNumberFormat="1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167" fontId="8" fillId="0" borderId="6" xfId="0" applyNumberFormat="1" applyFont="1" applyBorder="1" applyAlignment="1">
      <alignment horizontal="center"/>
    </xf>
    <xf numFmtId="167" fontId="8" fillId="0" borderId="6" xfId="0" applyNumberFormat="1" applyFont="1" applyFill="1" applyBorder="1" applyAlignment="1">
      <alignment horizontal="center"/>
    </xf>
    <xf numFmtId="167" fontId="8" fillId="0" borderId="7" xfId="0" applyNumberFormat="1" applyFont="1" applyFill="1" applyBorder="1" applyAlignment="1">
      <alignment horizontal="center"/>
    </xf>
    <xf numFmtId="0" fontId="8" fillId="0" borderId="7" xfId="0" applyFont="1" applyFill="1" applyBorder="1"/>
    <xf numFmtId="3" fontId="8" fillId="0" borderId="7" xfId="0" applyNumberFormat="1" applyFont="1" applyFill="1" applyBorder="1" applyAlignment="1">
      <alignment horizontal="right" vertical="center"/>
    </xf>
    <xf numFmtId="3" fontId="8" fillId="0" borderId="7" xfId="0" applyNumberFormat="1" applyFont="1" applyBorder="1"/>
    <xf numFmtId="0" fontId="18" fillId="5" borderId="26" xfId="0" applyFont="1" applyFill="1" applyBorder="1" applyAlignment="1">
      <alignment horizontal="center"/>
    </xf>
    <xf numFmtId="0" fontId="18" fillId="5" borderId="1" xfId="0" applyFont="1" applyFill="1" applyBorder="1"/>
    <xf numFmtId="0" fontId="18" fillId="5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8" fillId="2" borderId="15" xfId="0" applyFont="1" applyFill="1" applyBorder="1" applyAlignment="1">
      <alignment horizontal="center"/>
    </xf>
    <xf numFmtId="0" fontId="11" fillId="5" borderId="51" xfId="0" applyFont="1" applyFill="1" applyBorder="1"/>
    <xf numFmtId="0" fontId="11" fillId="5" borderId="14" xfId="0" applyFont="1" applyFill="1" applyBorder="1"/>
    <xf numFmtId="0" fontId="11" fillId="5" borderId="0" xfId="0" applyFont="1" applyFill="1" applyBorder="1" applyAlignment="1">
      <alignment horizontal="center"/>
    </xf>
    <xf numFmtId="0" fontId="11" fillId="6" borderId="0" xfId="0" applyFont="1" applyFill="1" applyBorder="1" applyAlignment="1">
      <alignment horizontal="center"/>
    </xf>
    <xf numFmtId="0" fontId="18" fillId="2" borderId="52" xfId="0" applyFont="1" applyFill="1" applyBorder="1" applyAlignment="1">
      <alignment horizontal="center"/>
    </xf>
    <xf numFmtId="0" fontId="11" fillId="5" borderId="53" xfId="0" applyFont="1" applyFill="1" applyBorder="1"/>
    <xf numFmtId="0" fontId="11" fillId="5" borderId="3" xfId="0" applyFont="1" applyFill="1" applyBorder="1"/>
    <xf numFmtId="0" fontId="11" fillId="5" borderId="34" xfId="0" applyFont="1" applyFill="1" applyBorder="1" applyAlignment="1">
      <alignment horizontal="center"/>
    </xf>
    <xf numFmtId="0" fontId="11" fillId="5" borderId="36" xfId="0" applyFont="1" applyFill="1" applyBorder="1" applyAlignment="1">
      <alignment horizontal="center"/>
    </xf>
    <xf numFmtId="0" fontId="11" fillId="5" borderId="37" xfId="0" applyFont="1" applyFill="1" applyBorder="1" applyAlignment="1">
      <alignment horizontal="center"/>
    </xf>
    <xf numFmtId="0" fontId="11" fillId="5" borderId="35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1" fillId="5" borderId="22" xfId="0" applyFont="1" applyFill="1" applyBorder="1" applyAlignment="1">
      <alignment horizontal="center"/>
    </xf>
    <xf numFmtId="0" fontId="11" fillId="5" borderId="54" xfId="0" applyFont="1" applyFill="1" applyBorder="1" applyAlignment="1">
      <alignment horizontal="center"/>
    </xf>
    <xf numFmtId="0" fontId="11" fillId="5" borderId="4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0" borderId="48" xfId="0" applyFont="1" applyBorder="1"/>
    <xf numFmtId="0" fontId="11" fillId="0" borderId="28" xfId="0" applyFont="1" applyBorder="1"/>
    <xf numFmtId="0" fontId="11" fillId="0" borderId="19" xfId="0" applyFont="1" applyBorder="1"/>
    <xf numFmtId="0" fontId="11" fillId="3" borderId="48" xfId="0" applyFont="1" applyFill="1" applyBorder="1"/>
    <xf numFmtId="3" fontId="11" fillId="3" borderId="30" xfId="0" applyNumberFormat="1" applyFont="1" applyFill="1" applyBorder="1"/>
    <xf numFmtId="0" fontId="11" fillId="0" borderId="11" xfId="0" applyFont="1" applyBorder="1"/>
    <xf numFmtId="0" fontId="11" fillId="3" borderId="11" xfId="0" applyFont="1" applyFill="1" applyBorder="1"/>
    <xf numFmtId="3" fontId="11" fillId="0" borderId="11" xfId="0" applyNumberFormat="1" applyFont="1" applyBorder="1"/>
    <xf numFmtId="3" fontId="11" fillId="0" borderId="29" xfId="0" applyNumberFormat="1" applyFont="1" applyBorder="1"/>
    <xf numFmtId="3" fontId="26" fillId="0" borderId="11" xfId="0" applyNumberFormat="1" applyFont="1" applyBorder="1"/>
    <xf numFmtId="0" fontId="26" fillId="0" borderId="11" xfId="0" applyFont="1" applyBorder="1"/>
    <xf numFmtId="3" fontId="11" fillId="0" borderId="36" xfId="0" applyNumberFormat="1" applyFont="1" applyBorder="1"/>
    <xf numFmtId="0" fontId="11" fillId="0" borderId="38" xfId="0" applyFont="1" applyBorder="1"/>
    <xf numFmtId="0" fontId="11" fillId="3" borderId="38" xfId="0" applyFont="1" applyFill="1" applyBorder="1"/>
    <xf numFmtId="3" fontId="3" fillId="0" borderId="20" xfId="0" applyNumberFormat="1" applyFont="1" applyFill="1" applyBorder="1"/>
    <xf numFmtId="0" fontId="3" fillId="0" borderId="7" xfId="0" applyFont="1" applyBorder="1" applyAlignment="1"/>
    <xf numFmtId="3" fontId="3" fillId="0" borderId="55" xfId="0" applyNumberFormat="1" applyFont="1" applyFill="1" applyBorder="1"/>
    <xf numFmtId="3" fontId="3" fillId="0" borderId="7" xfId="0" applyNumberFormat="1" applyFont="1" applyFill="1" applyBorder="1" applyAlignment="1" applyProtection="1">
      <alignment horizontal="right"/>
      <protection locked="0"/>
    </xf>
    <xf numFmtId="3" fontId="3" fillId="0" borderId="10" xfId="0" applyNumberFormat="1" applyFont="1" applyFill="1" applyBorder="1" applyAlignment="1" applyProtection="1">
      <alignment horizontal="right"/>
      <protection locked="0"/>
    </xf>
    <xf numFmtId="3" fontId="3" fillId="0" borderId="7" xfId="0" applyNumberFormat="1" applyFont="1" applyFill="1" applyBorder="1" applyAlignment="1">
      <alignment horizontal="right"/>
    </xf>
    <xf numFmtId="3" fontId="10" fillId="0" borderId="56" xfId="0" applyNumberFormat="1" applyFont="1" applyBorder="1" applyAlignment="1">
      <alignment horizontal="right"/>
    </xf>
    <xf numFmtId="3" fontId="10" fillId="2" borderId="27" xfId="0" applyNumberFormat="1" applyFont="1" applyFill="1" applyBorder="1" applyAlignment="1">
      <alignment vertical="center"/>
    </xf>
    <xf numFmtId="0" fontId="11" fillId="5" borderId="57" xfId="0" applyFont="1" applyFill="1" applyBorder="1" applyAlignment="1">
      <alignment horizontal="center"/>
    </xf>
    <xf numFmtId="0" fontId="11" fillId="5" borderId="44" xfId="0" applyFont="1" applyFill="1" applyBorder="1" applyAlignment="1">
      <alignment horizontal="center"/>
    </xf>
    <xf numFmtId="167" fontId="8" fillId="7" borderId="5" xfId="0" applyNumberFormat="1" applyFont="1" applyFill="1" applyBorder="1" applyAlignment="1">
      <alignment horizontal="center"/>
    </xf>
    <xf numFmtId="0" fontId="8" fillId="0" borderId="0" xfId="0" applyFont="1" applyAlignment="1"/>
    <xf numFmtId="0" fontId="10" fillId="2" borderId="12" xfId="0" applyFont="1" applyFill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47" xfId="0" applyFont="1" applyBorder="1" applyAlignment="1"/>
    <xf numFmtId="0" fontId="7" fillId="0" borderId="27" xfId="0" applyFont="1" applyBorder="1" applyAlignment="1"/>
    <xf numFmtId="0" fontId="10" fillId="2" borderId="58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9" xfId="0" applyFont="1" applyBorder="1" applyAlignment="1"/>
    <xf numFmtId="0" fontId="2" fillId="0" borderId="60" xfId="0" applyFont="1" applyBorder="1" applyAlignment="1"/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18" fillId="5" borderId="47" xfId="0" applyFont="1" applyFill="1" applyBorder="1" applyAlignment="1">
      <alignment horizontal="center"/>
    </xf>
    <xf numFmtId="0" fontId="18" fillId="5" borderId="27" xfId="0" applyFont="1" applyFill="1" applyBorder="1" applyAlignment="1">
      <alignment horizontal="center"/>
    </xf>
    <xf numFmtId="0" fontId="11" fillId="5" borderId="32" xfId="0" applyFont="1" applyFill="1" applyBorder="1" applyAlignment="1">
      <alignment horizontal="center"/>
    </xf>
    <xf numFmtId="0" fontId="11" fillId="5" borderId="45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1" fillId="5" borderId="59" xfId="0" applyFont="1" applyFill="1" applyBorder="1" applyAlignment="1">
      <alignment horizontal="center"/>
    </xf>
    <xf numFmtId="0" fontId="2" fillId="0" borderId="0" xfId="0" applyFont="1" applyAlignment="1"/>
    <xf numFmtId="0" fontId="11" fillId="5" borderId="49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/>
    </xf>
    <xf numFmtId="0" fontId="11" fillId="5" borderId="48" xfId="0" applyFont="1" applyFill="1" applyBorder="1" applyAlignment="1">
      <alignment horizontal="center"/>
    </xf>
    <xf numFmtId="0" fontId="11" fillId="5" borderId="60" xfId="0" applyFont="1" applyFill="1" applyBorder="1"/>
    <xf numFmtId="0" fontId="18" fillId="5" borderId="47" xfId="0" applyFont="1" applyFill="1" applyBorder="1" applyAlignment="1"/>
    <xf numFmtId="0" fontId="18" fillId="5" borderId="27" xfId="0" applyFont="1" applyFill="1" applyBorder="1" applyAlignment="1"/>
    <xf numFmtId="0" fontId="2" fillId="2" borderId="1" xfId="1" applyFont="1" applyFill="1" applyBorder="1" applyAlignment="1">
      <alignment horizontal="center" vertical="top"/>
    </xf>
    <xf numFmtId="0" fontId="8" fillId="0" borderId="3" xfId="0" applyFont="1" applyBorder="1" applyAlignment="1">
      <alignment vertical="top"/>
    </xf>
    <xf numFmtId="0" fontId="2" fillId="2" borderId="1" xfId="1" applyFont="1" applyFill="1" applyBorder="1" applyAlignment="1">
      <alignment vertical="top"/>
    </xf>
    <xf numFmtId="0" fontId="20" fillId="0" borderId="0" xfId="2" applyFont="1" applyAlignment="1"/>
  </cellXfs>
  <cellStyles count="4">
    <cellStyle name="Navadno" xfId="0" builtinId="0"/>
    <cellStyle name="Navadno_2006 na 2005" xfId="1" xr:uid="{00000000-0005-0000-0000-000001000000}"/>
    <cellStyle name="Navadno_Indeks 2006 na 2005" xfId="2" xr:uid="{00000000-0005-0000-0000-000002000000}"/>
    <cellStyle name="Navadno_PLAČE, MS, INVESTICIJE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hartsheet" Target="chartsheets/sheet4.xml"/><Relationship Id="rId13" Type="http://purl.oclc.org/ooxml/officeDocument/relationships/chartsheet" Target="chartsheets/sheet8.xml"/><Relationship Id="rId18" Type="http://purl.oclc.org/ooxml/officeDocument/relationships/chartsheet" Target="chartsheets/sheet12.xml"/><Relationship Id="rId26" Type="http://purl.oclc.org/ooxml/officeDocument/relationships/chartsheet" Target="chartsheets/sheet18.xml"/><Relationship Id="rId39" Type="http://purl.oclc.org/ooxml/officeDocument/relationships/calcChain" Target="calcChain.xml"/><Relationship Id="rId3" Type="http://purl.oclc.org/ooxml/officeDocument/relationships/chartsheet" Target="chartsheets/sheet2.xml"/><Relationship Id="rId21" Type="http://purl.oclc.org/ooxml/officeDocument/relationships/chartsheet" Target="chartsheets/sheet14.xml"/><Relationship Id="rId34" Type="http://purl.oclc.org/ooxml/officeDocument/relationships/worksheet" Target="worksheets/sheet14.xml"/><Relationship Id="rId7" Type="http://purl.oclc.org/ooxml/officeDocument/relationships/worksheet" Target="worksheets/sheet4.xml"/><Relationship Id="rId12" Type="http://purl.oclc.org/ooxml/officeDocument/relationships/chartsheet" Target="chartsheets/sheet7.xml"/><Relationship Id="rId17" Type="http://purl.oclc.org/ooxml/officeDocument/relationships/chartsheet" Target="chartsheets/sheet11.xml"/><Relationship Id="rId25" Type="http://purl.oclc.org/ooxml/officeDocument/relationships/chartsheet" Target="chartsheets/sheet17.xml"/><Relationship Id="rId33" Type="http://purl.oclc.org/ooxml/officeDocument/relationships/chartsheet" Target="chartsheets/sheet20.xml"/><Relationship Id="rId38" Type="http://purl.oclc.org/ooxml/officeDocument/relationships/sharedStrings" Target="sharedStrings.xml"/><Relationship Id="rId2" Type="http://purl.oclc.org/ooxml/officeDocument/relationships/chartsheet" Target="chartsheets/sheet1.xml"/><Relationship Id="rId16" Type="http://purl.oclc.org/ooxml/officeDocument/relationships/chartsheet" Target="chartsheets/sheet10.xml"/><Relationship Id="rId20" Type="http://purl.oclc.org/ooxml/officeDocument/relationships/chartsheet" Target="chartsheets/sheet13.xml"/><Relationship Id="rId29" Type="http://purl.oclc.org/ooxml/officeDocument/relationships/worksheet" Target="worksheets/sheet11.xml"/><Relationship Id="rId1" Type="http://purl.oclc.org/ooxml/officeDocument/relationships/worksheet" Target="worksheets/sheet1.xml"/><Relationship Id="rId6" Type="http://purl.oclc.org/ooxml/officeDocument/relationships/chartsheet" Target="chartsheets/sheet3.xml"/><Relationship Id="rId11" Type="http://purl.oclc.org/ooxml/officeDocument/relationships/worksheet" Target="worksheets/sheet5.xml"/><Relationship Id="rId24" Type="http://purl.oclc.org/ooxml/officeDocument/relationships/chartsheet" Target="chartsheets/sheet16.xml"/><Relationship Id="rId32" Type="http://purl.oclc.org/ooxml/officeDocument/relationships/worksheet" Target="worksheets/sheet13.xml"/><Relationship Id="rId37" Type="http://purl.oclc.org/ooxml/officeDocument/relationships/styles" Target="styles.xml"/><Relationship Id="rId5" Type="http://purl.oclc.org/ooxml/officeDocument/relationships/worksheet" Target="worksheets/sheet3.xml"/><Relationship Id="rId15" Type="http://purl.oclc.org/ooxml/officeDocument/relationships/worksheet" Target="worksheets/sheet6.xml"/><Relationship Id="rId23" Type="http://purl.oclc.org/ooxml/officeDocument/relationships/worksheet" Target="worksheets/sheet8.xml"/><Relationship Id="rId28" Type="http://purl.oclc.org/ooxml/officeDocument/relationships/worksheet" Target="worksheets/sheet10.xml"/><Relationship Id="rId36" Type="http://purl.oclc.org/ooxml/officeDocument/relationships/theme" Target="theme/theme1.xml"/><Relationship Id="rId10" Type="http://purl.oclc.org/ooxml/officeDocument/relationships/chartsheet" Target="chartsheets/sheet6.xml"/><Relationship Id="rId19" Type="http://purl.oclc.org/ooxml/officeDocument/relationships/worksheet" Target="worksheets/sheet7.xml"/><Relationship Id="rId31" Type="http://purl.oclc.org/ooxml/officeDocument/relationships/chartsheet" Target="chartsheets/sheet19.xml"/><Relationship Id="rId4" Type="http://purl.oclc.org/ooxml/officeDocument/relationships/worksheet" Target="worksheets/sheet2.xml"/><Relationship Id="rId9" Type="http://purl.oclc.org/ooxml/officeDocument/relationships/chartsheet" Target="chartsheets/sheet5.xml"/><Relationship Id="rId14" Type="http://purl.oclc.org/ooxml/officeDocument/relationships/chartsheet" Target="chartsheets/sheet9.xml"/><Relationship Id="rId22" Type="http://purl.oclc.org/ooxml/officeDocument/relationships/chartsheet" Target="chartsheets/sheet15.xml"/><Relationship Id="rId27" Type="http://purl.oclc.org/ooxml/officeDocument/relationships/worksheet" Target="worksheets/sheet9.xml"/><Relationship Id="rId30" Type="http://purl.oclc.org/ooxml/officeDocument/relationships/worksheet" Target="worksheets/sheet12.xml"/><Relationship Id="rId35" Type="http://purl.oclc.org/ooxml/officeDocument/relationships/chartsheet" Target="chartsheets/sheet21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1: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Realizacija po upravnih enotah v letu 2018</a:t>
            </a:r>
          </a:p>
        </c:rich>
      </c:tx>
      <c:layout>
        <c:manualLayout>
          <c:xMode val="edge"/>
          <c:yMode val="edge"/>
          <c:x val="0.24617737003058104"/>
          <c:y val="2.0389443905239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79510703363915"/>
          <c:y val="8.6190917516218726E-2"/>
          <c:w val="0.85015290519877673"/>
          <c:h val="0.866543095458758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'REAL 2018 številke'!$B$4:$B$61</c:f>
              <c:strCache>
                <c:ptCount val="58"/>
                <c:pt idx="0">
                  <c:v>Ajdovščina</c:v>
                </c:pt>
                <c:pt idx="1">
                  <c:v>Brežice</c:v>
                </c:pt>
                <c:pt idx="2">
                  <c:v>Celje </c:v>
                </c:pt>
                <c:pt idx="3">
                  <c:v>Cerknica</c:v>
                </c:pt>
                <c:pt idx="4">
                  <c:v>Črnomelj </c:v>
                </c:pt>
                <c:pt idx="5">
                  <c:v>Domžale </c:v>
                </c:pt>
                <c:pt idx="6">
                  <c:v>Dravograd 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 </c:v>
                </c:pt>
                <c:pt idx="16">
                  <c:v>Koper </c:v>
                </c:pt>
                <c:pt idx="17">
                  <c:v>Kranj 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 </c:v>
                </c:pt>
                <c:pt idx="22">
                  <c:v>Litija</c:v>
                </c:pt>
                <c:pt idx="23">
                  <c:v>Ljubljana 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 </c:v>
                </c:pt>
                <c:pt idx="27">
                  <c:v>Metlika</c:v>
                </c:pt>
                <c:pt idx="28">
                  <c:v>Mozirje 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 </c:v>
                </c:pt>
                <c:pt idx="32">
                  <c:v>Ormož</c:v>
                </c:pt>
                <c:pt idx="33">
                  <c:v>Pesnica </c:v>
                </c:pt>
                <c:pt idx="34">
                  <c:v>Piran </c:v>
                </c:pt>
                <c:pt idx="35">
                  <c:v>Postojna </c:v>
                </c:pt>
                <c:pt idx="36">
                  <c:v>Ptuj </c:v>
                </c:pt>
                <c:pt idx="37">
                  <c:v>Radlje ob Dravi </c:v>
                </c:pt>
                <c:pt idx="38">
                  <c:v>Radovljica 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 </c:v>
                </c:pt>
                <c:pt idx="43">
                  <c:v>Sežana </c:v>
                </c:pt>
                <c:pt idx="44">
                  <c:v>Slovenj Gradec 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 </c:v>
                </c:pt>
                <c:pt idx="49">
                  <c:v>Šmarje pri Jelšah </c:v>
                </c:pt>
                <c:pt idx="50">
                  <c:v>Tolmin 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 </c:v>
                </c:pt>
                <c:pt idx="55">
                  <c:v>Vrhnika </c:v>
                </c:pt>
                <c:pt idx="56">
                  <c:v>Zagorje ob Savi </c:v>
                </c:pt>
                <c:pt idx="57">
                  <c:v>Žalec</c:v>
                </c:pt>
              </c:strCache>
            </c:strRef>
          </c:cat>
          <c:val>
            <c:numRef>
              <c:f>'REAL 2018 številke'!$I$4:$I$61</c:f>
              <c:numCache>
                <c:formatCode>#,##0</c:formatCode>
                <c:ptCount val="58"/>
                <c:pt idx="0">
                  <c:v>998747.7</c:v>
                </c:pt>
                <c:pt idx="1">
                  <c:v>1210302.7599999998</c:v>
                </c:pt>
                <c:pt idx="2">
                  <c:v>2782443.61</c:v>
                </c:pt>
                <c:pt idx="3">
                  <c:v>838437.02</c:v>
                </c:pt>
                <c:pt idx="4">
                  <c:v>957300.14</c:v>
                </c:pt>
                <c:pt idx="5">
                  <c:v>1487960.17</c:v>
                </c:pt>
                <c:pt idx="6">
                  <c:v>492927.16000000003</c:v>
                </c:pt>
                <c:pt idx="7">
                  <c:v>973284.08</c:v>
                </c:pt>
                <c:pt idx="8">
                  <c:v>1122942.81</c:v>
                </c:pt>
                <c:pt idx="9">
                  <c:v>567741.68000000005</c:v>
                </c:pt>
                <c:pt idx="10">
                  <c:v>630088.18999999994</c:v>
                </c:pt>
                <c:pt idx="11">
                  <c:v>701369.34999999986</c:v>
                </c:pt>
                <c:pt idx="12">
                  <c:v>935799.56</c:v>
                </c:pt>
                <c:pt idx="13">
                  <c:v>1294490.2200000002</c:v>
                </c:pt>
                <c:pt idx="14">
                  <c:v>1083779.1400000001</c:v>
                </c:pt>
                <c:pt idx="15">
                  <c:v>845951.72</c:v>
                </c:pt>
                <c:pt idx="16">
                  <c:v>1904190.18</c:v>
                </c:pt>
                <c:pt idx="17">
                  <c:v>2969621.9400000004</c:v>
                </c:pt>
                <c:pt idx="18">
                  <c:v>1176382.32</c:v>
                </c:pt>
                <c:pt idx="19">
                  <c:v>754588.96</c:v>
                </c:pt>
                <c:pt idx="20">
                  <c:v>692312.04</c:v>
                </c:pt>
                <c:pt idx="21">
                  <c:v>1126017.3700000001</c:v>
                </c:pt>
                <c:pt idx="22">
                  <c:v>766801.70000000007</c:v>
                </c:pt>
                <c:pt idx="23">
                  <c:v>11112710.219999999</c:v>
                </c:pt>
                <c:pt idx="24">
                  <c:v>753415.89</c:v>
                </c:pt>
                <c:pt idx="25">
                  <c:v>709552.39</c:v>
                </c:pt>
                <c:pt idx="26">
                  <c:v>4339268.5599999996</c:v>
                </c:pt>
                <c:pt idx="27">
                  <c:v>561281.51</c:v>
                </c:pt>
                <c:pt idx="28">
                  <c:v>664858.57000000007</c:v>
                </c:pt>
                <c:pt idx="29">
                  <c:v>2131579.9700000002</c:v>
                </c:pt>
                <c:pt idx="30">
                  <c:v>2236903.1899999995</c:v>
                </c:pt>
                <c:pt idx="31">
                  <c:v>2351605.62</c:v>
                </c:pt>
                <c:pt idx="32">
                  <c:v>751425.2699999999</c:v>
                </c:pt>
                <c:pt idx="33">
                  <c:v>800086.17</c:v>
                </c:pt>
                <c:pt idx="34">
                  <c:v>971502.63000000012</c:v>
                </c:pt>
                <c:pt idx="35">
                  <c:v>1020630.5499999999</c:v>
                </c:pt>
                <c:pt idx="36">
                  <c:v>2079404.2900000003</c:v>
                </c:pt>
                <c:pt idx="37">
                  <c:v>646783.09000000008</c:v>
                </c:pt>
                <c:pt idx="38">
                  <c:v>1225817.7000000002</c:v>
                </c:pt>
                <c:pt idx="39">
                  <c:v>1007395.11</c:v>
                </c:pt>
                <c:pt idx="40">
                  <c:v>619357.06999999995</c:v>
                </c:pt>
                <c:pt idx="41">
                  <c:v>680443.91</c:v>
                </c:pt>
                <c:pt idx="42">
                  <c:v>776225.34</c:v>
                </c:pt>
                <c:pt idx="43">
                  <c:v>1033023.27</c:v>
                </c:pt>
                <c:pt idx="44">
                  <c:v>815823.71</c:v>
                </c:pt>
                <c:pt idx="45">
                  <c:v>1066212.55</c:v>
                </c:pt>
                <c:pt idx="46">
                  <c:v>865103.37</c:v>
                </c:pt>
                <c:pt idx="47">
                  <c:v>795218.79999999993</c:v>
                </c:pt>
                <c:pt idx="48">
                  <c:v>1261539.78</c:v>
                </c:pt>
                <c:pt idx="49">
                  <c:v>1337137.1100000001</c:v>
                </c:pt>
                <c:pt idx="50">
                  <c:v>887774.29</c:v>
                </c:pt>
                <c:pt idx="51">
                  <c:v>727478.48</c:v>
                </c:pt>
                <c:pt idx="52">
                  <c:v>810015.45</c:v>
                </c:pt>
                <c:pt idx="53">
                  <c:v>781154.1399999999</c:v>
                </c:pt>
                <c:pt idx="54">
                  <c:v>1535719.4</c:v>
                </c:pt>
                <c:pt idx="55">
                  <c:v>850987.44000000006</c:v>
                </c:pt>
                <c:pt idx="56">
                  <c:v>758705.1</c:v>
                </c:pt>
                <c:pt idx="57">
                  <c:v>1326707.44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9-4F36-B40D-DA6C8A470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987704"/>
        <c:axId val="1"/>
      </c:barChart>
      <c:catAx>
        <c:axId val="1899877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550" b="1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l-SI"/>
                  <a:t>Zneski v EUR</a:t>
                </a:r>
              </a:p>
            </c:rich>
          </c:tx>
          <c:layout>
            <c:manualLayout>
              <c:xMode val="edge"/>
              <c:yMode val="edge"/>
              <c:x val="0.50917415139621314"/>
              <c:y val="0.970342812801782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899877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0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6: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INVESTICIJE IN INVESTICIJSKO VZDRŽEVANJE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- realizacija po upravnih enotah v letu 2018</a:t>
            </a:r>
          </a:p>
        </c:rich>
      </c:tx>
      <c:layout>
        <c:manualLayout>
          <c:xMode val="edge"/>
          <c:yMode val="edge"/>
          <c:x val="0.21406727828746178"/>
          <c:y val="3.707038937093011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44036697247707"/>
          <c:y val="6.7655236329935128E-2"/>
          <c:w val="0.83944954128440363"/>
          <c:h val="0.871177015755329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'INV 2018 številke'!$B$5:$B$62</c:f>
              <c:strCache>
                <c:ptCount val="58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</c:strCache>
            </c:strRef>
          </c:cat>
          <c:val>
            <c:numRef>
              <c:f>'INV 2018 številke'!$C$5:$C$62</c:f>
              <c:numCache>
                <c:formatCode>#,##0</c:formatCode>
                <c:ptCount val="58"/>
                <c:pt idx="0">
                  <c:v>10021.99</c:v>
                </c:pt>
                <c:pt idx="1">
                  <c:v>4000</c:v>
                </c:pt>
                <c:pt idx="2">
                  <c:v>277.66000000000003</c:v>
                </c:pt>
                <c:pt idx="3">
                  <c:v>2715.57</c:v>
                </c:pt>
                <c:pt idx="4">
                  <c:v>2997.51</c:v>
                </c:pt>
                <c:pt idx="5">
                  <c:v>2038.23</c:v>
                </c:pt>
                <c:pt idx="6">
                  <c:v>1887.83</c:v>
                </c:pt>
                <c:pt idx="7">
                  <c:v>16614.3</c:v>
                </c:pt>
                <c:pt idx="8">
                  <c:v>1502.64</c:v>
                </c:pt>
                <c:pt idx="9">
                  <c:v>10066.1</c:v>
                </c:pt>
                <c:pt idx="10">
                  <c:v>2886.61</c:v>
                </c:pt>
                <c:pt idx="11">
                  <c:v>6917</c:v>
                </c:pt>
                <c:pt idx="12">
                  <c:v>1986.22</c:v>
                </c:pt>
                <c:pt idx="13">
                  <c:v>3998.2</c:v>
                </c:pt>
                <c:pt idx="14">
                  <c:v>3944.54</c:v>
                </c:pt>
                <c:pt idx="15">
                  <c:v>1565.74</c:v>
                </c:pt>
                <c:pt idx="16">
                  <c:v>14744.44</c:v>
                </c:pt>
                <c:pt idx="17">
                  <c:v>10306.879999999999</c:v>
                </c:pt>
                <c:pt idx="18">
                  <c:v>2500.59</c:v>
                </c:pt>
                <c:pt idx="19">
                  <c:v>8169.72</c:v>
                </c:pt>
                <c:pt idx="20">
                  <c:v>10371.36</c:v>
                </c:pt>
                <c:pt idx="21">
                  <c:v>3974.49</c:v>
                </c:pt>
                <c:pt idx="22">
                  <c:v>1728.39</c:v>
                </c:pt>
                <c:pt idx="23">
                  <c:v>19354.8</c:v>
                </c:pt>
                <c:pt idx="24">
                  <c:v>4997.24</c:v>
                </c:pt>
                <c:pt idx="25">
                  <c:v>1948</c:v>
                </c:pt>
                <c:pt idx="26">
                  <c:v>22994.66</c:v>
                </c:pt>
                <c:pt idx="27">
                  <c:v>2805.63</c:v>
                </c:pt>
                <c:pt idx="28">
                  <c:v>7074.21</c:v>
                </c:pt>
                <c:pt idx="29">
                  <c:v>45587.83</c:v>
                </c:pt>
                <c:pt idx="30">
                  <c:v>15899.53</c:v>
                </c:pt>
                <c:pt idx="31">
                  <c:v>5059.1000000000004</c:v>
                </c:pt>
                <c:pt idx="32">
                  <c:v>3986.59</c:v>
                </c:pt>
                <c:pt idx="33">
                  <c:v>4326.9799999999996</c:v>
                </c:pt>
                <c:pt idx="34">
                  <c:v>3000</c:v>
                </c:pt>
                <c:pt idx="35">
                  <c:v>611.11</c:v>
                </c:pt>
                <c:pt idx="36">
                  <c:v>11592.51</c:v>
                </c:pt>
                <c:pt idx="37">
                  <c:v>3420</c:v>
                </c:pt>
                <c:pt idx="38">
                  <c:v>6992.49</c:v>
                </c:pt>
                <c:pt idx="39">
                  <c:v>7947.54</c:v>
                </c:pt>
                <c:pt idx="40">
                  <c:v>3651.67</c:v>
                </c:pt>
                <c:pt idx="41">
                  <c:v>2557.9699999999998</c:v>
                </c:pt>
                <c:pt idx="42">
                  <c:v>1669.66</c:v>
                </c:pt>
                <c:pt idx="43">
                  <c:v>18000</c:v>
                </c:pt>
                <c:pt idx="44">
                  <c:v>2976.07</c:v>
                </c:pt>
                <c:pt idx="45">
                  <c:v>7550.32</c:v>
                </c:pt>
                <c:pt idx="46">
                  <c:v>5173.3500000000004</c:v>
                </c:pt>
                <c:pt idx="47">
                  <c:v>2626.85</c:v>
                </c:pt>
                <c:pt idx="48">
                  <c:v>4998.95</c:v>
                </c:pt>
                <c:pt idx="49">
                  <c:v>9749.58</c:v>
                </c:pt>
                <c:pt idx="50">
                  <c:v>4561.3100000000004</c:v>
                </c:pt>
                <c:pt idx="51">
                  <c:v>3913.3</c:v>
                </c:pt>
                <c:pt idx="52">
                  <c:v>2988.26</c:v>
                </c:pt>
                <c:pt idx="53">
                  <c:v>10120.08</c:v>
                </c:pt>
                <c:pt idx="54">
                  <c:v>4926.6499999999996</c:v>
                </c:pt>
                <c:pt idx="55">
                  <c:v>3997.89</c:v>
                </c:pt>
                <c:pt idx="56">
                  <c:v>13000</c:v>
                </c:pt>
                <c:pt idx="57">
                  <c:v>10364.33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A-4CF6-A006-27073D5C7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990656"/>
        <c:axId val="1"/>
      </c:barChart>
      <c:catAx>
        <c:axId val="189990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550" b="1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l-SI"/>
                  <a:t>Zneski v EUR</a:t>
                </a:r>
              </a:p>
            </c:rich>
          </c:tx>
          <c:layout>
            <c:manualLayout>
              <c:xMode val="edge"/>
              <c:yMode val="edge"/>
              <c:x val="0.51070352444476552"/>
              <c:y val="0.956441149212233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899906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6: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INVESTICIJE IN INVESTICIJSKO VZDRŽEVANJE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- indeks: realizacija 2018 / realizacija 2017</a:t>
            </a:r>
          </a:p>
        </c:rich>
      </c:tx>
      <c:layout>
        <c:manualLayout>
          <c:xMode val="edge"/>
          <c:yMode val="edge"/>
          <c:x val="0.21253806576930179"/>
          <c:y val="2.0389443905239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5321100917432"/>
          <c:y val="7.7849860982391106E-2"/>
          <c:w val="0.83333333333333337"/>
          <c:h val="0.8850787766450417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'INV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'INV 2018 številke'!$E$5:$E$63</c:f>
              <c:numCache>
                <c:formatCode>#,##0.0_ ;\-#,##0.0\ </c:formatCode>
                <c:ptCount val="59"/>
                <c:pt idx="0">
                  <c:v>272.1148520228075</c:v>
                </c:pt>
                <c:pt idx="1">
                  <c:v>30.965504428067131</c:v>
                </c:pt>
                <c:pt idx="2">
                  <c:v>3.6458606888872551</c:v>
                </c:pt>
                <c:pt idx="3">
                  <c:v>90.519000000000005</c:v>
                </c:pt>
                <c:pt idx="4">
                  <c:v>66.695963099844477</c:v>
                </c:pt>
                <c:pt idx="5">
                  <c:v>203.8535780367055</c:v>
                </c:pt>
                <c:pt idx="6">
                  <c:v>78.307525748820922</c:v>
                </c:pt>
                <c:pt idx="7">
                  <c:v>762.82018907167549</c:v>
                </c:pt>
                <c:pt idx="8">
                  <c:v>46.525251336799052</c:v>
                </c:pt>
                <c:pt idx="9">
                  <c:v>403.03736446772052</c:v>
                </c:pt>
                <c:pt idx="10">
                  <c:v>72.937844113775157</c:v>
                </c:pt>
                <c:pt idx="11">
                  <c:v>789.65694388949134</c:v>
                </c:pt>
                <c:pt idx="12">
                  <c:v>10.62063404471936</c:v>
                </c:pt>
                <c:pt idx="13">
                  <c:v>86.718128127324832</c:v>
                </c:pt>
                <c:pt idx="14">
                  <c:v>87.733845192314106</c:v>
                </c:pt>
                <c:pt idx="15">
                  <c:v>13.127550383034309</c:v>
                </c:pt>
                <c:pt idx="16">
                  <c:v>109.12341961158137</c:v>
                </c:pt>
                <c:pt idx="17">
                  <c:v>45.121268926244007</c:v>
                </c:pt>
                <c:pt idx="18">
                  <c:v>135.4078333901912</c:v>
                </c:pt>
                <c:pt idx="19">
                  <c:v>40.79756224962572</c:v>
                </c:pt>
                <c:pt idx="20">
                  <c:v>528.67629067775874</c:v>
                </c:pt>
                <c:pt idx="21">
                  <c:v>216.12705007177971</c:v>
                </c:pt>
                <c:pt idx="22">
                  <c:v>4.6654471218824067</c:v>
                </c:pt>
                <c:pt idx="23">
                  <c:v>119.78855600536471</c:v>
                </c:pt>
                <c:pt idx="24">
                  <c:v>89.642541298705027</c:v>
                </c:pt>
                <c:pt idx="25">
                  <c:v>136.89388615600842</c:v>
                </c:pt>
                <c:pt idx="26">
                  <c:v>66.056924991029973</c:v>
                </c:pt>
                <c:pt idx="27">
                  <c:v>123.62544393820556</c:v>
                </c:pt>
                <c:pt idx="28">
                  <c:v>127.41503214999729</c:v>
                </c:pt>
                <c:pt idx="29">
                  <c:v>257.23253370589345</c:v>
                </c:pt>
                <c:pt idx="30">
                  <c:v>251.96395065797816</c:v>
                </c:pt>
                <c:pt idx="31">
                  <c:v>59.598404928934528</c:v>
                </c:pt>
                <c:pt idx="32">
                  <c:v>133.33790436946458</c:v>
                </c:pt>
                <c:pt idx="33">
                  <c:v>39.351851009765696</c:v>
                </c:pt>
                <c:pt idx="34">
                  <c:v>75</c:v>
                </c:pt>
                <c:pt idx="35">
                  <c:v>29.115449850399251</c:v>
                </c:pt>
                <c:pt idx="36">
                  <c:v>239.23885272764045</c:v>
                </c:pt>
                <c:pt idx="37">
                  <c:v>68.400000000000006</c:v>
                </c:pt>
                <c:pt idx="38">
                  <c:v>129.40284918000023</c:v>
                </c:pt>
                <c:pt idx="39">
                  <c:v>46.750207793995422</c:v>
                </c:pt>
                <c:pt idx="40">
                  <c:v>206.13667667712872</c:v>
                </c:pt>
                <c:pt idx="41">
                  <c:v>22.862778816555775</c:v>
                </c:pt>
                <c:pt idx="42">
                  <c:v>11.238771560790912</c:v>
                </c:pt>
                <c:pt idx="43">
                  <c:v>603.08376833542184</c:v>
                </c:pt>
                <c:pt idx="44">
                  <c:v>23.210237220826642</c:v>
                </c:pt>
                <c:pt idx="45">
                  <c:v>247.94737827284877</c:v>
                </c:pt>
                <c:pt idx="46">
                  <c:v>25.61064356435644</c:v>
                </c:pt>
                <c:pt idx="47">
                  <c:v>85.793463386275533</c:v>
                </c:pt>
                <c:pt idx="48">
                  <c:v>166.79289980314303</c:v>
                </c:pt>
                <c:pt idx="49">
                  <c:v>88.773372304246294</c:v>
                </c:pt>
                <c:pt idx="50">
                  <c:v>42.086309361791258</c:v>
                </c:pt>
                <c:pt idx="51">
                  <c:v>33.404268214088475</c:v>
                </c:pt>
                <c:pt idx="52">
                  <c:v>154.48952581839237</c:v>
                </c:pt>
                <c:pt idx="53">
                  <c:v>348.75180922186229</c:v>
                </c:pt>
                <c:pt idx="54">
                  <c:v>82.165610406937944</c:v>
                </c:pt>
                <c:pt idx="55">
                  <c:v>30.908374018624393</c:v>
                </c:pt>
                <c:pt idx="56">
                  <c:v>109.45893605914151</c:v>
                </c:pt>
                <c:pt idx="57">
                  <c:v>573.82597526270911</c:v>
                </c:pt>
                <c:pt idx="58">
                  <c:v>84.293686060287598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5-4244-BAB6-C0080BED8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986064"/>
        <c:axId val="1"/>
      </c:barChart>
      <c:catAx>
        <c:axId val="1899860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899860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2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6: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INVESTICIJE IN INVESTICIJSKO VZDRŽEVANJE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- delež v vseh odhodkih v letu 2018</a:t>
            </a:r>
          </a:p>
        </c:rich>
      </c:tx>
      <c:layout>
        <c:manualLayout>
          <c:xMode val="edge"/>
          <c:yMode val="edge"/>
          <c:x val="0.21559633027522937"/>
          <c:y val="6.48748841519925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2415902140673"/>
          <c:y val="6.7655236329935128E-2"/>
          <c:w val="0.85015290519877673"/>
          <c:h val="0.887859128822984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'INV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'INV 2018 številke'!$G$5:$G$63</c:f>
              <c:numCache>
                <c:formatCode>#,##0.00_ ;\-#,##0.00\ </c:formatCode>
                <c:ptCount val="59"/>
                <c:pt idx="0">
                  <c:v>1.0034556274822961</c:v>
                </c:pt>
                <c:pt idx="1">
                  <c:v>0.33049581742670742</c:v>
                </c:pt>
                <c:pt idx="2">
                  <c:v>9.9789982805797116E-3</c:v>
                </c:pt>
                <c:pt idx="3">
                  <c:v>0.32388479220538235</c:v>
                </c:pt>
                <c:pt idx="4">
                  <c:v>0.31312123280374743</c:v>
                </c:pt>
                <c:pt idx="5">
                  <c:v>0.13698148922897579</c:v>
                </c:pt>
                <c:pt idx="6">
                  <c:v>0.38298356292641694</c:v>
                </c:pt>
                <c:pt idx="7">
                  <c:v>1.7070350107853403</c:v>
                </c:pt>
                <c:pt idx="8">
                  <c:v>0.13381269167216092</c:v>
                </c:pt>
                <c:pt idx="9">
                  <c:v>1.7730070478531714</c:v>
                </c:pt>
                <c:pt idx="10">
                  <c:v>0.45812793285333603</c:v>
                </c:pt>
                <c:pt idx="11">
                  <c:v>0.98621361198632385</c:v>
                </c:pt>
                <c:pt idx="12">
                  <c:v>0.21224844345940919</c:v>
                </c:pt>
                <c:pt idx="13">
                  <c:v>0.30886289739601119</c:v>
                </c:pt>
                <c:pt idx="14">
                  <c:v>0.3639616093736589</c:v>
                </c:pt>
                <c:pt idx="15">
                  <c:v>0.18508621272145415</c:v>
                </c:pt>
                <c:pt idx="16">
                  <c:v>0.77431551506058083</c:v>
                </c:pt>
                <c:pt idx="17">
                  <c:v>0.34707717710356079</c:v>
                </c:pt>
                <c:pt idx="18">
                  <c:v>0.21256609840923144</c:v>
                </c:pt>
                <c:pt idx="19">
                  <c:v>1.0826715514099226</c:v>
                </c:pt>
                <c:pt idx="20">
                  <c:v>1.4980759254165217</c:v>
                </c:pt>
                <c:pt idx="21">
                  <c:v>0.35296880011717757</c:v>
                </c:pt>
                <c:pt idx="22">
                  <c:v>0.22540247367735358</c:v>
                </c:pt>
                <c:pt idx="23">
                  <c:v>0.17416813375702334</c:v>
                </c:pt>
                <c:pt idx="24">
                  <c:v>0.6632777548665717</c:v>
                </c:pt>
                <c:pt idx="25">
                  <c:v>0.27453927679674223</c:v>
                </c:pt>
                <c:pt idx="26">
                  <c:v>0.52992018544249775</c:v>
                </c:pt>
                <c:pt idx="27">
                  <c:v>0.49986146880199206</c:v>
                </c:pt>
                <c:pt idx="28">
                  <c:v>1.0640172691163474</c:v>
                </c:pt>
                <c:pt idx="29">
                  <c:v>2.1386872949458233</c:v>
                </c:pt>
                <c:pt idx="30">
                  <c:v>0.71078310724748006</c:v>
                </c:pt>
                <c:pt idx="31">
                  <c:v>0.21513386245436852</c:v>
                </c:pt>
                <c:pt idx="32">
                  <c:v>0.5305371218085333</c:v>
                </c:pt>
                <c:pt idx="33">
                  <c:v>0.54081424754536112</c:v>
                </c:pt>
                <c:pt idx="34">
                  <c:v>0.30879998749977644</c:v>
                </c:pt>
                <c:pt idx="35">
                  <c:v>5.9875730743117576E-2</c:v>
                </c:pt>
                <c:pt idx="36">
                  <c:v>0.55749187667589151</c:v>
                </c:pt>
                <c:pt idx="37">
                  <c:v>0.52877078156140411</c:v>
                </c:pt>
                <c:pt idx="38">
                  <c:v>0.57043473919490628</c:v>
                </c:pt>
                <c:pt idx="39">
                  <c:v>0.78891985092125372</c:v>
                </c:pt>
                <c:pt idx="40">
                  <c:v>0.5895904280224008</c:v>
                </c:pt>
                <c:pt idx="41">
                  <c:v>0.37592665058902497</c:v>
                </c:pt>
                <c:pt idx="42">
                  <c:v>0.21509990900322837</c:v>
                </c:pt>
                <c:pt idx="43">
                  <c:v>1.7424583281652504</c:v>
                </c:pt>
                <c:pt idx="44">
                  <c:v>0.36479327133064082</c:v>
                </c:pt>
                <c:pt idx="45">
                  <c:v>0.70814398123526112</c:v>
                </c:pt>
                <c:pt idx="46">
                  <c:v>0.59800368134041604</c:v>
                </c:pt>
                <c:pt idx="47">
                  <c:v>0.33033047005427946</c:v>
                </c:pt>
                <c:pt idx="48">
                  <c:v>0.39625781756957357</c:v>
                </c:pt>
                <c:pt idx="49">
                  <c:v>0.72913839030314542</c:v>
                </c:pt>
                <c:pt idx="50">
                  <c:v>0.51379163052807042</c:v>
                </c:pt>
                <c:pt idx="51">
                  <c:v>0.53792656519544058</c:v>
                </c:pt>
                <c:pt idx="52">
                  <c:v>0.3689139509622934</c:v>
                </c:pt>
                <c:pt idx="53">
                  <c:v>1.2955292024695666</c:v>
                </c:pt>
                <c:pt idx="54">
                  <c:v>0.32080404792698458</c:v>
                </c:pt>
                <c:pt idx="55">
                  <c:v>0.46979424279164445</c:v>
                </c:pt>
                <c:pt idx="56">
                  <c:v>1.7134457116473845</c:v>
                </c:pt>
                <c:pt idx="57">
                  <c:v>0.78120689516899067</c:v>
                </c:pt>
                <c:pt idx="58">
                  <c:v>0.52951301129601736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2-4740-80EC-B368E6D44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065400"/>
        <c:axId val="1"/>
      </c:barChart>
      <c:catAx>
        <c:axId val="1940654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_ ;\-#,##0.0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40654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3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8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7:</a:t>
            </a:r>
            <a:r>
              <a:rPr lang="sl-SI" sz="8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POVRAČILO ŠKODE "IZBRISANIM"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 - realizacija po upravnih enotah v letu 2018</a:t>
            </a:r>
          </a:p>
        </c:rich>
      </c:tx>
      <c:layout>
        <c:manualLayout>
          <c:xMode val="edge"/>
          <c:yMode val="edge"/>
          <c:x val="0.24770642201834864"/>
          <c:y val="2.0389249304911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2415902140673"/>
          <c:y val="0.10843373493975904"/>
          <c:w val="0.82262996941896027"/>
          <c:h val="0.842446709916589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'IZBR 2018 številke'!$B$5:$B$62</c:f>
              <c:strCache>
                <c:ptCount val="58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</c:strCache>
            </c:strRef>
          </c:cat>
          <c:val>
            <c:numRef>
              <c:f>'IZBR 2018 številke'!$C$5:$C$62</c:f>
              <c:numCache>
                <c:formatCode>#,##0</c:formatCode>
                <c:ptCount val="58"/>
                <c:pt idx="0">
                  <c:v>20692</c:v>
                </c:pt>
                <c:pt idx="1">
                  <c:v>45412.5</c:v>
                </c:pt>
                <c:pt idx="2">
                  <c:v>188019.98</c:v>
                </c:pt>
                <c:pt idx="3">
                  <c:v>19845</c:v>
                </c:pt>
                <c:pt idx="4">
                  <c:v>12875</c:v>
                </c:pt>
                <c:pt idx="5">
                  <c:v>51965</c:v>
                </c:pt>
                <c:pt idx="6">
                  <c:v>3082.5</c:v>
                </c:pt>
                <c:pt idx="7">
                  <c:v>4420</c:v>
                </c:pt>
                <c:pt idx="8">
                  <c:v>19675</c:v>
                </c:pt>
                <c:pt idx="9">
                  <c:v>22035</c:v>
                </c:pt>
                <c:pt idx="10">
                  <c:v>16755</c:v>
                </c:pt>
                <c:pt idx="11">
                  <c:v>19168.330000000002</c:v>
                </c:pt>
                <c:pt idx="12">
                  <c:v>17895.830000000002</c:v>
                </c:pt>
                <c:pt idx="13">
                  <c:v>220869.96</c:v>
                </c:pt>
                <c:pt idx="14">
                  <c:v>32729.18</c:v>
                </c:pt>
                <c:pt idx="15">
                  <c:v>59688.34</c:v>
                </c:pt>
                <c:pt idx="16">
                  <c:v>118666.68</c:v>
                </c:pt>
                <c:pt idx="17">
                  <c:v>299105.78999999998</c:v>
                </c:pt>
                <c:pt idx="18">
                  <c:v>26302.5</c:v>
                </c:pt>
                <c:pt idx="19">
                  <c:v>10895</c:v>
                </c:pt>
                <c:pt idx="20">
                  <c:v>0</c:v>
                </c:pt>
                <c:pt idx="21">
                  <c:v>14310.84</c:v>
                </c:pt>
                <c:pt idx="22">
                  <c:v>32861.660000000003</c:v>
                </c:pt>
                <c:pt idx="23">
                  <c:v>1995529.68</c:v>
                </c:pt>
                <c:pt idx="24">
                  <c:v>12577.5</c:v>
                </c:pt>
                <c:pt idx="25">
                  <c:v>29092.5</c:v>
                </c:pt>
                <c:pt idx="26">
                  <c:v>256955.8</c:v>
                </c:pt>
                <c:pt idx="27">
                  <c:v>12572.5</c:v>
                </c:pt>
                <c:pt idx="28">
                  <c:v>11530</c:v>
                </c:pt>
                <c:pt idx="29">
                  <c:v>14253.33</c:v>
                </c:pt>
                <c:pt idx="30">
                  <c:v>58675</c:v>
                </c:pt>
                <c:pt idx="31">
                  <c:v>44913.33</c:v>
                </c:pt>
                <c:pt idx="32">
                  <c:v>4980</c:v>
                </c:pt>
                <c:pt idx="33">
                  <c:v>8256.67</c:v>
                </c:pt>
                <c:pt idx="34">
                  <c:v>48381.67</c:v>
                </c:pt>
                <c:pt idx="35">
                  <c:v>104340.83</c:v>
                </c:pt>
                <c:pt idx="36">
                  <c:v>29247.34</c:v>
                </c:pt>
                <c:pt idx="37">
                  <c:v>2727.5</c:v>
                </c:pt>
                <c:pt idx="38">
                  <c:v>49519.98</c:v>
                </c:pt>
                <c:pt idx="39">
                  <c:v>31005.82</c:v>
                </c:pt>
                <c:pt idx="40">
                  <c:v>8965.83</c:v>
                </c:pt>
                <c:pt idx="41">
                  <c:v>18315</c:v>
                </c:pt>
                <c:pt idx="42">
                  <c:v>6707.5</c:v>
                </c:pt>
                <c:pt idx="43">
                  <c:v>45625.69</c:v>
                </c:pt>
                <c:pt idx="44">
                  <c:v>10790</c:v>
                </c:pt>
                <c:pt idx="45">
                  <c:v>13267.5</c:v>
                </c:pt>
                <c:pt idx="46">
                  <c:v>6875</c:v>
                </c:pt>
                <c:pt idx="47">
                  <c:v>17880</c:v>
                </c:pt>
                <c:pt idx="48">
                  <c:v>42845</c:v>
                </c:pt>
                <c:pt idx="49">
                  <c:v>37720.83</c:v>
                </c:pt>
                <c:pt idx="50">
                  <c:v>17668.330000000002</c:v>
                </c:pt>
                <c:pt idx="51">
                  <c:v>49490.83</c:v>
                </c:pt>
                <c:pt idx="52">
                  <c:v>0</c:v>
                </c:pt>
                <c:pt idx="53">
                  <c:v>77869.990000000005</c:v>
                </c:pt>
                <c:pt idx="54">
                  <c:v>139559.14000000001</c:v>
                </c:pt>
                <c:pt idx="55">
                  <c:v>46922.52</c:v>
                </c:pt>
                <c:pt idx="56">
                  <c:v>16536.64</c:v>
                </c:pt>
                <c:pt idx="57">
                  <c:v>26284.16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B-4C09-933B-4BA176979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062120"/>
        <c:axId val="1"/>
      </c:barChart>
      <c:catAx>
        <c:axId val="194062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3000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550" b="1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l-SI"/>
                  <a:t>Zneski v EUR</a:t>
                </a:r>
              </a:p>
            </c:rich>
          </c:tx>
          <c:layout>
            <c:manualLayout>
              <c:xMode val="edge"/>
              <c:yMode val="edge"/>
              <c:x val="0.49694189602446481"/>
              <c:y val="0.975903711757995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40621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4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8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7: 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3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POVRAČILO ŠKODE "IZBRISANIM</a:t>
            </a:r>
            <a:r>
              <a:rPr lang="sl-SI" sz="8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"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3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 - indeks: realizacija 2018 / realizacija 2017</a:t>
            </a:r>
          </a:p>
        </c:rich>
      </c:tx>
      <c:layout>
        <c:manualLayout>
          <c:xMode val="edge"/>
          <c:yMode val="edge"/>
          <c:x val="0.24617737003058104"/>
          <c:y val="2.0389249304911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2415902140673"/>
          <c:y val="0.10936051899907322"/>
          <c:w val="0.83639143730886845"/>
          <c:h val="0.856348470806302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'IZBR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'IZBR 2018 številke'!$E$5:$E$63</c:f>
              <c:numCache>
                <c:formatCode>#,##0.0_ ;\-#,##0.0\ </c:formatCode>
                <c:ptCount val="59"/>
                <c:pt idx="0">
                  <c:v>76.543483890060301</c:v>
                </c:pt>
                <c:pt idx="1">
                  <c:v>85.440826689033202</c:v>
                </c:pt>
                <c:pt idx="2">
                  <c:v>90.10041582673729</c:v>
                </c:pt>
                <c:pt idx="3">
                  <c:v>88.416167706022591</c:v>
                </c:pt>
                <c:pt idx="4">
                  <c:v>87.140439932318102</c:v>
                </c:pt>
                <c:pt idx="5">
                  <c:v>97.012974890320166</c:v>
                </c:pt>
                <c:pt idx="6">
                  <c:v>100</c:v>
                </c:pt>
                <c:pt idx="7">
                  <c:v>100</c:v>
                </c:pt>
                <c:pt idx="8">
                  <c:v>103.68906455862978</c:v>
                </c:pt>
                <c:pt idx="9">
                  <c:v>79.928671776636449</c:v>
                </c:pt>
                <c:pt idx="10">
                  <c:v>85.02918041106318</c:v>
                </c:pt>
                <c:pt idx="11">
                  <c:v>89.251871914966358</c:v>
                </c:pt>
                <c:pt idx="12">
                  <c:v>77.822099842493131</c:v>
                </c:pt>
                <c:pt idx="13">
                  <c:v>82.962593355471469</c:v>
                </c:pt>
                <c:pt idx="14">
                  <c:v>82.797581025648157</c:v>
                </c:pt>
                <c:pt idx="15">
                  <c:v>79.139583355431327</c:v>
                </c:pt>
                <c:pt idx="16">
                  <c:v>83.818962926923945</c:v>
                </c:pt>
                <c:pt idx="17">
                  <c:v>88.048258696142668</c:v>
                </c:pt>
                <c:pt idx="18">
                  <c:v>86.301369863013704</c:v>
                </c:pt>
                <c:pt idx="19">
                  <c:v>89.954638753069361</c:v>
                </c:pt>
                <c:pt idx="20">
                  <c:v>0</c:v>
                </c:pt>
                <c:pt idx="21">
                  <c:v>88.461436230218652</c:v>
                </c:pt>
                <c:pt idx="22">
                  <c:v>91.464453965866525</c:v>
                </c:pt>
                <c:pt idx="23">
                  <c:v>88.764418209691513</c:v>
                </c:pt>
                <c:pt idx="24">
                  <c:v>92.977268527074472</c:v>
                </c:pt>
                <c:pt idx="25">
                  <c:v>96.51654640457825</c:v>
                </c:pt>
                <c:pt idx="26">
                  <c:v>89.222229240084388</c:v>
                </c:pt>
                <c:pt idx="27">
                  <c:v>95.445055987853479</c:v>
                </c:pt>
                <c:pt idx="28">
                  <c:v>87.260365101000275</c:v>
                </c:pt>
                <c:pt idx="29">
                  <c:v>95.371896955503516</c:v>
                </c:pt>
                <c:pt idx="30">
                  <c:v>85.584069154553376</c:v>
                </c:pt>
                <c:pt idx="31">
                  <c:v>88.954866724156588</c:v>
                </c:pt>
                <c:pt idx="32">
                  <c:v>83.97976391231029</c:v>
                </c:pt>
                <c:pt idx="33">
                  <c:v>89.843971878158996</c:v>
                </c:pt>
                <c:pt idx="34">
                  <c:v>93.735695773650249</c:v>
                </c:pt>
                <c:pt idx="35">
                  <c:v>94.149886256761505</c:v>
                </c:pt>
                <c:pt idx="36">
                  <c:v>83.767215370347785</c:v>
                </c:pt>
                <c:pt idx="37">
                  <c:v>83.858570330514993</c:v>
                </c:pt>
                <c:pt idx="38">
                  <c:v>96.328317852453438</c:v>
                </c:pt>
                <c:pt idx="39">
                  <c:v>86.193119744249074</c:v>
                </c:pt>
                <c:pt idx="40">
                  <c:v>86.078881855790655</c:v>
                </c:pt>
                <c:pt idx="41">
                  <c:v>100</c:v>
                </c:pt>
                <c:pt idx="42">
                  <c:v>90.754230912859697</c:v>
                </c:pt>
                <c:pt idx="43">
                  <c:v>91.762460198320568</c:v>
                </c:pt>
                <c:pt idx="44">
                  <c:v>71.268163804491408</c:v>
                </c:pt>
                <c:pt idx="45">
                  <c:v>89.842559674961905</c:v>
                </c:pt>
                <c:pt idx="46">
                  <c:v>100</c:v>
                </c:pt>
                <c:pt idx="47">
                  <c:v>89.489489489489486</c:v>
                </c:pt>
                <c:pt idx="48">
                  <c:v>83.11186979883999</c:v>
                </c:pt>
                <c:pt idx="49">
                  <c:v>80.779868352270427</c:v>
                </c:pt>
                <c:pt idx="50">
                  <c:v>56.183540069296406</c:v>
                </c:pt>
                <c:pt idx="51">
                  <c:v>95.485330928586507</c:v>
                </c:pt>
                <c:pt idx="52">
                  <c:v>0</c:v>
                </c:pt>
                <c:pt idx="53">
                  <c:v>94.605746567853245</c:v>
                </c:pt>
                <c:pt idx="54">
                  <c:v>82.545582820003048</c:v>
                </c:pt>
                <c:pt idx="55">
                  <c:v>82.31179161850639</c:v>
                </c:pt>
                <c:pt idx="56">
                  <c:v>83.08479033407977</c:v>
                </c:pt>
                <c:pt idx="57">
                  <c:v>96.51169835541161</c:v>
                </c:pt>
                <c:pt idx="58">
                  <c:v>87.956031122480468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EE-4495-B086-82CCA68BF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060808"/>
        <c:axId val="1"/>
      </c:barChart>
      <c:catAx>
        <c:axId val="194060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40608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5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7: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POVRAČILO ŠKODE "IZBRISANIM"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- delež v vseh odhodkih v letu 2018</a:t>
            </a:r>
          </a:p>
        </c:rich>
      </c:tx>
      <c:layout>
        <c:manualLayout>
          <c:xMode val="edge"/>
          <c:yMode val="edge"/>
          <c:x val="0.2905200382062334"/>
          <c:y val="6.48748841519925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26605504587157"/>
          <c:y val="6.3021316033364222E-2"/>
          <c:w val="0.85015290519877673"/>
          <c:h val="0.886932344763670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'IZBR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'IZBR 2018 številke'!$G$5:$G$63</c:f>
              <c:numCache>
                <c:formatCode>#,##0.0_ ;\-#,##0.0\ </c:formatCode>
                <c:ptCount val="59"/>
                <c:pt idx="0">
                  <c:v>2.0717945082626974</c:v>
                </c:pt>
                <c:pt idx="1">
                  <c:v>3.7521603272225876</c:v>
                </c:pt>
                <c:pt idx="2">
                  <c:v>6.7573689301110402</c:v>
                </c:pt>
                <c:pt idx="3">
                  <c:v>2.3669040758720317</c:v>
                </c:pt>
                <c:pt idx="4">
                  <c:v>1.344928247895169</c:v>
                </c:pt>
                <c:pt idx="5">
                  <c:v>3.4923649871622575</c:v>
                </c:pt>
                <c:pt idx="6">
                  <c:v>0.62534594360757068</c:v>
                </c:pt>
                <c:pt idx="7">
                  <c:v>0.45413256939330604</c:v>
                </c:pt>
                <c:pt idx="8">
                  <c:v>1.7520927891243188</c:v>
                </c:pt>
                <c:pt idx="9">
                  <c:v>3.881166519252206</c:v>
                </c:pt>
                <c:pt idx="10">
                  <c:v>2.6591515705126931</c:v>
                </c:pt>
                <c:pt idx="11">
                  <c:v>2.7329865498114518</c:v>
                </c:pt>
                <c:pt idx="12">
                  <c:v>1.9123571718712928</c:v>
                </c:pt>
                <c:pt idx="13">
                  <c:v>17.062311988730201</c:v>
                </c:pt>
                <c:pt idx="14">
                  <c:v>3.0199123411805098</c:v>
                </c:pt>
                <c:pt idx="15">
                  <c:v>7.0557620002238428</c:v>
                </c:pt>
                <c:pt idx="16">
                  <c:v>6.2318712304251038</c:v>
                </c:pt>
                <c:pt idx="17">
                  <c:v>10.072184138025325</c:v>
                </c:pt>
                <c:pt idx="18">
                  <c:v>2.2358802536236686</c:v>
                </c:pt>
                <c:pt idx="19">
                  <c:v>1.4438324144047907</c:v>
                </c:pt>
                <c:pt idx="20">
                  <c:v>0</c:v>
                </c:pt>
                <c:pt idx="21">
                  <c:v>1.2709253321731617</c:v>
                </c:pt>
                <c:pt idx="22">
                  <c:v>4.2855486627116246</c:v>
                </c:pt>
                <c:pt idx="23">
                  <c:v>17.957182725853535</c:v>
                </c:pt>
                <c:pt idx="24">
                  <c:v>1.6693966993448996</c:v>
                </c:pt>
                <c:pt idx="25">
                  <c:v>4.1001200771094579</c:v>
                </c:pt>
                <c:pt idx="26">
                  <c:v>5.921638553756627</c:v>
                </c:pt>
                <c:pt idx="27">
                  <c:v>2.2399633296311507</c:v>
                </c:pt>
                <c:pt idx="28">
                  <c:v>1.7342034111104259</c:v>
                </c:pt>
                <c:pt idx="29">
                  <c:v>0.66867441994212395</c:v>
                </c:pt>
                <c:pt idx="30">
                  <c:v>2.6230460156838533</c:v>
                </c:pt>
                <c:pt idx="31">
                  <c:v>1.9099006065481337</c:v>
                </c:pt>
                <c:pt idx="32">
                  <c:v>0.66274055436011625</c:v>
                </c:pt>
                <c:pt idx="33">
                  <c:v>1.0319725936520061</c:v>
                </c:pt>
                <c:pt idx="34">
                  <c:v>4.9800863637394368</c:v>
                </c:pt>
                <c:pt idx="35">
                  <c:v>10.223173311831593</c:v>
                </c:pt>
                <c:pt idx="36">
                  <c:v>1.4065249427757984</c:v>
                </c:pt>
                <c:pt idx="37">
                  <c:v>0.42170242886220166</c:v>
                </c:pt>
                <c:pt idx="38">
                  <c:v>4.0397507720764674</c:v>
                </c:pt>
                <c:pt idx="39">
                  <c:v>3.0778211738589838</c:v>
                </c:pt>
                <c:pt idx="40">
                  <c:v>1.4476027536102882</c:v>
                </c:pt>
                <c:pt idx="41">
                  <c:v>2.6916252362373263</c:v>
                </c:pt>
                <c:pt idx="42">
                  <c:v>0.86411762852266594</c:v>
                </c:pt>
                <c:pt idx="43">
                  <c:v>4.4167146399325548</c:v>
                </c:pt>
                <c:pt idx="44">
                  <c:v>1.322589656042235</c:v>
                </c:pt>
                <c:pt idx="45">
                  <c:v>1.244357890928971</c:v>
                </c:pt>
                <c:pt idx="46">
                  <c:v>0.79470271858957153</c:v>
                </c:pt>
                <c:pt idx="47">
                  <c:v>2.2484377884426276</c:v>
                </c:pt>
                <c:pt idx="48">
                  <c:v>3.3962464505082828</c:v>
                </c:pt>
                <c:pt idx="49">
                  <c:v>2.8210143685265003</c:v>
                </c:pt>
                <c:pt idx="50">
                  <c:v>1.9901826623071053</c:v>
                </c:pt>
                <c:pt idx="51">
                  <c:v>6.8030644700307841</c:v>
                </c:pt>
                <c:pt idx="52">
                  <c:v>0</c:v>
                </c:pt>
                <c:pt idx="53">
                  <c:v>9.968581872970681</c:v>
                </c:pt>
                <c:pt idx="54">
                  <c:v>9.0875416433496916</c:v>
                </c:pt>
                <c:pt idx="55">
                  <c:v>5.5138910158297989</c:v>
                </c:pt>
                <c:pt idx="56">
                  <c:v>2.1795872994658927</c:v>
                </c:pt>
                <c:pt idx="57">
                  <c:v>1.9811572022238755</c:v>
                </c:pt>
                <c:pt idx="58">
                  <c:v>5.9461857349036293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C-4B7B-AE3C-166F30B93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058512"/>
        <c:axId val="1"/>
      </c:barChart>
      <c:catAx>
        <c:axId val="194058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40585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6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8: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VPLAČANE TISKOVINE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- realizacija po upravnih enotah v letu 2018</a:t>
            </a:r>
          </a:p>
        </c:rich>
      </c:tx>
      <c:layout>
        <c:manualLayout>
          <c:xMode val="edge"/>
          <c:yMode val="edge"/>
          <c:x val="0.24770642201834864"/>
          <c:y val="9.2678405931417981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56269113149847"/>
          <c:y val="5.9314179796107508E-2"/>
          <c:w val="0.8379204892966361"/>
          <c:h val="0.89341983317886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'VT 2018 številke'!$B$5:$B$62</c:f>
              <c:strCache>
                <c:ptCount val="58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</c:strCache>
            </c:strRef>
          </c:cat>
          <c:val>
            <c:numRef>
              <c:f>'VT 2018 številke'!$C$5:$C$62</c:f>
              <c:numCache>
                <c:formatCode>#,##0</c:formatCode>
                <c:ptCount val="58"/>
                <c:pt idx="0">
                  <c:v>61345.760000000002</c:v>
                </c:pt>
                <c:pt idx="1">
                  <c:v>59984.63</c:v>
                </c:pt>
                <c:pt idx="2">
                  <c:v>222816.57</c:v>
                </c:pt>
                <c:pt idx="3">
                  <c:v>43090.31</c:v>
                </c:pt>
                <c:pt idx="4">
                  <c:v>45638.63</c:v>
                </c:pt>
                <c:pt idx="5">
                  <c:v>210885</c:v>
                </c:pt>
                <c:pt idx="6">
                  <c:v>23060.27</c:v>
                </c:pt>
                <c:pt idx="7">
                  <c:v>46397.53</c:v>
                </c:pt>
                <c:pt idx="8">
                  <c:v>128429.9</c:v>
                </c:pt>
                <c:pt idx="9">
                  <c:v>21876</c:v>
                </c:pt>
                <c:pt idx="10">
                  <c:v>40058.370000000003</c:v>
                </c:pt>
                <c:pt idx="11">
                  <c:v>30933.94</c:v>
                </c:pt>
                <c:pt idx="12">
                  <c:v>55741.67</c:v>
                </c:pt>
                <c:pt idx="13">
                  <c:v>92066.87</c:v>
                </c:pt>
                <c:pt idx="14">
                  <c:v>102513.2</c:v>
                </c:pt>
                <c:pt idx="15">
                  <c:v>35299.15</c:v>
                </c:pt>
                <c:pt idx="16">
                  <c:v>163373.24</c:v>
                </c:pt>
                <c:pt idx="17">
                  <c:v>260802.93</c:v>
                </c:pt>
                <c:pt idx="18">
                  <c:v>70498.14</c:v>
                </c:pt>
                <c:pt idx="19">
                  <c:v>42448.87</c:v>
                </c:pt>
                <c:pt idx="20">
                  <c:v>49385.38</c:v>
                </c:pt>
                <c:pt idx="21">
                  <c:v>42547</c:v>
                </c:pt>
                <c:pt idx="22">
                  <c:v>53206.04</c:v>
                </c:pt>
                <c:pt idx="23">
                  <c:v>1253611.02</c:v>
                </c:pt>
                <c:pt idx="24">
                  <c:v>41627.61</c:v>
                </c:pt>
                <c:pt idx="25">
                  <c:v>46356.1</c:v>
                </c:pt>
                <c:pt idx="26">
                  <c:v>453405.23</c:v>
                </c:pt>
                <c:pt idx="27">
                  <c:v>26424.87</c:v>
                </c:pt>
                <c:pt idx="28">
                  <c:v>42027.98</c:v>
                </c:pt>
                <c:pt idx="29">
                  <c:v>119322.63</c:v>
                </c:pt>
                <c:pt idx="30">
                  <c:v>149700.04999999999</c:v>
                </c:pt>
                <c:pt idx="31">
                  <c:v>175825.46</c:v>
                </c:pt>
                <c:pt idx="32">
                  <c:v>30625.19</c:v>
                </c:pt>
                <c:pt idx="33">
                  <c:v>54467.25</c:v>
                </c:pt>
                <c:pt idx="34">
                  <c:v>59503.38</c:v>
                </c:pt>
                <c:pt idx="35">
                  <c:v>60345.77</c:v>
                </c:pt>
                <c:pt idx="36">
                  <c:v>161402.51</c:v>
                </c:pt>
                <c:pt idx="37">
                  <c:v>35950.69</c:v>
                </c:pt>
                <c:pt idx="38">
                  <c:v>102963.57</c:v>
                </c:pt>
                <c:pt idx="39">
                  <c:v>67261.240000000005</c:v>
                </c:pt>
                <c:pt idx="40">
                  <c:v>34526.85</c:v>
                </c:pt>
                <c:pt idx="41">
                  <c:v>39203.800000000003</c:v>
                </c:pt>
                <c:pt idx="42">
                  <c:v>41585.46</c:v>
                </c:pt>
                <c:pt idx="43">
                  <c:v>64712.92</c:v>
                </c:pt>
                <c:pt idx="44">
                  <c:v>60507.73</c:v>
                </c:pt>
                <c:pt idx="45">
                  <c:v>93174.66</c:v>
                </c:pt>
                <c:pt idx="46">
                  <c:v>74374.490000000005</c:v>
                </c:pt>
                <c:pt idx="47">
                  <c:v>54039.66</c:v>
                </c:pt>
                <c:pt idx="48">
                  <c:v>109384.84</c:v>
                </c:pt>
                <c:pt idx="49">
                  <c:v>77558.77</c:v>
                </c:pt>
                <c:pt idx="50">
                  <c:v>43695.41</c:v>
                </c:pt>
                <c:pt idx="51">
                  <c:v>36611.75</c:v>
                </c:pt>
                <c:pt idx="52">
                  <c:v>64028.7</c:v>
                </c:pt>
                <c:pt idx="53">
                  <c:v>38949.57</c:v>
                </c:pt>
                <c:pt idx="54">
                  <c:v>138248.46</c:v>
                </c:pt>
                <c:pt idx="55">
                  <c:v>77846.27</c:v>
                </c:pt>
                <c:pt idx="56">
                  <c:v>41782.379999999997</c:v>
                </c:pt>
                <c:pt idx="57">
                  <c:v>105587.27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B-41CB-91BE-5E37DF779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438848"/>
        <c:axId val="1"/>
      </c:barChart>
      <c:catAx>
        <c:axId val="194438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l-SI"/>
                  <a:t>Zneski v EUR</a:t>
                </a:r>
              </a:p>
            </c:rich>
          </c:tx>
          <c:layout>
            <c:manualLayout>
              <c:xMode val="edge"/>
              <c:yMode val="edge"/>
              <c:x val="0.47094785170202347"/>
              <c:y val="0.97775708527629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44388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7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8: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VPLAČANE TISKOVINE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- indeks: realizacija 2018 / realizacija 2017</a:t>
            </a:r>
          </a:p>
        </c:rich>
      </c:tx>
      <c:layout>
        <c:manualLayout>
          <c:xMode val="edge"/>
          <c:yMode val="edge"/>
          <c:x val="0.2492354740061162"/>
          <c:y val="2.0389249304911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2415902140673"/>
          <c:y val="0.1102873030583874"/>
          <c:w val="0.83639143730886845"/>
          <c:h val="0.855421686746987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'VT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'VT 2018 številke'!$E$5:$E$63</c:f>
              <c:numCache>
                <c:formatCode>#,##0.0_ ;\-#,##0.0\ </c:formatCode>
                <c:ptCount val="59"/>
                <c:pt idx="0">
                  <c:v>89.437639651182224</c:v>
                </c:pt>
                <c:pt idx="1">
                  <c:v>96.844091755519671</c:v>
                </c:pt>
                <c:pt idx="2">
                  <c:v>116.16417406688996</c:v>
                </c:pt>
                <c:pt idx="3">
                  <c:v>98.510690927845602</c:v>
                </c:pt>
                <c:pt idx="4">
                  <c:v>101.1938079237751</c:v>
                </c:pt>
                <c:pt idx="5">
                  <c:v>104.38185509401866</c:v>
                </c:pt>
                <c:pt idx="6">
                  <c:v>109.80526697223854</c:v>
                </c:pt>
                <c:pt idx="7">
                  <c:v>92.412325114306583</c:v>
                </c:pt>
                <c:pt idx="8">
                  <c:v>102.87541123562492</c:v>
                </c:pt>
                <c:pt idx="9">
                  <c:v>103.03888403745121</c:v>
                </c:pt>
                <c:pt idx="10">
                  <c:v>100.81830749727621</c:v>
                </c:pt>
                <c:pt idx="11">
                  <c:v>89.687952930984451</c:v>
                </c:pt>
                <c:pt idx="12">
                  <c:v>107.6353129797849</c:v>
                </c:pt>
                <c:pt idx="13">
                  <c:v>104.6443341299091</c:v>
                </c:pt>
                <c:pt idx="14">
                  <c:v>101.75026632804568</c:v>
                </c:pt>
                <c:pt idx="15">
                  <c:v>97.0380684286052</c:v>
                </c:pt>
                <c:pt idx="16">
                  <c:v>104.49249328074849</c:v>
                </c:pt>
                <c:pt idx="17">
                  <c:v>103.26774189563234</c:v>
                </c:pt>
                <c:pt idx="18">
                  <c:v>94.099034037920106</c:v>
                </c:pt>
                <c:pt idx="19">
                  <c:v>93.782072057920644</c:v>
                </c:pt>
                <c:pt idx="20">
                  <c:v>101.64313398040588</c:v>
                </c:pt>
                <c:pt idx="21">
                  <c:v>99.121079985751663</c:v>
                </c:pt>
                <c:pt idx="22">
                  <c:v>102.54053890499523</c:v>
                </c:pt>
                <c:pt idx="23">
                  <c:v>99.678857359560652</c:v>
                </c:pt>
                <c:pt idx="24">
                  <c:v>102.81412717081659</c:v>
                </c:pt>
                <c:pt idx="25">
                  <c:v>109.1915401000567</c:v>
                </c:pt>
                <c:pt idx="26">
                  <c:v>104.06859202511427</c:v>
                </c:pt>
                <c:pt idx="27">
                  <c:v>110.47837686084338</c:v>
                </c:pt>
                <c:pt idx="28">
                  <c:v>88.924072795564044</c:v>
                </c:pt>
                <c:pt idx="29">
                  <c:v>98.138808741859734</c:v>
                </c:pt>
                <c:pt idx="30">
                  <c:v>101.78793819454775</c:v>
                </c:pt>
                <c:pt idx="31">
                  <c:v>106.45154942980685</c:v>
                </c:pt>
                <c:pt idx="32">
                  <c:v>91.780916340977555</c:v>
                </c:pt>
                <c:pt idx="33">
                  <c:v>106.03584063879356</c:v>
                </c:pt>
                <c:pt idx="34">
                  <c:v>95.625917233479186</c:v>
                </c:pt>
                <c:pt idx="35">
                  <c:v>99.182178630502989</c:v>
                </c:pt>
                <c:pt idx="36">
                  <c:v>99.822289401592002</c:v>
                </c:pt>
                <c:pt idx="37">
                  <c:v>100.7720193848568</c:v>
                </c:pt>
                <c:pt idx="38">
                  <c:v>97.785049776904714</c:v>
                </c:pt>
                <c:pt idx="39">
                  <c:v>106.04945319948582</c:v>
                </c:pt>
                <c:pt idx="40">
                  <c:v>102.89402051631107</c:v>
                </c:pt>
                <c:pt idx="41">
                  <c:v>98.760474649232791</c:v>
                </c:pt>
                <c:pt idx="42">
                  <c:v>109.0360335392545</c:v>
                </c:pt>
                <c:pt idx="43">
                  <c:v>107.5884418219017</c:v>
                </c:pt>
                <c:pt idx="44">
                  <c:v>105.68893658548174</c:v>
                </c:pt>
                <c:pt idx="45">
                  <c:v>106.91505090574907</c:v>
                </c:pt>
                <c:pt idx="46">
                  <c:v>104.23265251951845</c:v>
                </c:pt>
                <c:pt idx="47">
                  <c:v>95.184889532696317</c:v>
                </c:pt>
                <c:pt idx="48">
                  <c:v>99.091232825014245</c:v>
                </c:pt>
                <c:pt idx="49">
                  <c:v>101.43998407487322</c:v>
                </c:pt>
                <c:pt idx="50">
                  <c:v>103.18852989782553</c:v>
                </c:pt>
                <c:pt idx="51">
                  <c:v>96.311075428407278</c:v>
                </c:pt>
                <c:pt idx="52">
                  <c:v>118.22585603775623</c:v>
                </c:pt>
                <c:pt idx="53">
                  <c:v>102.76435201149917</c:v>
                </c:pt>
                <c:pt idx="54">
                  <c:v>105.37981977982574</c:v>
                </c:pt>
                <c:pt idx="55">
                  <c:v>103.25513995820521</c:v>
                </c:pt>
                <c:pt idx="56">
                  <c:v>105.10010856539732</c:v>
                </c:pt>
                <c:pt idx="57">
                  <c:v>106.20050356775126</c:v>
                </c:pt>
                <c:pt idx="58">
                  <c:v>102.06007648157185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C6-4B0A-BB66-18532952D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438192"/>
        <c:axId val="1"/>
      </c:barChart>
      <c:catAx>
        <c:axId val="194438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44381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8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8: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VPLAČANE TISKOVINE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- delež v vseh odhodkih v letu 2018</a:t>
            </a:r>
          </a:p>
        </c:rich>
      </c:tx>
      <c:layout>
        <c:manualLayout>
          <c:xMode val="edge"/>
          <c:yMode val="edge"/>
          <c:x val="0.28746177370030579"/>
          <c:y val="2.0389249304911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91131498470948"/>
          <c:y val="8.155699721964782E-2"/>
          <c:w val="0.8379204892966361"/>
          <c:h val="0.8850787766450417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'VT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'VT 2018 številke'!$F$5:$F$63</c:f>
              <c:numCache>
                <c:formatCode>#,##0.0_ ;\-#,##0.0\ </c:formatCode>
                <c:ptCount val="59"/>
                <c:pt idx="0">
                  <c:v>6.1422679621690248</c:v>
                </c:pt>
                <c:pt idx="1">
                  <c:v>4.956167331222149</c:v>
                </c:pt>
                <c:pt idx="2">
                  <c:v>8.0079455770174626</c:v>
                </c:pt>
                <c:pt idx="3">
                  <c:v>5.1393615706520208</c:v>
                </c:pt>
                <c:pt idx="4">
                  <c:v>4.7674316646396813</c:v>
                </c:pt>
                <c:pt idx="5">
                  <c:v>14.172758401187581</c:v>
                </c:pt>
                <c:pt idx="6">
                  <c:v>4.6782307552296363</c:v>
                </c:pt>
                <c:pt idx="7">
                  <c:v>4.7671107494124429</c:v>
                </c:pt>
                <c:pt idx="8">
                  <c:v>11.436904787697959</c:v>
                </c:pt>
                <c:pt idx="9">
                  <c:v>3.8531608248314617</c:v>
                </c:pt>
                <c:pt idx="10">
                  <c:v>6.3575814680798901</c:v>
                </c:pt>
                <c:pt idx="11">
                  <c:v>4.4105063901067254</c:v>
                </c:pt>
                <c:pt idx="12">
                  <c:v>5.9565821980082996</c:v>
                </c:pt>
                <c:pt idx="13">
                  <c:v>7.1122105503431294</c:v>
                </c:pt>
                <c:pt idx="14">
                  <c:v>9.458864469378879</c:v>
                </c:pt>
                <c:pt idx="15">
                  <c:v>4.1727144901366238</c:v>
                </c:pt>
                <c:pt idx="16">
                  <c:v>8.5796703352393084</c:v>
                </c:pt>
                <c:pt idx="17">
                  <c:v>8.7823613668479279</c:v>
                </c:pt>
                <c:pt idx="18">
                  <c:v>5.9927915271626997</c:v>
                </c:pt>
                <c:pt idx="19">
                  <c:v>5.6254295053561352</c:v>
                </c:pt>
                <c:pt idx="20">
                  <c:v>7.1333989800321831</c:v>
                </c:pt>
                <c:pt idx="21">
                  <c:v>3.778538514019548</c:v>
                </c:pt>
                <c:pt idx="22">
                  <c:v>6.9386961453006686</c:v>
                </c:pt>
                <c:pt idx="23">
                  <c:v>11.280875638634264</c:v>
                </c:pt>
                <c:pt idx="24">
                  <c:v>5.5251834415119649</c:v>
                </c:pt>
                <c:pt idx="25">
                  <c:v>6.5331469040644059</c:v>
                </c:pt>
                <c:pt idx="26">
                  <c:v>10.448886113654142</c:v>
                </c:pt>
                <c:pt idx="27">
                  <c:v>4.7079530554997255</c:v>
                </c:pt>
                <c:pt idx="28">
                  <c:v>6.3213413944562671</c:v>
                </c:pt>
                <c:pt idx="29">
                  <c:v>5.5978490921923978</c:v>
                </c:pt>
                <c:pt idx="30">
                  <c:v>6.6922900673229408</c:v>
                </c:pt>
                <c:pt idx="31">
                  <c:v>7.476825982411115</c:v>
                </c:pt>
                <c:pt idx="32">
                  <c:v>4.0756135337317048</c:v>
                </c:pt>
                <c:pt idx="33">
                  <c:v>6.8076729785243</c:v>
                </c:pt>
                <c:pt idx="34">
                  <c:v>6.124881000064816</c:v>
                </c:pt>
                <c:pt idx="35">
                  <c:v>5.9125968745497577</c:v>
                </c:pt>
                <c:pt idx="36">
                  <c:v>7.7619590753080523</c:v>
                </c:pt>
                <c:pt idx="37">
                  <c:v>5.5583843418046062</c:v>
                </c:pt>
                <c:pt idx="38">
                  <c:v>8.399582580672476</c:v>
                </c:pt>
                <c:pt idx="39">
                  <c:v>6.6767487088556559</c:v>
                </c:pt>
                <c:pt idx="40">
                  <c:v>5.574627573073478</c:v>
                </c:pt>
                <c:pt idx="41">
                  <c:v>5.7615035455310348</c:v>
                </c:pt>
                <c:pt idx="42">
                  <c:v>5.357395315128465</c:v>
                </c:pt>
                <c:pt idx="43">
                  <c:v>6.264420355216199</c:v>
                </c:pt>
                <c:pt idx="44">
                  <c:v>7.4167653205372028</c:v>
                </c:pt>
                <c:pt idx="45">
                  <c:v>8.7388448016298437</c:v>
                </c:pt>
                <c:pt idx="46">
                  <c:v>8.5971795486127878</c:v>
                </c:pt>
                <c:pt idx="47">
                  <c:v>6.7955712314648506</c:v>
                </c:pt>
                <c:pt idx="48">
                  <c:v>8.6707404502139447</c:v>
                </c:pt>
                <c:pt idx="49">
                  <c:v>5.8003602936425862</c:v>
                </c:pt>
                <c:pt idx="50">
                  <c:v>4.9219053189747139</c:v>
                </c:pt>
                <c:pt idx="51">
                  <c:v>5.0326918261554621</c:v>
                </c:pt>
                <c:pt idx="52">
                  <c:v>7.9046270043367697</c:v>
                </c:pt>
                <c:pt idx="53">
                  <c:v>4.9861567654240435</c:v>
                </c:pt>
                <c:pt idx="54">
                  <c:v>9.0021953229216223</c:v>
                </c:pt>
                <c:pt idx="55">
                  <c:v>9.1477578094454604</c:v>
                </c:pt>
                <c:pt idx="56">
                  <c:v>5.50706460257088</c:v>
                </c:pt>
                <c:pt idx="57">
                  <c:v>7.9585948504215827</c:v>
                </c:pt>
                <c:pt idx="58">
                  <c:v>7.8048891763081416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D-4B84-8878-9F03858FE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437208"/>
        <c:axId val="1"/>
      </c:barChart>
      <c:catAx>
        <c:axId val="194437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44372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19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8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12: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0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Indeks: Prihodki 2018 / Prihodki 2017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 sz="10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 sz="10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32110091743119268"/>
          <c:y val="2.0389249304911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26605504587157"/>
          <c:y val="5.7460611677479144E-2"/>
          <c:w val="0.84097859327217128"/>
          <c:h val="0.910101946246524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'T12 - Prih 2018 na 2017'!$B$4:$B$62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 </c:v>
                </c:pt>
                <c:pt idx="3">
                  <c:v>Cerknica</c:v>
                </c:pt>
                <c:pt idx="4">
                  <c:v>Črnomelj </c:v>
                </c:pt>
                <c:pt idx="5">
                  <c:v>Domžale </c:v>
                </c:pt>
                <c:pt idx="6">
                  <c:v>Dravograd 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 </c:v>
                </c:pt>
                <c:pt idx="16">
                  <c:v>Koper </c:v>
                </c:pt>
                <c:pt idx="17">
                  <c:v>Kranj 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 </c:v>
                </c:pt>
                <c:pt idx="22">
                  <c:v>Litija</c:v>
                </c:pt>
                <c:pt idx="23">
                  <c:v>Ljubljana 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 </c:v>
                </c:pt>
                <c:pt idx="27">
                  <c:v>Metlika</c:v>
                </c:pt>
                <c:pt idx="28">
                  <c:v>Mozirje 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 </c:v>
                </c:pt>
                <c:pt idx="32">
                  <c:v>Ormož</c:v>
                </c:pt>
                <c:pt idx="33">
                  <c:v>Pesnica </c:v>
                </c:pt>
                <c:pt idx="34">
                  <c:v>Piran </c:v>
                </c:pt>
                <c:pt idx="35">
                  <c:v>Postojna </c:v>
                </c:pt>
                <c:pt idx="36">
                  <c:v>Ptuj </c:v>
                </c:pt>
                <c:pt idx="37">
                  <c:v>Radlje ob Dravi </c:v>
                </c:pt>
                <c:pt idx="38">
                  <c:v>Radovljica 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 </c:v>
                </c:pt>
                <c:pt idx="43">
                  <c:v>Sežana </c:v>
                </c:pt>
                <c:pt idx="44">
                  <c:v>Slovenj Gradec 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 </c:v>
                </c:pt>
                <c:pt idx="49">
                  <c:v>Šmarje pri Jelšah </c:v>
                </c:pt>
                <c:pt idx="50">
                  <c:v>Tolmin 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 </c:v>
                </c:pt>
                <c:pt idx="55">
                  <c:v>Vrhnika </c:v>
                </c:pt>
                <c:pt idx="56">
                  <c:v>Zagorje ob Savi 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'T12 - Prih 2018 na 2017'!$E$4:$E$62</c:f>
              <c:numCache>
                <c:formatCode>0.0</c:formatCode>
                <c:ptCount val="59"/>
                <c:pt idx="0">
                  <c:v>111.25429208838369</c:v>
                </c:pt>
                <c:pt idx="1">
                  <c:v>95.902815222857257</c:v>
                </c:pt>
                <c:pt idx="2">
                  <c:v>128.07735890875958</c:v>
                </c:pt>
                <c:pt idx="3">
                  <c:v>91.692745393431778</c:v>
                </c:pt>
                <c:pt idx="4">
                  <c:v>100.89034529293986</c:v>
                </c:pt>
                <c:pt idx="5">
                  <c:v>120.16964303230928</c:v>
                </c:pt>
                <c:pt idx="6">
                  <c:v>115.95465971252624</c:v>
                </c:pt>
                <c:pt idx="7">
                  <c:v>97.160529296919336</c:v>
                </c:pt>
                <c:pt idx="8">
                  <c:v>107.39520857239242</c:v>
                </c:pt>
                <c:pt idx="9">
                  <c:v>99.221820684750611</c:v>
                </c:pt>
                <c:pt idx="10">
                  <c:v>99.796099468024096</c:v>
                </c:pt>
                <c:pt idx="11">
                  <c:v>94.373517690270958</c:v>
                </c:pt>
                <c:pt idx="12">
                  <c:v>116.23059938357908</c:v>
                </c:pt>
                <c:pt idx="13">
                  <c:v>113.84127192720011</c:v>
                </c:pt>
                <c:pt idx="14">
                  <c:v>108.24499755762909</c:v>
                </c:pt>
                <c:pt idx="15">
                  <c:v>92.432789929396989</c:v>
                </c:pt>
                <c:pt idx="16">
                  <c:v>98.11492151957124</c:v>
                </c:pt>
                <c:pt idx="17">
                  <c:v>110.31369738037159</c:v>
                </c:pt>
                <c:pt idx="18">
                  <c:v>109.35894751012263</c:v>
                </c:pt>
                <c:pt idx="19">
                  <c:v>98.028387159070576</c:v>
                </c:pt>
                <c:pt idx="20">
                  <c:v>96.981278485660866</c:v>
                </c:pt>
                <c:pt idx="21">
                  <c:v>110.99892727719035</c:v>
                </c:pt>
                <c:pt idx="22">
                  <c:v>98.909322140897871</c:v>
                </c:pt>
                <c:pt idx="23">
                  <c:v>104.3508441186882</c:v>
                </c:pt>
                <c:pt idx="24">
                  <c:v>100.96584705732208</c:v>
                </c:pt>
                <c:pt idx="25">
                  <c:v>110.23801372682742</c:v>
                </c:pt>
                <c:pt idx="26">
                  <c:v>108.81118134542353</c:v>
                </c:pt>
                <c:pt idx="27">
                  <c:v>99.595732036610144</c:v>
                </c:pt>
                <c:pt idx="28">
                  <c:v>92.391869584154691</c:v>
                </c:pt>
                <c:pt idx="29">
                  <c:v>108.17535478388692</c:v>
                </c:pt>
                <c:pt idx="30">
                  <c:v>105.43172457091072</c:v>
                </c:pt>
                <c:pt idx="31">
                  <c:v>105.38046214096346</c:v>
                </c:pt>
                <c:pt idx="32">
                  <c:v>97.564066907336397</c:v>
                </c:pt>
                <c:pt idx="33">
                  <c:v>112.24609820824621</c:v>
                </c:pt>
                <c:pt idx="34">
                  <c:v>103.0157622724913</c:v>
                </c:pt>
                <c:pt idx="35">
                  <c:v>96.878036257288031</c:v>
                </c:pt>
                <c:pt idx="36">
                  <c:v>97.992702033862315</c:v>
                </c:pt>
                <c:pt idx="37">
                  <c:v>105.16240863587336</c:v>
                </c:pt>
                <c:pt idx="38">
                  <c:v>97.209373736332807</c:v>
                </c:pt>
                <c:pt idx="39">
                  <c:v>100.6896113874727</c:v>
                </c:pt>
                <c:pt idx="40">
                  <c:v>99.867842541802844</c:v>
                </c:pt>
                <c:pt idx="41">
                  <c:v>97.068837890346032</c:v>
                </c:pt>
                <c:pt idx="42">
                  <c:v>96.352682126644453</c:v>
                </c:pt>
                <c:pt idx="43">
                  <c:v>104.01229793939864</c:v>
                </c:pt>
                <c:pt idx="44">
                  <c:v>98.713972289107048</c:v>
                </c:pt>
                <c:pt idx="45">
                  <c:v>111.78114159319068</c:v>
                </c:pt>
                <c:pt idx="46">
                  <c:v>108.58809215405113</c:v>
                </c:pt>
                <c:pt idx="47">
                  <c:v>102.23023550538358</c:v>
                </c:pt>
                <c:pt idx="48">
                  <c:v>93.64571222583254</c:v>
                </c:pt>
                <c:pt idx="49">
                  <c:v>97.701584363556165</c:v>
                </c:pt>
                <c:pt idx="50">
                  <c:v>114.39746628402654</c:v>
                </c:pt>
                <c:pt idx="51">
                  <c:v>110.46651119582931</c:v>
                </c:pt>
                <c:pt idx="52">
                  <c:v>127.24406438086453</c:v>
                </c:pt>
                <c:pt idx="53">
                  <c:v>101.16157182546262</c:v>
                </c:pt>
                <c:pt idx="54">
                  <c:v>118.19288905334695</c:v>
                </c:pt>
                <c:pt idx="55">
                  <c:v>110.51825300432643</c:v>
                </c:pt>
                <c:pt idx="56">
                  <c:v>92.823862008864864</c:v>
                </c:pt>
                <c:pt idx="57">
                  <c:v>105.92234756171568</c:v>
                </c:pt>
                <c:pt idx="58">
                  <c:v>105.39038668327368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8-4D33-96E0-2AD087FD7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433272"/>
        <c:axId val="1"/>
      </c:barChart>
      <c:catAx>
        <c:axId val="194433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944332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2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85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1: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Realizacija v upravnih enotah v letu 2018</a:t>
            </a:r>
          </a:p>
        </c:rich>
      </c:tx>
      <c:layout>
        <c:manualLayout>
          <c:xMode val="edge"/>
          <c:yMode val="edge"/>
          <c:x val="0.25548597505124065"/>
          <c:y val="1.96304849884526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959247648902823"/>
          <c:y val="0.37413394919168591"/>
          <c:w val="0.46081504702194359"/>
          <c:h val="0.33949191685912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17-4F5B-B2CE-3DC7E5488DAD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17-4F5B-B2CE-3DC7E5488DA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A17-4F5B-B2CE-3DC7E5488DA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17-4F5B-B2CE-3DC7E5488DA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A17-4F5B-B2CE-3DC7E5488DA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17-4F5B-B2CE-3DC7E5488DAD}"/>
              </c:ext>
            </c:extLst>
          </c:dPt>
          <c:dLbls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%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sl-SI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A17-4F5B-B2CE-3DC7E5488DAD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'REAL 2018 številke'!$C$2:$H$2</c:f>
              <c:strCache>
                <c:ptCount val="6"/>
                <c:pt idx="0">
                  <c:v>PL</c:v>
                </c:pt>
                <c:pt idx="1">
                  <c:v>MS</c:v>
                </c:pt>
                <c:pt idx="2">
                  <c:v>INV</c:v>
                </c:pt>
                <c:pt idx="3">
                  <c:v>IZBR</c:v>
                </c:pt>
                <c:pt idx="4">
                  <c:v>VT</c:v>
                </c:pt>
                <c:pt idx="5">
                  <c:v>TPP 5,7,18</c:v>
                </c:pt>
              </c:strCache>
            </c:strRef>
          </c:cat>
          <c:val>
            <c:numRef>
              <c:f>'REAL 2018 številke'!$C$62:$H$62</c:f>
              <c:numCache>
                <c:formatCode>[$-1010424]#,##0;\-#,##0</c:formatCode>
                <c:ptCount val="6"/>
                <c:pt idx="0">
                  <c:v>58085520.170000009</c:v>
                </c:pt>
                <c:pt idx="1">
                  <c:v>7556016.6600000011</c:v>
                </c:pt>
                <c:pt idx="2">
                  <c:v>405640.47</c:v>
                </c:pt>
                <c:pt idx="3">
                  <c:v>4555154.4999999991</c:v>
                </c:pt>
                <c:pt idx="4">
                  <c:v>5979038.9399999995</c:v>
                </c:pt>
                <c:pt idx="5">
                  <c:v>24956.460000000003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17-4F5B-B2CE-3DC7E5488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20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8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13: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5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Nabava opreme, vzdrževanje in gradnja 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5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v upravnih enotah v letu 2018 iz sredstev upravne enote</a:t>
            </a:r>
          </a:p>
        </c:rich>
      </c:tx>
      <c:layout>
        <c:manualLayout>
          <c:xMode val="edge"/>
          <c:yMode val="edge"/>
          <c:x val="0.19571865443425077"/>
          <c:y val="2.03891520047482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2415902140673"/>
          <c:y val="7.9703429101019463E-2"/>
          <c:w val="0.83486238532110091"/>
          <c:h val="0.844300278035217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'T13 Nabava opreme'!$AR$7:$AR$64</c:f>
              <c:strCache>
                <c:ptCount val="58"/>
                <c:pt idx="0">
                  <c:v>Ajdovščina</c:v>
                </c:pt>
                <c:pt idx="1">
                  <c:v>Brežice</c:v>
                </c:pt>
                <c:pt idx="2">
                  <c:v>Celje </c:v>
                </c:pt>
                <c:pt idx="3">
                  <c:v>Cerknica</c:v>
                </c:pt>
                <c:pt idx="4">
                  <c:v>Črnomelj </c:v>
                </c:pt>
                <c:pt idx="5">
                  <c:v>Domžale </c:v>
                </c:pt>
                <c:pt idx="6">
                  <c:v>Dravograd 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 </c:v>
                </c:pt>
                <c:pt idx="16">
                  <c:v>Koper </c:v>
                </c:pt>
                <c:pt idx="17">
                  <c:v>Kranj 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 </c:v>
                </c:pt>
                <c:pt idx="22">
                  <c:v>Litija</c:v>
                </c:pt>
                <c:pt idx="23">
                  <c:v>Ljubljana 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 </c:v>
                </c:pt>
                <c:pt idx="27">
                  <c:v>Metlika</c:v>
                </c:pt>
                <c:pt idx="28">
                  <c:v>Mozirje 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 </c:v>
                </c:pt>
                <c:pt idx="32">
                  <c:v>Ormož</c:v>
                </c:pt>
                <c:pt idx="33">
                  <c:v>Pesnica </c:v>
                </c:pt>
                <c:pt idx="34">
                  <c:v>Piran </c:v>
                </c:pt>
                <c:pt idx="35">
                  <c:v>Postojna </c:v>
                </c:pt>
                <c:pt idx="36">
                  <c:v>Ptuj </c:v>
                </c:pt>
                <c:pt idx="37">
                  <c:v>Radlje ob Dravi </c:v>
                </c:pt>
                <c:pt idx="38">
                  <c:v>Radovljica 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 </c:v>
                </c:pt>
                <c:pt idx="43">
                  <c:v>Sežana </c:v>
                </c:pt>
                <c:pt idx="44">
                  <c:v>Slovenj Gradec 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 </c:v>
                </c:pt>
                <c:pt idx="49">
                  <c:v>Šmarje pri Jelšah </c:v>
                </c:pt>
                <c:pt idx="50">
                  <c:v>Tolmin 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 </c:v>
                </c:pt>
                <c:pt idx="55">
                  <c:v>Vrhnika </c:v>
                </c:pt>
                <c:pt idx="56">
                  <c:v>Zagorje ob Savi </c:v>
                </c:pt>
                <c:pt idx="57">
                  <c:v>Žalec</c:v>
                </c:pt>
              </c:strCache>
            </c:strRef>
          </c:cat>
          <c:val>
            <c:numRef>
              <c:f>'T13 Nabava opreme'!$AU$7:$AU$64</c:f>
              <c:numCache>
                <c:formatCode>#,##0</c:formatCode>
                <c:ptCount val="58"/>
                <c:pt idx="0">
                  <c:v>10022</c:v>
                </c:pt>
                <c:pt idx="1">
                  <c:v>4391</c:v>
                </c:pt>
                <c:pt idx="2">
                  <c:v>278</c:v>
                </c:pt>
                <c:pt idx="3">
                  <c:v>2716</c:v>
                </c:pt>
                <c:pt idx="4">
                  <c:v>2997</c:v>
                </c:pt>
                <c:pt idx="5">
                  <c:v>2038</c:v>
                </c:pt>
                <c:pt idx="6">
                  <c:v>1888</c:v>
                </c:pt>
                <c:pt idx="7">
                  <c:v>17835</c:v>
                </c:pt>
                <c:pt idx="8">
                  <c:v>1312</c:v>
                </c:pt>
                <c:pt idx="9">
                  <c:v>11074</c:v>
                </c:pt>
                <c:pt idx="10">
                  <c:v>2887</c:v>
                </c:pt>
                <c:pt idx="11">
                  <c:v>6917</c:v>
                </c:pt>
                <c:pt idx="12">
                  <c:v>1986</c:v>
                </c:pt>
                <c:pt idx="13">
                  <c:v>3999</c:v>
                </c:pt>
                <c:pt idx="14">
                  <c:v>3945</c:v>
                </c:pt>
                <c:pt idx="15">
                  <c:v>1566</c:v>
                </c:pt>
                <c:pt idx="16">
                  <c:v>15424</c:v>
                </c:pt>
                <c:pt idx="17">
                  <c:v>12855</c:v>
                </c:pt>
                <c:pt idx="18">
                  <c:v>2501</c:v>
                </c:pt>
                <c:pt idx="19">
                  <c:v>8170</c:v>
                </c:pt>
                <c:pt idx="20">
                  <c:v>10421</c:v>
                </c:pt>
                <c:pt idx="21">
                  <c:v>3975</c:v>
                </c:pt>
                <c:pt idx="22">
                  <c:v>1728</c:v>
                </c:pt>
                <c:pt idx="23">
                  <c:v>19355</c:v>
                </c:pt>
                <c:pt idx="24">
                  <c:v>4997</c:v>
                </c:pt>
                <c:pt idx="25">
                  <c:v>2854</c:v>
                </c:pt>
                <c:pt idx="26">
                  <c:v>22995</c:v>
                </c:pt>
                <c:pt idx="27">
                  <c:v>2805</c:v>
                </c:pt>
                <c:pt idx="28">
                  <c:v>8574</c:v>
                </c:pt>
                <c:pt idx="29">
                  <c:v>47088</c:v>
                </c:pt>
                <c:pt idx="30">
                  <c:v>15900</c:v>
                </c:pt>
                <c:pt idx="31">
                  <c:v>15379</c:v>
                </c:pt>
                <c:pt idx="32">
                  <c:v>4430</c:v>
                </c:pt>
                <c:pt idx="33">
                  <c:v>4327</c:v>
                </c:pt>
                <c:pt idx="34">
                  <c:v>12544</c:v>
                </c:pt>
                <c:pt idx="35">
                  <c:v>611</c:v>
                </c:pt>
                <c:pt idx="36">
                  <c:v>11593</c:v>
                </c:pt>
                <c:pt idx="37">
                  <c:v>3474</c:v>
                </c:pt>
                <c:pt idx="38">
                  <c:v>7288</c:v>
                </c:pt>
                <c:pt idx="39">
                  <c:v>7948</c:v>
                </c:pt>
                <c:pt idx="40">
                  <c:v>3652</c:v>
                </c:pt>
                <c:pt idx="41">
                  <c:v>2558</c:v>
                </c:pt>
                <c:pt idx="42">
                  <c:v>5492</c:v>
                </c:pt>
                <c:pt idx="43">
                  <c:v>18044</c:v>
                </c:pt>
                <c:pt idx="44">
                  <c:v>9849</c:v>
                </c:pt>
                <c:pt idx="45">
                  <c:v>7550</c:v>
                </c:pt>
                <c:pt idx="46">
                  <c:v>5174</c:v>
                </c:pt>
                <c:pt idx="47">
                  <c:v>2627</c:v>
                </c:pt>
                <c:pt idx="48">
                  <c:v>4999</c:v>
                </c:pt>
                <c:pt idx="49">
                  <c:v>10553</c:v>
                </c:pt>
                <c:pt idx="50">
                  <c:v>5908</c:v>
                </c:pt>
                <c:pt idx="51">
                  <c:v>3913</c:v>
                </c:pt>
                <c:pt idx="52">
                  <c:v>4761</c:v>
                </c:pt>
                <c:pt idx="53">
                  <c:v>10120</c:v>
                </c:pt>
                <c:pt idx="54">
                  <c:v>4927</c:v>
                </c:pt>
                <c:pt idx="55">
                  <c:v>3578</c:v>
                </c:pt>
                <c:pt idx="56">
                  <c:v>14853</c:v>
                </c:pt>
                <c:pt idx="57">
                  <c:v>11272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C-4D03-B10C-2F6F1CF49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54888"/>
        <c:axId val="1"/>
      </c:barChart>
      <c:catAx>
        <c:axId val="4498548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l-SI"/>
                  <a:t>v EUR</a:t>
                </a:r>
              </a:p>
            </c:rich>
          </c:tx>
          <c:layout>
            <c:manualLayout>
              <c:xMode val="edge"/>
              <c:yMode val="edge"/>
              <c:x val="0.51529051987767582"/>
              <c:y val="0.9490267794375564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498548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2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8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14: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5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Indeks 2018/2017 - 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5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nabava opreme, vzdrževanje in gradnja </a:t>
            </a: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5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v upravnih enotah</a:t>
            </a:r>
          </a:p>
        </c:rich>
      </c:tx>
      <c:layout>
        <c:manualLayout>
          <c:xMode val="edge"/>
          <c:yMode val="edge"/>
          <c:x val="0.19724770642201836"/>
          <c:y val="2.0389249304911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03363914373089"/>
          <c:y val="8.7117701575532905E-2"/>
          <c:w val="0.83333333333333337"/>
          <c:h val="0.853568118628359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'T14 Nabava opreme indeks'!$B$4:$B$63</c:f>
              <c:strCache>
                <c:ptCount val="60"/>
                <c:pt idx="1">
                  <c:v>Ajdovščina</c:v>
                </c:pt>
                <c:pt idx="2">
                  <c:v>Brežice</c:v>
                </c:pt>
                <c:pt idx="3">
                  <c:v>Celje </c:v>
                </c:pt>
                <c:pt idx="4">
                  <c:v>Cerknica</c:v>
                </c:pt>
                <c:pt idx="5">
                  <c:v>Črnomelj </c:v>
                </c:pt>
                <c:pt idx="6">
                  <c:v>Domžale </c:v>
                </c:pt>
                <c:pt idx="7">
                  <c:v>Dravograd </c:v>
                </c:pt>
                <c:pt idx="8">
                  <c:v>Gornja Radgona</c:v>
                </c:pt>
                <c:pt idx="9">
                  <c:v>Grosuplje </c:v>
                </c:pt>
                <c:pt idx="10">
                  <c:v>Hrastnik</c:v>
                </c:pt>
                <c:pt idx="11">
                  <c:v>Idrija</c:v>
                </c:pt>
                <c:pt idx="12">
                  <c:v>Ilirska Bistrica</c:v>
                </c:pt>
                <c:pt idx="13">
                  <c:v>Izola</c:v>
                </c:pt>
                <c:pt idx="14">
                  <c:v>Jesenice</c:v>
                </c:pt>
                <c:pt idx="15">
                  <c:v>Kamnik</c:v>
                </c:pt>
                <c:pt idx="16">
                  <c:v>Kočevje </c:v>
                </c:pt>
                <c:pt idx="17">
                  <c:v>Koper </c:v>
                </c:pt>
                <c:pt idx="18">
                  <c:v>Kranj </c:v>
                </c:pt>
                <c:pt idx="19">
                  <c:v>Krško</c:v>
                </c:pt>
                <c:pt idx="20">
                  <c:v>Laško</c:v>
                </c:pt>
                <c:pt idx="21">
                  <c:v>Lenart</c:v>
                </c:pt>
                <c:pt idx="22">
                  <c:v>Lendava </c:v>
                </c:pt>
                <c:pt idx="23">
                  <c:v>Litija</c:v>
                </c:pt>
                <c:pt idx="24">
                  <c:v>Ljubljana </c:v>
                </c:pt>
                <c:pt idx="25">
                  <c:v>Ljutomer</c:v>
                </c:pt>
                <c:pt idx="26">
                  <c:v>Logatec</c:v>
                </c:pt>
                <c:pt idx="27">
                  <c:v>Maribor </c:v>
                </c:pt>
                <c:pt idx="28">
                  <c:v>Metlika</c:v>
                </c:pt>
                <c:pt idx="29">
                  <c:v>Mozirje </c:v>
                </c:pt>
                <c:pt idx="30">
                  <c:v>Murska Sobota</c:v>
                </c:pt>
                <c:pt idx="31">
                  <c:v>Nova Gorica</c:v>
                </c:pt>
                <c:pt idx="32">
                  <c:v>Novo mesto </c:v>
                </c:pt>
                <c:pt idx="33">
                  <c:v>Ormož</c:v>
                </c:pt>
                <c:pt idx="34">
                  <c:v>Pesnica </c:v>
                </c:pt>
                <c:pt idx="35">
                  <c:v>Piran </c:v>
                </c:pt>
                <c:pt idx="36">
                  <c:v>Postojna </c:v>
                </c:pt>
                <c:pt idx="37">
                  <c:v>Ptuj </c:v>
                </c:pt>
                <c:pt idx="38">
                  <c:v>Radlje ob Dravi </c:v>
                </c:pt>
                <c:pt idx="39">
                  <c:v>Radovljica </c:v>
                </c:pt>
                <c:pt idx="40">
                  <c:v>Ravne na Koroškem</c:v>
                </c:pt>
                <c:pt idx="41">
                  <c:v>Ribnica</c:v>
                </c:pt>
                <c:pt idx="42">
                  <c:v>Ruše</c:v>
                </c:pt>
                <c:pt idx="43">
                  <c:v>Sevnica </c:v>
                </c:pt>
                <c:pt idx="44">
                  <c:v>Sežana </c:v>
                </c:pt>
                <c:pt idx="45">
                  <c:v>Slovenj Gradec </c:v>
                </c:pt>
                <c:pt idx="46">
                  <c:v>Slovenska Bistrica</c:v>
                </c:pt>
                <c:pt idx="47">
                  <c:v>Slovenske Konjice</c:v>
                </c:pt>
                <c:pt idx="48">
                  <c:v>Šentjur pri Celju</c:v>
                </c:pt>
                <c:pt idx="49">
                  <c:v>Škofja Loka </c:v>
                </c:pt>
                <c:pt idx="50">
                  <c:v>Šmarje pri Jelšah </c:v>
                </c:pt>
                <c:pt idx="51">
                  <c:v>Tolmin </c:v>
                </c:pt>
                <c:pt idx="52">
                  <c:v>Trbovlje</c:v>
                </c:pt>
                <c:pt idx="53">
                  <c:v>Trebnje</c:v>
                </c:pt>
                <c:pt idx="54">
                  <c:v>Tržič</c:v>
                </c:pt>
                <c:pt idx="55">
                  <c:v>Velenje </c:v>
                </c:pt>
                <c:pt idx="56">
                  <c:v>Vrhnika </c:v>
                </c:pt>
                <c:pt idx="57">
                  <c:v>Zagorje ob Savi </c:v>
                </c:pt>
                <c:pt idx="58">
                  <c:v>Žalec</c:v>
                </c:pt>
                <c:pt idx="59">
                  <c:v>UE SKUPAJ</c:v>
                </c:pt>
              </c:strCache>
            </c:strRef>
          </c:cat>
          <c:val>
            <c:numRef>
              <c:f>'T14 Nabava opreme indeks'!$E$4:$E$63</c:f>
              <c:numCache>
                <c:formatCode>#,##0</c:formatCode>
                <c:ptCount val="60"/>
                <c:pt idx="1">
                  <c:v>431.61068044788971</c:v>
                </c:pt>
                <c:pt idx="2">
                  <c:v>33.991329927233316</c:v>
                </c:pt>
                <c:pt idx="3">
                  <c:v>5.8848433530906012</c:v>
                </c:pt>
                <c:pt idx="4">
                  <c:v>80.117994100294993</c:v>
                </c:pt>
                <c:pt idx="5">
                  <c:v>70.617342130065978</c:v>
                </c:pt>
                <c:pt idx="6">
                  <c:v>203.79999999999998</c:v>
                </c:pt>
                <c:pt idx="7">
                  <c:v>78.307756117793446</c:v>
                </c:pt>
                <c:pt idx="8">
                  <c:v>1170.275590551181</c:v>
                </c:pt>
                <c:pt idx="9">
                  <c:v>40.619195046439629</c:v>
                </c:pt>
                <c:pt idx="10">
                  <c:v>443.49219062875449</c:v>
                </c:pt>
                <c:pt idx="11">
                  <c:v>77.275160599571734</c:v>
                </c:pt>
                <c:pt idx="12">
                  <c:v>789.61187214611869</c:v>
                </c:pt>
                <c:pt idx="13">
                  <c:v>10.501269035532996</c:v>
                </c:pt>
                <c:pt idx="14">
                  <c:v>81.495822294681062</c:v>
                </c:pt>
                <c:pt idx="15">
                  <c:v>87.744661921708186</c:v>
                </c:pt>
                <c:pt idx="16">
                  <c:v>13.12877263581489</c:v>
                </c:pt>
                <c:pt idx="17">
                  <c:v>49.80464335303045</c:v>
                </c:pt>
                <c:pt idx="18">
                  <c:v>53.482276585122314</c:v>
                </c:pt>
                <c:pt idx="19">
                  <c:v>132.39809422975119</c:v>
                </c:pt>
                <c:pt idx="20">
                  <c:v>40.799001248439446</c:v>
                </c:pt>
                <c:pt idx="21">
                  <c:v>265.57084607543322</c:v>
                </c:pt>
                <c:pt idx="22">
                  <c:v>216.15008156606851</c:v>
                </c:pt>
                <c:pt idx="23">
                  <c:v>4.3517679057116956</c:v>
                </c:pt>
                <c:pt idx="24">
                  <c:v>119.79327845515874</c:v>
                </c:pt>
                <c:pt idx="25">
                  <c:v>92.571322712115602</c:v>
                </c:pt>
                <c:pt idx="26">
                  <c:v>191.80107526881721</c:v>
                </c:pt>
                <c:pt idx="27">
                  <c:v>66.05860384946854</c:v>
                </c:pt>
                <c:pt idx="28">
                  <c:v>123.62274129572499</c:v>
                </c:pt>
                <c:pt idx="29">
                  <c:v>149.06119610570238</c:v>
                </c:pt>
                <c:pt idx="30">
                  <c:v>265.70364518677349</c:v>
                </c:pt>
                <c:pt idx="31">
                  <c:v>251.98098256735341</c:v>
                </c:pt>
                <c:pt idx="32">
                  <c:v>59.115894676148372</c:v>
                </c:pt>
                <c:pt idx="33">
                  <c:v>148.16053511705684</c:v>
                </c:pt>
                <c:pt idx="34">
                  <c:v>39.350672971989816</c:v>
                </c:pt>
                <c:pt idx="35">
                  <c:v>127.07932327018538</c:v>
                </c:pt>
                <c:pt idx="36">
                  <c:v>29.109099571224395</c:v>
                </c:pt>
                <c:pt idx="37">
                  <c:v>318.66410115448048</c:v>
                </c:pt>
                <c:pt idx="38">
                  <c:v>68.737633557578164</c:v>
                </c:pt>
                <c:pt idx="39">
                  <c:v>130.35235199427652</c:v>
                </c:pt>
                <c:pt idx="40">
                  <c:v>46.752941176470586</c:v>
                </c:pt>
                <c:pt idx="41">
                  <c:v>206.2111801242236</c:v>
                </c:pt>
                <c:pt idx="42">
                  <c:v>22.863782624240258</c:v>
                </c:pt>
                <c:pt idx="43">
                  <c:v>36.968228325255787</c:v>
                </c:pt>
                <c:pt idx="44">
                  <c:v>604.69168900804289</c:v>
                </c:pt>
                <c:pt idx="45">
                  <c:v>76.723533535872861</c:v>
                </c:pt>
                <c:pt idx="46">
                  <c:v>238.32070707070704</c:v>
                </c:pt>
                <c:pt idx="47">
                  <c:v>25.613861386138616</c:v>
                </c:pt>
                <c:pt idx="48">
                  <c:v>98.611111111111114</c:v>
                </c:pt>
                <c:pt idx="49">
                  <c:v>162.88693385467579</c:v>
                </c:pt>
                <c:pt idx="50">
                  <c:v>95.910206307370714</c:v>
                </c:pt>
                <c:pt idx="51">
                  <c:v>0</c:v>
                </c:pt>
                <c:pt idx="52">
                  <c:v>26.958318980365135</c:v>
                </c:pt>
                <c:pt idx="53">
                  <c:v>246.04651162790697</c:v>
                </c:pt>
                <c:pt idx="54">
                  <c:v>348.72501722949687</c:v>
                </c:pt>
                <c:pt idx="55">
                  <c:v>82.171447631754504</c:v>
                </c:pt>
                <c:pt idx="56">
                  <c:v>26.258623220314103</c:v>
                </c:pt>
                <c:pt idx="57">
                  <c:v>125.05683253346804</c:v>
                </c:pt>
                <c:pt idx="58">
                  <c:v>155.13349848609965</c:v>
                </c:pt>
                <c:pt idx="59">
                  <c:v>85.205244939423579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A3-45A5-AE57-6051EAC62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55872"/>
        <c:axId val="1"/>
      </c:barChart>
      <c:catAx>
        <c:axId val="44985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l-SI"/>
                  <a:t>Indeks</a:t>
                </a:r>
              </a:p>
            </c:rich>
          </c:tx>
          <c:layout>
            <c:manualLayout>
              <c:xMode val="edge"/>
              <c:yMode val="edge"/>
              <c:x val="0.49082568807339449"/>
              <c:y val="0.965708989805375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49855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3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3: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Indeks: realizacija UE 2018 / realizacija UE 2017</a:t>
            </a:r>
          </a:p>
        </c:rich>
      </c:tx>
      <c:layout>
        <c:manualLayout>
          <c:xMode val="edge"/>
          <c:yMode val="edge"/>
          <c:x val="0.21559616974483695"/>
          <c:y val="2.0389346605075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388379204892963E-2"/>
          <c:y val="5.6533827618164965E-2"/>
          <c:w val="0.88379204892966357"/>
          <c:h val="0.9175162187210379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'2018 na 2017'!$B$4:$B$62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'2018 na 2017'!$I$4:$I$62</c:f>
              <c:numCache>
                <c:formatCode>#,##0.0_ ;\-#,##0.0\ </c:formatCode>
                <c:ptCount val="59"/>
                <c:pt idx="0">
                  <c:v>101.8638012922775</c:v>
                </c:pt>
                <c:pt idx="1">
                  <c:v>103.10567856445665</c:v>
                </c:pt>
                <c:pt idx="2">
                  <c:v>107.06152539812497</c:v>
                </c:pt>
                <c:pt idx="3">
                  <c:v>101.64552646620987</c:v>
                </c:pt>
                <c:pt idx="4">
                  <c:v>101.4073318687234</c:v>
                </c:pt>
                <c:pt idx="5">
                  <c:v>101.24316117479938</c:v>
                </c:pt>
                <c:pt idx="6">
                  <c:v>105.0911993816228</c:v>
                </c:pt>
                <c:pt idx="7">
                  <c:v>100.6365518534722</c:v>
                </c:pt>
                <c:pt idx="8">
                  <c:v>101.76274834093805</c:v>
                </c:pt>
                <c:pt idx="9">
                  <c:v>103.47244960776852</c:v>
                </c:pt>
                <c:pt idx="10">
                  <c:v>96.383682531744682</c:v>
                </c:pt>
                <c:pt idx="11">
                  <c:v>100.23616982315545</c:v>
                </c:pt>
                <c:pt idx="12">
                  <c:v>113.83888576129846</c:v>
                </c:pt>
                <c:pt idx="13">
                  <c:v>95.610869551200082</c:v>
                </c:pt>
                <c:pt idx="14">
                  <c:v>98.761779742302451</c:v>
                </c:pt>
                <c:pt idx="15">
                  <c:v>96.948917920138172</c:v>
                </c:pt>
                <c:pt idx="16">
                  <c:v>99.777725917871663</c:v>
                </c:pt>
                <c:pt idx="17">
                  <c:v>105.27266043299677</c:v>
                </c:pt>
                <c:pt idx="18">
                  <c:v>100.47455982039347</c:v>
                </c:pt>
                <c:pt idx="19">
                  <c:v>96.484253394985444</c:v>
                </c:pt>
                <c:pt idx="20">
                  <c:v>101.02383829275921</c:v>
                </c:pt>
                <c:pt idx="21">
                  <c:v>102.7776443889762</c:v>
                </c:pt>
                <c:pt idx="22">
                  <c:v>101.45505114577536</c:v>
                </c:pt>
                <c:pt idx="23">
                  <c:v>100.6356336090939</c:v>
                </c:pt>
                <c:pt idx="24">
                  <c:v>99.979467086973216</c:v>
                </c:pt>
                <c:pt idx="25">
                  <c:v>103.52450020033685</c:v>
                </c:pt>
                <c:pt idx="26">
                  <c:v>104.25191487130525</c:v>
                </c:pt>
                <c:pt idx="27">
                  <c:v>99.397996294934089</c:v>
                </c:pt>
                <c:pt idx="28">
                  <c:v>99.295727045635886</c:v>
                </c:pt>
                <c:pt idx="29">
                  <c:v>106.72326220329964</c:v>
                </c:pt>
                <c:pt idx="30">
                  <c:v>106.67600563237438</c:v>
                </c:pt>
                <c:pt idx="31">
                  <c:v>105.57244284612246</c:v>
                </c:pt>
                <c:pt idx="32">
                  <c:v>97.341547177480237</c:v>
                </c:pt>
                <c:pt idx="33">
                  <c:v>98.131207801532753</c:v>
                </c:pt>
                <c:pt idx="34">
                  <c:v>103.40338852252957</c:v>
                </c:pt>
                <c:pt idx="35">
                  <c:v>103.41334266369496</c:v>
                </c:pt>
                <c:pt idx="36">
                  <c:v>100.9171008251094</c:v>
                </c:pt>
                <c:pt idx="37">
                  <c:v>102.79921572383405</c:v>
                </c:pt>
                <c:pt idx="38">
                  <c:v>101.37262657570321</c:v>
                </c:pt>
                <c:pt idx="39">
                  <c:v>107.36745312197965</c:v>
                </c:pt>
                <c:pt idx="40">
                  <c:v>97.604437644193794</c:v>
                </c:pt>
                <c:pt idx="41">
                  <c:v>95.389558279097798</c:v>
                </c:pt>
                <c:pt idx="42">
                  <c:v>99.328375530796677</c:v>
                </c:pt>
                <c:pt idx="43">
                  <c:v>103.30036532606246</c:v>
                </c:pt>
                <c:pt idx="44">
                  <c:v>96.971160892208601</c:v>
                </c:pt>
                <c:pt idx="45">
                  <c:v>99.695462093079442</c:v>
                </c:pt>
                <c:pt idx="46">
                  <c:v>99.991584373023315</c:v>
                </c:pt>
                <c:pt idx="47">
                  <c:v>99.868008307385168</c:v>
                </c:pt>
                <c:pt idx="48">
                  <c:v>98.046085134333495</c:v>
                </c:pt>
                <c:pt idx="49">
                  <c:v>100.31357418575975</c:v>
                </c:pt>
                <c:pt idx="50">
                  <c:v>98.141243002245488</c:v>
                </c:pt>
                <c:pt idx="51">
                  <c:v>98.53487512444714</c:v>
                </c:pt>
                <c:pt idx="52">
                  <c:v>103.85418478738045</c:v>
                </c:pt>
                <c:pt idx="53">
                  <c:v>94.777261270156586</c:v>
                </c:pt>
                <c:pt idx="54">
                  <c:v>101.1391561582806</c:v>
                </c:pt>
                <c:pt idx="55">
                  <c:v>101.77194264469622</c:v>
                </c:pt>
                <c:pt idx="56">
                  <c:v>104.18778811430629</c:v>
                </c:pt>
                <c:pt idx="57">
                  <c:v>100.35902868618189</c:v>
                </c:pt>
                <c:pt idx="58">
                  <c:v>101.70498945419314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18-49E0-96D8-691034BF3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56200"/>
        <c:axId val="1"/>
      </c:barChart>
      <c:catAx>
        <c:axId val="449856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498562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4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4: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PLAČE - realizacija po upravnih enotah v letu 2018</a:t>
            </a:r>
          </a:p>
        </c:rich>
      </c:tx>
      <c:layout>
        <c:manualLayout>
          <c:xMode val="edge"/>
          <c:yMode val="edge"/>
          <c:x val="0.19571849390385834"/>
          <c:y val="2.0389443905239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26299694188"/>
          <c:y val="5.9314179796107508E-2"/>
          <c:w val="0.83486238532110091"/>
          <c:h val="0.8869323447636701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'Plače 2018 številke'!$B$5:$B$62</c:f>
              <c:strCache>
                <c:ptCount val="58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</c:strCache>
            </c:strRef>
          </c:cat>
          <c:val>
            <c:numRef>
              <c:f>'Plače 2018 številke'!$C$5:$C$62</c:f>
              <c:numCache>
                <c:formatCode>#,##0</c:formatCode>
                <c:ptCount val="58"/>
                <c:pt idx="0">
                  <c:v>819044.36</c:v>
                </c:pt>
                <c:pt idx="1">
                  <c:v>981825.69</c:v>
                </c:pt>
                <c:pt idx="2">
                  <c:v>2044210.54</c:v>
                </c:pt>
                <c:pt idx="3">
                  <c:v>683751.52</c:v>
                </c:pt>
                <c:pt idx="4">
                  <c:v>796123.14</c:v>
                </c:pt>
                <c:pt idx="5">
                  <c:v>1063289.4099999999</c:v>
                </c:pt>
                <c:pt idx="6">
                  <c:v>415286.99</c:v>
                </c:pt>
                <c:pt idx="7">
                  <c:v>823704.32</c:v>
                </c:pt>
                <c:pt idx="8">
                  <c:v>824674.42</c:v>
                </c:pt>
                <c:pt idx="9">
                  <c:v>459028.4</c:v>
                </c:pt>
                <c:pt idx="10">
                  <c:v>513926.02</c:v>
                </c:pt>
                <c:pt idx="11">
                  <c:v>595721.06999999995</c:v>
                </c:pt>
                <c:pt idx="12">
                  <c:v>774799.97</c:v>
                </c:pt>
                <c:pt idx="13">
                  <c:v>845741.27</c:v>
                </c:pt>
                <c:pt idx="14">
                  <c:v>847916.82</c:v>
                </c:pt>
                <c:pt idx="15">
                  <c:v>684549.84</c:v>
                </c:pt>
                <c:pt idx="16">
                  <c:v>1386024.34</c:v>
                </c:pt>
                <c:pt idx="17">
                  <c:v>2134438.2400000002</c:v>
                </c:pt>
                <c:pt idx="18">
                  <c:v>968253.62</c:v>
                </c:pt>
                <c:pt idx="19">
                  <c:v>619411.96</c:v>
                </c:pt>
                <c:pt idx="20">
                  <c:v>554398.18000000005</c:v>
                </c:pt>
                <c:pt idx="21">
                  <c:v>975343.98</c:v>
                </c:pt>
                <c:pt idx="22">
                  <c:v>610292.06999999995</c:v>
                </c:pt>
                <c:pt idx="23">
                  <c:v>6542176.21</c:v>
                </c:pt>
                <c:pt idx="24">
                  <c:v>632129.51</c:v>
                </c:pt>
                <c:pt idx="25">
                  <c:v>561364.67000000004</c:v>
                </c:pt>
                <c:pt idx="26">
                  <c:v>3170449.11</c:v>
                </c:pt>
                <c:pt idx="27">
                  <c:v>462080.03</c:v>
                </c:pt>
                <c:pt idx="28">
                  <c:v>533340.16000000003</c:v>
                </c:pt>
                <c:pt idx="29">
                  <c:v>1769361.12</c:v>
                </c:pt>
                <c:pt idx="30">
                  <c:v>1822209.39</c:v>
                </c:pt>
                <c:pt idx="31">
                  <c:v>1895919.29</c:v>
                </c:pt>
                <c:pt idx="32">
                  <c:v>644724.99</c:v>
                </c:pt>
                <c:pt idx="33">
                  <c:v>662113.91</c:v>
                </c:pt>
                <c:pt idx="34">
                  <c:v>745136.91</c:v>
                </c:pt>
                <c:pt idx="35">
                  <c:v>775582.48</c:v>
                </c:pt>
                <c:pt idx="36">
                  <c:v>1621021.56</c:v>
                </c:pt>
                <c:pt idx="37">
                  <c:v>543452.93999999994</c:v>
                </c:pt>
                <c:pt idx="38">
                  <c:v>959662.13</c:v>
                </c:pt>
                <c:pt idx="39">
                  <c:v>804879.19</c:v>
                </c:pt>
                <c:pt idx="40">
                  <c:v>515591.42</c:v>
                </c:pt>
                <c:pt idx="41">
                  <c:v>572542.03</c:v>
                </c:pt>
                <c:pt idx="42">
                  <c:v>658083.25</c:v>
                </c:pt>
                <c:pt idx="43">
                  <c:v>803965.02</c:v>
                </c:pt>
                <c:pt idx="44">
                  <c:v>656412.27</c:v>
                </c:pt>
                <c:pt idx="45">
                  <c:v>843140.55</c:v>
                </c:pt>
                <c:pt idx="46">
                  <c:v>696318.38</c:v>
                </c:pt>
                <c:pt idx="47">
                  <c:v>646240.18999999994</c:v>
                </c:pt>
                <c:pt idx="48">
                  <c:v>971973.87</c:v>
                </c:pt>
                <c:pt idx="49">
                  <c:v>1091137.96</c:v>
                </c:pt>
                <c:pt idx="50">
                  <c:v>748778.86</c:v>
                </c:pt>
                <c:pt idx="51">
                  <c:v>574275.74</c:v>
                </c:pt>
                <c:pt idx="52">
                  <c:v>661318.03</c:v>
                </c:pt>
                <c:pt idx="53">
                  <c:v>601856.06000000006</c:v>
                </c:pt>
                <c:pt idx="54">
                  <c:v>1111592.6000000001</c:v>
                </c:pt>
                <c:pt idx="55">
                  <c:v>657189.99</c:v>
                </c:pt>
                <c:pt idx="56">
                  <c:v>631164.47</c:v>
                </c:pt>
                <c:pt idx="57">
                  <c:v>1076579.71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1-4E60-8AEB-08410214B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280184"/>
        <c:axId val="1"/>
      </c:barChart>
      <c:catAx>
        <c:axId val="4502801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550" b="1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l-SI"/>
                  <a:t>Zneski v EUR</a:t>
                </a:r>
              </a:p>
            </c:rich>
          </c:tx>
          <c:layout>
            <c:manualLayout>
              <c:xMode val="edge"/>
              <c:yMode val="edge"/>
              <c:x val="0.50611620795107037"/>
              <c:y val="0.963855518986910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502801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5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4: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PLAČE - indeks: realizacija 2018 / realizacija 2017</a:t>
            </a:r>
          </a:p>
        </c:rich>
      </c:tx>
      <c:layout>
        <c:manualLayout>
          <c:xMode val="edge"/>
          <c:yMode val="edge"/>
          <c:x val="0.20336391437308868"/>
          <c:y val="2.0389443905239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44648318042814"/>
          <c:y val="7.9703429101019463E-2"/>
          <c:w val="0.8669724770642202"/>
          <c:h val="0.884151992585727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'Plače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'Plače 2018 številke'!$E$5:$E$63</c:f>
              <c:numCache>
                <c:formatCode>#,##0.0_ ;\-#,##0.0\ </c:formatCode>
                <c:ptCount val="59"/>
                <c:pt idx="0">
                  <c:v>103.55871829876125</c:v>
                </c:pt>
                <c:pt idx="1">
                  <c:v>106.57483184292761</c:v>
                </c:pt>
                <c:pt idx="2">
                  <c:v>109.49085477824822</c:v>
                </c:pt>
                <c:pt idx="3">
                  <c:v>102.71138681214562</c:v>
                </c:pt>
                <c:pt idx="4">
                  <c:v>101.96513285730836</c:v>
                </c:pt>
                <c:pt idx="5">
                  <c:v>101.89098246241612</c:v>
                </c:pt>
                <c:pt idx="6">
                  <c:v>106.12789335665342</c:v>
                </c:pt>
                <c:pt idx="7">
                  <c:v>99.953213841189267</c:v>
                </c:pt>
                <c:pt idx="8">
                  <c:v>101.85117756186135</c:v>
                </c:pt>
                <c:pt idx="9">
                  <c:v>103.18651490090807</c:v>
                </c:pt>
                <c:pt idx="10">
                  <c:v>95.80160784203926</c:v>
                </c:pt>
                <c:pt idx="11">
                  <c:v>100.23519692751708</c:v>
                </c:pt>
                <c:pt idx="12">
                  <c:v>119.28618607715846</c:v>
                </c:pt>
                <c:pt idx="13">
                  <c:v>97.506717973811263</c:v>
                </c:pt>
                <c:pt idx="14">
                  <c:v>99.064671169823541</c:v>
                </c:pt>
                <c:pt idx="15">
                  <c:v>100.16746282905378</c:v>
                </c:pt>
                <c:pt idx="16">
                  <c:v>100.44909305084724</c:v>
                </c:pt>
                <c:pt idx="17">
                  <c:v>108.57594230455931</c:v>
                </c:pt>
                <c:pt idx="18">
                  <c:v>102.04033000262085</c:v>
                </c:pt>
                <c:pt idx="19">
                  <c:v>99.038356763777443</c:v>
                </c:pt>
                <c:pt idx="20">
                  <c:v>97.633775000818019</c:v>
                </c:pt>
                <c:pt idx="21">
                  <c:v>103.03893796143976</c:v>
                </c:pt>
                <c:pt idx="22">
                  <c:v>108.55349898282466</c:v>
                </c:pt>
                <c:pt idx="23">
                  <c:v>103.32882094005925</c:v>
                </c:pt>
                <c:pt idx="24">
                  <c:v>99.930603561995326</c:v>
                </c:pt>
                <c:pt idx="25">
                  <c:v>104.28629917817635</c:v>
                </c:pt>
                <c:pt idx="26">
                  <c:v>106.6365656682834</c:v>
                </c:pt>
                <c:pt idx="27">
                  <c:v>98.608672018397627</c:v>
                </c:pt>
                <c:pt idx="28">
                  <c:v>99.907207373537076</c:v>
                </c:pt>
                <c:pt idx="29">
                  <c:v>107.21632177800102</c:v>
                </c:pt>
                <c:pt idx="30">
                  <c:v>107.85743905473474</c:v>
                </c:pt>
                <c:pt idx="31">
                  <c:v>106.74999252408564</c:v>
                </c:pt>
                <c:pt idx="32">
                  <c:v>97.363245167111046</c:v>
                </c:pt>
                <c:pt idx="33">
                  <c:v>98.589717199826154</c:v>
                </c:pt>
                <c:pt idx="34">
                  <c:v>104.76294911919406</c:v>
                </c:pt>
                <c:pt idx="35">
                  <c:v>105.38562178004221</c:v>
                </c:pt>
                <c:pt idx="36">
                  <c:v>99.814108086416468</c:v>
                </c:pt>
                <c:pt idx="37">
                  <c:v>103.98074083136193</c:v>
                </c:pt>
                <c:pt idx="38">
                  <c:v>102.22660940614382</c:v>
                </c:pt>
                <c:pt idx="39">
                  <c:v>109.22309405285164</c:v>
                </c:pt>
                <c:pt idx="40">
                  <c:v>98.286100922633238</c:v>
                </c:pt>
                <c:pt idx="41">
                  <c:v>96.289469666948492</c:v>
                </c:pt>
                <c:pt idx="42">
                  <c:v>100.44805306844941</c:v>
                </c:pt>
                <c:pt idx="43">
                  <c:v>102.99282896601038</c:v>
                </c:pt>
                <c:pt idx="44">
                  <c:v>97.026638473101229</c:v>
                </c:pt>
                <c:pt idx="45">
                  <c:v>98.579631815592577</c:v>
                </c:pt>
                <c:pt idx="46">
                  <c:v>102.39545061507189</c:v>
                </c:pt>
                <c:pt idx="47">
                  <c:v>99.686262324204947</c:v>
                </c:pt>
                <c:pt idx="48">
                  <c:v>98.041159612383666</c:v>
                </c:pt>
                <c:pt idx="49">
                  <c:v>100.70080002622504</c:v>
                </c:pt>
                <c:pt idx="50">
                  <c:v>100.11045216721116</c:v>
                </c:pt>
                <c:pt idx="51">
                  <c:v>100.06821758917413</c:v>
                </c:pt>
                <c:pt idx="52">
                  <c:v>102.71463990383079</c:v>
                </c:pt>
                <c:pt idx="53">
                  <c:v>93.977534871895955</c:v>
                </c:pt>
                <c:pt idx="54">
                  <c:v>103.63605646218701</c:v>
                </c:pt>
                <c:pt idx="55">
                  <c:v>105.4286236945008</c:v>
                </c:pt>
                <c:pt idx="56">
                  <c:v>104.95028581606833</c:v>
                </c:pt>
                <c:pt idx="57">
                  <c:v>99.170000721266703</c:v>
                </c:pt>
                <c:pt idx="58">
                  <c:v>102.99083018729961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B-438C-815B-7B9C4B91E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279528"/>
        <c:axId val="1"/>
      </c:barChart>
      <c:catAx>
        <c:axId val="450279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75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502795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6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4: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PLAČE - delež v vseh odhodkih v letu 2018</a:t>
            </a:r>
          </a:p>
        </c:rich>
      </c:tx>
      <c:layout>
        <c:manualLayout>
          <c:xMode val="edge"/>
          <c:yMode val="edge"/>
          <c:x val="0.24158989300649347"/>
          <c:y val="2.0389443905239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5321100917432"/>
          <c:y val="5.8387395736793329E-2"/>
          <c:w val="0.84709480122324154"/>
          <c:h val="0.900834105653382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'Plače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'Plače 2018 številke'!$G$5:$G$63</c:f>
              <c:numCache>
                <c:formatCode>#,##0.0_ ;\-#,##0.0\ </c:formatCode>
                <c:ptCount val="59"/>
                <c:pt idx="0">
                  <c:v>82.007133533323781</c:v>
                </c:pt>
                <c:pt idx="1">
                  <c:v>81.122320996772757</c:v>
                </c:pt>
                <c:pt idx="2">
                  <c:v>73.468174975880288</c:v>
                </c:pt>
                <c:pt idx="3">
                  <c:v>81.550731144958263</c:v>
                </c:pt>
                <c:pt idx="4">
                  <c:v>83.163378624388372</c:v>
                </c:pt>
                <c:pt idx="5">
                  <c:v>71.459534430951862</c:v>
                </c:pt>
                <c:pt idx="6">
                  <c:v>84.24915965271623</c:v>
                </c:pt>
                <c:pt idx="7">
                  <c:v>84.631438747051121</c:v>
                </c:pt>
                <c:pt idx="8">
                  <c:v>73.438683845350951</c:v>
                </c:pt>
                <c:pt idx="9">
                  <c:v>80.851629565051482</c:v>
                </c:pt>
                <c:pt idx="10">
                  <c:v>81.564141045081328</c:v>
                </c:pt>
                <c:pt idx="11">
                  <c:v>84.936855310258437</c:v>
                </c:pt>
                <c:pt idx="12">
                  <c:v>82.795504840801584</c:v>
                </c:pt>
                <c:pt idx="13">
                  <c:v>65.333925041164065</c:v>
                </c:pt>
                <c:pt idx="14">
                  <c:v>78.237049294010205</c:v>
                </c:pt>
                <c:pt idx="15">
                  <c:v>80.920674763803305</c:v>
                </c:pt>
                <c:pt idx="16">
                  <c:v>72.788125606235411</c:v>
                </c:pt>
                <c:pt idx="17">
                  <c:v>71.87575668302074</c:v>
                </c:pt>
                <c:pt idx="18">
                  <c:v>82.307733084597871</c:v>
                </c:pt>
                <c:pt idx="19">
                  <c:v>82.086008785498265</c:v>
                </c:pt>
                <c:pt idx="20">
                  <c:v>80.079234213520252</c:v>
                </c:pt>
                <c:pt idx="21">
                  <c:v>86.618910683411556</c:v>
                </c:pt>
                <c:pt idx="22">
                  <c:v>79.589295381061348</c:v>
                </c:pt>
                <c:pt idx="23">
                  <c:v>58.871113171166634</c:v>
                </c:pt>
                <c:pt idx="24">
                  <c:v>83.901802230372382</c:v>
                </c:pt>
                <c:pt idx="25">
                  <c:v>79.115323676099536</c:v>
                </c:pt>
                <c:pt idx="26">
                  <c:v>73.064136643342493</c:v>
                </c:pt>
                <c:pt idx="27">
                  <c:v>82.325895609851813</c:v>
                </c:pt>
                <c:pt idx="28">
                  <c:v>80.218588443554239</c:v>
                </c:pt>
                <c:pt idx="29">
                  <c:v>83.007025066012417</c:v>
                </c:pt>
                <c:pt idx="30">
                  <c:v>81.461254029504985</c:v>
                </c:pt>
                <c:pt idx="31">
                  <c:v>80.622331987793089</c:v>
                </c:pt>
                <c:pt idx="32">
                  <c:v>85.800280578799288</c:v>
                </c:pt>
                <c:pt idx="33">
                  <c:v>82.755324967059479</c:v>
                </c:pt>
                <c:pt idx="34">
                  <c:v>76.699422831207357</c:v>
                </c:pt>
                <c:pt idx="35">
                  <c:v>75.990521741682144</c:v>
                </c:pt>
                <c:pt idx="36">
                  <c:v>77.956055385458484</c:v>
                </c:pt>
                <c:pt idx="37">
                  <c:v>84.023987083521291</c:v>
                </c:pt>
                <c:pt idx="38">
                  <c:v>78.287508003841012</c:v>
                </c:pt>
                <c:pt idx="39">
                  <c:v>79.897071368551707</c:v>
                </c:pt>
                <c:pt idx="40">
                  <c:v>83.246231450946382</c:v>
                </c:pt>
                <c:pt idx="41">
                  <c:v>84.142428433226769</c:v>
                </c:pt>
                <c:pt idx="42">
                  <c:v>84.77992357219361</c:v>
                </c:pt>
                <c:pt idx="43">
                  <c:v>77.826419147363453</c:v>
                </c:pt>
                <c:pt idx="44">
                  <c:v>80.46006287314205</c:v>
                </c:pt>
                <c:pt idx="45">
                  <c:v>79.078092824925008</c:v>
                </c:pt>
                <c:pt idx="46">
                  <c:v>80.489615940347107</c:v>
                </c:pt>
                <c:pt idx="47">
                  <c:v>81.265708255388333</c:v>
                </c:pt>
                <c:pt idx="48">
                  <c:v>77.046628684194161</c:v>
                </c:pt>
                <c:pt idx="49">
                  <c:v>81.60254859727884</c:v>
                </c:pt>
                <c:pt idx="50">
                  <c:v>84.343381919744488</c:v>
                </c:pt>
                <c:pt idx="51">
                  <c:v>78.940581170181147</c:v>
                </c:pt>
                <c:pt idx="52">
                  <c:v>81.64264397672909</c:v>
                </c:pt>
                <c:pt idx="53">
                  <c:v>77.047029412146514</c:v>
                </c:pt>
                <c:pt idx="54">
                  <c:v>72.382532902820671</c:v>
                </c:pt>
                <c:pt idx="55">
                  <c:v>77.226755544124117</c:v>
                </c:pt>
                <c:pt idx="56">
                  <c:v>83.189696497361098</c:v>
                </c:pt>
                <c:pt idx="57">
                  <c:v>81.146730435159085</c:v>
                </c:pt>
                <c:pt idx="58">
                  <c:v>75.823397744096525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5-419B-A09B-494B40280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281824"/>
        <c:axId val="1"/>
      </c:barChart>
      <c:catAx>
        <c:axId val="4502818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5028182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7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5: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MATERIALNI STROŠKI - realizacija po upravnih enotah v letu 2018</a:t>
            </a:r>
          </a:p>
        </c:rich>
      </c:tx>
      <c:layout>
        <c:manualLayout>
          <c:xMode val="edge"/>
          <c:yMode val="edge"/>
          <c:x val="0.11467905961296122"/>
          <c:y val="4.634017596734606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09174311926606"/>
          <c:y val="4.5412418906394809E-2"/>
          <c:w val="0.84709480122324154"/>
          <c:h val="0.90917516218721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 2018 številke'!$B$5:$B$62</c:f>
              <c:strCache>
                <c:ptCount val="58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</c:strCache>
            </c:strRef>
          </c:cat>
          <c:val>
            <c:numRef>
              <c:f>'MS 2018 številke'!$C$5:$C$62</c:f>
              <c:numCache>
                <c:formatCode>#,##0</c:formatCode>
                <c:ptCount val="58"/>
                <c:pt idx="0">
                  <c:v>87632.15</c:v>
                </c:pt>
                <c:pt idx="1">
                  <c:v>117828.3</c:v>
                </c:pt>
                <c:pt idx="2">
                  <c:v>327118.86</c:v>
                </c:pt>
                <c:pt idx="3">
                  <c:v>89034.62</c:v>
                </c:pt>
                <c:pt idx="4">
                  <c:v>99665.86</c:v>
                </c:pt>
                <c:pt idx="5">
                  <c:v>159782.53</c:v>
                </c:pt>
                <c:pt idx="6">
                  <c:v>49609.57</c:v>
                </c:pt>
                <c:pt idx="7">
                  <c:v>82130.33</c:v>
                </c:pt>
                <c:pt idx="8">
                  <c:v>148660.85</c:v>
                </c:pt>
                <c:pt idx="9">
                  <c:v>53244.82</c:v>
                </c:pt>
                <c:pt idx="10">
                  <c:v>56366.19</c:v>
                </c:pt>
                <c:pt idx="11">
                  <c:v>48629.01</c:v>
                </c:pt>
                <c:pt idx="12">
                  <c:v>85102.57</c:v>
                </c:pt>
                <c:pt idx="13">
                  <c:v>131813.92000000001</c:v>
                </c:pt>
                <c:pt idx="14">
                  <c:v>96675.4</c:v>
                </c:pt>
                <c:pt idx="15">
                  <c:v>64848.65</c:v>
                </c:pt>
                <c:pt idx="16">
                  <c:v>221381.48</c:v>
                </c:pt>
                <c:pt idx="17">
                  <c:v>263868.09999999998</c:v>
                </c:pt>
                <c:pt idx="18">
                  <c:v>108827.47</c:v>
                </c:pt>
                <c:pt idx="19">
                  <c:v>73663.41</c:v>
                </c:pt>
                <c:pt idx="20">
                  <c:v>78107.12</c:v>
                </c:pt>
                <c:pt idx="21">
                  <c:v>89841.06</c:v>
                </c:pt>
                <c:pt idx="22">
                  <c:v>68713.539999999994</c:v>
                </c:pt>
                <c:pt idx="23">
                  <c:v>1302038.51</c:v>
                </c:pt>
                <c:pt idx="24">
                  <c:v>62084.03</c:v>
                </c:pt>
                <c:pt idx="25">
                  <c:v>69885.42</c:v>
                </c:pt>
                <c:pt idx="26">
                  <c:v>435288.08</c:v>
                </c:pt>
                <c:pt idx="27">
                  <c:v>57398.48</c:v>
                </c:pt>
                <c:pt idx="28">
                  <c:v>68214.42</c:v>
                </c:pt>
                <c:pt idx="29">
                  <c:v>181555.06</c:v>
                </c:pt>
                <c:pt idx="30">
                  <c:v>190104.46</c:v>
                </c:pt>
                <c:pt idx="31">
                  <c:v>229888.44</c:v>
                </c:pt>
                <c:pt idx="32">
                  <c:v>67108.5</c:v>
                </c:pt>
                <c:pt idx="33">
                  <c:v>70921.36</c:v>
                </c:pt>
                <c:pt idx="34">
                  <c:v>111997.67</c:v>
                </c:pt>
                <c:pt idx="35">
                  <c:v>79750.36</c:v>
                </c:pt>
                <c:pt idx="36">
                  <c:v>256140.37</c:v>
                </c:pt>
                <c:pt idx="37">
                  <c:v>61178.400000000001</c:v>
                </c:pt>
                <c:pt idx="38">
                  <c:v>106384.19</c:v>
                </c:pt>
                <c:pt idx="39">
                  <c:v>96301.32</c:v>
                </c:pt>
                <c:pt idx="40">
                  <c:v>56621.3</c:v>
                </c:pt>
                <c:pt idx="41">
                  <c:v>47825.11</c:v>
                </c:pt>
                <c:pt idx="42">
                  <c:v>64357.09</c:v>
                </c:pt>
                <c:pt idx="43">
                  <c:v>100675.81</c:v>
                </c:pt>
                <c:pt idx="44">
                  <c:v>81970.64</c:v>
                </c:pt>
                <c:pt idx="45">
                  <c:v>109079.52</c:v>
                </c:pt>
                <c:pt idx="46">
                  <c:v>82362.149999999994</c:v>
                </c:pt>
                <c:pt idx="47">
                  <c:v>74432.100000000006</c:v>
                </c:pt>
                <c:pt idx="48">
                  <c:v>132337.12</c:v>
                </c:pt>
                <c:pt idx="49">
                  <c:v>120166.97</c:v>
                </c:pt>
                <c:pt idx="50">
                  <c:v>71684.44</c:v>
                </c:pt>
                <c:pt idx="51">
                  <c:v>63186.86</c:v>
                </c:pt>
                <c:pt idx="52">
                  <c:v>81680.460000000006</c:v>
                </c:pt>
                <c:pt idx="53">
                  <c:v>52358.44</c:v>
                </c:pt>
                <c:pt idx="54">
                  <c:v>141392.54999999999</c:v>
                </c:pt>
                <c:pt idx="55">
                  <c:v>64985.87</c:v>
                </c:pt>
                <c:pt idx="56">
                  <c:v>54368.38</c:v>
                </c:pt>
                <c:pt idx="57">
                  <c:v>107746.97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7-4429-B122-70AE55AF2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284448"/>
        <c:axId val="1"/>
      </c:barChart>
      <c:catAx>
        <c:axId val="4502844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550" b="1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sl-SI"/>
                  <a:t>Zneski v EUR</a:t>
                </a:r>
              </a:p>
            </c:rich>
          </c:tx>
          <c:layout>
            <c:manualLayout>
              <c:xMode val="edge"/>
              <c:yMode val="edge"/>
              <c:x val="0.50000016053039242"/>
              <c:y val="0.972196478220574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50284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8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5: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00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MATERIALNI STROŠKI - indeks: realizacija 2018 / realizacija 2017</a:t>
            </a:r>
          </a:p>
        </c:rich>
      </c:tx>
      <c:layout>
        <c:manualLayout>
          <c:xMode val="edge"/>
          <c:yMode val="edge"/>
          <c:x val="0.12079510703363915"/>
          <c:y val="2.0389443905239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91131498470948"/>
          <c:y val="5.8387395736793329E-2"/>
          <c:w val="0.83486238532110091"/>
          <c:h val="0.89341983317886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'MS 2018 številke'!$E$5:$E$63</c:f>
              <c:numCache>
                <c:formatCode>#,##0.0_ ;\-#,##0.0\ </c:formatCode>
                <c:ptCount val="59"/>
                <c:pt idx="0">
                  <c:v>97.174576835781551</c:v>
                </c:pt>
                <c:pt idx="1">
                  <c:v>94.577158231241157</c:v>
                </c:pt>
                <c:pt idx="2">
                  <c:v>101.02511884436645</c:v>
                </c:pt>
                <c:pt idx="3">
                  <c:v>100.02855884560248</c:v>
                </c:pt>
                <c:pt idx="4">
                  <c:v>100.80961565635228</c:v>
                </c:pt>
                <c:pt idx="5">
                  <c:v>94.246673224152531</c:v>
                </c:pt>
                <c:pt idx="6">
                  <c:v>96.809285810184249</c:v>
                </c:pt>
                <c:pt idx="7">
                  <c:v>95.253566224448193</c:v>
                </c:pt>
                <c:pt idx="8">
                  <c:v>101.29494758735294</c:v>
                </c:pt>
                <c:pt idx="9">
                  <c:v>101.34353681288583</c:v>
                </c:pt>
                <c:pt idx="10">
                  <c:v>104.60454415632691</c:v>
                </c:pt>
                <c:pt idx="11">
                  <c:v>100.16203800014584</c:v>
                </c:pt>
                <c:pt idx="12">
                  <c:v>108.73539191792068</c:v>
                </c:pt>
                <c:pt idx="13">
                  <c:v>103.4945345659974</c:v>
                </c:pt>
                <c:pt idx="14">
                  <c:v>100.006144650027</c:v>
                </c:pt>
                <c:pt idx="15">
                  <c:v>99.090336359484297</c:v>
                </c:pt>
                <c:pt idx="16">
                  <c:v>102.1751795542085</c:v>
                </c:pt>
                <c:pt idx="17">
                  <c:v>109.97324522184749</c:v>
                </c:pt>
                <c:pt idx="18">
                  <c:v>94.923817133907448</c:v>
                </c:pt>
                <c:pt idx="19">
                  <c:v>92.940390066613446</c:v>
                </c:pt>
                <c:pt idx="20">
                  <c:v>116.73021980493634</c:v>
                </c:pt>
                <c:pt idx="21">
                  <c:v>102.01431612778028</c:v>
                </c:pt>
                <c:pt idx="22">
                  <c:v>99.964939151242305</c:v>
                </c:pt>
                <c:pt idx="23">
                  <c:v>109.49051801476118</c:v>
                </c:pt>
                <c:pt idx="24">
                  <c:v>101.25954588172127</c:v>
                </c:pt>
                <c:pt idx="25">
                  <c:v>95.707466822021743</c:v>
                </c:pt>
                <c:pt idx="26">
                  <c:v>101.07193518884786</c:v>
                </c:pt>
                <c:pt idx="27">
                  <c:v>101.19517487218482</c:v>
                </c:pt>
                <c:pt idx="28">
                  <c:v>99.725724514316312</c:v>
                </c:pt>
                <c:pt idx="29">
                  <c:v>94.181567352365107</c:v>
                </c:pt>
                <c:pt idx="30">
                  <c:v>102.6409640141448</c:v>
                </c:pt>
                <c:pt idx="31">
                  <c:v>101.14079264316179</c:v>
                </c:pt>
                <c:pt idx="32">
                  <c:v>99.45774974145742</c:v>
                </c:pt>
                <c:pt idx="33">
                  <c:v>98.249115747208151</c:v>
                </c:pt>
                <c:pt idx="34">
                  <c:v>101.86370807072944</c:v>
                </c:pt>
                <c:pt idx="35">
                  <c:v>103.26450315884365</c:v>
                </c:pt>
                <c:pt idx="36">
                  <c:v>109.00221497934412</c:v>
                </c:pt>
                <c:pt idx="37">
                  <c:v>97.819314143638906</c:v>
                </c:pt>
                <c:pt idx="38">
                  <c:v>98.352707874932975</c:v>
                </c:pt>
                <c:pt idx="39">
                  <c:v>113.3507723990062</c:v>
                </c:pt>
                <c:pt idx="40">
                  <c:v>88.149819493179763</c:v>
                </c:pt>
                <c:pt idx="41">
                  <c:v>96.562893847488937</c:v>
                </c:pt>
                <c:pt idx="42">
                  <c:v>97.599780041762344</c:v>
                </c:pt>
                <c:pt idx="43">
                  <c:v>94.476879603218123</c:v>
                </c:pt>
                <c:pt idx="44">
                  <c:v>103.02399521596348</c:v>
                </c:pt>
                <c:pt idx="45">
                  <c:v>99.871607470260642</c:v>
                </c:pt>
                <c:pt idx="46">
                  <c:v>94.976731538831956</c:v>
                </c:pt>
                <c:pt idx="47">
                  <c:v>109.16911054545615</c:v>
                </c:pt>
                <c:pt idx="48">
                  <c:v>101.85669696188127</c:v>
                </c:pt>
                <c:pt idx="49">
                  <c:v>104.24224680366753</c:v>
                </c:pt>
                <c:pt idx="50">
                  <c:v>99.832198151296865</c:v>
                </c:pt>
                <c:pt idx="51">
                  <c:v>100.5658482798311</c:v>
                </c:pt>
                <c:pt idx="52">
                  <c:v>103.2985280295588</c:v>
                </c:pt>
                <c:pt idx="53">
                  <c:v>86.313382302855587</c:v>
                </c:pt>
                <c:pt idx="54">
                  <c:v>101.30303778250723</c:v>
                </c:pt>
                <c:pt idx="55">
                  <c:v>96.357002325377607</c:v>
                </c:pt>
                <c:pt idx="56">
                  <c:v>98.349641312494001</c:v>
                </c:pt>
                <c:pt idx="57">
                  <c:v>99.850585961029836</c:v>
                </c:pt>
                <c:pt idx="58">
                  <c:v>102.12287222815542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4-4C28-9D66-99AB8EE97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674248"/>
        <c:axId val="1"/>
      </c:barChart>
      <c:catAx>
        <c:axId val="4506742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506742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/chart9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92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Graf k Tabeli št. 5:</a:t>
            </a:r>
            <a:endParaRPr lang="sl-SI" sz="800" b="1" i="0" u="none" strike="noStrike" baseline="0%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sl-SI" sz="1275" b="1" i="0" u="none" strike="noStrike" baseline="0%">
                <a:solidFill>
                  <a:srgbClr val="000000"/>
                </a:solidFill>
                <a:latin typeface="Arial"/>
                <a:cs typeface="Arial"/>
              </a:rPr>
              <a:t>MATERIALNI STROŠKI - delež v vseh odhodkih v letu 2018</a:t>
            </a:r>
          </a:p>
        </c:rich>
      </c:tx>
      <c:layout>
        <c:manualLayout>
          <c:xMode val="edge"/>
          <c:yMode val="edge"/>
          <c:x val="0.14984709480122324"/>
          <c:y val="5.560704355885078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85321100917432"/>
          <c:y val="4.4485634847080631E-2"/>
          <c:w val="0.84862385321100919"/>
          <c:h val="0.913809082483781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%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'MS 2018 številke'!$B$5:$B$63</c:f>
              <c:strCache>
                <c:ptCount val="59"/>
                <c:pt idx="0">
                  <c:v>Ajdovščina</c:v>
                </c:pt>
                <c:pt idx="1">
                  <c:v>Brežice</c:v>
                </c:pt>
                <c:pt idx="2">
                  <c:v>Celje</c:v>
                </c:pt>
                <c:pt idx="3">
                  <c:v>Cerknica</c:v>
                </c:pt>
                <c:pt idx="4">
                  <c:v>Črnomelj</c:v>
                </c:pt>
                <c:pt idx="5">
                  <c:v>Domžale</c:v>
                </c:pt>
                <c:pt idx="6">
                  <c:v>Dravograd</c:v>
                </c:pt>
                <c:pt idx="7">
                  <c:v>Gornja Radgona</c:v>
                </c:pt>
                <c:pt idx="8">
                  <c:v>Grosuplje </c:v>
                </c:pt>
                <c:pt idx="9">
                  <c:v>Hrastnik</c:v>
                </c:pt>
                <c:pt idx="10">
                  <c:v>Idrija</c:v>
                </c:pt>
                <c:pt idx="11">
                  <c:v>Ilirska Bistrica</c:v>
                </c:pt>
                <c:pt idx="12">
                  <c:v>Izola</c:v>
                </c:pt>
                <c:pt idx="13">
                  <c:v>Jesenice</c:v>
                </c:pt>
                <c:pt idx="14">
                  <c:v>Kamnik</c:v>
                </c:pt>
                <c:pt idx="15">
                  <c:v>Kočevje</c:v>
                </c:pt>
                <c:pt idx="16">
                  <c:v>Koper</c:v>
                </c:pt>
                <c:pt idx="17">
                  <c:v>Kranj</c:v>
                </c:pt>
                <c:pt idx="18">
                  <c:v>Krško</c:v>
                </c:pt>
                <c:pt idx="19">
                  <c:v>Laško</c:v>
                </c:pt>
                <c:pt idx="20">
                  <c:v>Lenart</c:v>
                </c:pt>
                <c:pt idx="21">
                  <c:v>Lendava</c:v>
                </c:pt>
                <c:pt idx="22">
                  <c:v>Litija</c:v>
                </c:pt>
                <c:pt idx="23">
                  <c:v>Ljubljana</c:v>
                </c:pt>
                <c:pt idx="24">
                  <c:v>Ljutomer</c:v>
                </c:pt>
                <c:pt idx="25">
                  <c:v>Logatec</c:v>
                </c:pt>
                <c:pt idx="26">
                  <c:v>Maribor</c:v>
                </c:pt>
                <c:pt idx="27">
                  <c:v>Metlika</c:v>
                </c:pt>
                <c:pt idx="28">
                  <c:v>Mozirje</c:v>
                </c:pt>
                <c:pt idx="29">
                  <c:v>Murska Sobota</c:v>
                </c:pt>
                <c:pt idx="30">
                  <c:v>Nova Gorica</c:v>
                </c:pt>
                <c:pt idx="31">
                  <c:v>Novo mesto</c:v>
                </c:pt>
                <c:pt idx="32">
                  <c:v>Ormož</c:v>
                </c:pt>
                <c:pt idx="33">
                  <c:v>Pesnica</c:v>
                </c:pt>
                <c:pt idx="34">
                  <c:v>Piran</c:v>
                </c:pt>
                <c:pt idx="35">
                  <c:v>Postojna</c:v>
                </c:pt>
                <c:pt idx="36">
                  <c:v>Ptuj</c:v>
                </c:pt>
                <c:pt idx="37">
                  <c:v>Radlje ob Dravi</c:v>
                </c:pt>
                <c:pt idx="38">
                  <c:v>Radovljica</c:v>
                </c:pt>
                <c:pt idx="39">
                  <c:v>Ravne na Koroškem</c:v>
                </c:pt>
                <c:pt idx="40">
                  <c:v>Ribnica</c:v>
                </c:pt>
                <c:pt idx="41">
                  <c:v>Ruše</c:v>
                </c:pt>
                <c:pt idx="42">
                  <c:v>Sevnica</c:v>
                </c:pt>
                <c:pt idx="43">
                  <c:v>Sežana</c:v>
                </c:pt>
                <c:pt idx="44">
                  <c:v>Slovenj Gradec</c:v>
                </c:pt>
                <c:pt idx="45">
                  <c:v>Slovenska Bistrica</c:v>
                </c:pt>
                <c:pt idx="46">
                  <c:v>Slovenske Konjice</c:v>
                </c:pt>
                <c:pt idx="47">
                  <c:v>Šentjur pri Celju</c:v>
                </c:pt>
                <c:pt idx="48">
                  <c:v>Škofja Loka</c:v>
                </c:pt>
                <c:pt idx="49">
                  <c:v>Šmarje pri Jelšah</c:v>
                </c:pt>
                <c:pt idx="50">
                  <c:v>Tolmin</c:v>
                </c:pt>
                <c:pt idx="51">
                  <c:v>Trbovlje</c:v>
                </c:pt>
                <c:pt idx="52">
                  <c:v>Trebnje</c:v>
                </c:pt>
                <c:pt idx="53">
                  <c:v>Tržič</c:v>
                </c:pt>
                <c:pt idx="54">
                  <c:v>Velenje</c:v>
                </c:pt>
                <c:pt idx="55">
                  <c:v>Vrhnika</c:v>
                </c:pt>
                <c:pt idx="56">
                  <c:v>Zagorje ob Savi</c:v>
                </c:pt>
                <c:pt idx="57">
                  <c:v>Žalec</c:v>
                </c:pt>
                <c:pt idx="58">
                  <c:v>Skupaj</c:v>
                </c:pt>
              </c:strCache>
            </c:strRef>
          </c:cat>
          <c:val>
            <c:numRef>
              <c:f>'MS 2018 številke'!$G$5:$G$63</c:f>
              <c:numCache>
                <c:formatCode>#,##0.0_ ;\-#,##0.0\ </c:formatCode>
                <c:ptCount val="59"/>
                <c:pt idx="0">
                  <c:v>8.7742029343346672</c:v>
                </c:pt>
                <c:pt idx="1">
                  <c:v>9.7354400811248265</c:v>
                </c:pt>
                <c:pt idx="2">
                  <c:v>11.756531518710634</c:v>
                </c:pt>
                <c:pt idx="3">
                  <c:v>10.619118416312295</c:v>
                </c:pt>
                <c:pt idx="4">
                  <c:v>10.411140230273025</c:v>
                </c:pt>
                <c:pt idx="5">
                  <c:v>10.738360691469316</c:v>
                </c:pt>
                <c:pt idx="6">
                  <c:v>10.06428008552014</c:v>
                </c:pt>
                <c:pt idx="7">
                  <c:v>8.438474612674236</c:v>
                </c:pt>
                <c:pt idx="8">
                  <c:v>13.238505886154611</c:v>
                </c:pt>
                <c:pt idx="9">
                  <c:v>9.3783531975316645</c:v>
                </c:pt>
                <c:pt idx="10">
                  <c:v>8.9457620210275657</c:v>
                </c:pt>
                <c:pt idx="11">
                  <c:v>6.9334381378370766</c:v>
                </c:pt>
                <c:pt idx="12">
                  <c:v>9.0941023738032101</c:v>
                </c:pt>
                <c:pt idx="13">
                  <c:v>10.182689522366573</c:v>
                </c:pt>
                <c:pt idx="14">
                  <c:v>8.9202122860567314</c:v>
                </c:pt>
                <c:pt idx="15">
                  <c:v>7.6657625331147745</c:v>
                </c:pt>
                <c:pt idx="16">
                  <c:v>11.626017313039604</c:v>
                </c:pt>
                <c:pt idx="17">
                  <c:v>8.8855788828122648</c:v>
                </c:pt>
                <c:pt idx="18">
                  <c:v>9.2510290362065284</c:v>
                </c:pt>
                <c:pt idx="19">
                  <c:v>9.762057743330887</c:v>
                </c:pt>
                <c:pt idx="20">
                  <c:v>11.282068704164093</c:v>
                </c:pt>
                <c:pt idx="21">
                  <c:v>7.9786566702785402</c:v>
                </c:pt>
                <c:pt idx="22">
                  <c:v>8.9610573372489899</c:v>
                </c:pt>
                <c:pt idx="23">
                  <c:v>11.716660330588555</c:v>
                </c:pt>
                <c:pt idx="24">
                  <c:v>8.2403398739041727</c:v>
                </c:pt>
                <c:pt idx="25">
                  <c:v>9.8492262142898284</c:v>
                </c:pt>
                <c:pt idx="26">
                  <c:v>10.031369895206486</c:v>
                </c:pt>
                <c:pt idx="27">
                  <c:v>10.226326536215312</c:v>
                </c:pt>
                <c:pt idx="28">
                  <c:v>10.259989579437924</c:v>
                </c:pt>
                <c:pt idx="29">
                  <c:v>8.5173937902972501</c:v>
                </c:pt>
                <c:pt idx="30">
                  <c:v>8.4985555409753797</c:v>
                </c:pt>
                <c:pt idx="31">
                  <c:v>9.775807560793293</c:v>
                </c:pt>
                <c:pt idx="32">
                  <c:v>8.9308282113003745</c:v>
                </c:pt>
                <c:pt idx="33">
                  <c:v>8.864215213218845</c:v>
                </c:pt>
                <c:pt idx="34">
                  <c:v>11.528293032001363</c:v>
                </c:pt>
                <c:pt idx="35">
                  <c:v>7.8138323411933932</c:v>
                </c:pt>
                <c:pt idx="36">
                  <c:v>12.317968719781758</c:v>
                </c:pt>
                <c:pt idx="37">
                  <c:v>9.4588743808994753</c:v>
                </c:pt>
                <c:pt idx="38">
                  <c:v>8.6786305989871071</c:v>
                </c:pt>
                <c:pt idx="39">
                  <c:v>9.5594388978123987</c:v>
                </c:pt>
                <c:pt idx="40">
                  <c:v>9.1419477943474519</c:v>
                </c:pt>
                <c:pt idx="41">
                  <c:v>7.02851613441584</c:v>
                </c:pt>
                <c:pt idx="42">
                  <c:v>8.2910318284636269</c:v>
                </c:pt>
                <c:pt idx="43">
                  <c:v>9.7457446432934667</c:v>
                </c:pt>
                <c:pt idx="44">
                  <c:v>10.047592267206847</c:v>
                </c:pt>
                <c:pt idx="45">
                  <c:v>10.230560501280912</c:v>
                </c:pt>
                <c:pt idx="46">
                  <c:v>9.5204981111101201</c:v>
                </c:pt>
                <c:pt idx="47">
                  <c:v>9.359952254649917</c:v>
                </c:pt>
                <c:pt idx="48">
                  <c:v>10.490126597514031</c:v>
                </c:pt>
                <c:pt idx="49">
                  <c:v>8.9868846733301719</c:v>
                </c:pt>
                <c:pt idx="50">
                  <c:v>8.0746244633869715</c:v>
                </c:pt>
                <c:pt idx="51">
                  <c:v>8.6857359684371698</c:v>
                </c:pt>
                <c:pt idx="52">
                  <c:v>10.083815067971853</c:v>
                </c:pt>
                <c:pt idx="53">
                  <c:v>6.7027027469892184</c:v>
                </c:pt>
                <c:pt idx="54">
                  <c:v>9.2069260829810435</c:v>
                </c:pt>
                <c:pt idx="55">
                  <c:v>7.6365251642256897</c:v>
                </c:pt>
                <c:pt idx="56">
                  <c:v>7.1659436584781098</c:v>
                </c:pt>
                <c:pt idx="57">
                  <c:v>8.1213813046831191</c:v>
                </c:pt>
                <c:pt idx="58">
                  <c:v>9.8634367893308958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7C-4239-B0A3-C4DAD739C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0677856"/>
        <c:axId val="1"/>
      </c:barChart>
      <c:catAx>
        <c:axId val="4506778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 ;\-#,##0.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%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sl-SI"/>
          </a:p>
        </c:txPr>
        <c:crossAx val="4506778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%">
          <a:solidFill>
            <a:srgbClr val="000000"/>
          </a:solidFill>
          <a:latin typeface="Arial"/>
          <a:ea typeface="Arial"/>
          <a:cs typeface="Arial"/>
        </a:defRPr>
      </a:pPr>
      <a:endParaRPr lang="sl-SI"/>
    </a:p>
  </c:txPr>
</c:chartSpace>
</file>

<file path=xl/chart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purl.oclc.org/ooxml/officeDocument/relationships/drawing" Target="../drawings/drawing10.xml"/><Relationship Id="rId1" Type="http://purl.oclc.org/ooxml/officeDocument/relationships/printerSettings" Target="../printerSettings/printerSettings16.bin"/></Relationships>
</file>

<file path=xl/chartsheets/_rels/sheet11.xml.rels><?xml version="1.0" encoding="UTF-8" standalone="yes"?>
<Relationships xmlns="http://schemas.openxmlformats.org/package/2006/relationships"><Relationship Id="rId2" Type="http://purl.oclc.org/ooxml/officeDocument/relationships/drawing" Target="../drawings/drawing11.xml"/><Relationship Id="rId1" Type="http://purl.oclc.org/ooxml/officeDocument/relationships/printerSettings" Target="../printerSettings/printerSettings17.bin"/></Relationships>
</file>

<file path=xl/chartsheets/_rels/sheet12.xml.rels><?xml version="1.0" encoding="UTF-8" standalone="yes"?>
<Relationships xmlns="http://schemas.openxmlformats.org/package/2006/relationships"><Relationship Id="rId2" Type="http://purl.oclc.org/ooxml/officeDocument/relationships/drawing" Target="../drawings/drawing12.xml"/><Relationship Id="rId1" Type="http://purl.oclc.org/ooxml/officeDocument/relationships/printerSettings" Target="../printerSettings/printerSettings18.bin"/></Relationships>
</file>

<file path=xl/chartsheets/_rels/sheet13.xml.rels><?xml version="1.0" encoding="UTF-8" standalone="yes"?>
<Relationships xmlns="http://schemas.openxmlformats.org/package/2006/relationships"><Relationship Id="rId2" Type="http://purl.oclc.org/ooxml/officeDocument/relationships/drawing" Target="../drawings/drawing13.xml"/><Relationship Id="rId1" Type="http://purl.oclc.org/ooxml/officeDocument/relationships/printerSettings" Target="../printerSettings/printerSettings20.bin"/></Relationships>
</file>

<file path=xl/chartsheets/_rels/sheet14.xml.rels><?xml version="1.0" encoding="UTF-8" standalone="yes"?>
<Relationships xmlns="http://schemas.openxmlformats.org/package/2006/relationships"><Relationship Id="rId2" Type="http://purl.oclc.org/ooxml/officeDocument/relationships/drawing" Target="../drawings/drawing14.xml"/><Relationship Id="rId1" Type="http://purl.oclc.org/ooxml/officeDocument/relationships/printerSettings" Target="../printerSettings/printerSettings21.bin"/></Relationships>
</file>

<file path=xl/chartsheets/_rels/sheet15.xml.rels><?xml version="1.0" encoding="UTF-8" standalone="yes"?>
<Relationships xmlns="http://schemas.openxmlformats.org/package/2006/relationships"><Relationship Id="rId2" Type="http://purl.oclc.org/ooxml/officeDocument/relationships/drawing" Target="../drawings/drawing15.xml"/><Relationship Id="rId1" Type="http://purl.oclc.org/ooxml/officeDocument/relationships/printerSettings" Target="../printerSettings/printerSettings22.bin"/></Relationships>
</file>

<file path=xl/chartsheets/_rels/sheet16.xml.rels><?xml version="1.0" encoding="UTF-8" standalone="yes"?>
<Relationships xmlns="http://schemas.openxmlformats.org/package/2006/relationships"><Relationship Id="rId2" Type="http://purl.oclc.org/ooxml/officeDocument/relationships/drawing" Target="../drawings/drawing16.xml"/><Relationship Id="rId1" Type="http://purl.oclc.org/ooxml/officeDocument/relationships/printerSettings" Target="../printerSettings/printerSettings24.bin"/></Relationships>
</file>

<file path=xl/chartsheets/_rels/sheet17.xml.rels><?xml version="1.0" encoding="UTF-8" standalone="yes"?>
<Relationships xmlns="http://schemas.openxmlformats.org/package/2006/relationships"><Relationship Id="rId2" Type="http://purl.oclc.org/ooxml/officeDocument/relationships/drawing" Target="../drawings/drawing17.xml"/><Relationship Id="rId1" Type="http://purl.oclc.org/ooxml/officeDocument/relationships/printerSettings" Target="../printerSettings/printerSettings25.bin"/></Relationships>
</file>

<file path=xl/chartsheets/_rels/sheet18.xml.rels><?xml version="1.0" encoding="UTF-8" standalone="yes"?>
<Relationships xmlns="http://schemas.openxmlformats.org/package/2006/relationships"><Relationship Id="rId2" Type="http://purl.oclc.org/ooxml/officeDocument/relationships/drawing" Target="../drawings/drawing18.xml"/><Relationship Id="rId1" Type="http://purl.oclc.org/ooxml/officeDocument/relationships/printerSettings" Target="../printerSettings/printerSettings26.bin"/></Relationships>
</file>

<file path=xl/chartsheets/_rels/sheet19.xml.rels><?xml version="1.0" encoding="UTF-8" standalone="yes"?>
<Relationships xmlns="http://schemas.openxmlformats.org/package/2006/relationships"><Relationship Id="rId2" Type="http://purl.oclc.org/ooxml/officeDocument/relationships/drawing" Target="../drawings/drawing19.xml"/><Relationship Id="rId1" Type="http://purl.oclc.org/ooxml/officeDocument/relationships/printerSettings" Target="../printerSettings/printerSettings31.bin"/></Relationships>
</file>

<file path=xl/chart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3.bin"/></Relationships>
</file>

<file path=xl/chartsheets/_rels/sheet20.xml.rels><?xml version="1.0" encoding="UTF-8" standalone="yes"?>
<Relationships xmlns="http://schemas.openxmlformats.org/package/2006/relationships"><Relationship Id="rId2" Type="http://purl.oclc.org/ooxml/officeDocument/relationships/drawing" Target="../drawings/drawing21.xml"/><Relationship Id="rId1" Type="http://purl.oclc.org/ooxml/officeDocument/relationships/printerSettings" Target="../printerSettings/printerSettings33.bin"/></Relationships>
</file>

<file path=xl/chartsheets/_rels/sheet21.xml.rels><?xml version="1.0" encoding="UTF-8" standalone="yes"?>
<Relationships xmlns="http://schemas.openxmlformats.org/package/2006/relationships"><Relationship Id="rId2" Type="http://purl.oclc.org/ooxml/officeDocument/relationships/drawing" Target="../drawings/drawing22.xml"/><Relationship Id="rId1" Type="http://purl.oclc.org/ooxml/officeDocument/relationships/printerSettings" Target="../printerSettings/printerSettings35.bin"/></Relationships>
</file>

<file path=xl/chartsheets/_rels/sheet3.xml.rels><?xml version="1.0" encoding="UTF-8" standalone="yes"?>
<Relationships xmlns="http://schemas.openxmlformats.org/package/2006/relationships"><Relationship Id="rId2" Type="http://purl.oclc.org/ooxml/officeDocument/relationships/drawing" Target="../drawings/drawing3.xml"/><Relationship Id="rId1" Type="http://purl.oclc.org/ooxml/officeDocument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purl.oclc.org/ooxml/officeDocument/relationships/drawing" Target="../drawings/drawing4.xml"/><Relationship Id="rId1" Type="http://purl.oclc.org/ooxml/officeDocument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purl.oclc.org/ooxml/officeDocument/relationships/drawing" Target="../drawings/drawing5.xml"/><Relationship Id="rId1" Type="http://purl.oclc.org/ooxml/officeDocument/relationships/printerSettings" Target="../printerSettings/printerSettings9.bin"/></Relationships>
</file>

<file path=xl/chartsheets/_rels/sheet6.xml.rels><?xml version="1.0" encoding="UTF-8" standalone="yes"?>
<Relationships xmlns="http://schemas.openxmlformats.org/package/2006/relationships"><Relationship Id="rId2" Type="http://purl.oclc.org/ooxml/officeDocument/relationships/drawing" Target="../drawings/drawing6.xml"/><Relationship Id="rId1" Type="http://purl.oclc.org/ooxml/officeDocument/relationships/printerSettings" Target="../printerSettings/printerSettings10.bin"/></Relationships>
</file>

<file path=xl/chartsheets/_rels/sheet7.xml.rels><?xml version="1.0" encoding="UTF-8" standalone="yes"?>
<Relationships xmlns="http://schemas.openxmlformats.org/package/2006/relationships"><Relationship Id="rId2" Type="http://purl.oclc.org/ooxml/officeDocument/relationships/drawing" Target="../drawings/drawing7.xml"/><Relationship Id="rId1" Type="http://purl.oclc.org/ooxml/officeDocument/relationships/printerSettings" Target="../printerSettings/printerSettings12.bin"/></Relationships>
</file>

<file path=xl/chartsheets/_rels/sheet8.xml.rels><?xml version="1.0" encoding="UTF-8" standalone="yes"?>
<Relationships xmlns="http://schemas.openxmlformats.org/package/2006/relationships"><Relationship Id="rId2" Type="http://purl.oclc.org/ooxml/officeDocument/relationships/drawing" Target="../drawings/drawing8.xml"/><Relationship Id="rId1" Type="http://purl.oclc.org/ooxml/officeDocument/relationships/printerSettings" Target="../printerSettings/printerSettings13.bin"/></Relationships>
</file>

<file path=xl/chartsheets/_rels/sheet9.xml.rels><?xml version="1.0" encoding="UTF-8" standalone="yes"?>
<Relationships xmlns="http://schemas.openxmlformats.org/package/2006/relationships"><Relationship Id="rId2" Type="http://purl.oclc.org/ooxml/officeDocument/relationships/drawing" Target="../drawings/drawing9.xml"/><Relationship Id="rId1" Type="http://purl.oclc.org/ooxml/officeDocument/relationships/printerSettings" Target="../printerSettings/printerSettings14.bin"/></Relationships>
</file>

<file path=xl/chartsheets/sheet1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Grafikon2">
    <tabColor indexed="45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&amp;R29</oddHeader>
    <oddFooter>&amp;C&amp;8Ministrstvo za javno upravo / Služba za upravne enote</oddFooter>
  </headerFooter>
  <drawing r:id="rId2"/>
</chartsheet>
</file>

<file path=xl/chartsheets/sheet10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Grafikon16">
    <tabColor indexed="42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&amp;R43</oddHeader>
    <oddFooter>&amp;C&amp;8Ministrstvo za javno upravo / Služba za upravne enote</oddFooter>
  </headerFooter>
  <drawing r:id="rId2"/>
</chartsheet>
</file>

<file path=xl/chartsheets/sheet11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 codeName="Grafikon17">
    <tabColor indexed="42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&amp;R44</oddHeader>
    <oddFooter>&amp;C&amp;8Ministrstvo za javno upravo / Služba za upravne enote</oddFooter>
  </headerFooter>
  <drawing r:id="rId2"/>
</chartsheet>
</file>

<file path=xl/chartsheets/sheet12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Grafikon18">
    <tabColor indexed="42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&amp;R45</oddHeader>
    <oddFooter>&amp;C&amp;8Ministrstvo za javno upravo / Služba za upravne enote</oddFooter>
  </headerFooter>
  <drawing r:id="rId2"/>
</chartsheet>
</file>

<file path=xl/chartsheets/sheet13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Grafikon20">
    <tabColor indexed="15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&amp;R47</oddHeader>
    <oddFooter>&amp;C&amp;7Ministrstvo za javno upravo / Služba za upravne enote</oddFooter>
  </headerFooter>
  <drawing r:id="rId2"/>
</chartsheet>
</file>

<file path=xl/chartsheets/sheet14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400-000000000000}">
  <sheetPr codeName="Grafikon21">
    <tabColor indexed="35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&amp;R48</oddHeader>
    <oddFooter>&amp;C&amp;7Ministrstvo za javno upravo / Služba za upravne enote</oddFooter>
  </headerFooter>
  <drawing r:id="rId2"/>
</chartsheet>
</file>

<file path=xl/chartsheets/sheet15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Grafikon22">
    <tabColor indexed="15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&amp;R49</oddHeader>
    <oddFooter>&amp;C&amp;8Ministrstvo za javno upravo / Služba za upravne enote</oddFooter>
  </headerFooter>
  <drawing r:id="rId2"/>
</chartsheet>
</file>

<file path=xl/chartsheets/sheet16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Grafikon24">
    <tabColor indexed="24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&amp;R51</oddHeader>
    <oddFooter>&amp;C&amp;8Ministrstvo za javno upravo / Služba za upravne enote</oddFooter>
  </headerFooter>
  <drawing r:id="rId2"/>
</chartsheet>
</file>

<file path=xl/chartsheets/sheet17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800-000000000000}">
  <sheetPr codeName="Grafikon25">
    <tabColor indexed="24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&amp;R52</oddHeader>
    <oddFooter>&amp;C&amp;8Ministrstvo za javno upravo / Služba za upravne enote</oddFooter>
  </headerFooter>
  <drawing r:id="rId2"/>
</chartsheet>
</file>

<file path=xl/chartsheets/sheet18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Grafikon26">
    <tabColor indexed="24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&amp;R53</oddHeader>
    <oddFooter>&amp;C&amp;8Ministrstvo za javno upravo / Služba za upravne enote</oddFooter>
  </headerFooter>
  <drawing r:id="rId2"/>
</chartsheet>
</file>

<file path=xl/chartsheets/sheet19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Grafikon31">
    <tabColor indexed="41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&amp;R58</oddHeader>
    <oddFooter>&amp;C&amp;8Ministrstvo za javno upravo / Služba za upravne enote</oddFooter>
  </headerFooter>
  <drawing r:id="rId2"/>
</chartsheet>
</file>

<file path=xl/chartsheets/sheet2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Grafikon3">
    <tabColor indexed="45"/>
  </sheetPr>
  <sheetViews>
    <sheetView workbookViewId="0"/>
  </sheetViews>
  <pageMargins left="0.74803149606299213" right="0.74803149606299213" top="1.5748031496062993" bottom="0.98425196850393704" header="0" footer="0"/>
  <pageSetup paperSize="9" orientation="portrait" r:id="rId1"/>
  <headerFooter alignWithMargins="0">
    <oddHeader>&amp;R30</oddHeader>
    <oddFooter>&amp;CMinistrstvo za javno upravo / Služba za upravne enote</oddFooter>
  </headerFooter>
  <drawing r:id="rId2"/>
</chartsheet>
</file>

<file path=xl/chartsheets/sheet20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2000-000000000000}">
  <sheetPr>
    <tabColor indexed="33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&amp;R60</oddHeader>
    <oddFooter>&amp;C&amp;8Ministrstvo za javno upravo / Služba za upravne enote</oddFooter>
  </headerFooter>
  <drawing r:id="rId2"/>
</chartsheet>
</file>

<file path=xl/chartsheets/sheet21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2200-000000000000}">
  <sheetPr>
    <tabColor indexed="33"/>
  </sheetPr>
  <sheetViews>
    <sheetView tabSelected="1" workbookViewId="0"/>
  </sheetViews>
  <pageMargins left="0.59055118110236227" right="0.74803149606299213" top="0" bottom="0" header="0" footer="0"/>
  <pageSetup paperSize="9" orientation="portrait" r:id="rId1"/>
  <headerFooter alignWithMargins="0">
    <oddHeader>&amp;R62</oddHeader>
    <oddFooter>&amp;C&amp;8Ministrstvo za javno upravo / Služba za upravne enote</oddFooter>
  </headerFooter>
  <drawing r:id="rId2"/>
</chartsheet>
</file>

<file path=xl/chartsheets/sheet3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Grafikon6">
    <tabColor indexed="45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&amp;R33</oddHeader>
    <oddFooter>&amp;C&amp;8Ministrstvo za javno upravo / Služba za upravne enote</oddFooter>
  </headerFooter>
  <drawing r:id="rId2"/>
</chartsheet>
</file>

<file path=xl/chartsheets/sheet4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Grafikon8">
    <tabColor indexed="47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&amp;R35</oddHeader>
    <oddFooter>&amp;C&amp;8Ministrstvo za javno upravo / Služba za upravne enote</oddFooter>
  </headerFooter>
  <drawing r:id="rId2"/>
</chartsheet>
</file>

<file path=xl/chartsheets/sheet5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Grafikon9">
    <tabColor indexed="47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&amp;R36</oddHeader>
    <oddFooter>&amp;C&amp;8Ministrstvo za javno upravo / Služba za upravne enote</oddFooter>
  </headerFooter>
  <drawing r:id="rId2"/>
</chartsheet>
</file>

<file path=xl/chartsheets/sheet6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Grafikon10">
    <tabColor indexed="47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&amp;R37</oddHeader>
    <oddFooter>&amp;C&amp;8Ministrstvo za javno upravo / Služba za upravne enote</oddFooter>
  </headerFooter>
  <drawing r:id="rId2"/>
</chartsheet>
</file>

<file path=xl/chartsheets/sheet7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Grafikon12">
    <tabColor indexed="43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&amp;R39</oddHeader>
    <oddFooter>&amp;C&amp;8Ministrstvo za javno upravo / Služba za upravne enote</oddFooter>
  </headerFooter>
  <drawing r:id="rId2"/>
</chartsheet>
</file>

<file path=xl/chartsheets/sheet8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Grafikon13">
    <tabColor indexed="43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&amp;R40</oddHeader>
    <oddFooter>&amp;C&amp;8Ministrstvo za javno upravo / Služba za upravne enote</oddFooter>
  </headerFooter>
  <drawing r:id="rId2"/>
</chartsheet>
</file>

<file path=xl/chartsheets/sheet9.xml><?xml version="1.0" encoding="utf-8"?>
<chartsheet xmlns="http://purl.oclc.org/ooxml/spreadsheetml/main" xmlns:r="http://purl.oclc.org/ooxml/officeDocument/relationships" xmlns:v="urn:schemas-microsoft-com:vml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Grafikon14">
    <tabColor indexed="43"/>
  </sheetPr>
  <sheetViews>
    <sheetView workbookViewId="0"/>
  </sheetViews>
  <pageMargins left="0.59055118110236227" right="0.74803149606299213" top="0" bottom="0" header="0" footer="0"/>
  <pageSetup paperSize="9" orientation="portrait" r:id="rId1"/>
  <headerFooter alignWithMargins="0">
    <oddHeader>&amp;R41</oddHeader>
    <oddFooter>&amp;C&amp;8Ministrstvo za javno upravo / Služba za upravne enote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purl.oclc.org/ooxml/officeDocument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purl.oclc.org/ooxml/officeDocument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purl.oclc.org/ooxml/officeDocument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purl.oclc.org/ooxml/officeDocument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purl.oclc.org/ooxml/officeDocument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purl.oclc.org/ooxml/officeDocument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purl.oclc.org/ooxml/officeDocument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purl.oclc.org/ooxml/officeDocument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purl.oclc.org/ooxml/officeDocument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purl.oclc.org/ooxml/officeDocument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1" Type="http://purl.oclc.org/ooxml/officeDocument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purl.oclc.org/ooxml/officeDocument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purl.oclc.org/ooxml/officeDocument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purl.oclc.org/ooxml/officeDocument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purl.oclc.org/ooxml/officeDocument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purl.oclc.org/ooxml/officeDocument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purl.oclc.org/ooxml/officeDocument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purl.oclc.org/ooxml/officeDocument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purl.oclc.org/ooxml/officeDocument/relationships/chart" Target="../charts/chart9.xml"/></Relationships>
</file>

<file path=xl/drawings/drawing1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1: Realizacija po upravnih enotah v letu 2018&#10;">
          <a:extLst>
            <a:ext uri="{FF2B5EF4-FFF2-40B4-BE49-F238E27FC236}">
              <a16:creationId xmlns:a16="http://schemas.microsoft.com/office/drawing/2014/main" id="{CFDDAA51-1EB3-42CA-829B-9D39E94AB0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0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6: Investicije in investicijsko vzdrževanje-realizacija po upravnih enotah v letu 2018&#10;">
          <a:extLst>
            <a:ext uri="{FF2B5EF4-FFF2-40B4-BE49-F238E27FC236}">
              <a16:creationId xmlns:a16="http://schemas.microsoft.com/office/drawing/2014/main" id="{B6BDBC13-2F7A-4152-A73F-66851511C7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1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6: investicije in investicijsko vzdrževanje-indeks: realizacija 2018/real&#10;izacija 2017">
          <a:extLst>
            <a:ext uri="{FF2B5EF4-FFF2-40B4-BE49-F238E27FC236}">
              <a16:creationId xmlns:a16="http://schemas.microsoft.com/office/drawing/2014/main" id="{2370917B-353F-4D59-A5AD-30AE2CB99C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2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6: investicije in investicijsko vzdrževanje - delež v vseh odhodkih v letu 2018&#10;">
          <a:extLst>
            <a:ext uri="{FF2B5EF4-FFF2-40B4-BE49-F238E27FC236}">
              <a16:creationId xmlns:a16="http://schemas.microsoft.com/office/drawing/2014/main" id="{4685E2FF-4AE1-4669-BA7D-428C3390B3C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3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7: povračilo škode &quot;izbrisanim&quot;-realizacija po upravnih enotah v letu 2018">
          <a:extLst>
            <a:ext uri="{FF2B5EF4-FFF2-40B4-BE49-F238E27FC236}">
              <a16:creationId xmlns:a16="http://schemas.microsoft.com/office/drawing/2014/main" id="{2E646E9E-7E7F-41A1-87EE-A09277F356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4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7: povračilo škode &quot;izbrisanim&quot; - indeks: realizacija 2018/realizacija 2017&#10;&#10;">
          <a:extLst>
            <a:ext uri="{FF2B5EF4-FFF2-40B4-BE49-F238E27FC236}">
              <a16:creationId xmlns:a16="http://schemas.microsoft.com/office/drawing/2014/main" id="{AD4CE803-126B-49C4-AD65-169A0730B9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5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7: povračilo škode &quot;izbrisanim&quot; - delež v vseh odhodkih v letu 2018&#10;">
          <a:extLst>
            <a:ext uri="{FF2B5EF4-FFF2-40B4-BE49-F238E27FC236}">
              <a16:creationId xmlns:a16="http://schemas.microsoft.com/office/drawing/2014/main" id="{68E3F817-CDF1-48D4-B833-3517B7160E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6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">
          <a:extLst>
            <a:ext uri="{FF2B5EF4-FFF2-40B4-BE49-F238E27FC236}">
              <a16:creationId xmlns:a16="http://schemas.microsoft.com/office/drawing/2014/main" id="{F2C76EF2-D6AC-432B-B35A-49EDE5BCB9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7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8: vplačane tiskovine-indeks: realizacija 2018/realizacija 2017&#10;&#10;">
          <a:extLst>
            <a:ext uri="{FF2B5EF4-FFF2-40B4-BE49-F238E27FC236}">
              <a16:creationId xmlns:a16="http://schemas.microsoft.com/office/drawing/2014/main" id="{F6EE3612-C2FA-43D9-B682-C8F8CFBD88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8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8: vplačane tiskovine-delež v vseh odhodkih v letu 2018&#10;">
          <a:extLst>
            <a:ext uri="{FF2B5EF4-FFF2-40B4-BE49-F238E27FC236}">
              <a16:creationId xmlns:a16="http://schemas.microsoft.com/office/drawing/2014/main" id="{18FA64EE-2A12-41E7-8800-BA97F09072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19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12: Indeks: Prihodki 2018/ Prihodki 2017&#10;">
          <a:extLst>
            <a:ext uri="{FF2B5EF4-FFF2-40B4-BE49-F238E27FC236}">
              <a16:creationId xmlns:a16="http://schemas.microsoft.com/office/drawing/2014/main" id="{436E7B09-AFD3-4A11-9F71-A1E971458E3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2.xml><?xml version="1.0" encoding="utf-8"?>
<xdr:wsDr xmlns:xdr="http://purl.oclc.org/ooxml/drawingml/spreadsheetDrawing" xmlns:a="http://purl.oclc.org/ooxml/drawingml/main">
  <xdr:absoluteAnchor>
    <xdr:pos x="0" y="0"/>
    <xdr:ext cx="6086475" cy="8248650"/>
    <xdr:graphicFrame macro="">
      <xdr:nvGraphicFramePr>
        <xdr:cNvPr id="2" name="Grafikon 1" descr="Graf k tabeli št. 1: Realizacija v upravnih enotah v letu 2018">
          <a:extLst>
            <a:ext uri="{FF2B5EF4-FFF2-40B4-BE49-F238E27FC236}">
              <a16:creationId xmlns:a16="http://schemas.microsoft.com/office/drawing/2014/main" id="{7C7D87F9-8917-446D-A937-4DD96DFF123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20.xml><?xml version="1.0" encoding="utf-8"?>
<xdr:wsDr xmlns:xdr="http://purl.oclc.org/ooxml/drawingml/spreadsheetDrawing" xmlns:a="http://purl.oclc.org/ooxml/drawingml/main">
  <xdr:oneCellAnchor>
    <xdr:from>
      <xdr:col>0</xdr:col>
      <xdr:colOff>180975</xdr:colOff>
      <xdr:row>0</xdr:row>
      <xdr:rowOff>161925</xdr:rowOff>
    </xdr:from>
    <xdr:ext cx="184731" cy="264560"/>
    <xdr:sp macro="" textlink="">
      <xdr:nvSpPr>
        <xdr:cNvPr id="2" name="PoljeZBesedilom 1" descr="nabava opreme, vzdrževanje in gradnja v UE v letu 2018- 1., 2., 3. in 4. del&#10;">
          <a:extLst>
            <a:ext uri="{FF2B5EF4-FFF2-40B4-BE49-F238E27FC236}">
              <a16:creationId xmlns:a16="http://schemas.microsoft.com/office/drawing/2014/main" id="{97CBC24E-4070-45C5-8E4E-9E58DC6F8AD7}"/>
            </a:ext>
          </a:extLst>
        </xdr:cNvPr>
        <xdr:cNvSpPr txBox="1"/>
      </xdr:nvSpPr>
      <xdr:spPr>
        <a:xfrm>
          <a:off x="180975" y="161925"/>
          <a:ext cx="184731" cy="264560"/>
        </a:xfrm>
        <a:prstGeom prst="rect">
          <a:avLst/>
        </a:prstGeom>
        <a:noFill/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l-SI"/>
        </a:p>
      </xdr:txBody>
    </xdr:sp>
    <xdr:clientData/>
  </xdr:oneCellAnchor>
</xdr:wsDr>
</file>

<file path=xl/drawings/drawing21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13: Nabava opreme, vzdrževanje in gradnja v upravnih enotah v letu 2018 iz sredstev upravne enote&#10;">
          <a:extLst>
            <a:ext uri="{FF2B5EF4-FFF2-40B4-BE49-F238E27FC236}">
              <a16:creationId xmlns:a16="http://schemas.microsoft.com/office/drawing/2014/main" id="{31C0A371-83D3-41C8-BCFF-10591D632A4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22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14: Indeks 2018/2017-nabava opreme, vzdrževanje in gradnja v upravnih enotah&#10;">
          <a:extLst>
            <a:ext uri="{FF2B5EF4-FFF2-40B4-BE49-F238E27FC236}">
              <a16:creationId xmlns:a16="http://schemas.microsoft.com/office/drawing/2014/main" id="{0D482619-F78F-413D-8221-2377375451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3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3: Indeks: realizacija UE 2018/realizacija UE 2017&#10;">
          <a:extLst>
            <a:ext uri="{FF2B5EF4-FFF2-40B4-BE49-F238E27FC236}">
              <a16:creationId xmlns:a16="http://schemas.microsoft.com/office/drawing/2014/main" id="{6B2F5AA0-9987-4FFD-BC08-AFF3DDBD1B9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4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4: Plače-realizacija po upravnih enotah v letu 2018">
          <a:extLst>
            <a:ext uri="{FF2B5EF4-FFF2-40B4-BE49-F238E27FC236}">
              <a16:creationId xmlns:a16="http://schemas.microsoft.com/office/drawing/2014/main" id="{580A55F7-704D-4F10-8BD0-498939F0F76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5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4: Plače-indeks: realizacija 2018/realizacija 2017">
          <a:extLst>
            <a:ext uri="{FF2B5EF4-FFF2-40B4-BE49-F238E27FC236}">
              <a16:creationId xmlns:a16="http://schemas.microsoft.com/office/drawing/2014/main" id="{42C5C8CA-371C-4D07-9D6C-E098E99040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6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4: Plače-delež v vseh odhodkih v letu 2018&#10;">
          <a:extLst>
            <a:ext uri="{FF2B5EF4-FFF2-40B4-BE49-F238E27FC236}">
              <a16:creationId xmlns:a16="http://schemas.microsoft.com/office/drawing/2014/main" id="{22EC3F95-534F-4D4E-8CCB-59E6ADF8F24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7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5: Materialni stroški-realizacija po upravnih enotah v letu 2018">
          <a:extLst>
            <a:ext uri="{FF2B5EF4-FFF2-40B4-BE49-F238E27FC236}">
              <a16:creationId xmlns:a16="http://schemas.microsoft.com/office/drawing/2014/main" id="{93138E04-B933-4D61-850D-AD0B8690803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8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5: Materialni stroški-indeks: realizacija 2018/realizacija 2017&#10;">
          <a:extLst>
            <a:ext uri="{FF2B5EF4-FFF2-40B4-BE49-F238E27FC236}">
              <a16:creationId xmlns:a16="http://schemas.microsoft.com/office/drawing/2014/main" id="{43575485-D23C-413A-BA5B-79268D4A9DF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drawings/drawing9.xml><?xml version="1.0" encoding="utf-8"?>
<xdr:wsDr xmlns:xdr="http://purl.oclc.org/ooxml/drawingml/spreadsheetDrawing" xmlns:a="http://purl.oclc.org/ooxml/drawingml/main">
  <xdr:absoluteAnchor>
    <xdr:pos x="0" y="0"/>
    <xdr:ext cx="6229350" cy="10277475"/>
    <xdr:graphicFrame macro="">
      <xdr:nvGraphicFramePr>
        <xdr:cNvPr id="2" name="Grafikon 1" descr="Graf k Tabeli št. 5: Materialni stroški-delež v vseh odhodkih v letu 2018">
          <a:extLst>
            <a:ext uri="{FF2B5EF4-FFF2-40B4-BE49-F238E27FC236}">
              <a16:creationId xmlns:a16="http://schemas.microsoft.com/office/drawing/2014/main" id="{9F7FE585-8FFA-4D85-AB66-B4E395EE5D5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absoluteAnchor>
</xdr:wsDr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2" Type="http://purl.oclc.org/ooxml/officeDocument/relationships/drawing" Target="../drawings/drawing20.xml"/><Relationship Id="rId1" Type="http://purl.oclc.org/ooxml/officeDocument/relationships/printerSettings" Target="../printerSettings/printerSettings32.bin"/></Relationships>
</file>

<file path=xl/worksheets/_rels/sheet1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4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7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45"/>
    <pageSetUpPr fitToPage="1"/>
  </sheetPr>
  <dimension ref="A1:O66"/>
  <sheetViews>
    <sheetView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C4" sqref="C4"/>
    </sheetView>
  </sheetViews>
  <sheetFormatPr defaultRowHeight="12.75"/>
  <cols>
    <col min="1" max="1" width="5.7109375" style="3" customWidth="1"/>
    <col min="2" max="2" width="18" style="2" bestFit="1" customWidth="1"/>
    <col min="3" max="3" width="11.5703125" style="3" bestFit="1" customWidth="1"/>
    <col min="4" max="4" width="10.85546875" style="3" customWidth="1"/>
    <col min="5" max="5" width="10.5703125" style="3" bestFit="1" customWidth="1"/>
    <col min="6" max="7" width="10.42578125" style="3" customWidth="1"/>
    <col min="8" max="8" width="10.5703125" style="13" bestFit="1" customWidth="1"/>
    <col min="9" max="9" width="13.85546875" style="3" customWidth="1"/>
    <col min="10" max="10" width="11.85546875" style="3" bestFit="1" customWidth="1"/>
    <col min="11" max="16384" width="9.140625" style="3"/>
  </cols>
  <sheetData>
    <row r="1" spans="1:15" ht="20.100000000000001" customHeight="1" thickBot="1">
      <c r="A1" s="1" t="s">
        <v>162</v>
      </c>
      <c r="H1" s="4"/>
      <c r="I1" s="30" t="s">
        <v>66</v>
      </c>
    </row>
    <row r="2" spans="1:15" ht="12.95" customHeight="1">
      <c r="A2" s="5" t="s">
        <v>61</v>
      </c>
      <c r="B2" s="6" t="s">
        <v>62</v>
      </c>
      <c r="C2" s="5" t="s">
        <v>63</v>
      </c>
      <c r="D2" s="6" t="s">
        <v>59</v>
      </c>
      <c r="E2" s="5" t="s">
        <v>60</v>
      </c>
      <c r="F2" s="5" t="s">
        <v>139</v>
      </c>
      <c r="G2" s="5" t="s">
        <v>64</v>
      </c>
      <c r="H2" s="18" t="s">
        <v>131</v>
      </c>
      <c r="I2" s="158" t="s">
        <v>65</v>
      </c>
    </row>
    <row r="3" spans="1:15" ht="12.95" customHeight="1" thickBot="1">
      <c r="A3" s="8"/>
      <c r="B3" s="9"/>
      <c r="C3" s="8">
        <v>1</v>
      </c>
      <c r="D3" s="9">
        <v>2</v>
      </c>
      <c r="E3" s="8">
        <v>3</v>
      </c>
      <c r="F3" s="8">
        <v>4</v>
      </c>
      <c r="G3" s="8">
        <v>5</v>
      </c>
      <c r="H3" s="10">
        <v>6</v>
      </c>
      <c r="I3" s="243" t="s">
        <v>130</v>
      </c>
      <c r="L3" s="145"/>
      <c r="M3" s="145"/>
      <c r="N3" s="145"/>
      <c r="O3" s="145"/>
    </row>
    <row r="4" spans="1:15" s="11" customFormat="1" ht="12.95" customHeight="1">
      <c r="A4" s="82">
        <v>6201</v>
      </c>
      <c r="B4" s="15" t="s">
        <v>0</v>
      </c>
      <c r="C4" s="237">
        <v>819044.36</v>
      </c>
      <c r="D4" s="236">
        <v>87632.15</v>
      </c>
      <c r="E4" s="237">
        <v>10021.99</v>
      </c>
      <c r="F4" s="237">
        <v>20692</v>
      </c>
      <c r="G4" s="249">
        <v>61345.760000000002</v>
      </c>
      <c r="H4" s="261">
        <v>11.44</v>
      </c>
      <c r="I4" s="202">
        <f>C4+D4+E4+F4+G4+H4</f>
        <v>998747.7</v>
      </c>
      <c r="J4" s="219"/>
      <c r="L4" s="199"/>
      <c r="M4" s="200"/>
      <c r="N4" s="201"/>
      <c r="O4" s="200"/>
    </row>
    <row r="5" spans="1:15" s="11" customFormat="1" ht="12.95" customHeight="1">
      <c r="A5" s="25">
        <v>6202</v>
      </c>
      <c r="B5" s="250" t="s">
        <v>1</v>
      </c>
      <c r="C5" s="236">
        <v>981825.69</v>
      </c>
      <c r="D5" s="236">
        <v>117828.3</v>
      </c>
      <c r="E5" s="236">
        <v>4000</v>
      </c>
      <c r="F5" s="236">
        <v>45412.5</v>
      </c>
      <c r="G5" s="249">
        <v>59984.63</v>
      </c>
      <c r="H5" s="262">
        <v>1251.6400000000001</v>
      </c>
      <c r="I5" s="249">
        <f t="shared" ref="I5:I61" si="0">C5+D5+E5+F5+G5+H5</f>
        <v>1210302.7599999998</v>
      </c>
      <c r="J5" s="219"/>
      <c r="L5" s="199"/>
      <c r="M5" s="200"/>
      <c r="N5" s="199"/>
      <c r="O5" s="200"/>
    </row>
    <row r="6" spans="1:15" s="11" customFormat="1" ht="12.95" customHeight="1">
      <c r="A6" s="25">
        <v>6203</v>
      </c>
      <c r="B6" s="27" t="s">
        <v>2</v>
      </c>
      <c r="C6" s="236">
        <v>2044210.54</v>
      </c>
      <c r="D6" s="236">
        <v>327118.86</v>
      </c>
      <c r="E6" s="236">
        <v>277.66000000000003</v>
      </c>
      <c r="F6" s="236">
        <v>188019.98</v>
      </c>
      <c r="G6" s="249">
        <v>222816.57</v>
      </c>
      <c r="H6" s="262"/>
      <c r="I6" s="202">
        <f t="shared" si="0"/>
        <v>2782443.61</v>
      </c>
      <c r="J6" s="219"/>
      <c r="L6" s="199"/>
      <c r="M6" s="200"/>
      <c r="N6" s="199"/>
      <c r="O6" s="200"/>
    </row>
    <row r="7" spans="1:15" s="11" customFormat="1" ht="12.95" customHeight="1">
      <c r="A7" s="25">
        <v>6204</v>
      </c>
      <c r="B7" s="27" t="s">
        <v>3</v>
      </c>
      <c r="C7" s="236">
        <v>683751.52</v>
      </c>
      <c r="D7" s="236">
        <v>89034.62</v>
      </c>
      <c r="E7" s="236">
        <v>2715.57</v>
      </c>
      <c r="F7" s="236">
        <v>19845</v>
      </c>
      <c r="G7" s="249">
        <v>43090.31</v>
      </c>
      <c r="H7" s="262"/>
      <c r="I7" s="202">
        <f t="shared" si="0"/>
        <v>838437.02</v>
      </c>
      <c r="J7" s="219"/>
      <c r="L7" s="199"/>
      <c r="M7" s="200"/>
      <c r="N7" s="199"/>
      <c r="O7" s="200"/>
    </row>
    <row r="8" spans="1:15" s="11" customFormat="1" ht="12.95" customHeight="1">
      <c r="A8" s="25">
        <v>6205</v>
      </c>
      <c r="B8" s="27" t="s">
        <v>4</v>
      </c>
      <c r="C8" s="236">
        <v>796123.14</v>
      </c>
      <c r="D8" s="236">
        <v>99665.86</v>
      </c>
      <c r="E8" s="236">
        <v>2997.51</v>
      </c>
      <c r="F8" s="236">
        <v>12875</v>
      </c>
      <c r="G8" s="249">
        <v>45638.63</v>
      </c>
      <c r="H8" s="262"/>
      <c r="I8" s="202">
        <f t="shared" si="0"/>
        <v>957300.14</v>
      </c>
      <c r="J8" s="219"/>
      <c r="L8" s="199"/>
      <c r="M8" s="200"/>
      <c r="N8" s="199"/>
      <c r="O8" s="200"/>
    </row>
    <row r="9" spans="1:15" s="11" customFormat="1" ht="12.95" customHeight="1">
      <c r="A9" s="25">
        <v>6206</v>
      </c>
      <c r="B9" s="27" t="s">
        <v>5</v>
      </c>
      <c r="C9" s="236">
        <v>1063289.4099999999</v>
      </c>
      <c r="D9" s="236">
        <v>159782.53</v>
      </c>
      <c r="E9" s="236">
        <v>2038.23</v>
      </c>
      <c r="F9" s="236">
        <v>51965</v>
      </c>
      <c r="G9" s="249">
        <v>210885</v>
      </c>
      <c r="H9" s="262"/>
      <c r="I9" s="202">
        <f t="shared" si="0"/>
        <v>1487960.17</v>
      </c>
      <c r="J9" s="219"/>
      <c r="L9" s="199"/>
      <c r="M9" s="200"/>
      <c r="N9" s="199"/>
      <c r="O9" s="200"/>
    </row>
    <row r="10" spans="1:15" s="11" customFormat="1" ht="12.95" customHeight="1">
      <c r="A10" s="28">
        <v>6207</v>
      </c>
      <c r="B10" s="27" t="s">
        <v>6</v>
      </c>
      <c r="C10" s="236">
        <v>415286.99</v>
      </c>
      <c r="D10" s="236">
        <v>49609.57</v>
      </c>
      <c r="E10" s="236">
        <v>1887.83</v>
      </c>
      <c r="F10" s="236">
        <v>3082.5</v>
      </c>
      <c r="G10" s="249">
        <v>23060.27</v>
      </c>
      <c r="H10" s="262"/>
      <c r="I10" s="202">
        <f t="shared" si="0"/>
        <v>492927.16000000003</v>
      </c>
      <c r="J10" s="219"/>
      <c r="L10" s="199"/>
      <c r="M10" s="200"/>
      <c r="N10" s="199"/>
      <c r="O10" s="200"/>
    </row>
    <row r="11" spans="1:15" s="11" customFormat="1" ht="12.95" customHeight="1">
      <c r="A11" s="25">
        <v>6208</v>
      </c>
      <c r="B11" s="27" t="s">
        <v>7</v>
      </c>
      <c r="C11" s="236">
        <v>823704.32</v>
      </c>
      <c r="D11" s="236">
        <v>82130.33</v>
      </c>
      <c r="E11" s="236">
        <v>16614.3</v>
      </c>
      <c r="F11" s="236">
        <v>4420</v>
      </c>
      <c r="G11" s="249">
        <v>46397.53</v>
      </c>
      <c r="H11" s="262">
        <v>17.600000000000001</v>
      </c>
      <c r="I11" s="202">
        <f t="shared" si="0"/>
        <v>973284.08</v>
      </c>
      <c r="J11" s="219"/>
      <c r="L11" s="199"/>
      <c r="M11" s="200"/>
      <c r="N11" s="199"/>
      <c r="O11" s="200"/>
    </row>
    <row r="12" spans="1:15" s="11" customFormat="1" ht="12.95" customHeight="1">
      <c r="A12" s="25">
        <v>6209</v>
      </c>
      <c r="B12" s="27" t="s">
        <v>8</v>
      </c>
      <c r="C12" s="236">
        <v>824674.42</v>
      </c>
      <c r="D12" s="236">
        <v>148660.85</v>
      </c>
      <c r="E12" s="236">
        <v>1502.64</v>
      </c>
      <c r="F12" s="236">
        <v>19675</v>
      </c>
      <c r="G12" s="249">
        <v>128429.9</v>
      </c>
      <c r="H12" s="262"/>
      <c r="I12" s="202">
        <f t="shared" si="0"/>
        <v>1122942.81</v>
      </c>
      <c r="J12" s="219"/>
      <c r="L12" s="199"/>
      <c r="M12" s="200"/>
      <c r="N12" s="199"/>
      <c r="O12" s="200"/>
    </row>
    <row r="13" spans="1:15" s="11" customFormat="1" ht="12.95" customHeight="1">
      <c r="A13" s="25">
        <v>6210</v>
      </c>
      <c r="B13" s="27" t="s">
        <v>9</v>
      </c>
      <c r="C13" s="236">
        <v>459028.4</v>
      </c>
      <c r="D13" s="236">
        <v>53244.82</v>
      </c>
      <c r="E13" s="236">
        <v>10066.1</v>
      </c>
      <c r="F13" s="236">
        <v>22035</v>
      </c>
      <c r="G13" s="249">
        <v>21876</v>
      </c>
      <c r="H13" s="262">
        <v>1491.36</v>
      </c>
      <c r="I13" s="202">
        <f t="shared" si="0"/>
        <v>567741.68000000005</v>
      </c>
      <c r="J13" s="219"/>
      <c r="L13" s="199"/>
      <c r="M13" s="200"/>
      <c r="N13" s="199"/>
      <c r="O13" s="200"/>
    </row>
    <row r="14" spans="1:15" s="11" customFormat="1" ht="12.95" customHeight="1">
      <c r="A14" s="25">
        <v>6211</v>
      </c>
      <c r="B14" s="27" t="s">
        <v>10</v>
      </c>
      <c r="C14" s="236">
        <v>513926.02</v>
      </c>
      <c r="D14" s="236">
        <v>56366.19</v>
      </c>
      <c r="E14" s="236">
        <v>2886.61</v>
      </c>
      <c r="F14" s="236">
        <v>16755</v>
      </c>
      <c r="G14" s="249">
        <v>40058.370000000003</v>
      </c>
      <c r="H14" s="262">
        <v>96</v>
      </c>
      <c r="I14" s="202">
        <f t="shared" si="0"/>
        <v>630088.18999999994</v>
      </c>
      <c r="J14" s="219"/>
      <c r="L14" s="199"/>
      <c r="M14" s="200"/>
      <c r="N14" s="199"/>
      <c r="O14" s="200"/>
    </row>
    <row r="15" spans="1:15" s="11" customFormat="1" ht="12.95" customHeight="1">
      <c r="A15" s="25">
        <v>6212</v>
      </c>
      <c r="B15" s="27" t="s">
        <v>11</v>
      </c>
      <c r="C15" s="236">
        <v>595721.06999999995</v>
      </c>
      <c r="D15" s="236">
        <v>48629.01</v>
      </c>
      <c r="E15" s="236">
        <v>6917</v>
      </c>
      <c r="F15" s="236">
        <v>19168.330000000002</v>
      </c>
      <c r="G15" s="249">
        <v>30933.94</v>
      </c>
      <c r="H15" s="262"/>
      <c r="I15" s="202">
        <f t="shared" si="0"/>
        <v>701369.34999999986</v>
      </c>
      <c r="J15" s="219"/>
      <c r="L15" s="199"/>
      <c r="M15" s="200"/>
      <c r="N15" s="199"/>
      <c r="O15" s="200"/>
    </row>
    <row r="16" spans="1:15" s="11" customFormat="1" ht="12.95" customHeight="1">
      <c r="A16" s="25">
        <v>6213</v>
      </c>
      <c r="B16" s="27" t="s">
        <v>12</v>
      </c>
      <c r="C16" s="236">
        <v>774799.97</v>
      </c>
      <c r="D16" s="236">
        <v>85102.57</v>
      </c>
      <c r="E16" s="236">
        <v>1986.22</v>
      </c>
      <c r="F16" s="236">
        <v>17895.830000000002</v>
      </c>
      <c r="G16" s="249">
        <v>55741.67</v>
      </c>
      <c r="H16" s="262">
        <v>273.3</v>
      </c>
      <c r="I16" s="202">
        <f t="shared" si="0"/>
        <v>935799.56</v>
      </c>
      <c r="J16" s="219"/>
      <c r="L16" s="199"/>
      <c r="M16" s="200"/>
      <c r="N16" s="199"/>
      <c r="O16" s="200"/>
    </row>
    <row r="17" spans="1:15" s="11" customFormat="1" ht="12.95" customHeight="1">
      <c r="A17" s="25">
        <v>6214</v>
      </c>
      <c r="B17" s="27" t="s">
        <v>13</v>
      </c>
      <c r="C17" s="236">
        <v>845741.27</v>
      </c>
      <c r="D17" s="236">
        <v>131813.92000000001</v>
      </c>
      <c r="E17" s="236">
        <v>3998.2</v>
      </c>
      <c r="F17" s="236">
        <v>220869.96</v>
      </c>
      <c r="G17" s="249">
        <v>92066.87</v>
      </c>
      <c r="H17" s="262"/>
      <c r="I17" s="202">
        <f t="shared" si="0"/>
        <v>1294490.2200000002</v>
      </c>
      <c r="J17" s="219"/>
      <c r="L17" s="199"/>
      <c r="M17" s="200"/>
      <c r="N17" s="199"/>
      <c r="O17" s="200"/>
    </row>
    <row r="18" spans="1:15" s="11" customFormat="1" ht="12.95" customHeight="1">
      <c r="A18" s="25">
        <v>6215</v>
      </c>
      <c r="B18" s="27" t="s">
        <v>14</v>
      </c>
      <c r="C18" s="236">
        <v>847916.82</v>
      </c>
      <c r="D18" s="236">
        <v>96675.4</v>
      </c>
      <c r="E18" s="236">
        <v>3944.54</v>
      </c>
      <c r="F18" s="236">
        <v>32729.18</v>
      </c>
      <c r="G18" s="249">
        <v>102513.2</v>
      </c>
      <c r="H18" s="262"/>
      <c r="I18" s="202">
        <f t="shared" si="0"/>
        <v>1083779.1400000001</v>
      </c>
      <c r="J18" s="219"/>
      <c r="L18" s="199"/>
      <c r="M18" s="200"/>
      <c r="N18" s="199"/>
      <c r="O18" s="200"/>
    </row>
    <row r="19" spans="1:15" s="11" customFormat="1" ht="12.95" customHeight="1">
      <c r="A19" s="25">
        <v>6216</v>
      </c>
      <c r="B19" s="27" t="s">
        <v>15</v>
      </c>
      <c r="C19" s="236">
        <v>684549.84</v>
      </c>
      <c r="D19" s="236">
        <v>64848.65</v>
      </c>
      <c r="E19" s="236">
        <v>1565.74</v>
      </c>
      <c r="F19" s="236">
        <v>59688.34</v>
      </c>
      <c r="G19" s="249">
        <v>35299.15</v>
      </c>
      <c r="H19" s="262"/>
      <c r="I19" s="202">
        <f t="shared" si="0"/>
        <v>845951.72</v>
      </c>
      <c r="J19" s="219"/>
      <c r="L19" s="199"/>
      <c r="M19" s="200"/>
      <c r="N19" s="199"/>
      <c r="O19" s="200"/>
    </row>
    <row r="20" spans="1:15" s="11" customFormat="1" ht="12.95" customHeight="1">
      <c r="A20" s="29">
        <v>6217</v>
      </c>
      <c r="B20" s="27" t="s">
        <v>16</v>
      </c>
      <c r="C20" s="236">
        <v>1386024.34</v>
      </c>
      <c r="D20" s="236">
        <v>221381.48</v>
      </c>
      <c r="E20" s="236">
        <v>14744.44</v>
      </c>
      <c r="F20" s="236">
        <v>118666.68</v>
      </c>
      <c r="G20" s="249">
        <v>163373.24</v>
      </c>
      <c r="H20" s="262"/>
      <c r="I20" s="202">
        <f t="shared" si="0"/>
        <v>1904190.18</v>
      </c>
      <c r="J20" s="219"/>
      <c r="L20" s="199"/>
      <c r="M20" s="200"/>
      <c r="N20" s="199"/>
      <c r="O20" s="200"/>
    </row>
    <row r="21" spans="1:15" s="11" customFormat="1" ht="12.95" customHeight="1">
      <c r="A21" s="25">
        <v>6218</v>
      </c>
      <c r="B21" s="27" t="s">
        <v>17</v>
      </c>
      <c r="C21" s="236">
        <v>2134438.2400000002</v>
      </c>
      <c r="D21" s="236">
        <v>263868.09999999998</v>
      </c>
      <c r="E21" s="236">
        <v>10306.879999999999</v>
      </c>
      <c r="F21" s="236">
        <v>299105.78999999998</v>
      </c>
      <c r="G21" s="249">
        <v>260802.93</v>
      </c>
      <c r="H21" s="262">
        <v>1100</v>
      </c>
      <c r="I21" s="202">
        <f t="shared" si="0"/>
        <v>2969621.9400000004</v>
      </c>
      <c r="J21" s="219"/>
      <c r="L21" s="199"/>
      <c r="M21" s="200"/>
      <c r="N21" s="199"/>
      <c r="O21" s="200"/>
    </row>
    <row r="22" spans="1:15" s="11" customFormat="1" ht="12.95" customHeight="1">
      <c r="A22" s="25">
        <v>6219</v>
      </c>
      <c r="B22" s="27" t="s">
        <v>18</v>
      </c>
      <c r="C22" s="236">
        <v>968253.62</v>
      </c>
      <c r="D22" s="236">
        <v>108827.47</v>
      </c>
      <c r="E22" s="236">
        <v>2500.59</v>
      </c>
      <c r="F22" s="236">
        <v>26302.5</v>
      </c>
      <c r="G22" s="249">
        <v>70498.14</v>
      </c>
      <c r="H22" s="262"/>
      <c r="I22" s="202">
        <f t="shared" si="0"/>
        <v>1176382.32</v>
      </c>
      <c r="J22" s="219"/>
      <c r="L22" s="199"/>
      <c r="M22" s="200"/>
      <c r="N22" s="199"/>
      <c r="O22" s="200"/>
    </row>
    <row r="23" spans="1:15" s="11" customFormat="1" ht="12.95" customHeight="1">
      <c r="A23" s="25">
        <v>6220</v>
      </c>
      <c r="B23" s="27" t="s">
        <v>19</v>
      </c>
      <c r="C23" s="236">
        <v>619411.96</v>
      </c>
      <c r="D23" s="236">
        <v>73663.41</v>
      </c>
      <c r="E23" s="236">
        <v>8169.72</v>
      </c>
      <c r="F23" s="236">
        <v>10895</v>
      </c>
      <c r="G23" s="249">
        <v>42448.87</v>
      </c>
      <c r="H23" s="262"/>
      <c r="I23" s="202">
        <f t="shared" si="0"/>
        <v>754588.96</v>
      </c>
      <c r="J23" s="219"/>
      <c r="L23" s="199"/>
      <c r="M23" s="200"/>
      <c r="N23" s="199"/>
      <c r="O23" s="200"/>
    </row>
    <row r="24" spans="1:15" s="11" customFormat="1" ht="12.95" customHeight="1">
      <c r="A24" s="25">
        <v>6221</v>
      </c>
      <c r="B24" s="27" t="s">
        <v>20</v>
      </c>
      <c r="C24" s="236">
        <v>554398.18000000005</v>
      </c>
      <c r="D24" s="236">
        <v>78107.12</v>
      </c>
      <c r="E24" s="236">
        <v>10371.36</v>
      </c>
      <c r="F24" s="236">
        <v>0</v>
      </c>
      <c r="G24" s="249">
        <v>49385.38</v>
      </c>
      <c r="H24" s="262">
        <v>50</v>
      </c>
      <c r="I24" s="202">
        <f t="shared" si="0"/>
        <v>692312.04</v>
      </c>
      <c r="J24" s="219"/>
      <c r="L24" s="199"/>
      <c r="M24" s="200"/>
      <c r="N24" s="199"/>
      <c r="O24" s="200"/>
    </row>
    <row r="25" spans="1:15" s="11" customFormat="1" ht="12.95" customHeight="1">
      <c r="A25" s="25">
        <v>6222</v>
      </c>
      <c r="B25" s="27" t="s">
        <v>21</v>
      </c>
      <c r="C25" s="236">
        <v>975343.98</v>
      </c>
      <c r="D25" s="236">
        <v>89841.06</v>
      </c>
      <c r="E25" s="236">
        <v>3974.49</v>
      </c>
      <c r="F25" s="236">
        <v>14310.84</v>
      </c>
      <c r="G25" s="249">
        <v>42547</v>
      </c>
      <c r="H25" s="262"/>
      <c r="I25" s="202">
        <f t="shared" si="0"/>
        <v>1126017.3700000001</v>
      </c>
      <c r="J25" s="219"/>
      <c r="L25" s="199"/>
      <c r="M25" s="200"/>
      <c r="N25" s="199"/>
      <c r="O25" s="200"/>
    </row>
    <row r="26" spans="1:15" s="11" customFormat="1" ht="12.95" customHeight="1">
      <c r="A26" s="25">
        <v>6223</v>
      </c>
      <c r="B26" s="27" t="s">
        <v>22</v>
      </c>
      <c r="C26" s="236">
        <v>610292.06999999995</v>
      </c>
      <c r="D26" s="236">
        <v>68713.539999999994</v>
      </c>
      <c r="E26" s="236">
        <v>1728.39</v>
      </c>
      <c r="F26" s="236">
        <v>32861.660000000003</v>
      </c>
      <c r="G26" s="249">
        <v>53206.04</v>
      </c>
      <c r="H26" s="262"/>
      <c r="I26" s="202">
        <f t="shared" si="0"/>
        <v>766801.70000000007</v>
      </c>
      <c r="J26" s="219"/>
      <c r="L26" s="199"/>
      <c r="M26" s="200"/>
      <c r="N26" s="199"/>
      <c r="O26" s="200"/>
    </row>
    <row r="27" spans="1:15" s="11" customFormat="1" ht="12.95" customHeight="1">
      <c r="A27" s="29">
        <v>6224</v>
      </c>
      <c r="B27" s="27" t="s">
        <v>23</v>
      </c>
      <c r="C27" s="236">
        <v>6542176.21</v>
      </c>
      <c r="D27" s="236">
        <v>1302038.51</v>
      </c>
      <c r="E27" s="236">
        <v>19354.8</v>
      </c>
      <c r="F27" s="236">
        <v>1995529.68</v>
      </c>
      <c r="G27" s="249">
        <v>1253611.02</v>
      </c>
      <c r="H27" s="262"/>
      <c r="I27" s="202">
        <f t="shared" si="0"/>
        <v>11112710.219999999</v>
      </c>
      <c r="J27" s="219"/>
      <c r="L27" s="199"/>
      <c r="M27" s="200"/>
      <c r="N27" s="199"/>
      <c r="O27" s="200"/>
    </row>
    <row r="28" spans="1:15" s="11" customFormat="1" ht="12.95" customHeight="1">
      <c r="A28" s="25">
        <v>6225</v>
      </c>
      <c r="B28" s="27" t="s">
        <v>24</v>
      </c>
      <c r="C28" s="236">
        <v>632129.51</v>
      </c>
      <c r="D28" s="236">
        <v>62084.03</v>
      </c>
      <c r="E28" s="236">
        <v>4997.24</v>
      </c>
      <c r="F28" s="236">
        <v>12577.5</v>
      </c>
      <c r="G28" s="249">
        <v>41627.61</v>
      </c>
      <c r="H28" s="262"/>
      <c r="I28" s="202">
        <f t="shared" si="0"/>
        <v>753415.89</v>
      </c>
      <c r="J28" s="219"/>
      <c r="L28" s="199"/>
      <c r="M28" s="200"/>
      <c r="N28" s="199"/>
      <c r="O28" s="200"/>
    </row>
    <row r="29" spans="1:15" s="11" customFormat="1" ht="12.95" customHeight="1">
      <c r="A29" s="25">
        <v>6226</v>
      </c>
      <c r="B29" s="27" t="s">
        <v>25</v>
      </c>
      <c r="C29" s="236">
        <v>561364.67000000004</v>
      </c>
      <c r="D29" s="236">
        <v>69885.42</v>
      </c>
      <c r="E29" s="236">
        <v>1948</v>
      </c>
      <c r="F29" s="236">
        <v>29092.5</v>
      </c>
      <c r="G29" s="249">
        <v>46356.1</v>
      </c>
      <c r="H29" s="262">
        <v>905.7</v>
      </c>
      <c r="I29" s="202">
        <f t="shared" si="0"/>
        <v>709552.39</v>
      </c>
      <c r="J29" s="219"/>
      <c r="L29" s="199"/>
      <c r="M29" s="200"/>
      <c r="N29" s="199"/>
      <c r="O29" s="200"/>
    </row>
    <row r="30" spans="1:15" s="11" customFormat="1" ht="12.95" customHeight="1">
      <c r="A30" s="25">
        <v>6227</v>
      </c>
      <c r="B30" s="27" t="s">
        <v>26</v>
      </c>
      <c r="C30" s="236">
        <v>3170449.11</v>
      </c>
      <c r="D30" s="236">
        <v>435288.08</v>
      </c>
      <c r="E30" s="236">
        <v>22994.66</v>
      </c>
      <c r="F30" s="236">
        <v>256955.8</v>
      </c>
      <c r="G30" s="249">
        <v>453405.23</v>
      </c>
      <c r="H30" s="262">
        <v>175.68</v>
      </c>
      <c r="I30" s="202">
        <f t="shared" si="0"/>
        <v>4339268.5599999996</v>
      </c>
      <c r="J30" s="219"/>
      <c r="L30" s="199"/>
      <c r="M30" s="200"/>
      <c r="N30" s="199"/>
      <c r="O30" s="200"/>
    </row>
    <row r="31" spans="1:15" s="11" customFormat="1" ht="12.95" customHeight="1">
      <c r="A31" s="25">
        <v>6228</v>
      </c>
      <c r="B31" s="27" t="s">
        <v>27</v>
      </c>
      <c r="C31" s="236">
        <v>462080.03</v>
      </c>
      <c r="D31" s="236">
        <v>57398.48</v>
      </c>
      <c r="E31" s="236">
        <v>2805.63</v>
      </c>
      <c r="F31" s="236">
        <v>12572.5</v>
      </c>
      <c r="G31" s="249">
        <v>26424.87</v>
      </c>
      <c r="H31" s="262"/>
      <c r="I31" s="202">
        <f t="shared" si="0"/>
        <v>561281.51</v>
      </c>
      <c r="J31" s="219"/>
      <c r="L31" s="199"/>
      <c r="M31" s="200"/>
      <c r="N31" s="199"/>
      <c r="O31" s="200"/>
    </row>
    <row r="32" spans="1:15" s="11" customFormat="1" ht="12.95" customHeight="1">
      <c r="A32" s="25">
        <v>6229</v>
      </c>
      <c r="B32" s="27" t="s">
        <v>28</v>
      </c>
      <c r="C32" s="236">
        <v>533340.16000000003</v>
      </c>
      <c r="D32" s="236">
        <v>68214.42</v>
      </c>
      <c r="E32" s="236">
        <v>7074.21</v>
      </c>
      <c r="F32" s="236">
        <v>11530</v>
      </c>
      <c r="G32" s="249">
        <v>42027.98</v>
      </c>
      <c r="H32" s="262">
        <f>1500+1171.8</f>
        <v>2671.8</v>
      </c>
      <c r="I32" s="202">
        <f t="shared" si="0"/>
        <v>664858.57000000007</v>
      </c>
      <c r="J32" s="219"/>
      <c r="L32" s="199"/>
      <c r="M32" s="200"/>
      <c r="N32" s="199"/>
      <c r="O32" s="200"/>
    </row>
    <row r="33" spans="1:15" s="11" customFormat="1" ht="12.95" customHeight="1">
      <c r="A33" s="25">
        <v>6230</v>
      </c>
      <c r="B33" s="27" t="s">
        <v>29</v>
      </c>
      <c r="C33" s="236">
        <v>1769361.12</v>
      </c>
      <c r="D33" s="236">
        <v>181555.06</v>
      </c>
      <c r="E33" s="236">
        <v>45587.83</v>
      </c>
      <c r="F33" s="236">
        <v>14253.33</v>
      </c>
      <c r="G33" s="249">
        <v>119322.63</v>
      </c>
      <c r="H33" s="262">
        <v>1500</v>
      </c>
      <c r="I33" s="202">
        <f t="shared" si="0"/>
        <v>2131579.9700000002</v>
      </c>
      <c r="J33" s="219"/>
      <c r="L33" s="199"/>
      <c r="M33" s="200"/>
      <c r="N33" s="199"/>
      <c r="O33" s="200"/>
    </row>
    <row r="34" spans="1:15" s="11" customFormat="1" ht="12.95" customHeight="1">
      <c r="A34" s="25">
        <v>6231</v>
      </c>
      <c r="B34" s="27" t="s">
        <v>30</v>
      </c>
      <c r="C34" s="236">
        <v>1822209.39</v>
      </c>
      <c r="D34" s="236">
        <v>190104.46</v>
      </c>
      <c r="E34" s="236">
        <v>15899.53</v>
      </c>
      <c r="F34" s="236">
        <v>58675</v>
      </c>
      <c r="G34" s="249">
        <v>149700.04999999999</v>
      </c>
      <c r="H34" s="262">
        <v>314.76</v>
      </c>
      <c r="I34" s="202">
        <f t="shared" si="0"/>
        <v>2236903.1899999995</v>
      </c>
      <c r="J34" s="219"/>
      <c r="L34" s="199"/>
      <c r="M34" s="200"/>
      <c r="N34" s="199"/>
      <c r="O34" s="200"/>
    </row>
    <row r="35" spans="1:15" s="11" customFormat="1" ht="12.95" customHeight="1">
      <c r="A35" s="25">
        <v>6232</v>
      </c>
      <c r="B35" s="27" t="s">
        <v>31</v>
      </c>
      <c r="C35" s="236">
        <v>1895919.29</v>
      </c>
      <c r="D35" s="236">
        <v>229888.44</v>
      </c>
      <c r="E35" s="236">
        <v>5059.1000000000004</v>
      </c>
      <c r="F35" s="236">
        <v>44913.33</v>
      </c>
      <c r="G35" s="249">
        <v>175825.46</v>
      </c>
      <c r="H35" s="262"/>
      <c r="I35" s="202">
        <f t="shared" si="0"/>
        <v>2351605.62</v>
      </c>
      <c r="J35" s="219"/>
      <c r="L35" s="199"/>
      <c r="M35" s="200"/>
      <c r="N35" s="199"/>
      <c r="O35" s="200"/>
    </row>
    <row r="36" spans="1:15" s="11" customFormat="1" ht="12.95" customHeight="1">
      <c r="A36" s="25">
        <v>6233</v>
      </c>
      <c r="B36" s="27" t="s">
        <v>32</v>
      </c>
      <c r="C36" s="236">
        <v>644724.99</v>
      </c>
      <c r="D36" s="236">
        <v>67108.5</v>
      </c>
      <c r="E36" s="236">
        <v>3986.59</v>
      </c>
      <c r="F36" s="236">
        <v>4980</v>
      </c>
      <c r="G36" s="249">
        <v>30625.19</v>
      </c>
      <c r="H36" s="262"/>
      <c r="I36" s="202">
        <f t="shared" si="0"/>
        <v>751425.2699999999</v>
      </c>
      <c r="J36" s="219"/>
      <c r="L36" s="199"/>
      <c r="M36" s="200"/>
      <c r="N36" s="199"/>
      <c r="O36" s="200"/>
    </row>
    <row r="37" spans="1:15" s="11" customFormat="1" ht="12.95" customHeight="1">
      <c r="A37" s="25">
        <v>6234</v>
      </c>
      <c r="B37" s="27" t="s">
        <v>33</v>
      </c>
      <c r="C37" s="236">
        <v>662113.91</v>
      </c>
      <c r="D37" s="236">
        <v>70921.36</v>
      </c>
      <c r="E37" s="236">
        <v>4326.9799999999996</v>
      </c>
      <c r="F37" s="236">
        <v>8256.67</v>
      </c>
      <c r="G37" s="249">
        <v>54467.25</v>
      </c>
      <c r="H37" s="262"/>
      <c r="I37" s="202">
        <f t="shared" si="0"/>
        <v>800086.17</v>
      </c>
      <c r="J37" s="219"/>
      <c r="L37" s="199"/>
      <c r="M37" s="200"/>
      <c r="N37" s="199"/>
      <c r="O37" s="200"/>
    </row>
    <row r="38" spans="1:15" s="11" customFormat="1" ht="12.95" customHeight="1">
      <c r="A38" s="25">
        <v>6235</v>
      </c>
      <c r="B38" s="27" t="s">
        <v>34</v>
      </c>
      <c r="C38" s="236">
        <v>745136.91</v>
      </c>
      <c r="D38" s="236">
        <v>111997.67</v>
      </c>
      <c r="E38" s="236">
        <v>3000</v>
      </c>
      <c r="F38" s="236">
        <v>48381.67</v>
      </c>
      <c r="G38" s="249">
        <v>59503.38</v>
      </c>
      <c r="H38" s="262">
        <v>3483</v>
      </c>
      <c r="I38" s="202">
        <f t="shared" si="0"/>
        <v>971502.63000000012</v>
      </c>
      <c r="J38" s="219"/>
      <c r="L38" s="199"/>
      <c r="M38" s="200"/>
      <c r="N38" s="199"/>
      <c r="O38" s="200"/>
    </row>
    <row r="39" spans="1:15" s="11" customFormat="1" ht="12.95" customHeight="1">
      <c r="A39" s="25">
        <v>6236</v>
      </c>
      <c r="B39" s="27" t="s">
        <v>35</v>
      </c>
      <c r="C39" s="236">
        <v>775582.48</v>
      </c>
      <c r="D39" s="236">
        <v>79750.36</v>
      </c>
      <c r="E39" s="236">
        <v>611.11</v>
      </c>
      <c r="F39" s="236">
        <v>104340.83</v>
      </c>
      <c r="G39" s="249">
        <v>60345.77</v>
      </c>
      <c r="H39" s="262"/>
      <c r="I39" s="202">
        <f t="shared" si="0"/>
        <v>1020630.5499999999</v>
      </c>
      <c r="J39" s="219"/>
      <c r="L39" s="199"/>
      <c r="M39" s="200"/>
      <c r="N39" s="199"/>
      <c r="O39" s="200"/>
    </row>
    <row r="40" spans="1:15" s="11" customFormat="1" ht="12.95" customHeight="1">
      <c r="A40" s="25">
        <v>6237</v>
      </c>
      <c r="B40" s="27" t="s">
        <v>36</v>
      </c>
      <c r="C40" s="236">
        <v>1621021.56</v>
      </c>
      <c r="D40" s="236">
        <v>256140.37</v>
      </c>
      <c r="E40" s="236">
        <v>11592.51</v>
      </c>
      <c r="F40" s="236">
        <v>29247.34</v>
      </c>
      <c r="G40" s="249">
        <v>161402.51</v>
      </c>
      <c r="H40" s="262"/>
      <c r="I40" s="202">
        <f t="shared" si="0"/>
        <v>2079404.2900000003</v>
      </c>
      <c r="J40" s="219"/>
      <c r="L40" s="199"/>
      <c r="M40" s="200"/>
      <c r="N40" s="199"/>
      <c r="O40" s="200"/>
    </row>
    <row r="41" spans="1:15" s="11" customFormat="1" ht="12.95" customHeight="1">
      <c r="A41" s="25">
        <v>6238</v>
      </c>
      <c r="B41" s="27" t="s">
        <v>37</v>
      </c>
      <c r="C41" s="236">
        <v>543452.93999999994</v>
      </c>
      <c r="D41" s="236">
        <v>61178.400000000001</v>
      </c>
      <c r="E41" s="236">
        <v>3420</v>
      </c>
      <c r="F41" s="236">
        <v>2727.5</v>
      </c>
      <c r="G41" s="249">
        <v>35950.69</v>
      </c>
      <c r="H41" s="262">
        <v>53.56</v>
      </c>
      <c r="I41" s="202">
        <f t="shared" si="0"/>
        <v>646783.09000000008</v>
      </c>
      <c r="J41" s="219"/>
      <c r="L41" s="199"/>
      <c r="M41" s="200"/>
      <c r="N41" s="199"/>
      <c r="O41" s="200"/>
    </row>
    <row r="42" spans="1:15" s="11" customFormat="1" ht="12.95" customHeight="1">
      <c r="A42" s="25">
        <v>6239</v>
      </c>
      <c r="B42" s="27" t="s">
        <v>38</v>
      </c>
      <c r="C42" s="236">
        <v>959662.13</v>
      </c>
      <c r="D42" s="236">
        <v>106384.19</v>
      </c>
      <c r="E42" s="236">
        <v>6992.49</v>
      </c>
      <c r="F42" s="236">
        <v>49519.98</v>
      </c>
      <c r="G42" s="249">
        <v>102963.57</v>
      </c>
      <c r="H42" s="262">
        <v>295.33999999999997</v>
      </c>
      <c r="I42" s="202">
        <f t="shared" si="0"/>
        <v>1225817.7000000002</v>
      </c>
      <c r="J42" s="219"/>
      <c r="L42" s="199"/>
      <c r="M42" s="200"/>
      <c r="N42" s="199"/>
      <c r="O42" s="200"/>
    </row>
    <row r="43" spans="1:15" s="11" customFormat="1" ht="12.95" customHeight="1">
      <c r="A43" s="25">
        <v>6240</v>
      </c>
      <c r="B43" s="27" t="s">
        <v>39</v>
      </c>
      <c r="C43" s="236">
        <v>804879.19</v>
      </c>
      <c r="D43" s="236">
        <v>96301.32</v>
      </c>
      <c r="E43" s="236">
        <v>7947.54</v>
      </c>
      <c r="F43" s="236">
        <v>31005.82</v>
      </c>
      <c r="G43" s="249">
        <v>67261.240000000005</v>
      </c>
      <c r="H43" s="262"/>
      <c r="I43" s="202">
        <f t="shared" si="0"/>
        <v>1007395.11</v>
      </c>
      <c r="J43" s="219"/>
      <c r="L43" s="199"/>
      <c r="M43" s="200"/>
      <c r="N43" s="199"/>
      <c r="O43" s="200"/>
    </row>
    <row r="44" spans="1:15" s="11" customFormat="1" ht="12.95" customHeight="1">
      <c r="A44" s="25">
        <v>6241</v>
      </c>
      <c r="B44" s="27" t="s">
        <v>40</v>
      </c>
      <c r="C44" s="236">
        <v>515591.42</v>
      </c>
      <c r="D44" s="236">
        <v>56621.3</v>
      </c>
      <c r="E44" s="236">
        <v>3651.67</v>
      </c>
      <c r="F44" s="236">
        <v>8965.83</v>
      </c>
      <c r="G44" s="249">
        <v>34526.85</v>
      </c>
      <c r="H44" s="262"/>
      <c r="I44" s="202">
        <f t="shared" si="0"/>
        <v>619357.06999999995</v>
      </c>
      <c r="J44" s="219"/>
      <c r="L44" s="199"/>
      <c r="M44" s="200"/>
      <c r="N44" s="199"/>
      <c r="O44" s="200"/>
    </row>
    <row r="45" spans="1:15" s="11" customFormat="1" ht="12.95" customHeight="1">
      <c r="A45" s="25">
        <v>6242</v>
      </c>
      <c r="B45" s="27" t="s">
        <v>41</v>
      </c>
      <c r="C45" s="236">
        <v>572542.03</v>
      </c>
      <c r="D45" s="236">
        <v>47825.11</v>
      </c>
      <c r="E45" s="236">
        <v>2557.9699999999998</v>
      </c>
      <c r="F45" s="236">
        <v>18315</v>
      </c>
      <c r="G45" s="249">
        <v>39203.800000000003</v>
      </c>
      <c r="H45" s="262"/>
      <c r="I45" s="202">
        <f t="shared" si="0"/>
        <v>680443.91</v>
      </c>
      <c r="J45" s="219"/>
      <c r="L45" s="199"/>
      <c r="M45" s="200"/>
      <c r="N45" s="199"/>
      <c r="O45" s="200"/>
    </row>
    <row r="46" spans="1:15" s="11" customFormat="1" ht="12.95" customHeight="1">
      <c r="A46" s="25">
        <v>6243</v>
      </c>
      <c r="B46" s="27" t="s">
        <v>42</v>
      </c>
      <c r="C46" s="236">
        <v>658083.25</v>
      </c>
      <c r="D46" s="236">
        <v>64357.09</v>
      </c>
      <c r="E46" s="236">
        <v>1669.66</v>
      </c>
      <c r="F46" s="236">
        <v>6707.5</v>
      </c>
      <c r="G46" s="249">
        <v>41585.46</v>
      </c>
      <c r="H46" s="262">
        <v>3822.38</v>
      </c>
      <c r="I46" s="202">
        <f t="shared" si="0"/>
        <v>776225.34</v>
      </c>
      <c r="J46" s="219"/>
      <c r="L46" s="199"/>
      <c r="M46" s="200"/>
      <c r="N46" s="199"/>
      <c r="O46" s="200"/>
    </row>
    <row r="47" spans="1:15" s="11" customFormat="1" ht="12.95" customHeight="1">
      <c r="A47" s="25">
        <v>6244</v>
      </c>
      <c r="B47" s="27" t="s">
        <v>43</v>
      </c>
      <c r="C47" s="236">
        <v>803965.02</v>
      </c>
      <c r="D47" s="236">
        <v>100675.81</v>
      </c>
      <c r="E47" s="236">
        <v>18000</v>
      </c>
      <c r="F47" s="236">
        <v>45625.69</v>
      </c>
      <c r="G47" s="249">
        <v>64712.92</v>
      </c>
      <c r="H47" s="262">
        <v>43.83</v>
      </c>
      <c r="I47" s="202">
        <f t="shared" si="0"/>
        <v>1033023.27</v>
      </c>
      <c r="J47" s="219"/>
      <c r="L47" s="199"/>
      <c r="M47" s="200"/>
      <c r="N47" s="199"/>
      <c r="O47" s="200"/>
    </row>
    <row r="48" spans="1:15" s="11" customFormat="1" ht="12.95" customHeight="1">
      <c r="A48" s="28">
        <v>6245</v>
      </c>
      <c r="B48" s="27" t="s">
        <v>44</v>
      </c>
      <c r="C48" s="236">
        <v>656412.27</v>
      </c>
      <c r="D48" s="236">
        <v>81970.64</v>
      </c>
      <c r="E48" s="236">
        <v>2976.07</v>
      </c>
      <c r="F48" s="236">
        <v>10790</v>
      </c>
      <c r="G48" s="249">
        <v>60507.73</v>
      </c>
      <c r="H48" s="262">
        <v>3167</v>
      </c>
      <c r="I48" s="202">
        <f t="shared" si="0"/>
        <v>815823.71</v>
      </c>
      <c r="J48" s="219"/>
      <c r="L48" s="199"/>
      <c r="M48" s="200"/>
      <c r="N48" s="199"/>
      <c r="O48" s="200"/>
    </row>
    <row r="49" spans="1:15" s="11" customFormat="1" ht="12.95" customHeight="1">
      <c r="A49" s="28">
        <v>6246</v>
      </c>
      <c r="B49" s="27" t="s">
        <v>45</v>
      </c>
      <c r="C49" s="236">
        <v>843140.55</v>
      </c>
      <c r="D49" s="236">
        <v>109079.52</v>
      </c>
      <c r="E49" s="236">
        <v>7550.32</v>
      </c>
      <c r="F49" s="236">
        <v>13267.5</v>
      </c>
      <c r="G49" s="249">
        <v>93174.66</v>
      </c>
      <c r="H49" s="262"/>
      <c r="I49" s="202">
        <f t="shared" si="0"/>
        <v>1066212.55</v>
      </c>
      <c r="J49" s="219"/>
      <c r="L49" s="199"/>
      <c r="M49" s="200"/>
      <c r="N49" s="199"/>
      <c r="O49" s="200"/>
    </row>
    <row r="50" spans="1:15" s="11" customFormat="1" ht="12.95" customHeight="1">
      <c r="A50" s="28">
        <v>6247</v>
      </c>
      <c r="B50" s="27" t="s">
        <v>46</v>
      </c>
      <c r="C50" s="236">
        <v>696318.38</v>
      </c>
      <c r="D50" s="236">
        <v>82362.149999999994</v>
      </c>
      <c r="E50" s="236">
        <v>5173.3500000000004</v>
      </c>
      <c r="F50" s="236">
        <v>6875</v>
      </c>
      <c r="G50" s="249">
        <v>74374.490000000005</v>
      </c>
      <c r="H50" s="262"/>
      <c r="I50" s="202">
        <f t="shared" si="0"/>
        <v>865103.37</v>
      </c>
      <c r="J50" s="219"/>
      <c r="L50" s="199"/>
      <c r="M50" s="200"/>
      <c r="N50" s="199"/>
      <c r="O50" s="200"/>
    </row>
    <row r="51" spans="1:15" s="11" customFormat="1" ht="12.95" customHeight="1">
      <c r="A51" s="25">
        <v>6248</v>
      </c>
      <c r="B51" s="27" t="s">
        <v>47</v>
      </c>
      <c r="C51" s="236">
        <v>646240.18999999994</v>
      </c>
      <c r="D51" s="236">
        <v>74432.100000000006</v>
      </c>
      <c r="E51" s="236">
        <v>2626.85</v>
      </c>
      <c r="F51" s="236">
        <v>17880</v>
      </c>
      <c r="G51" s="249">
        <v>54039.66</v>
      </c>
      <c r="H51" s="262"/>
      <c r="I51" s="202">
        <f t="shared" si="0"/>
        <v>795218.79999999993</v>
      </c>
      <c r="J51" s="219"/>
      <c r="L51" s="199"/>
      <c r="M51" s="200"/>
      <c r="N51" s="199"/>
      <c r="O51" s="200"/>
    </row>
    <row r="52" spans="1:15" s="11" customFormat="1" ht="12.95" customHeight="1">
      <c r="A52" s="25">
        <v>6249</v>
      </c>
      <c r="B52" s="27" t="s">
        <v>48</v>
      </c>
      <c r="C52" s="236">
        <v>971973.87</v>
      </c>
      <c r="D52" s="236">
        <v>132337.12</v>
      </c>
      <c r="E52" s="236">
        <v>4998.95</v>
      </c>
      <c r="F52" s="236">
        <v>42845</v>
      </c>
      <c r="G52" s="249">
        <v>109384.84</v>
      </c>
      <c r="H52" s="262"/>
      <c r="I52" s="202">
        <f t="shared" si="0"/>
        <v>1261539.78</v>
      </c>
      <c r="J52" s="219"/>
      <c r="L52" s="199"/>
      <c r="M52" s="200"/>
      <c r="N52" s="199"/>
      <c r="O52" s="200"/>
    </row>
    <row r="53" spans="1:15" s="11" customFormat="1" ht="12.95" customHeight="1">
      <c r="A53" s="25">
        <v>6250</v>
      </c>
      <c r="B53" s="27" t="s">
        <v>49</v>
      </c>
      <c r="C53" s="236">
        <v>1091137.96</v>
      </c>
      <c r="D53" s="236">
        <v>120166.97</v>
      </c>
      <c r="E53" s="236">
        <v>9749.58</v>
      </c>
      <c r="F53" s="236">
        <v>37720.83</v>
      </c>
      <c r="G53" s="249">
        <v>77558.77</v>
      </c>
      <c r="H53" s="262">
        <v>803</v>
      </c>
      <c r="I53" s="202">
        <f t="shared" si="0"/>
        <v>1337137.1100000001</v>
      </c>
      <c r="J53" s="219"/>
      <c r="L53" s="199"/>
      <c r="M53" s="200"/>
      <c r="N53" s="199"/>
      <c r="O53" s="200"/>
    </row>
    <row r="54" spans="1:15" s="11" customFormat="1" ht="12.95" customHeight="1">
      <c r="A54" s="25">
        <v>6251</v>
      </c>
      <c r="B54" s="27" t="s">
        <v>50</v>
      </c>
      <c r="C54" s="236">
        <v>748778.86</v>
      </c>
      <c r="D54" s="236">
        <v>71684.44</v>
      </c>
      <c r="E54" s="236">
        <v>4561.3100000000004</v>
      </c>
      <c r="F54" s="236">
        <v>17668.330000000002</v>
      </c>
      <c r="G54" s="249">
        <v>43695.41</v>
      </c>
      <c r="H54" s="262">
        <v>1385.94</v>
      </c>
      <c r="I54" s="202">
        <f t="shared" si="0"/>
        <v>887774.29</v>
      </c>
      <c r="J54" s="219"/>
      <c r="L54" s="199"/>
      <c r="M54" s="200"/>
      <c r="N54" s="199"/>
      <c r="O54" s="200"/>
    </row>
    <row r="55" spans="1:15" s="11" customFormat="1" ht="12.95" customHeight="1">
      <c r="A55" s="25">
        <v>6252</v>
      </c>
      <c r="B55" s="27" t="s">
        <v>51</v>
      </c>
      <c r="C55" s="236">
        <v>574275.74</v>
      </c>
      <c r="D55" s="236">
        <v>63186.86</v>
      </c>
      <c r="E55" s="236">
        <v>3913.3</v>
      </c>
      <c r="F55" s="236">
        <v>49490.83</v>
      </c>
      <c r="G55" s="249">
        <v>36611.75</v>
      </c>
      <c r="H55" s="262"/>
      <c r="I55" s="202">
        <f t="shared" si="0"/>
        <v>727478.48</v>
      </c>
      <c r="J55" s="219"/>
      <c r="L55" s="199"/>
      <c r="M55" s="200"/>
      <c r="N55" s="199"/>
      <c r="O55" s="200"/>
    </row>
    <row r="56" spans="1:15" s="11" customFormat="1" ht="12.95" customHeight="1">
      <c r="A56" s="25">
        <v>6253</v>
      </c>
      <c r="B56" s="27" t="s">
        <v>52</v>
      </c>
      <c r="C56" s="236">
        <v>661318.03</v>
      </c>
      <c r="D56" s="236">
        <v>81680.460000000006</v>
      </c>
      <c r="E56" s="236">
        <v>2988.26</v>
      </c>
      <c r="F56" s="236">
        <v>0</v>
      </c>
      <c r="G56" s="249">
        <v>64028.7</v>
      </c>
      <c r="H56" s="262"/>
      <c r="I56" s="202">
        <f t="shared" si="0"/>
        <v>810015.45</v>
      </c>
      <c r="J56" s="219"/>
      <c r="L56" s="199"/>
      <c r="M56" s="200"/>
      <c r="N56" s="199"/>
      <c r="O56" s="200"/>
    </row>
    <row r="57" spans="1:15" s="11" customFormat="1" ht="12.95" customHeight="1">
      <c r="A57" s="25">
        <v>6254</v>
      </c>
      <c r="B57" s="27" t="s">
        <v>53</v>
      </c>
      <c r="C57" s="236">
        <v>601856.06000000006</v>
      </c>
      <c r="D57" s="236">
        <v>52358.44</v>
      </c>
      <c r="E57" s="236">
        <v>10120.08</v>
      </c>
      <c r="F57" s="236">
        <v>77869.990000000005</v>
      </c>
      <c r="G57" s="249">
        <v>38949.57</v>
      </c>
      <c r="H57" s="262"/>
      <c r="I57" s="202">
        <f t="shared" si="0"/>
        <v>781154.1399999999</v>
      </c>
      <c r="J57" s="219"/>
      <c r="L57" s="199"/>
      <c r="M57" s="200"/>
      <c r="N57" s="199"/>
      <c r="O57" s="200"/>
    </row>
    <row r="58" spans="1:15" s="11" customFormat="1" ht="12.95" customHeight="1">
      <c r="A58" s="25">
        <v>6255</v>
      </c>
      <c r="B58" s="27" t="s">
        <v>54</v>
      </c>
      <c r="C58" s="236">
        <v>1111592.6000000001</v>
      </c>
      <c r="D58" s="236">
        <v>141392.54999999999</v>
      </c>
      <c r="E58" s="236">
        <v>4926.6499999999996</v>
      </c>
      <c r="F58" s="236">
        <v>139559.14000000001</v>
      </c>
      <c r="G58" s="249">
        <v>138248.46</v>
      </c>
      <c r="H58" s="262"/>
      <c r="I58" s="202">
        <f t="shared" si="0"/>
        <v>1535719.4</v>
      </c>
      <c r="J58" s="219"/>
      <c r="L58" s="199"/>
      <c r="M58" s="200"/>
      <c r="N58" s="199"/>
      <c r="O58" s="200"/>
    </row>
    <row r="59" spans="1:15" s="11" customFormat="1" ht="12.95" customHeight="1">
      <c r="A59" s="25">
        <v>6256</v>
      </c>
      <c r="B59" s="27" t="s">
        <v>55</v>
      </c>
      <c r="C59" s="236">
        <v>657189.99</v>
      </c>
      <c r="D59" s="236">
        <v>64985.87</v>
      </c>
      <c r="E59" s="236">
        <v>3997.89</v>
      </c>
      <c r="F59" s="236">
        <v>46922.52</v>
      </c>
      <c r="G59" s="249">
        <v>77846.27</v>
      </c>
      <c r="H59" s="262">
        <v>44.9</v>
      </c>
      <c r="I59" s="202">
        <f t="shared" si="0"/>
        <v>850987.44000000006</v>
      </c>
      <c r="J59" s="219"/>
      <c r="L59" s="199"/>
      <c r="M59" s="200"/>
      <c r="N59" s="199"/>
      <c r="O59" s="200"/>
    </row>
    <row r="60" spans="1:15" s="11" customFormat="1" ht="12.95" customHeight="1">
      <c r="A60" s="25">
        <v>6257</v>
      </c>
      <c r="B60" s="27" t="s">
        <v>56</v>
      </c>
      <c r="C60" s="236">
        <v>631164.47</v>
      </c>
      <c r="D60" s="236">
        <v>54368.38</v>
      </c>
      <c r="E60" s="236">
        <v>13000</v>
      </c>
      <c r="F60" s="236">
        <v>16536.64</v>
      </c>
      <c r="G60" s="249">
        <v>41782.379999999997</v>
      </c>
      <c r="H60" s="262">
        <v>1853.23</v>
      </c>
      <c r="I60" s="202">
        <f t="shared" si="0"/>
        <v>758705.1</v>
      </c>
      <c r="J60" s="219"/>
      <c r="L60" s="199"/>
      <c r="M60" s="200"/>
      <c r="N60" s="199"/>
      <c r="O60" s="200"/>
    </row>
    <row r="61" spans="1:15" s="11" customFormat="1" ht="12.95" customHeight="1" thickBot="1">
      <c r="A61" s="25">
        <v>6258</v>
      </c>
      <c r="B61" s="307" t="s">
        <v>57</v>
      </c>
      <c r="C61" s="251">
        <v>1076579.71</v>
      </c>
      <c r="D61" s="236">
        <v>107746.97</v>
      </c>
      <c r="E61" s="251">
        <v>10364.33</v>
      </c>
      <c r="F61" s="251">
        <v>26284.16</v>
      </c>
      <c r="G61" s="249">
        <v>105587.27</v>
      </c>
      <c r="H61" s="308">
        <v>145</v>
      </c>
      <c r="I61" s="309">
        <f t="shared" si="0"/>
        <v>1326707.44</v>
      </c>
      <c r="J61" s="219"/>
      <c r="L61" s="199"/>
      <c r="M61" s="200"/>
      <c r="N61" s="199"/>
      <c r="O61" s="200"/>
    </row>
    <row r="62" spans="1:15" s="35" customFormat="1" ht="15" customHeight="1" thickBot="1">
      <c r="A62" s="32"/>
      <c r="B62" s="33" t="s">
        <v>58</v>
      </c>
      <c r="C62" s="198">
        <f>SUM(C4:C61)</f>
        <v>58085520.170000009</v>
      </c>
      <c r="D62" s="198">
        <f t="shared" ref="D62:I62" si="1">SUM(D4:D61)</f>
        <v>7556016.6600000011</v>
      </c>
      <c r="E62" s="198">
        <f t="shared" si="1"/>
        <v>405640.47</v>
      </c>
      <c r="F62" s="198">
        <f t="shared" si="1"/>
        <v>4555154.4999999991</v>
      </c>
      <c r="G62" s="198">
        <f t="shared" si="1"/>
        <v>5979038.9399999995</v>
      </c>
      <c r="H62" s="198">
        <f>SUM(H4:H61)</f>
        <v>24956.460000000003</v>
      </c>
      <c r="I62" s="198">
        <f t="shared" si="1"/>
        <v>76606327.200000003</v>
      </c>
      <c r="J62" s="220"/>
    </row>
    <row r="63" spans="1:15">
      <c r="C63" s="12"/>
      <c r="D63" s="12"/>
      <c r="E63" s="12"/>
      <c r="F63" s="12"/>
      <c r="G63" s="12"/>
      <c r="H63" s="12"/>
      <c r="I63" s="13"/>
    </row>
    <row r="64" spans="1:15">
      <c r="A64" s="51"/>
    </row>
    <row r="66" spans="9:9">
      <c r="I66" s="13"/>
    </row>
  </sheetData>
  <phoneticPr fontId="3" type="noConversion"/>
  <pageMargins left="0.39370078740157483" right="0" top="0" bottom="0" header="0" footer="0"/>
  <pageSetup paperSize="9" scale="98" orientation="portrait" r:id="rId1"/>
  <headerFooter alignWithMargins="0">
    <oddHeader>&amp;R28</oddHeader>
    <oddFooter>&amp;C&amp;8Ministrstvo za javno upravo / Služba za upravne enote</oddFooter>
  </headerFooter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8">
    <tabColor indexed="12"/>
  </sheetPr>
  <dimension ref="A1:F64"/>
  <sheetViews>
    <sheetView zoomScaleNormal="100" workbookViewId="0">
      <pane xSplit="2" ySplit="3" topLeftCell="C4" activePane="bottomRight" state="frozen"/>
      <selection activeCell="B12" sqref="B12"/>
      <selection pane="topRight" activeCell="B12" sqref="B12"/>
      <selection pane="bottomLeft" activeCell="B12" sqref="B12"/>
      <selection pane="bottomRight" activeCell="E34" sqref="E34"/>
    </sheetView>
  </sheetViews>
  <sheetFormatPr defaultRowHeight="12.75"/>
  <cols>
    <col min="1" max="1" width="5.5703125" style="3" customWidth="1"/>
    <col min="2" max="2" width="19.5703125" style="3" customWidth="1"/>
    <col min="3" max="5" width="20" bestFit="1" customWidth="1"/>
  </cols>
  <sheetData>
    <row r="1" spans="1:6" ht="18" customHeight="1">
      <c r="A1" s="1" t="s">
        <v>181</v>
      </c>
      <c r="F1" s="77"/>
    </row>
    <row r="2" spans="1:6" ht="13.5" thickBot="1">
      <c r="F2" s="78"/>
    </row>
    <row r="3" spans="1:6" ht="13.5" thickBot="1">
      <c r="A3" s="79" t="s">
        <v>103</v>
      </c>
      <c r="B3" s="80" t="s">
        <v>104</v>
      </c>
      <c r="C3" s="81" t="s">
        <v>180</v>
      </c>
      <c r="D3" s="81" t="s">
        <v>152</v>
      </c>
      <c r="E3" s="81" t="s">
        <v>105</v>
      </c>
    </row>
    <row r="4" spans="1:6">
      <c r="A4" s="82">
        <v>6201</v>
      </c>
      <c r="B4" s="15" t="s">
        <v>0</v>
      </c>
      <c r="C4" s="292">
        <v>1</v>
      </c>
      <c r="D4" s="291">
        <v>1</v>
      </c>
      <c r="E4" s="293">
        <f t="shared" ref="E4:E35" si="0">D4-C4</f>
        <v>0</v>
      </c>
    </row>
    <row r="5" spans="1:6">
      <c r="A5" s="25">
        <v>6202</v>
      </c>
      <c r="B5" s="16" t="s">
        <v>1</v>
      </c>
      <c r="C5" s="292">
        <v>0</v>
      </c>
      <c r="D5" s="291">
        <v>0</v>
      </c>
      <c r="E5" s="293">
        <f t="shared" si="0"/>
        <v>0</v>
      </c>
    </row>
    <row r="6" spans="1:6">
      <c r="A6" s="25">
        <v>6203</v>
      </c>
      <c r="B6" s="16" t="s">
        <v>2</v>
      </c>
      <c r="C6" s="292">
        <v>2</v>
      </c>
      <c r="D6" s="291">
        <v>2</v>
      </c>
      <c r="E6" s="293">
        <f t="shared" si="0"/>
        <v>0</v>
      </c>
    </row>
    <row r="7" spans="1:6">
      <c r="A7" s="25">
        <v>6204</v>
      </c>
      <c r="B7" s="16" t="s">
        <v>3</v>
      </c>
      <c r="C7" s="292">
        <v>1</v>
      </c>
      <c r="D7" s="291">
        <v>1</v>
      </c>
      <c r="E7" s="293">
        <f t="shared" si="0"/>
        <v>0</v>
      </c>
    </row>
    <row r="8" spans="1:6">
      <c r="A8" s="25">
        <v>6205</v>
      </c>
      <c r="B8" s="16" t="s">
        <v>4</v>
      </c>
      <c r="C8" s="292">
        <v>1</v>
      </c>
      <c r="D8" s="291">
        <v>1</v>
      </c>
      <c r="E8" s="293">
        <f t="shared" si="0"/>
        <v>0</v>
      </c>
    </row>
    <row r="9" spans="1:6">
      <c r="A9" s="25">
        <v>6206</v>
      </c>
      <c r="B9" s="16" t="s">
        <v>5</v>
      </c>
      <c r="C9" s="292">
        <v>0</v>
      </c>
      <c r="D9" s="291">
        <v>0</v>
      </c>
      <c r="E9" s="293">
        <f t="shared" si="0"/>
        <v>0</v>
      </c>
    </row>
    <row r="10" spans="1:6">
      <c r="A10" s="25">
        <v>6207</v>
      </c>
      <c r="B10" s="16" t="s">
        <v>6</v>
      </c>
      <c r="C10" s="291">
        <v>0</v>
      </c>
      <c r="D10" s="291">
        <v>0</v>
      </c>
      <c r="E10" s="293">
        <f t="shared" si="0"/>
        <v>0</v>
      </c>
    </row>
    <row r="11" spans="1:6">
      <c r="A11" s="25">
        <v>6208</v>
      </c>
      <c r="B11" s="16" t="s">
        <v>7</v>
      </c>
      <c r="C11" s="291">
        <v>1</v>
      </c>
      <c r="D11" s="291">
        <v>1</v>
      </c>
      <c r="E11" s="293">
        <f t="shared" si="0"/>
        <v>0</v>
      </c>
    </row>
    <row r="12" spans="1:6">
      <c r="A12" s="25">
        <v>6209</v>
      </c>
      <c r="B12" s="16" t="s">
        <v>8</v>
      </c>
      <c r="C12" s="291">
        <v>2</v>
      </c>
      <c r="D12" s="291">
        <v>2</v>
      </c>
      <c r="E12" s="293">
        <f t="shared" si="0"/>
        <v>0</v>
      </c>
    </row>
    <row r="13" spans="1:6">
      <c r="A13" s="25">
        <v>6210</v>
      </c>
      <c r="B13" s="16" t="s">
        <v>9</v>
      </c>
      <c r="C13" s="291">
        <v>0</v>
      </c>
      <c r="D13" s="291">
        <v>0</v>
      </c>
      <c r="E13" s="293">
        <f t="shared" si="0"/>
        <v>0</v>
      </c>
    </row>
    <row r="14" spans="1:6">
      <c r="A14" s="25">
        <v>6211</v>
      </c>
      <c r="B14" s="16" t="s">
        <v>10</v>
      </c>
      <c r="C14" s="291">
        <v>0</v>
      </c>
      <c r="D14" s="291">
        <v>0</v>
      </c>
      <c r="E14" s="293">
        <f t="shared" si="0"/>
        <v>0</v>
      </c>
    </row>
    <row r="15" spans="1:6">
      <c r="A15" s="25">
        <v>6212</v>
      </c>
      <c r="B15" s="16" t="s">
        <v>11</v>
      </c>
      <c r="C15" s="291">
        <v>0</v>
      </c>
      <c r="D15" s="291">
        <v>0</v>
      </c>
      <c r="E15" s="293">
        <f t="shared" si="0"/>
        <v>0</v>
      </c>
    </row>
    <row r="16" spans="1:6">
      <c r="A16" s="25">
        <v>6213</v>
      </c>
      <c r="B16" s="16" t="s">
        <v>12</v>
      </c>
      <c r="C16" s="291">
        <v>0</v>
      </c>
      <c r="D16" s="291">
        <v>0</v>
      </c>
      <c r="E16" s="293">
        <f t="shared" si="0"/>
        <v>0</v>
      </c>
    </row>
    <row r="17" spans="1:5">
      <c r="A17" s="25">
        <v>6214</v>
      </c>
      <c r="B17" s="16" t="s">
        <v>13</v>
      </c>
      <c r="C17" s="291">
        <v>1</v>
      </c>
      <c r="D17" s="291">
        <v>1</v>
      </c>
      <c r="E17" s="293">
        <f t="shared" si="0"/>
        <v>0</v>
      </c>
    </row>
    <row r="18" spans="1:5">
      <c r="A18" s="25">
        <v>6215</v>
      </c>
      <c r="B18" s="16" t="s">
        <v>14</v>
      </c>
      <c r="C18" s="291">
        <v>0</v>
      </c>
      <c r="D18" s="291">
        <v>0</v>
      </c>
      <c r="E18" s="293">
        <f t="shared" si="0"/>
        <v>0</v>
      </c>
    </row>
    <row r="19" spans="1:5">
      <c r="A19" s="25">
        <v>6216</v>
      </c>
      <c r="B19" s="16" t="s">
        <v>15</v>
      </c>
      <c r="C19" s="291">
        <v>2</v>
      </c>
      <c r="D19" s="291">
        <v>2</v>
      </c>
      <c r="E19" s="293">
        <f t="shared" si="0"/>
        <v>0</v>
      </c>
    </row>
    <row r="20" spans="1:5">
      <c r="A20" s="25">
        <v>6217</v>
      </c>
      <c r="B20" s="16" t="s">
        <v>16</v>
      </c>
      <c r="C20" s="291">
        <v>0</v>
      </c>
      <c r="D20" s="291">
        <v>0</v>
      </c>
      <c r="E20" s="293">
        <f t="shared" si="0"/>
        <v>0</v>
      </c>
    </row>
    <row r="21" spans="1:5">
      <c r="A21" s="25">
        <v>6218</v>
      </c>
      <c r="B21" s="16" t="s">
        <v>17</v>
      </c>
      <c r="C21" s="291">
        <v>5</v>
      </c>
      <c r="D21" s="291">
        <v>5</v>
      </c>
      <c r="E21" s="293">
        <f t="shared" si="0"/>
        <v>0</v>
      </c>
    </row>
    <row r="22" spans="1:5">
      <c r="A22" s="25">
        <v>6219</v>
      </c>
      <c r="B22" s="16" t="s">
        <v>18</v>
      </c>
      <c r="C22" s="291">
        <v>1</v>
      </c>
      <c r="D22" s="291">
        <v>1</v>
      </c>
      <c r="E22" s="293">
        <f t="shared" si="0"/>
        <v>0</v>
      </c>
    </row>
    <row r="23" spans="1:5">
      <c r="A23" s="25">
        <v>6220</v>
      </c>
      <c r="B23" s="16" t="s">
        <v>19</v>
      </c>
      <c r="C23" s="291">
        <v>1</v>
      </c>
      <c r="D23" s="291">
        <v>1</v>
      </c>
      <c r="E23" s="293">
        <f t="shared" si="0"/>
        <v>0</v>
      </c>
    </row>
    <row r="24" spans="1:5">
      <c r="A24" s="25">
        <v>6221</v>
      </c>
      <c r="B24" s="16" t="s">
        <v>20</v>
      </c>
      <c r="C24" s="291">
        <v>0</v>
      </c>
      <c r="D24" s="291">
        <v>0</v>
      </c>
      <c r="E24" s="293">
        <f t="shared" si="0"/>
        <v>0</v>
      </c>
    </row>
    <row r="25" spans="1:5">
      <c r="A25" s="25">
        <v>6222</v>
      </c>
      <c r="B25" s="16" t="s">
        <v>21</v>
      </c>
      <c r="C25" s="291">
        <v>4</v>
      </c>
      <c r="D25" s="291">
        <v>4</v>
      </c>
      <c r="E25" s="293">
        <f t="shared" si="0"/>
        <v>0</v>
      </c>
    </row>
    <row r="26" spans="1:5">
      <c r="A26" s="25">
        <v>6223</v>
      </c>
      <c r="B26" s="16" t="s">
        <v>22</v>
      </c>
      <c r="C26" s="291">
        <v>0</v>
      </c>
      <c r="D26" s="291">
        <v>0</v>
      </c>
      <c r="E26" s="293">
        <f t="shared" si="0"/>
        <v>0</v>
      </c>
    </row>
    <row r="27" spans="1:5">
      <c r="A27" s="25">
        <v>6224</v>
      </c>
      <c r="B27" s="16" t="s">
        <v>23</v>
      </c>
      <c r="C27" s="291">
        <v>6</v>
      </c>
      <c r="D27" s="291">
        <v>6</v>
      </c>
      <c r="E27" s="293">
        <f t="shared" si="0"/>
        <v>0</v>
      </c>
    </row>
    <row r="28" spans="1:5">
      <c r="A28" s="25">
        <v>6225</v>
      </c>
      <c r="B28" s="16" t="s">
        <v>24</v>
      </c>
      <c r="C28" s="291">
        <v>2</v>
      </c>
      <c r="D28" s="291">
        <v>2</v>
      </c>
      <c r="E28" s="293">
        <f t="shared" si="0"/>
        <v>0</v>
      </c>
    </row>
    <row r="29" spans="1:5">
      <c r="A29" s="25">
        <v>6226</v>
      </c>
      <c r="B29" s="16" t="s">
        <v>25</v>
      </c>
      <c r="C29" s="291">
        <v>0</v>
      </c>
      <c r="D29" s="291">
        <v>0</v>
      </c>
      <c r="E29" s="293">
        <f t="shared" si="0"/>
        <v>0</v>
      </c>
    </row>
    <row r="30" spans="1:5">
      <c r="A30" s="25">
        <v>6227</v>
      </c>
      <c r="B30" s="16" t="s">
        <v>26</v>
      </c>
      <c r="C30" s="291">
        <v>4</v>
      </c>
      <c r="D30" s="291">
        <v>5</v>
      </c>
      <c r="E30" s="357">
        <f t="shared" si="0"/>
        <v>1</v>
      </c>
    </row>
    <row r="31" spans="1:5">
      <c r="A31" s="25">
        <v>6228</v>
      </c>
      <c r="B31" s="16" t="s">
        <v>27</v>
      </c>
      <c r="C31" s="291">
        <v>0</v>
      </c>
      <c r="D31" s="291">
        <v>0</v>
      </c>
      <c r="E31" s="293">
        <f t="shared" si="0"/>
        <v>0</v>
      </c>
    </row>
    <row r="32" spans="1:5">
      <c r="A32" s="25">
        <v>6229</v>
      </c>
      <c r="B32" s="16" t="s">
        <v>28</v>
      </c>
      <c r="C32" s="291">
        <v>0</v>
      </c>
      <c r="D32" s="291">
        <v>0</v>
      </c>
      <c r="E32" s="293">
        <f t="shared" si="0"/>
        <v>0</v>
      </c>
    </row>
    <row r="33" spans="1:5">
      <c r="A33" s="25">
        <v>6230</v>
      </c>
      <c r="B33" s="16" t="s">
        <v>29</v>
      </c>
      <c r="C33" s="291">
        <v>10</v>
      </c>
      <c r="D33" s="291">
        <v>10</v>
      </c>
      <c r="E33" s="293">
        <f t="shared" si="0"/>
        <v>0</v>
      </c>
    </row>
    <row r="34" spans="1:5">
      <c r="A34" s="25">
        <v>6231</v>
      </c>
      <c r="B34" s="16" t="s">
        <v>30</v>
      </c>
      <c r="C34" s="291">
        <v>5</v>
      </c>
      <c r="D34" s="291">
        <v>5</v>
      </c>
      <c r="E34" s="293">
        <f t="shared" si="0"/>
        <v>0</v>
      </c>
    </row>
    <row r="35" spans="1:5">
      <c r="A35" s="25">
        <v>6232</v>
      </c>
      <c r="B35" s="16" t="s">
        <v>31</v>
      </c>
      <c r="C35" s="291">
        <v>4</v>
      </c>
      <c r="D35" s="291">
        <v>4</v>
      </c>
      <c r="E35" s="293">
        <f t="shared" si="0"/>
        <v>0</v>
      </c>
    </row>
    <row r="36" spans="1:5">
      <c r="A36" s="25">
        <v>6233</v>
      </c>
      <c r="B36" s="16" t="s">
        <v>32</v>
      </c>
      <c r="C36" s="291">
        <v>0</v>
      </c>
      <c r="D36" s="291">
        <v>0</v>
      </c>
      <c r="E36" s="293">
        <f t="shared" ref="E36:E61" si="1">D36-C36</f>
        <v>0</v>
      </c>
    </row>
    <row r="37" spans="1:5">
      <c r="A37" s="25">
        <v>6234</v>
      </c>
      <c r="B37" s="16" t="s">
        <v>33</v>
      </c>
      <c r="C37" s="291">
        <v>1</v>
      </c>
      <c r="D37" s="291">
        <v>1</v>
      </c>
      <c r="E37" s="293">
        <f t="shared" si="1"/>
        <v>0</v>
      </c>
    </row>
    <row r="38" spans="1:5">
      <c r="A38" s="25">
        <v>6235</v>
      </c>
      <c r="B38" s="16" t="s">
        <v>34</v>
      </c>
      <c r="C38" s="291">
        <v>0</v>
      </c>
      <c r="D38" s="291">
        <v>0</v>
      </c>
      <c r="E38" s="293">
        <f t="shared" si="1"/>
        <v>0</v>
      </c>
    </row>
    <row r="39" spans="1:5">
      <c r="A39" s="25">
        <v>6236</v>
      </c>
      <c r="B39" s="16" t="s">
        <v>35</v>
      </c>
      <c r="C39" s="291">
        <v>1</v>
      </c>
      <c r="D39" s="291">
        <v>1</v>
      </c>
      <c r="E39" s="293">
        <f t="shared" si="1"/>
        <v>0</v>
      </c>
    </row>
    <row r="40" spans="1:5">
      <c r="A40" s="25">
        <v>6237</v>
      </c>
      <c r="B40" s="16" t="s">
        <v>36</v>
      </c>
      <c r="C40" s="304">
        <v>10</v>
      </c>
      <c r="D40" s="83">
        <v>10</v>
      </c>
      <c r="E40" s="293">
        <f t="shared" si="1"/>
        <v>0</v>
      </c>
    </row>
    <row r="41" spans="1:5">
      <c r="A41" s="25">
        <v>6238</v>
      </c>
      <c r="B41" s="16" t="s">
        <v>37</v>
      </c>
      <c r="C41" s="304">
        <v>4</v>
      </c>
      <c r="D41" s="83">
        <v>4</v>
      </c>
      <c r="E41" s="293">
        <f t="shared" si="1"/>
        <v>0</v>
      </c>
    </row>
    <row r="42" spans="1:5">
      <c r="A42" s="25">
        <v>6239</v>
      </c>
      <c r="B42" s="16" t="s">
        <v>38</v>
      </c>
      <c r="C42" s="304">
        <v>2</v>
      </c>
      <c r="D42" s="83">
        <v>2</v>
      </c>
      <c r="E42" s="293">
        <f t="shared" si="1"/>
        <v>0</v>
      </c>
    </row>
    <row r="43" spans="1:5">
      <c r="A43" s="25">
        <v>6240</v>
      </c>
      <c r="B43" s="16" t="s">
        <v>39</v>
      </c>
      <c r="C43" s="304">
        <v>3</v>
      </c>
      <c r="D43" s="83">
        <v>3</v>
      </c>
      <c r="E43" s="293">
        <f t="shared" si="1"/>
        <v>0</v>
      </c>
    </row>
    <row r="44" spans="1:5">
      <c r="A44" s="25">
        <v>6241</v>
      </c>
      <c r="B44" s="16" t="s">
        <v>40</v>
      </c>
      <c r="C44" s="304">
        <v>1</v>
      </c>
      <c r="D44" s="83">
        <v>1</v>
      </c>
      <c r="E44" s="293">
        <f t="shared" si="1"/>
        <v>0</v>
      </c>
    </row>
    <row r="45" spans="1:5">
      <c r="A45" s="25">
        <v>6242</v>
      </c>
      <c r="B45" s="16" t="s">
        <v>41</v>
      </c>
      <c r="C45" s="304">
        <v>2</v>
      </c>
      <c r="D45" s="83">
        <v>2</v>
      </c>
      <c r="E45" s="293">
        <f t="shared" si="1"/>
        <v>0</v>
      </c>
    </row>
    <row r="46" spans="1:5">
      <c r="A46" s="25">
        <v>6243</v>
      </c>
      <c r="B46" s="16" t="s">
        <v>42</v>
      </c>
      <c r="C46" s="304">
        <v>0</v>
      </c>
      <c r="D46" s="83">
        <v>0</v>
      </c>
      <c r="E46" s="293">
        <f t="shared" si="1"/>
        <v>0</v>
      </c>
    </row>
    <row r="47" spans="1:5">
      <c r="A47" s="25">
        <v>6244</v>
      </c>
      <c r="B47" s="16" t="s">
        <v>43</v>
      </c>
      <c r="C47" s="304">
        <v>3</v>
      </c>
      <c r="D47" s="83">
        <v>3</v>
      </c>
      <c r="E47" s="293">
        <f t="shared" si="1"/>
        <v>0</v>
      </c>
    </row>
    <row r="48" spans="1:5">
      <c r="A48" s="25">
        <v>6245</v>
      </c>
      <c r="B48" s="16" t="s">
        <v>44</v>
      </c>
      <c r="C48" s="304">
        <v>0</v>
      </c>
      <c r="D48" s="83">
        <v>0</v>
      </c>
      <c r="E48" s="293">
        <f t="shared" si="1"/>
        <v>0</v>
      </c>
    </row>
    <row r="49" spans="1:5">
      <c r="A49" s="25">
        <v>6246</v>
      </c>
      <c r="B49" s="16" t="s">
        <v>45</v>
      </c>
      <c r="C49" s="304">
        <v>2</v>
      </c>
      <c r="D49" s="83">
        <v>2</v>
      </c>
      <c r="E49" s="293">
        <f t="shared" si="1"/>
        <v>0</v>
      </c>
    </row>
    <row r="50" spans="1:5">
      <c r="A50" s="25">
        <v>6247</v>
      </c>
      <c r="B50" s="16" t="s">
        <v>46</v>
      </c>
      <c r="C50" s="304">
        <v>1</v>
      </c>
      <c r="D50" s="83">
        <v>1</v>
      </c>
      <c r="E50" s="293">
        <f t="shared" si="1"/>
        <v>0</v>
      </c>
    </row>
    <row r="51" spans="1:5">
      <c r="A51" s="25">
        <v>6248</v>
      </c>
      <c r="B51" s="16" t="s">
        <v>47</v>
      </c>
      <c r="C51" s="304">
        <v>1</v>
      </c>
      <c r="D51" s="83">
        <v>1</v>
      </c>
      <c r="E51" s="293">
        <f t="shared" si="1"/>
        <v>0</v>
      </c>
    </row>
    <row r="52" spans="1:5">
      <c r="A52" s="25">
        <v>6249</v>
      </c>
      <c r="B52" s="16" t="s">
        <v>48</v>
      </c>
      <c r="C52" s="304">
        <v>3</v>
      </c>
      <c r="D52" s="83">
        <v>3</v>
      </c>
      <c r="E52" s="293">
        <f t="shared" si="1"/>
        <v>0</v>
      </c>
    </row>
    <row r="53" spans="1:5">
      <c r="A53" s="25">
        <v>6250</v>
      </c>
      <c r="B53" s="16" t="s">
        <v>49</v>
      </c>
      <c r="C53" s="304">
        <v>5</v>
      </c>
      <c r="D53" s="83">
        <v>5</v>
      </c>
      <c r="E53" s="293">
        <f t="shared" si="1"/>
        <v>0</v>
      </c>
    </row>
    <row r="54" spans="1:5">
      <c r="A54" s="25">
        <v>6251</v>
      </c>
      <c r="B54" s="16" t="s">
        <v>50</v>
      </c>
      <c r="C54" s="304">
        <v>2</v>
      </c>
      <c r="D54" s="83">
        <v>2</v>
      </c>
      <c r="E54" s="293">
        <f t="shared" si="1"/>
        <v>0</v>
      </c>
    </row>
    <row r="55" spans="1:5">
      <c r="A55" s="25">
        <v>6252</v>
      </c>
      <c r="B55" s="16" t="s">
        <v>51</v>
      </c>
      <c r="C55" s="304">
        <v>0</v>
      </c>
      <c r="D55" s="83">
        <v>0</v>
      </c>
      <c r="E55" s="293">
        <f t="shared" si="1"/>
        <v>0</v>
      </c>
    </row>
    <row r="56" spans="1:5">
      <c r="A56" s="25">
        <v>6253</v>
      </c>
      <c r="B56" s="16" t="s">
        <v>52</v>
      </c>
      <c r="C56" s="304">
        <v>0</v>
      </c>
      <c r="D56" s="83">
        <v>0</v>
      </c>
      <c r="E56" s="293">
        <f t="shared" si="1"/>
        <v>0</v>
      </c>
    </row>
    <row r="57" spans="1:5">
      <c r="A57" s="25">
        <v>6254</v>
      </c>
      <c r="B57" s="16" t="s">
        <v>53</v>
      </c>
      <c r="C57" s="304">
        <v>0</v>
      </c>
      <c r="D57" s="83">
        <v>0</v>
      </c>
      <c r="E57" s="293">
        <f t="shared" si="1"/>
        <v>0</v>
      </c>
    </row>
    <row r="58" spans="1:5">
      <c r="A58" s="25">
        <v>6255</v>
      </c>
      <c r="B58" s="16" t="s">
        <v>54</v>
      </c>
      <c r="C58" s="304">
        <v>1</v>
      </c>
      <c r="D58" s="83">
        <v>1</v>
      </c>
      <c r="E58" s="293">
        <f t="shared" si="1"/>
        <v>0</v>
      </c>
    </row>
    <row r="59" spans="1:5">
      <c r="A59" s="25">
        <v>6256</v>
      </c>
      <c r="B59" s="16" t="s">
        <v>55</v>
      </c>
      <c r="C59" s="305">
        <v>0</v>
      </c>
      <c r="D59" s="247">
        <v>0</v>
      </c>
      <c r="E59" s="293">
        <f t="shared" si="1"/>
        <v>0</v>
      </c>
    </row>
    <row r="60" spans="1:5">
      <c r="A60" s="25">
        <v>6257</v>
      </c>
      <c r="B60" s="16" t="s">
        <v>56</v>
      </c>
      <c r="C60" s="304">
        <v>0</v>
      </c>
      <c r="D60" s="83">
        <v>0</v>
      </c>
      <c r="E60" s="293">
        <f t="shared" si="1"/>
        <v>0</v>
      </c>
    </row>
    <row r="61" spans="1:5" ht="13.5" thickBot="1">
      <c r="A61" s="25">
        <v>6258</v>
      </c>
      <c r="B61" s="17" t="s">
        <v>57</v>
      </c>
      <c r="C61" s="306">
        <v>1</v>
      </c>
      <c r="D61" s="248">
        <v>1</v>
      </c>
      <c r="E61" s="293">
        <f t="shared" si="1"/>
        <v>0</v>
      </c>
    </row>
    <row r="62" spans="1:5" ht="13.5" thickBot="1">
      <c r="B62" s="84" t="s">
        <v>58</v>
      </c>
      <c r="C62" s="85">
        <f>SUM(C4:C61)</f>
        <v>96</v>
      </c>
      <c r="D62" s="85">
        <f>SUM(D4:D61)</f>
        <v>97</v>
      </c>
      <c r="E62" s="85">
        <f>SUM(E4:E61)</f>
        <v>1</v>
      </c>
    </row>
    <row r="64" spans="1:5">
      <c r="C64" s="86"/>
      <c r="D64" s="86"/>
      <c r="E64" s="86"/>
    </row>
  </sheetData>
  <phoneticPr fontId="3" type="noConversion"/>
  <pageMargins left="0.47244094488188981" right="0.74803149606299213" top="0" bottom="0" header="0" footer="0"/>
  <pageSetup paperSize="9" orientation="portrait" r:id="rId1"/>
  <headerFooter alignWithMargins="0">
    <oddHeader>&amp;R55</oddHeader>
    <oddFooter>&amp;C&amp;8Ministrstvo za javno upravo / Služba za upravne enote</oddFooter>
  </headerFooter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9">
    <tabColor indexed="41"/>
  </sheetPr>
  <dimension ref="A1:AY66"/>
  <sheetViews>
    <sheetView topLeftCell="AR1" workbookViewId="0">
      <selection activeCell="C3" sqref="C3:O3"/>
    </sheetView>
  </sheetViews>
  <sheetFormatPr defaultColWidth="12.5703125" defaultRowHeight="11.25"/>
  <cols>
    <col min="1" max="1" width="5.7109375" style="51" hidden="1" customWidth="1"/>
    <col min="2" max="2" width="14.85546875" style="51" hidden="1" customWidth="1"/>
    <col min="3" max="4" width="3.5703125" style="51" hidden="1" customWidth="1"/>
    <col min="5" max="5" width="7.85546875" style="51" hidden="1" customWidth="1"/>
    <col min="6" max="6" width="8.7109375" style="51" hidden="1" customWidth="1"/>
    <col min="7" max="7" width="3.5703125" style="51" hidden="1" customWidth="1"/>
    <col min="8" max="8" width="7.85546875" style="51" hidden="1" customWidth="1"/>
    <col min="9" max="9" width="3.5703125" style="51" hidden="1" customWidth="1"/>
    <col min="10" max="10" width="5.7109375" style="51" hidden="1" customWidth="1"/>
    <col min="11" max="11" width="4.85546875" style="51" hidden="1" customWidth="1"/>
    <col min="12" max="12" width="6.28515625" style="51" hidden="1" customWidth="1"/>
    <col min="13" max="13" width="5.7109375" style="51" hidden="1" customWidth="1"/>
    <col min="14" max="14" width="4.85546875" style="51" hidden="1" customWidth="1"/>
    <col min="15" max="15" width="6.5703125" style="51" hidden="1" customWidth="1"/>
    <col min="16" max="16" width="0.7109375" style="140" hidden="1" customWidth="1"/>
    <col min="17" max="17" width="5.7109375" style="140" hidden="1" customWidth="1"/>
    <col min="18" max="18" width="14.85546875" style="51" hidden="1" customWidth="1"/>
    <col min="19" max="19" width="7.85546875" style="51" hidden="1" customWidth="1"/>
    <col min="20" max="20" width="5.7109375" style="51" hidden="1" customWidth="1"/>
    <col min="21" max="21" width="7.85546875" style="51" hidden="1" customWidth="1"/>
    <col min="22" max="22" width="4.85546875" style="51" hidden="1" customWidth="1"/>
    <col min="23" max="23" width="7.85546875" style="51" hidden="1" customWidth="1"/>
    <col min="24" max="24" width="5.7109375" style="51" hidden="1" customWidth="1"/>
    <col min="25" max="26" width="3.5703125" style="51" hidden="1" customWidth="1"/>
    <col min="27" max="27" width="5.7109375" style="51" hidden="1" customWidth="1"/>
    <col min="28" max="29" width="3.5703125" style="51" hidden="1" customWidth="1"/>
    <col min="30" max="30" width="7.85546875" style="51" hidden="1" customWidth="1"/>
    <col min="31" max="31" width="6.5703125" style="51" hidden="1" customWidth="1"/>
    <col min="32" max="32" width="5.7109375" style="51" hidden="1" customWidth="1"/>
    <col min="33" max="33" width="14.85546875" style="51" hidden="1" customWidth="1"/>
    <col min="34" max="35" width="7.28515625" style="51" hidden="1" customWidth="1"/>
    <col min="36" max="36" width="7.28515625" style="143" hidden="1" customWidth="1"/>
    <col min="37" max="43" width="7.28515625" style="51" hidden="1" customWidth="1"/>
    <col min="44" max="44" width="5.7109375" style="51" customWidth="1"/>
    <col min="45" max="45" width="14.85546875" style="51" customWidth="1"/>
    <col min="46" max="46" width="15.140625" style="51" customWidth="1"/>
    <col min="47" max="48" width="9.85546875" style="51" customWidth="1"/>
    <col min="49" max="49" width="12.140625" style="51" customWidth="1"/>
    <col min="50" max="50" width="15.28515625" style="51" customWidth="1"/>
    <col min="51" max="51" width="11.5703125" style="51" customWidth="1"/>
    <col min="52" max="16384" width="12.5703125" style="51"/>
  </cols>
  <sheetData>
    <row r="1" spans="1:51" s="1" customFormat="1" ht="15" customHeight="1">
      <c r="A1" s="1" t="s">
        <v>119</v>
      </c>
      <c r="P1" s="87"/>
      <c r="Q1" s="1" t="s">
        <v>119</v>
      </c>
      <c r="AF1" s="1" t="s">
        <v>119</v>
      </c>
      <c r="AR1" s="1" t="s">
        <v>133</v>
      </c>
    </row>
    <row r="2" spans="1:51" s="88" customFormat="1" ht="15.75" customHeight="1" thickBot="1">
      <c r="A2" s="88" t="s">
        <v>106</v>
      </c>
      <c r="H2" s="31" t="s">
        <v>66</v>
      </c>
      <c r="P2" s="89"/>
      <c r="Q2" s="88" t="s">
        <v>106</v>
      </c>
      <c r="X2" s="31" t="s">
        <v>66</v>
      </c>
      <c r="AF2" s="88" t="s">
        <v>106</v>
      </c>
      <c r="AM2" s="31" t="s">
        <v>66</v>
      </c>
      <c r="AR2" s="88" t="s">
        <v>179</v>
      </c>
      <c r="AY2" s="31" t="s">
        <v>66</v>
      </c>
    </row>
    <row r="3" spans="1:51" ht="33.75" customHeight="1" thickBot="1">
      <c r="A3" s="90" t="s">
        <v>103</v>
      </c>
      <c r="B3" s="91" t="s">
        <v>62</v>
      </c>
      <c r="C3" s="364" t="s">
        <v>107</v>
      </c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9"/>
      <c r="P3" s="92"/>
      <c r="Q3" s="90" t="s">
        <v>103</v>
      </c>
      <c r="R3" s="90" t="s">
        <v>62</v>
      </c>
      <c r="S3" s="364" t="s">
        <v>107</v>
      </c>
      <c r="T3" s="366"/>
      <c r="U3" s="366"/>
      <c r="V3" s="366"/>
      <c r="W3" s="366"/>
      <c r="X3" s="366"/>
      <c r="Y3" s="366"/>
      <c r="Z3" s="366"/>
      <c r="AA3" s="366"/>
      <c r="AB3" s="366"/>
      <c r="AC3" s="366"/>
      <c r="AD3" s="366"/>
      <c r="AE3" s="367"/>
      <c r="AF3" s="90" t="s">
        <v>103</v>
      </c>
      <c r="AG3" s="90" t="s">
        <v>62</v>
      </c>
      <c r="AH3" s="364" t="s">
        <v>107</v>
      </c>
      <c r="AI3" s="365"/>
      <c r="AJ3" s="365"/>
      <c r="AK3" s="365"/>
      <c r="AL3" s="365"/>
      <c r="AM3" s="365"/>
      <c r="AN3" s="365"/>
      <c r="AO3" s="365"/>
      <c r="AP3" s="365"/>
      <c r="AQ3" s="365"/>
      <c r="AR3" s="93" t="s">
        <v>103</v>
      </c>
      <c r="AS3" s="93" t="s">
        <v>62</v>
      </c>
      <c r="AT3" s="94" t="s">
        <v>136</v>
      </c>
      <c r="AU3" s="94" t="s">
        <v>108</v>
      </c>
      <c r="AV3" s="94" t="s">
        <v>109</v>
      </c>
      <c r="AW3" s="94" t="s">
        <v>110</v>
      </c>
      <c r="AX3" s="94" t="s">
        <v>111</v>
      </c>
      <c r="AY3" s="95" t="s">
        <v>112</v>
      </c>
    </row>
    <row r="4" spans="1:51" s="107" customFormat="1" ht="12.95" customHeight="1">
      <c r="A4" s="96">
        <v>6201</v>
      </c>
      <c r="B4" s="97" t="s">
        <v>0</v>
      </c>
      <c r="C4" s="62"/>
      <c r="D4" s="62"/>
      <c r="E4" s="62">
        <v>41042.050000000003</v>
      </c>
      <c r="F4" s="62">
        <v>183641.8</v>
      </c>
      <c r="G4" s="62"/>
      <c r="H4" s="62">
        <v>12848.88</v>
      </c>
      <c r="I4" s="62"/>
      <c r="J4" s="62">
        <v>64.19</v>
      </c>
      <c r="K4" s="62"/>
      <c r="L4" s="62"/>
      <c r="M4" s="62"/>
      <c r="N4" s="62">
        <v>33.380000000000003</v>
      </c>
      <c r="O4" s="63">
        <v>2205.9499999999998</v>
      </c>
      <c r="P4" s="98"/>
      <c r="Q4" s="99">
        <v>6201</v>
      </c>
      <c r="R4" s="100" t="s">
        <v>0</v>
      </c>
      <c r="S4" s="62">
        <v>26971.53</v>
      </c>
      <c r="T4" s="62">
        <v>88.33</v>
      </c>
      <c r="U4" s="62">
        <v>10266.34</v>
      </c>
      <c r="V4" s="62"/>
      <c r="W4" s="62">
        <v>19582.3</v>
      </c>
      <c r="X4" s="62"/>
      <c r="Y4" s="62"/>
      <c r="Z4" s="62">
        <v>0.48</v>
      </c>
      <c r="AA4" s="62">
        <v>178.68</v>
      </c>
      <c r="AB4" s="62"/>
      <c r="AC4" s="101">
        <v>23.58</v>
      </c>
      <c r="AD4" s="62">
        <v>-21651.040000000001</v>
      </c>
      <c r="AE4" s="102">
        <v>2750</v>
      </c>
      <c r="AF4" s="103">
        <v>6201</v>
      </c>
      <c r="AG4" s="104" t="s">
        <v>0</v>
      </c>
      <c r="AH4" s="105">
        <v>0</v>
      </c>
      <c r="AI4" s="105"/>
      <c r="AJ4" s="105"/>
      <c r="AK4" s="105"/>
      <c r="AL4" s="105"/>
      <c r="AM4" s="105"/>
      <c r="AN4" s="105"/>
      <c r="AO4" s="105"/>
      <c r="AP4" s="105"/>
      <c r="AQ4" s="231"/>
      <c r="AR4" s="295">
        <v>6201</v>
      </c>
      <c r="AS4" s="296" t="s">
        <v>0</v>
      </c>
      <c r="AT4" s="347">
        <v>294084.20999999996</v>
      </c>
      <c r="AU4" s="281">
        <v>19931.5</v>
      </c>
      <c r="AV4" s="281">
        <v>24844.58</v>
      </c>
      <c r="AW4" s="294">
        <v>1154.45</v>
      </c>
      <c r="AX4" s="294">
        <v>17131.53</v>
      </c>
      <c r="AY4" s="106">
        <f>AT4+AU4+AV4+AW4+AX4</f>
        <v>357146.27</v>
      </c>
    </row>
    <row r="5" spans="1:51" s="107" customFormat="1" ht="12.95" customHeight="1">
      <c r="A5" s="99">
        <v>6202</v>
      </c>
      <c r="B5" s="108" t="s">
        <v>1</v>
      </c>
      <c r="C5" s="68"/>
      <c r="D5" s="68"/>
      <c r="E5" s="68">
        <v>41934.54</v>
      </c>
      <c r="F5" s="68">
        <v>166564.39000000001</v>
      </c>
      <c r="G5" s="68">
        <v>54.4</v>
      </c>
      <c r="H5" s="68">
        <v>40878.019999999997</v>
      </c>
      <c r="I5" s="68"/>
      <c r="J5" s="68">
        <v>128.38</v>
      </c>
      <c r="K5" s="68"/>
      <c r="L5" s="68"/>
      <c r="M5" s="68"/>
      <c r="N5" s="68">
        <v>282.47000000000003</v>
      </c>
      <c r="O5" s="69">
        <v>2081.02</v>
      </c>
      <c r="P5" s="98"/>
      <c r="Q5" s="99">
        <v>6202</v>
      </c>
      <c r="R5" s="109" t="s">
        <v>1</v>
      </c>
      <c r="S5" s="68">
        <v>35312.74</v>
      </c>
      <c r="T5" s="68">
        <v>116.84</v>
      </c>
      <c r="U5" s="68">
        <v>78217.27</v>
      </c>
      <c r="V5" s="68"/>
      <c r="W5" s="68">
        <v>17840.810000000001</v>
      </c>
      <c r="X5" s="68"/>
      <c r="Y5" s="68"/>
      <c r="Z5" s="68"/>
      <c r="AA5" s="68">
        <v>23.99</v>
      </c>
      <c r="AB5" s="68"/>
      <c r="AC5" s="110"/>
      <c r="AD5" s="68">
        <v>51793.94</v>
      </c>
      <c r="AE5" s="111">
        <v>8350</v>
      </c>
      <c r="AF5" s="99">
        <v>6202</v>
      </c>
      <c r="AG5" s="108" t="s">
        <v>1</v>
      </c>
      <c r="AH5" s="68"/>
      <c r="AI5" s="68"/>
      <c r="AJ5" s="68"/>
      <c r="AK5" s="68"/>
      <c r="AL5" s="68"/>
      <c r="AM5" s="68"/>
      <c r="AN5" s="68"/>
      <c r="AO5" s="68"/>
      <c r="AP5" s="68"/>
      <c r="AQ5" s="110"/>
      <c r="AR5" s="297">
        <v>6202</v>
      </c>
      <c r="AS5" s="298" t="s">
        <v>1</v>
      </c>
      <c r="AT5" s="347">
        <v>338627.88000000006</v>
      </c>
      <c r="AU5" s="260">
        <v>21849.5</v>
      </c>
      <c r="AV5" s="260">
        <v>25252.02</v>
      </c>
      <c r="AW5" s="260">
        <v>1706.94</v>
      </c>
      <c r="AX5" s="260">
        <v>14185.46</v>
      </c>
      <c r="AY5" s="106">
        <f t="shared" ref="AY5:AY61" si="0">AT5+AU5+AV5+AW5+AX5</f>
        <v>401621.8000000001</v>
      </c>
    </row>
    <row r="6" spans="1:51" s="107" customFormat="1" ht="12.95" customHeight="1">
      <c r="A6" s="99">
        <v>6203</v>
      </c>
      <c r="B6" s="112" t="s">
        <v>67</v>
      </c>
      <c r="C6" s="68"/>
      <c r="D6" s="68"/>
      <c r="E6" s="68">
        <v>136340.62</v>
      </c>
      <c r="F6" s="68">
        <v>542657.78</v>
      </c>
      <c r="G6" s="68"/>
      <c r="H6" s="68">
        <v>24276.36</v>
      </c>
      <c r="I6" s="68"/>
      <c r="J6" s="68">
        <v>192.57</v>
      </c>
      <c r="K6" s="68"/>
      <c r="L6" s="68"/>
      <c r="M6" s="68"/>
      <c r="N6" s="68"/>
      <c r="O6" s="69">
        <v>115.16</v>
      </c>
      <c r="P6" s="98"/>
      <c r="Q6" s="99">
        <v>6203</v>
      </c>
      <c r="R6" s="113" t="s">
        <v>67</v>
      </c>
      <c r="S6" s="68">
        <v>80559.73</v>
      </c>
      <c r="T6" s="68">
        <v>346.11</v>
      </c>
      <c r="U6" s="68">
        <v>22899.98</v>
      </c>
      <c r="V6" s="68"/>
      <c r="W6" s="68">
        <v>134814.42000000001</v>
      </c>
      <c r="X6" s="68">
        <v>320</v>
      </c>
      <c r="Y6" s="68"/>
      <c r="Z6" s="68"/>
      <c r="AA6" s="68">
        <v>74.930000000000007</v>
      </c>
      <c r="AB6" s="68"/>
      <c r="AC6" s="110"/>
      <c r="AD6" s="68">
        <v>119915.11</v>
      </c>
      <c r="AE6" s="111">
        <v>9500</v>
      </c>
      <c r="AF6" s="99">
        <v>6203</v>
      </c>
      <c r="AG6" s="112" t="s">
        <v>67</v>
      </c>
      <c r="AH6" s="68"/>
      <c r="AI6" s="68"/>
      <c r="AJ6" s="68"/>
      <c r="AK6" s="68"/>
      <c r="AL6" s="68"/>
      <c r="AM6" s="68"/>
      <c r="AN6" s="68"/>
      <c r="AO6" s="68"/>
      <c r="AP6" s="68"/>
      <c r="AQ6" s="110"/>
      <c r="AR6" s="297">
        <v>6203</v>
      </c>
      <c r="AS6" s="299" t="s">
        <v>2</v>
      </c>
      <c r="AT6" s="347">
        <v>960475.53000000014</v>
      </c>
      <c r="AU6" s="282">
        <v>90727.93</v>
      </c>
      <c r="AV6" s="282">
        <v>71014.539999999994</v>
      </c>
      <c r="AW6" s="282">
        <v>3604.09</v>
      </c>
      <c r="AX6" s="282">
        <v>85651.85</v>
      </c>
      <c r="AY6" s="106">
        <f t="shared" si="0"/>
        <v>1211473.9400000004</v>
      </c>
    </row>
    <row r="7" spans="1:51" s="107" customFormat="1" ht="12.95" customHeight="1">
      <c r="A7" s="99">
        <v>6204</v>
      </c>
      <c r="B7" s="108" t="s">
        <v>3</v>
      </c>
      <c r="C7" s="68"/>
      <c r="D7" s="68"/>
      <c r="E7" s="68">
        <v>28114.28</v>
      </c>
      <c r="F7" s="68">
        <v>121898.62</v>
      </c>
      <c r="G7" s="68"/>
      <c r="H7" s="68">
        <v>13915.31</v>
      </c>
      <c r="I7" s="68"/>
      <c r="J7" s="68">
        <v>261.31</v>
      </c>
      <c r="K7" s="68"/>
      <c r="L7" s="68"/>
      <c r="M7" s="68"/>
      <c r="N7" s="68"/>
      <c r="O7" s="69">
        <v>140.22</v>
      </c>
      <c r="P7" s="98"/>
      <c r="Q7" s="99">
        <v>6204</v>
      </c>
      <c r="R7" s="109" t="s">
        <v>3</v>
      </c>
      <c r="S7" s="68">
        <v>59401.72</v>
      </c>
      <c r="T7" s="68">
        <v>321.58999999999997</v>
      </c>
      <c r="U7" s="68"/>
      <c r="V7" s="68"/>
      <c r="W7" s="68">
        <v>3070.77</v>
      </c>
      <c r="X7" s="68"/>
      <c r="Y7" s="68"/>
      <c r="Z7" s="68">
        <v>2.88</v>
      </c>
      <c r="AA7" s="68">
        <v>0.72</v>
      </c>
      <c r="AB7" s="68"/>
      <c r="AC7" s="110"/>
      <c r="AD7" s="68">
        <v>30156.06</v>
      </c>
      <c r="AE7" s="111">
        <v>1375</v>
      </c>
      <c r="AF7" s="99">
        <v>6204</v>
      </c>
      <c r="AG7" s="108" t="s">
        <v>3</v>
      </c>
      <c r="AH7" s="68"/>
      <c r="AI7" s="68"/>
      <c r="AJ7" s="68"/>
      <c r="AK7" s="68"/>
      <c r="AL7" s="68">
        <v>3619.3</v>
      </c>
      <c r="AM7" s="68"/>
      <c r="AN7" s="68"/>
      <c r="AO7" s="68"/>
      <c r="AP7" s="68"/>
      <c r="AQ7" s="110"/>
      <c r="AR7" s="297">
        <v>6204</v>
      </c>
      <c r="AS7" s="298" t="s">
        <v>3</v>
      </c>
      <c r="AT7" s="347">
        <v>193108.24000000002</v>
      </c>
      <c r="AU7" s="282">
        <v>12176.5</v>
      </c>
      <c r="AV7" s="282">
        <v>16322.64</v>
      </c>
      <c r="AW7" s="260">
        <v>2715.9</v>
      </c>
      <c r="AX7" s="260">
        <v>13170.65</v>
      </c>
      <c r="AY7" s="106">
        <f t="shared" si="0"/>
        <v>237493.93</v>
      </c>
    </row>
    <row r="8" spans="1:51" s="107" customFormat="1" ht="12.95" customHeight="1">
      <c r="A8" s="99">
        <v>6205</v>
      </c>
      <c r="B8" s="108" t="s">
        <v>68</v>
      </c>
      <c r="C8" s="68"/>
      <c r="D8" s="68"/>
      <c r="E8" s="68">
        <v>37278.36</v>
      </c>
      <c r="F8" s="68">
        <v>141220.57999999999</v>
      </c>
      <c r="G8" s="68">
        <v>10.88</v>
      </c>
      <c r="H8" s="68">
        <v>25185.27</v>
      </c>
      <c r="I8" s="68"/>
      <c r="J8" s="68">
        <v>825.3</v>
      </c>
      <c r="K8" s="68"/>
      <c r="L8" s="68"/>
      <c r="M8" s="68"/>
      <c r="N8" s="68"/>
      <c r="O8" s="69">
        <v>4458.09</v>
      </c>
      <c r="P8" s="98"/>
      <c r="Q8" s="99">
        <v>6205</v>
      </c>
      <c r="R8" s="109" t="s">
        <v>68</v>
      </c>
      <c r="S8" s="68">
        <v>43986.55</v>
      </c>
      <c r="T8" s="68">
        <v>164.5</v>
      </c>
      <c r="U8" s="68">
        <v>18227.34</v>
      </c>
      <c r="V8" s="68"/>
      <c r="W8" s="68">
        <v>12507.32</v>
      </c>
      <c r="X8" s="68"/>
      <c r="Y8" s="68"/>
      <c r="Z8" s="68">
        <v>5.4</v>
      </c>
      <c r="AA8" s="68">
        <v>26.39</v>
      </c>
      <c r="AB8" s="68"/>
      <c r="AC8" s="110"/>
      <c r="AD8" s="68">
        <v>82451.58</v>
      </c>
      <c r="AE8" s="111"/>
      <c r="AF8" s="99">
        <v>6205</v>
      </c>
      <c r="AG8" s="108" t="s">
        <v>68</v>
      </c>
      <c r="AH8" s="68"/>
      <c r="AI8" s="68"/>
      <c r="AJ8" s="68"/>
      <c r="AK8" s="68"/>
      <c r="AL8" s="68"/>
      <c r="AM8" s="68"/>
      <c r="AN8" s="68"/>
      <c r="AO8" s="68"/>
      <c r="AP8" s="68"/>
      <c r="AQ8" s="110"/>
      <c r="AR8" s="297">
        <v>6205</v>
      </c>
      <c r="AS8" s="298" t="s">
        <v>4</v>
      </c>
      <c r="AT8" s="347">
        <v>293378.24</v>
      </c>
      <c r="AU8" s="260">
        <v>8775</v>
      </c>
      <c r="AV8" s="260">
        <v>17334.72</v>
      </c>
      <c r="AW8" s="260">
        <v>5228.75</v>
      </c>
      <c r="AX8" s="260">
        <v>14379.08</v>
      </c>
      <c r="AY8" s="106">
        <f t="shared" si="0"/>
        <v>339095.79</v>
      </c>
    </row>
    <row r="9" spans="1:51" s="107" customFormat="1" ht="12.95" customHeight="1">
      <c r="A9" s="99">
        <v>6206</v>
      </c>
      <c r="B9" s="108" t="s">
        <v>69</v>
      </c>
      <c r="C9" s="68">
        <v>967.4</v>
      </c>
      <c r="D9" s="68"/>
      <c r="E9" s="68"/>
      <c r="F9" s="68"/>
      <c r="G9" s="68"/>
      <c r="H9" s="68"/>
      <c r="I9" s="68"/>
      <c r="J9" s="68"/>
      <c r="K9" s="68"/>
      <c r="L9" s="68"/>
      <c r="M9" s="68">
        <v>90465.37</v>
      </c>
      <c r="N9" s="68"/>
      <c r="O9" s="69">
        <v>3223.29</v>
      </c>
      <c r="P9" s="98"/>
      <c r="Q9" s="99">
        <v>6206</v>
      </c>
      <c r="R9" s="109" t="s">
        <v>69</v>
      </c>
      <c r="S9" s="68">
        <v>152309.82999999999</v>
      </c>
      <c r="T9" s="68">
        <v>264.10000000000002</v>
      </c>
      <c r="U9" s="68"/>
      <c r="V9" s="68"/>
      <c r="W9" s="68"/>
      <c r="X9" s="68"/>
      <c r="Y9" s="68"/>
      <c r="Z9" s="68"/>
      <c r="AA9" s="68"/>
      <c r="AB9" s="68"/>
      <c r="AC9" s="110"/>
      <c r="AD9" s="68">
        <v>-34853.919999999998</v>
      </c>
      <c r="AE9" s="111"/>
      <c r="AF9" s="99">
        <v>6206</v>
      </c>
      <c r="AG9" s="108" t="s">
        <v>69</v>
      </c>
      <c r="AH9" s="68"/>
      <c r="AI9" s="68">
        <v>43573.79</v>
      </c>
      <c r="AJ9" s="68">
        <v>421654.23</v>
      </c>
      <c r="AK9" s="68"/>
      <c r="AL9" s="68">
        <v>16527.009999999998</v>
      </c>
      <c r="AM9" s="68">
        <v>87987</v>
      </c>
      <c r="AN9" s="68"/>
      <c r="AO9" s="68"/>
      <c r="AP9" s="68"/>
      <c r="AQ9" s="110"/>
      <c r="AR9" s="297">
        <v>6206</v>
      </c>
      <c r="AS9" s="298" t="s">
        <v>5</v>
      </c>
      <c r="AT9" s="347">
        <v>840227.13</v>
      </c>
      <c r="AU9" s="282">
        <v>100800</v>
      </c>
      <c r="AV9" s="282">
        <v>76006.080000000002</v>
      </c>
      <c r="AW9" s="260">
        <v>3671.68</v>
      </c>
      <c r="AX9" s="260">
        <v>38355.81</v>
      </c>
      <c r="AY9" s="106">
        <f t="shared" si="0"/>
        <v>1059060.7</v>
      </c>
    </row>
    <row r="10" spans="1:51" s="107" customFormat="1" ht="12.95" customHeight="1">
      <c r="A10" s="99">
        <v>6207</v>
      </c>
      <c r="B10" s="108" t="s">
        <v>70</v>
      </c>
      <c r="C10" s="68"/>
      <c r="D10" s="68"/>
      <c r="E10" s="68">
        <v>9340.66</v>
      </c>
      <c r="F10" s="68">
        <v>53094.48</v>
      </c>
      <c r="G10" s="68"/>
      <c r="H10" s="68">
        <v>6805.07</v>
      </c>
      <c r="I10" s="68"/>
      <c r="J10" s="68"/>
      <c r="K10" s="68"/>
      <c r="L10" s="68"/>
      <c r="M10" s="68"/>
      <c r="N10" s="68"/>
      <c r="O10" s="69">
        <v>2086.7399999999998</v>
      </c>
      <c r="P10" s="98"/>
      <c r="Q10" s="99">
        <v>6207</v>
      </c>
      <c r="R10" s="109" t="s">
        <v>70</v>
      </c>
      <c r="S10" s="68">
        <v>6398.58</v>
      </c>
      <c r="T10" s="68">
        <v>54.75</v>
      </c>
      <c r="U10" s="68">
        <v>3367.8</v>
      </c>
      <c r="V10" s="68"/>
      <c r="W10" s="68">
        <v>539.14</v>
      </c>
      <c r="X10" s="68"/>
      <c r="Y10" s="68"/>
      <c r="Z10" s="68"/>
      <c r="AA10" s="68">
        <v>15.88</v>
      </c>
      <c r="AB10" s="68"/>
      <c r="AC10" s="110"/>
      <c r="AD10" s="68">
        <v>28265.88</v>
      </c>
      <c r="AE10" s="111"/>
      <c r="AF10" s="99">
        <v>6207</v>
      </c>
      <c r="AG10" s="108" t="s">
        <v>70</v>
      </c>
      <c r="AH10" s="68"/>
      <c r="AI10" s="68"/>
      <c r="AJ10" s="68"/>
      <c r="AK10" s="68"/>
      <c r="AL10" s="68"/>
      <c r="AM10" s="68"/>
      <c r="AN10" s="68"/>
      <c r="AO10" s="68"/>
      <c r="AP10" s="68"/>
      <c r="AQ10" s="110"/>
      <c r="AR10" s="297">
        <v>6207</v>
      </c>
      <c r="AS10" s="298" t="s">
        <v>6</v>
      </c>
      <c r="AT10" s="347">
        <v>83159.539999999994</v>
      </c>
      <c r="AU10" s="282">
        <v>7548.5</v>
      </c>
      <c r="AV10" s="260">
        <v>9380.3799999999992</v>
      </c>
      <c r="AW10" s="260">
        <v>759.02</v>
      </c>
      <c r="AX10" s="260">
        <v>4849.1400000000003</v>
      </c>
      <c r="AY10" s="106">
        <f t="shared" si="0"/>
        <v>105696.58</v>
      </c>
    </row>
    <row r="11" spans="1:51" s="107" customFormat="1" ht="12.95" customHeight="1">
      <c r="A11" s="99">
        <v>6208</v>
      </c>
      <c r="B11" s="108" t="s">
        <v>7</v>
      </c>
      <c r="C11" s="68"/>
      <c r="D11" s="68"/>
      <c r="E11" s="68">
        <v>36612.089999999997</v>
      </c>
      <c r="F11" s="68">
        <v>131011.15</v>
      </c>
      <c r="G11" s="68"/>
      <c r="H11" s="68">
        <v>25173.5</v>
      </c>
      <c r="I11" s="68"/>
      <c r="J11" s="68">
        <v>513.52</v>
      </c>
      <c r="K11" s="68"/>
      <c r="L11" s="68"/>
      <c r="M11" s="68"/>
      <c r="N11" s="68"/>
      <c r="O11" s="69">
        <v>1240.46</v>
      </c>
      <c r="P11" s="98"/>
      <c r="Q11" s="99">
        <v>6208</v>
      </c>
      <c r="R11" s="109" t="s">
        <v>7</v>
      </c>
      <c r="S11" s="68">
        <v>89015.87</v>
      </c>
      <c r="T11" s="68">
        <v>258.27999999999997</v>
      </c>
      <c r="U11" s="68">
        <v>31121.15</v>
      </c>
      <c r="V11" s="68"/>
      <c r="W11" s="68">
        <v>7466.88</v>
      </c>
      <c r="X11" s="68"/>
      <c r="Y11" s="68"/>
      <c r="Z11" s="68">
        <v>34.799999999999997</v>
      </c>
      <c r="AA11" s="68">
        <v>6.1</v>
      </c>
      <c r="AB11" s="68">
        <v>25.52</v>
      </c>
      <c r="AC11" s="110">
        <v>427.24</v>
      </c>
      <c r="AD11" s="68">
        <v>5724.18</v>
      </c>
      <c r="AE11" s="111">
        <v>625</v>
      </c>
      <c r="AF11" s="99">
        <v>6208</v>
      </c>
      <c r="AG11" s="108" t="s">
        <v>7</v>
      </c>
      <c r="AH11" s="68"/>
      <c r="AI11" s="68"/>
      <c r="AJ11" s="68"/>
      <c r="AK11" s="68"/>
      <c r="AL11" s="68"/>
      <c r="AM11" s="68"/>
      <c r="AN11" s="68"/>
      <c r="AO11" s="68"/>
      <c r="AP11" s="68"/>
      <c r="AQ11" s="110"/>
      <c r="AR11" s="297">
        <v>6208</v>
      </c>
      <c r="AS11" s="298" t="s">
        <v>7</v>
      </c>
      <c r="AT11" s="347">
        <v>224802.2</v>
      </c>
      <c r="AU11" s="260">
        <v>16942.5</v>
      </c>
      <c r="AV11" s="260">
        <v>21427.64</v>
      </c>
      <c r="AW11" s="260">
        <v>1511.81</v>
      </c>
      <c r="AX11" s="260">
        <v>6805.94</v>
      </c>
      <c r="AY11" s="106">
        <f t="shared" si="0"/>
        <v>271490.09000000003</v>
      </c>
    </row>
    <row r="12" spans="1:51" s="107" customFormat="1" ht="12.95" customHeight="1">
      <c r="A12" s="99">
        <v>6209</v>
      </c>
      <c r="B12" s="108" t="s">
        <v>8</v>
      </c>
      <c r="C12" s="68"/>
      <c r="D12" s="68"/>
      <c r="E12" s="68">
        <v>46563.14</v>
      </c>
      <c r="F12" s="68">
        <v>252659.41</v>
      </c>
      <c r="G12" s="68"/>
      <c r="H12" s="68">
        <v>31458.19</v>
      </c>
      <c r="I12" s="68"/>
      <c r="J12" s="68">
        <v>511.35</v>
      </c>
      <c r="K12" s="68"/>
      <c r="L12" s="68"/>
      <c r="M12" s="68"/>
      <c r="N12" s="68"/>
      <c r="O12" s="69">
        <v>912.34</v>
      </c>
      <c r="P12" s="98"/>
      <c r="Q12" s="99">
        <v>6209</v>
      </c>
      <c r="R12" s="109" t="s">
        <v>8</v>
      </c>
      <c r="S12" s="68">
        <v>54764.29</v>
      </c>
      <c r="T12" s="68">
        <v>236.99</v>
      </c>
      <c r="U12" s="68">
        <v>10344.370000000001</v>
      </c>
      <c r="V12" s="68"/>
      <c r="W12" s="68">
        <v>13.77</v>
      </c>
      <c r="X12" s="68"/>
      <c r="Y12" s="68"/>
      <c r="Z12" s="68">
        <v>1.1399999999999999</v>
      </c>
      <c r="AA12" s="68">
        <v>27.6</v>
      </c>
      <c r="AB12" s="68"/>
      <c r="AC12" s="110"/>
      <c r="AD12" s="68">
        <v>85700.02</v>
      </c>
      <c r="AE12" s="111">
        <v>1125</v>
      </c>
      <c r="AF12" s="99">
        <v>6209</v>
      </c>
      <c r="AG12" s="108" t="s">
        <v>8</v>
      </c>
      <c r="AH12" s="68"/>
      <c r="AI12" s="68">
        <v>0</v>
      </c>
      <c r="AJ12" s="68"/>
      <c r="AK12" s="68"/>
      <c r="AL12" s="68"/>
      <c r="AM12" s="68"/>
      <c r="AN12" s="68"/>
      <c r="AO12" s="68"/>
      <c r="AP12" s="68"/>
      <c r="AQ12" s="110"/>
      <c r="AR12" s="297">
        <v>6209</v>
      </c>
      <c r="AS12" s="298" t="s">
        <v>8</v>
      </c>
      <c r="AT12" s="347">
        <v>479821.06999999995</v>
      </c>
      <c r="AU12" s="282">
        <v>47977.5</v>
      </c>
      <c r="AV12" s="282">
        <v>46605.58</v>
      </c>
      <c r="AW12" s="260">
        <v>1720.66</v>
      </c>
      <c r="AX12" s="260">
        <v>32877.870000000003</v>
      </c>
      <c r="AY12" s="106">
        <f t="shared" si="0"/>
        <v>609002.67999999993</v>
      </c>
    </row>
    <row r="13" spans="1:51" s="107" customFormat="1" ht="12.95" customHeight="1">
      <c r="A13" s="99">
        <v>6210</v>
      </c>
      <c r="B13" s="108" t="s">
        <v>9</v>
      </c>
      <c r="C13" s="68"/>
      <c r="D13" s="68"/>
      <c r="E13" s="68">
        <v>11737.31</v>
      </c>
      <c r="F13" s="68">
        <v>65970.720000000001</v>
      </c>
      <c r="G13" s="68"/>
      <c r="H13" s="68">
        <v>2479.67</v>
      </c>
      <c r="I13" s="68"/>
      <c r="J13" s="68">
        <v>64.19</v>
      </c>
      <c r="K13" s="68"/>
      <c r="L13" s="68"/>
      <c r="M13" s="68"/>
      <c r="N13" s="68"/>
      <c r="O13" s="69">
        <v>1986</v>
      </c>
      <c r="P13" s="98"/>
      <c r="Q13" s="99">
        <v>6210</v>
      </c>
      <c r="R13" s="109" t="s">
        <v>9</v>
      </c>
      <c r="S13" s="68">
        <v>97665.96</v>
      </c>
      <c r="T13" s="68">
        <v>498.14</v>
      </c>
      <c r="U13" s="68">
        <v>2305.3200000000002</v>
      </c>
      <c r="V13" s="68"/>
      <c r="W13" s="68">
        <v>55.08</v>
      </c>
      <c r="X13" s="68"/>
      <c r="Y13" s="68"/>
      <c r="Z13" s="68">
        <v>0.24</v>
      </c>
      <c r="AA13" s="68">
        <v>22.8</v>
      </c>
      <c r="AB13" s="68"/>
      <c r="AC13" s="110"/>
      <c r="AD13" s="68"/>
      <c r="AE13" s="111">
        <v>625</v>
      </c>
      <c r="AF13" s="99">
        <v>6210</v>
      </c>
      <c r="AG13" s="108" t="s">
        <v>9</v>
      </c>
      <c r="AH13" s="68"/>
      <c r="AI13" s="68"/>
      <c r="AJ13" s="68"/>
      <c r="AK13" s="68"/>
      <c r="AL13" s="68"/>
      <c r="AM13" s="68"/>
      <c r="AN13" s="68"/>
      <c r="AO13" s="68"/>
      <c r="AP13" s="68"/>
      <c r="AQ13" s="110">
        <v>90.63</v>
      </c>
      <c r="AR13" s="297">
        <v>6210</v>
      </c>
      <c r="AS13" s="298" t="s">
        <v>9</v>
      </c>
      <c r="AT13" s="347">
        <v>195023.26999999996</v>
      </c>
      <c r="AU13" s="282">
        <v>5929.5</v>
      </c>
      <c r="AV13" s="282">
        <v>8722.92</v>
      </c>
      <c r="AW13" s="260">
        <v>2648.35</v>
      </c>
      <c r="AX13" s="260">
        <v>4771.22</v>
      </c>
      <c r="AY13" s="106">
        <f t="shared" si="0"/>
        <v>217095.25999999998</v>
      </c>
    </row>
    <row r="14" spans="1:51" s="107" customFormat="1" ht="12.95" customHeight="1">
      <c r="A14" s="99">
        <v>6211</v>
      </c>
      <c r="B14" s="108" t="s">
        <v>10</v>
      </c>
      <c r="C14" s="68"/>
      <c r="D14" s="68"/>
      <c r="E14" s="68">
        <v>22108.67</v>
      </c>
      <c r="F14" s="68">
        <v>115340.09</v>
      </c>
      <c r="G14" s="68"/>
      <c r="H14" s="68">
        <v>15698.23</v>
      </c>
      <c r="I14" s="68"/>
      <c r="J14" s="68">
        <v>780.74</v>
      </c>
      <c r="K14" s="68"/>
      <c r="L14" s="68"/>
      <c r="M14" s="68"/>
      <c r="N14" s="68"/>
      <c r="O14" s="69">
        <v>8025.95</v>
      </c>
      <c r="P14" s="98"/>
      <c r="Q14" s="99">
        <v>6211</v>
      </c>
      <c r="R14" s="109" t="s">
        <v>10</v>
      </c>
      <c r="S14" s="68">
        <v>47664.7</v>
      </c>
      <c r="T14" s="68">
        <v>186.17</v>
      </c>
      <c r="U14" s="68">
        <v>8016.15</v>
      </c>
      <c r="V14" s="68"/>
      <c r="W14" s="68">
        <v>8132.51</v>
      </c>
      <c r="X14" s="68"/>
      <c r="Y14" s="68"/>
      <c r="Z14" s="68">
        <v>0.96</v>
      </c>
      <c r="AA14" s="68">
        <v>5.91</v>
      </c>
      <c r="AB14" s="68"/>
      <c r="AC14" s="110"/>
      <c r="AD14" s="68">
        <v>4958.78</v>
      </c>
      <c r="AE14" s="111">
        <v>1750</v>
      </c>
      <c r="AF14" s="99">
        <v>6211</v>
      </c>
      <c r="AG14" s="108" t="s">
        <v>10</v>
      </c>
      <c r="AH14" s="68"/>
      <c r="AI14" s="68"/>
      <c r="AJ14" s="68"/>
      <c r="AK14" s="68"/>
      <c r="AL14" s="68"/>
      <c r="AM14" s="68"/>
      <c r="AN14" s="68"/>
      <c r="AO14" s="68"/>
      <c r="AP14" s="68"/>
      <c r="AQ14" s="110"/>
      <c r="AR14" s="297">
        <v>6211</v>
      </c>
      <c r="AS14" s="298" t="s">
        <v>10</v>
      </c>
      <c r="AT14" s="347">
        <v>198779.06</v>
      </c>
      <c r="AU14" s="282">
        <v>12507</v>
      </c>
      <c r="AV14" s="282">
        <v>15742</v>
      </c>
      <c r="AW14" s="260">
        <v>2383.89</v>
      </c>
      <c r="AX14" s="260">
        <v>9182.82</v>
      </c>
      <c r="AY14" s="106">
        <f t="shared" si="0"/>
        <v>238594.77000000002</v>
      </c>
    </row>
    <row r="15" spans="1:51" s="107" customFormat="1" ht="12.95" customHeight="1">
      <c r="A15" s="99">
        <v>6212</v>
      </c>
      <c r="B15" s="108" t="s">
        <v>11</v>
      </c>
      <c r="C15" s="68"/>
      <c r="D15" s="68"/>
      <c r="E15" s="68">
        <v>26450.04</v>
      </c>
      <c r="F15" s="68">
        <v>108896.37</v>
      </c>
      <c r="G15" s="68"/>
      <c r="H15" s="68">
        <v>11898.68</v>
      </c>
      <c r="I15" s="68"/>
      <c r="J15" s="68">
        <v>197.12</v>
      </c>
      <c r="K15" s="68"/>
      <c r="L15" s="68"/>
      <c r="M15" s="68"/>
      <c r="N15" s="68"/>
      <c r="O15" s="69">
        <v>1074.8800000000001</v>
      </c>
      <c r="P15" s="98"/>
      <c r="Q15" s="99">
        <v>6212</v>
      </c>
      <c r="R15" s="109" t="s">
        <v>11</v>
      </c>
      <c r="S15" s="68">
        <v>152691.62</v>
      </c>
      <c r="T15" s="68">
        <v>343.98</v>
      </c>
      <c r="U15" s="68">
        <v>8260.5400000000009</v>
      </c>
      <c r="V15" s="68"/>
      <c r="W15" s="68">
        <v>7446.06</v>
      </c>
      <c r="X15" s="68"/>
      <c r="Y15" s="68"/>
      <c r="Z15" s="68">
        <v>3.92</v>
      </c>
      <c r="AA15" s="68"/>
      <c r="AB15" s="68"/>
      <c r="AC15" s="110">
        <v>13.58</v>
      </c>
      <c r="AD15" s="68">
        <v>3492.48</v>
      </c>
      <c r="AE15" s="111">
        <v>1250</v>
      </c>
      <c r="AF15" s="99">
        <v>6212</v>
      </c>
      <c r="AG15" s="108" t="s">
        <v>11</v>
      </c>
      <c r="AH15" s="68"/>
      <c r="AI15" s="68"/>
      <c r="AJ15" s="68"/>
      <c r="AK15" s="68"/>
      <c r="AL15" s="68"/>
      <c r="AM15" s="68"/>
      <c r="AN15" s="68"/>
      <c r="AO15" s="68"/>
      <c r="AP15" s="68"/>
      <c r="AQ15" s="110"/>
      <c r="AR15" s="297">
        <v>6212</v>
      </c>
      <c r="AS15" s="298" t="s">
        <v>11</v>
      </c>
      <c r="AT15" s="347">
        <v>272914.33999999997</v>
      </c>
      <c r="AU15" s="260">
        <v>9542.5</v>
      </c>
      <c r="AV15" s="260">
        <v>12371.36</v>
      </c>
      <c r="AW15" s="260">
        <v>2963.22</v>
      </c>
      <c r="AX15" s="260">
        <v>7083.72</v>
      </c>
      <c r="AY15" s="106">
        <f t="shared" si="0"/>
        <v>304875.1399999999</v>
      </c>
    </row>
    <row r="16" spans="1:51" s="107" customFormat="1" ht="12.95" customHeight="1">
      <c r="A16" s="99">
        <v>6213</v>
      </c>
      <c r="B16" s="108" t="s">
        <v>12</v>
      </c>
      <c r="C16" s="68"/>
      <c r="D16" s="68"/>
      <c r="E16" s="68">
        <v>23741.83</v>
      </c>
      <c r="F16" s="68">
        <v>126618.54</v>
      </c>
      <c r="G16" s="68"/>
      <c r="H16" s="68">
        <v>10257.18</v>
      </c>
      <c r="I16" s="68"/>
      <c r="J16" s="68">
        <v>325.5</v>
      </c>
      <c r="K16" s="68"/>
      <c r="L16" s="68">
        <v>18.079999999999998</v>
      </c>
      <c r="M16" s="68"/>
      <c r="N16" s="68">
        <v>3.01</v>
      </c>
      <c r="O16" s="69">
        <v>1441.48</v>
      </c>
      <c r="P16" s="98"/>
      <c r="Q16" s="99">
        <v>6213</v>
      </c>
      <c r="R16" s="109" t="s">
        <v>12</v>
      </c>
      <c r="S16" s="68">
        <v>27357.07</v>
      </c>
      <c r="T16" s="68">
        <v>190.19</v>
      </c>
      <c r="U16" s="68">
        <v>33174.99</v>
      </c>
      <c r="V16" s="68"/>
      <c r="W16" s="68">
        <v>13.77</v>
      </c>
      <c r="X16" s="68"/>
      <c r="Y16" s="68"/>
      <c r="Z16" s="68"/>
      <c r="AA16" s="68">
        <v>0.14000000000000001</v>
      </c>
      <c r="AB16" s="68"/>
      <c r="AC16" s="110"/>
      <c r="AD16" s="68"/>
      <c r="AE16" s="111">
        <v>5165</v>
      </c>
      <c r="AF16" s="99">
        <v>6213</v>
      </c>
      <c r="AG16" s="108" t="s">
        <v>12</v>
      </c>
      <c r="AH16" s="68"/>
      <c r="AI16" s="68"/>
      <c r="AJ16" s="68"/>
      <c r="AK16" s="68"/>
      <c r="AL16" s="68"/>
      <c r="AM16" s="68"/>
      <c r="AN16" s="68"/>
      <c r="AO16" s="68"/>
      <c r="AP16" s="68"/>
      <c r="AQ16" s="110"/>
      <c r="AR16" s="297">
        <v>6213</v>
      </c>
      <c r="AS16" s="298" t="s">
        <v>12</v>
      </c>
      <c r="AT16" s="347">
        <v>286326.06</v>
      </c>
      <c r="AU16" s="282">
        <v>18430</v>
      </c>
      <c r="AV16" s="282">
        <v>16371.68</v>
      </c>
      <c r="AW16" s="260">
        <v>1695.66</v>
      </c>
      <c r="AX16" s="260">
        <v>17933.37</v>
      </c>
      <c r="AY16" s="106">
        <f t="shared" si="0"/>
        <v>340756.76999999996</v>
      </c>
    </row>
    <row r="17" spans="1:51" s="107" customFormat="1" ht="12.95" customHeight="1">
      <c r="A17" s="99">
        <v>6214</v>
      </c>
      <c r="B17" s="108" t="s">
        <v>13</v>
      </c>
      <c r="C17" s="68"/>
      <c r="D17" s="68"/>
      <c r="E17" s="68">
        <v>37081.69</v>
      </c>
      <c r="F17" s="68">
        <v>219998.78</v>
      </c>
      <c r="G17" s="68"/>
      <c r="H17" s="68">
        <v>20125.03</v>
      </c>
      <c r="I17" s="68"/>
      <c r="J17" s="68">
        <v>96.25</v>
      </c>
      <c r="K17" s="68"/>
      <c r="L17" s="68"/>
      <c r="M17" s="68"/>
      <c r="N17" s="68">
        <v>-79.430000000000007</v>
      </c>
      <c r="O17" s="69">
        <v>98.77</v>
      </c>
      <c r="P17" s="98"/>
      <c r="Q17" s="99">
        <v>6214</v>
      </c>
      <c r="R17" s="109" t="s">
        <v>13</v>
      </c>
      <c r="S17" s="68">
        <v>9450.75</v>
      </c>
      <c r="T17" s="68">
        <v>55.1</v>
      </c>
      <c r="U17" s="68">
        <v>360</v>
      </c>
      <c r="V17" s="68"/>
      <c r="W17" s="68">
        <v>24681.07</v>
      </c>
      <c r="X17" s="68">
        <v>0</v>
      </c>
      <c r="Y17" s="68"/>
      <c r="Z17" s="68">
        <v>1.02</v>
      </c>
      <c r="AA17" s="68">
        <v>26.02</v>
      </c>
      <c r="AB17" s="68"/>
      <c r="AC17" s="110"/>
      <c r="AD17" s="68"/>
      <c r="AE17" s="111"/>
      <c r="AF17" s="99">
        <v>6214</v>
      </c>
      <c r="AG17" s="108" t="s">
        <v>13</v>
      </c>
      <c r="AH17" s="68"/>
      <c r="AI17" s="68"/>
      <c r="AJ17" s="68"/>
      <c r="AK17" s="68"/>
      <c r="AL17" s="68"/>
      <c r="AM17" s="68"/>
      <c r="AN17" s="68"/>
      <c r="AO17" s="68"/>
      <c r="AP17" s="68"/>
      <c r="AQ17" s="110"/>
      <c r="AR17" s="297">
        <v>6214</v>
      </c>
      <c r="AS17" s="298" t="s">
        <v>13</v>
      </c>
      <c r="AT17" s="347">
        <v>333305.77999999997</v>
      </c>
      <c r="AU17" s="282">
        <v>38098.5</v>
      </c>
      <c r="AV17" s="282">
        <v>31011.74</v>
      </c>
      <c r="AW17" s="260">
        <v>1127.95</v>
      </c>
      <c r="AX17" s="260">
        <v>21280.84</v>
      </c>
      <c r="AY17" s="106">
        <f t="shared" si="0"/>
        <v>424824.81</v>
      </c>
    </row>
    <row r="18" spans="1:51" s="107" customFormat="1" ht="12.95" customHeight="1">
      <c r="A18" s="99">
        <v>6215</v>
      </c>
      <c r="B18" s="108" t="s">
        <v>14</v>
      </c>
      <c r="C18" s="68"/>
      <c r="D18" s="68"/>
      <c r="E18" s="68">
        <v>39619.199999999997</v>
      </c>
      <c r="F18" s="68">
        <v>216409.58</v>
      </c>
      <c r="G18" s="68"/>
      <c r="H18" s="68">
        <v>28962.639999999999</v>
      </c>
      <c r="I18" s="68"/>
      <c r="J18" s="68">
        <v>779.38</v>
      </c>
      <c r="K18" s="68"/>
      <c r="L18" s="68"/>
      <c r="M18" s="68"/>
      <c r="N18" s="68"/>
      <c r="O18" s="69">
        <v>1938.39</v>
      </c>
      <c r="P18" s="98"/>
      <c r="Q18" s="99">
        <v>6215</v>
      </c>
      <c r="R18" s="109" t="s">
        <v>14</v>
      </c>
      <c r="S18" s="68">
        <v>121329.41</v>
      </c>
      <c r="T18" s="68">
        <v>1125.9100000000001</v>
      </c>
      <c r="U18" s="68"/>
      <c r="V18" s="68"/>
      <c r="W18" s="68">
        <v>6382.85</v>
      </c>
      <c r="X18" s="68"/>
      <c r="Y18" s="68"/>
      <c r="Z18" s="68">
        <v>3.1</v>
      </c>
      <c r="AA18" s="68">
        <v>14.54</v>
      </c>
      <c r="AB18" s="68"/>
      <c r="AC18" s="110"/>
      <c r="AD18" s="68">
        <v>20450.47</v>
      </c>
      <c r="AE18" s="111">
        <v>5450</v>
      </c>
      <c r="AF18" s="99">
        <v>6215</v>
      </c>
      <c r="AG18" s="108" t="s">
        <v>14</v>
      </c>
      <c r="AH18" s="68"/>
      <c r="AI18" s="68"/>
      <c r="AJ18" s="68"/>
      <c r="AK18" s="68">
        <v>100</v>
      </c>
      <c r="AL18" s="68">
        <v>4373.76</v>
      </c>
      <c r="AM18" s="68"/>
      <c r="AN18" s="68"/>
      <c r="AO18" s="68"/>
      <c r="AP18" s="68"/>
      <c r="AQ18" s="110"/>
      <c r="AR18" s="297">
        <v>6215</v>
      </c>
      <c r="AS18" s="298" t="s">
        <v>14</v>
      </c>
      <c r="AT18" s="347">
        <v>428830.79</v>
      </c>
      <c r="AU18" s="282">
        <v>39122.5</v>
      </c>
      <c r="AV18" s="282">
        <v>38493.82</v>
      </c>
      <c r="AW18" s="260">
        <v>2555.09</v>
      </c>
      <c r="AX18" s="260">
        <v>25115.93</v>
      </c>
      <c r="AY18" s="106">
        <f t="shared" si="0"/>
        <v>534118.13</v>
      </c>
    </row>
    <row r="19" spans="1:51" s="107" customFormat="1" ht="12.95" customHeight="1">
      <c r="A19" s="99">
        <v>6216</v>
      </c>
      <c r="B19" s="108" t="s">
        <v>71</v>
      </c>
      <c r="C19" s="68"/>
      <c r="D19" s="68"/>
      <c r="E19" s="68">
        <v>21495.16</v>
      </c>
      <c r="F19" s="68">
        <v>97290.05</v>
      </c>
      <c r="G19" s="68"/>
      <c r="H19" s="68">
        <v>11713.93</v>
      </c>
      <c r="I19" s="68"/>
      <c r="J19" s="68">
        <v>128.38</v>
      </c>
      <c r="K19" s="68"/>
      <c r="L19" s="68"/>
      <c r="M19" s="68"/>
      <c r="N19" s="68"/>
      <c r="O19" s="69">
        <v>8.98</v>
      </c>
      <c r="P19" s="98"/>
      <c r="Q19" s="99">
        <v>6216</v>
      </c>
      <c r="R19" s="109" t="s">
        <v>71</v>
      </c>
      <c r="S19" s="68">
        <v>11533.42</v>
      </c>
      <c r="T19" s="68">
        <v>38.15</v>
      </c>
      <c r="U19" s="68"/>
      <c r="V19" s="68"/>
      <c r="W19" s="68">
        <v>12073.03</v>
      </c>
      <c r="X19" s="68"/>
      <c r="Y19" s="68"/>
      <c r="Z19" s="68">
        <v>1</v>
      </c>
      <c r="AA19" s="68">
        <v>0.8</v>
      </c>
      <c r="AB19" s="68"/>
      <c r="AC19" s="110"/>
      <c r="AD19" s="68">
        <v>8829.1200000000008</v>
      </c>
      <c r="AE19" s="111">
        <v>8625</v>
      </c>
      <c r="AF19" s="99">
        <v>6216</v>
      </c>
      <c r="AG19" s="108" t="s">
        <v>71</v>
      </c>
      <c r="AH19" s="68"/>
      <c r="AI19" s="68"/>
      <c r="AJ19" s="68"/>
      <c r="AK19" s="68"/>
      <c r="AL19" s="68">
        <v>120</v>
      </c>
      <c r="AM19" s="68"/>
      <c r="AN19" s="68"/>
      <c r="AO19" s="68"/>
      <c r="AP19" s="68"/>
      <c r="AQ19" s="110"/>
      <c r="AR19" s="297">
        <v>6216</v>
      </c>
      <c r="AS19" s="298" t="s">
        <v>15</v>
      </c>
      <c r="AT19" s="347">
        <v>132968.05000000002</v>
      </c>
      <c r="AU19" s="282">
        <v>10205.5</v>
      </c>
      <c r="AV19" s="282">
        <v>16982.84</v>
      </c>
      <c r="AW19" s="260">
        <v>870.71</v>
      </c>
      <c r="AX19" s="260">
        <v>9409.86</v>
      </c>
      <c r="AY19" s="106">
        <f t="shared" si="0"/>
        <v>170436.96000000002</v>
      </c>
    </row>
    <row r="20" spans="1:51" s="107" customFormat="1" ht="12.95" customHeight="1">
      <c r="A20" s="99">
        <v>6217</v>
      </c>
      <c r="B20" s="108" t="s">
        <v>72</v>
      </c>
      <c r="C20" s="68"/>
      <c r="D20" s="68"/>
      <c r="E20" s="68">
        <v>79369.490000000005</v>
      </c>
      <c r="F20" s="68">
        <v>419887.47</v>
      </c>
      <c r="G20" s="68"/>
      <c r="H20" s="68">
        <v>32947.83</v>
      </c>
      <c r="I20" s="68"/>
      <c r="J20" s="68">
        <v>385.14</v>
      </c>
      <c r="K20" s="68"/>
      <c r="L20" s="68">
        <v>20.36</v>
      </c>
      <c r="M20" s="68"/>
      <c r="N20" s="68">
        <v>5.43</v>
      </c>
      <c r="O20" s="69">
        <v>1347.18</v>
      </c>
      <c r="P20" s="98"/>
      <c r="Q20" s="99">
        <v>6217</v>
      </c>
      <c r="R20" s="109" t="s">
        <v>72</v>
      </c>
      <c r="S20" s="68">
        <v>64396.49</v>
      </c>
      <c r="T20" s="68">
        <v>517.92999999999995</v>
      </c>
      <c r="U20" s="68"/>
      <c r="V20" s="68"/>
      <c r="W20" s="68">
        <v>73450.84</v>
      </c>
      <c r="X20" s="68">
        <v>14.48</v>
      </c>
      <c r="Y20" s="68"/>
      <c r="Z20" s="68">
        <v>0.72</v>
      </c>
      <c r="AA20" s="68">
        <v>59.71</v>
      </c>
      <c r="AB20" s="68"/>
      <c r="AC20" s="110">
        <v>3.8</v>
      </c>
      <c r="AD20" s="68">
        <v>46652.03</v>
      </c>
      <c r="AE20" s="111">
        <v>5500</v>
      </c>
      <c r="AF20" s="99">
        <v>6217</v>
      </c>
      <c r="AG20" s="108" t="s">
        <v>72</v>
      </c>
      <c r="AH20" s="68"/>
      <c r="AI20" s="68"/>
      <c r="AJ20" s="68"/>
      <c r="AK20" s="68">
        <v>0</v>
      </c>
      <c r="AL20" s="68">
        <v>37649.85</v>
      </c>
      <c r="AM20" s="68"/>
      <c r="AN20" s="68"/>
      <c r="AO20" s="68"/>
      <c r="AP20" s="68"/>
      <c r="AQ20" s="110"/>
      <c r="AR20" s="297">
        <v>6217</v>
      </c>
      <c r="AS20" s="298" t="s">
        <v>16</v>
      </c>
      <c r="AT20" s="347">
        <v>679085.6</v>
      </c>
      <c r="AU20" s="282">
        <v>59013.5</v>
      </c>
      <c r="AV20" s="282">
        <v>57607.78</v>
      </c>
      <c r="AW20" s="260">
        <v>3902.1</v>
      </c>
      <c r="AX20" s="260">
        <v>38067.589999999997</v>
      </c>
      <c r="AY20" s="106">
        <f t="shared" si="0"/>
        <v>837676.57</v>
      </c>
    </row>
    <row r="21" spans="1:51" s="107" customFormat="1" ht="12.95" customHeight="1">
      <c r="A21" s="99">
        <v>6218</v>
      </c>
      <c r="B21" s="108" t="s">
        <v>73</v>
      </c>
      <c r="C21" s="68"/>
      <c r="D21" s="68"/>
      <c r="E21" s="68">
        <v>97657.03</v>
      </c>
      <c r="F21" s="68">
        <v>568424.52</v>
      </c>
      <c r="G21" s="68"/>
      <c r="H21" s="68">
        <v>49892.47</v>
      </c>
      <c r="I21" s="68"/>
      <c r="J21" s="68">
        <v>128.38</v>
      </c>
      <c r="K21" s="68"/>
      <c r="L21" s="68"/>
      <c r="M21" s="68"/>
      <c r="N21" s="68"/>
      <c r="O21" s="69">
        <v>1598.41</v>
      </c>
      <c r="P21" s="98"/>
      <c r="Q21" s="99">
        <v>6218</v>
      </c>
      <c r="R21" s="109" t="s">
        <v>73</v>
      </c>
      <c r="S21" s="68">
        <v>21556.68</v>
      </c>
      <c r="T21" s="68">
        <v>156.77000000000001</v>
      </c>
      <c r="U21" s="68">
        <v>29362.65</v>
      </c>
      <c r="V21" s="68"/>
      <c r="W21" s="68">
        <v>102995.03</v>
      </c>
      <c r="X21" s="68"/>
      <c r="Y21" s="68"/>
      <c r="Z21" s="68">
        <v>0</v>
      </c>
      <c r="AA21" s="68">
        <v>1021.08</v>
      </c>
      <c r="AB21" s="68"/>
      <c r="AC21" s="110">
        <v>0</v>
      </c>
      <c r="AD21" s="68">
        <v>42898.35</v>
      </c>
      <c r="AE21" s="111">
        <v>60625</v>
      </c>
      <c r="AF21" s="99">
        <v>6218</v>
      </c>
      <c r="AG21" s="108" t="s">
        <v>73</v>
      </c>
      <c r="AH21" s="68"/>
      <c r="AI21" s="68"/>
      <c r="AJ21" s="68"/>
      <c r="AK21" s="68"/>
      <c r="AL21" s="68"/>
      <c r="AM21" s="68"/>
      <c r="AN21" s="68"/>
      <c r="AO21" s="68"/>
      <c r="AP21" s="68"/>
      <c r="AQ21" s="110"/>
      <c r="AR21" s="297">
        <v>6218</v>
      </c>
      <c r="AS21" s="298" t="s">
        <v>17</v>
      </c>
      <c r="AT21" s="347">
        <v>1057477.2300000002</v>
      </c>
      <c r="AU21" s="282">
        <v>106284.5</v>
      </c>
      <c r="AV21" s="282">
        <v>79293.38</v>
      </c>
      <c r="AW21" s="260">
        <v>2455.17</v>
      </c>
      <c r="AX21" s="260">
        <v>76483.3</v>
      </c>
      <c r="AY21" s="106">
        <f t="shared" si="0"/>
        <v>1321993.5800000003</v>
      </c>
    </row>
    <row r="22" spans="1:51" s="107" customFormat="1" ht="12.95" customHeight="1">
      <c r="A22" s="99">
        <v>6219</v>
      </c>
      <c r="B22" s="108" t="s">
        <v>18</v>
      </c>
      <c r="C22" s="68"/>
      <c r="D22" s="68"/>
      <c r="E22" s="68">
        <v>56171.46</v>
      </c>
      <c r="F22" s="68">
        <v>259027.08</v>
      </c>
      <c r="G22" s="68"/>
      <c r="H22" s="68">
        <v>31861.46</v>
      </c>
      <c r="I22" s="68"/>
      <c r="J22" s="68"/>
      <c r="K22" s="68"/>
      <c r="L22" s="68">
        <v>-10386.540000000001</v>
      </c>
      <c r="M22" s="68"/>
      <c r="N22" s="68"/>
      <c r="O22" s="69">
        <v>121.23</v>
      </c>
      <c r="P22" s="98"/>
      <c r="Q22" s="99">
        <v>6219</v>
      </c>
      <c r="R22" s="109" t="s">
        <v>18</v>
      </c>
      <c r="S22" s="68">
        <v>46297.71</v>
      </c>
      <c r="T22" s="68">
        <v>169.54</v>
      </c>
      <c r="U22" s="68">
        <v>22668.880000000001</v>
      </c>
      <c r="V22" s="68"/>
      <c r="W22" s="68">
        <v>46642.84</v>
      </c>
      <c r="X22" s="68"/>
      <c r="Y22" s="68"/>
      <c r="Z22" s="68">
        <v>0.12</v>
      </c>
      <c r="AA22" s="68">
        <v>25.05</v>
      </c>
      <c r="AB22" s="68"/>
      <c r="AC22" s="110">
        <v>89.23</v>
      </c>
      <c r="AD22" s="68">
        <v>50638.66</v>
      </c>
      <c r="AE22" s="111">
        <v>22700</v>
      </c>
      <c r="AF22" s="99">
        <v>6219</v>
      </c>
      <c r="AG22" s="108" t="s">
        <v>18</v>
      </c>
      <c r="AH22" s="68"/>
      <c r="AI22" s="68"/>
      <c r="AJ22" s="68"/>
      <c r="AK22" s="68"/>
      <c r="AL22" s="68"/>
      <c r="AM22" s="68"/>
      <c r="AN22" s="68"/>
      <c r="AO22" s="68"/>
      <c r="AP22" s="68"/>
      <c r="AQ22" s="110"/>
      <c r="AR22" s="297">
        <v>6219</v>
      </c>
      <c r="AS22" s="298" t="s">
        <v>18</v>
      </c>
      <c r="AT22" s="347">
        <v>410937.66999999993</v>
      </c>
      <c r="AU22" s="282">
        <v>23028</v>
      </c>
      <c r="AV22" s="282">
        <v>28307.82</v>
      </c>
      <c r="AW22" s="260">
        <v>867.53</v>
      </c>
      <c r="AX22" s="260">
        <v>20465.21</v>
      </c>
      <c r="AY22" s="106">
        <f t="shared" si="0"/>
        <v>483606.23</v>
      </c>
    </row>
    <row r="23" spans="1:51" s="107" customFormat="1" ht="12.95" customHeight="1">
      <c r="A23" s="99">
        <v>6220</v>
      </c>
      <c r="B23" s="108" t="s">
        <v>19</v>
      </c>
      <c r="C23" s="68"/>
      <c r="D23" s="68"/>
      <c r="E23" s="68">
        <v>30385.57</v>
      </c>
      <c r="F23" s="68">
        <v>118206.74</v>
      </c>
      <c r="G23" s="68"/>
      <c r="H23" s="68">
        <v>12169.47</v>
      </c>
      <c r="I23" s="68"/>
      <c r="J23" s="68">
        <v>453.88</v>
      </c>
      <c r="K23" s="68"/>
      <c r="L23" s="68"/>
      <c r="M23" s="68"/>
      <c r="N23" s="68"/>
      <c r="O23" s="69">
        <v>6231.12</v>
      </c>
      <c r="P23" s="98"/>
      <c r="Q23" s="99">
        <v>6220</v>
      </c>
      <c r="R23" s="109" t="s">
        <v>19</v>
      </c>
      <c r="S23" s="68">
        <v>250620.62</v>
      </c>
      <c r="T23" s="68">
        <v>810.54</v>
      </c>
      <c r="U23" s="68"/>
      <c r="V23" s="68"/>
      <c r="W23" s="68">
        <v>348.44</v>
      </c>
      <c r="X23" s="68"/>
      <c r="Y23" s="68"/>
      <c r="Z23" s="68">
        <v>67.209999999999994</v>
      </c>
      <c r="AA23" s="68">
        <v>20.9</v>
      </c>
      <c r="AB23" s="68"/>
      <c r="AC23" s="110"/>
      <c r="AD23" s="68">
        <v>18512.36</v>
      </c>
      <c r="AE23" s="111">
        <v>2000</v>
      </c>
      <c r="AF23" s="99">
        <v>6220</v>
      </c>
      <c r="AG23" s="108" t="s">
        <v>19</v>
      </c>
      <c r="AH23" s="68"/>
      <c r="AI23" s="68"/>
      <c r="AJ23" s="68"/>
      <c r="AK23" s="68"/>
      <c r="AL23" s="68">
        <v>6623.01</v>
      </c>
      <c r="AM23" s="68"/>
      <c r="AN23" s="68"/>
      <c r="AO23" s="68"/>
      <c r="AP23" s="68"/>
      <c r="AQ23" s="110"/>
      <c r="AR23" s="297">
        <v>6220</v>
      </c>
      <c r="AS23" s="298" t="s">
        <v>19</v>
      </c>
      <c r="AT23" s="347">
        <v>412522.27</v>
      </c>
      <c r="AU23" s="282">
        <v>11424.5</v>
      </c>
      <c r="AV23" s="282">
        <v>15982.76</v>
      </c>
      <c r="AW23" s="260">
        <v>6428.13</v>
      </c>
      <c r="AX23" s="260">
        <v>8458.08</v>
      </c>
      <c r="AY23" s="106">
        <f t="shared" si="0"/>
        <v>454815.74000000005</v>
      </c>
    </row>
    <row r="24" spans="1:51" s="107" customFormat="1" ht="12.95" customHeight="1">
      <c r="A24" s="99">
        <v>6221</v>
      </c>
      <c r="B24" s="108" t="s">
        <v>20</v>
      </c>
      <c r="C24" s="68"/>
      <c r="D24" s="68"/>
      <c r="E24" s="68">
        <v>23133.56</v>
      </c>
      <c r="F24" s="68">
        <v>96265.29</v>
      </c>
      <c r="G24" s="68"/>
      <c r="H24" s="68">
        <v>31530.880000000001</v>
      </c>
      <c r="I24" s="68"/>
      <c r="J24" s="68"/>
      <c r="K24" s="68"/>
      <c r="L24" s="68"/>
      <c r="M24" s="68"/>
      <c r="N24" s="68"/>
      <c r="O24" s="69">
        <v>739.19</v>
      </c>
      <c r="P24" s="98"/>
      <c r="Q24" s="99">
        <v>6221</v>
      </c>
      <c r="R24" s="109" t="s">
        <v>20</v>
      </c>
      <c r="S24" s="68">
        <v>40824.92</v>
      </c>
      <c r="T24" s="68">
        <v>165.23</v>
      </c>
      <c r="U24" s="68">
        <v>28827.040000000001</v>
      </c>
      <c r="V24" s="68"/>
      <c r="W24" s="68">
        <v>15.44</v>
      </c>
      <c r="X24" s="68">
        <v>104.96</v>
      </c>
      <c r="Y24" s="68"/>
      <c r="Z24" s="68">
        <v>0.24</v>
      </c>
      <c r="AA24" s="68">
        <v>13.73</v>
      </c>
      <c r="AB24" s="68"/>
      <c r="AC24" s="110"/>
      <c r="AD24" s="68">
        <v>403680.06</v>
      </c>
      <c r="AE24" s="111">
        <v>250</v>
      </c>
      <c r="AF24" s="99">
        <v>6221</v>
      </c>
      <c r="AG24" s="108" t="s">
        <v>20</v>
      </c>
      <c r="AH24" s="68"/>
      <c r="AI24" s="68"/>
      <c r="AJ24" s="68"/>
      <c r="AK24" s="68"/>
      <c r="AL24" s="68"/>
      <c r="AM24" s="68"/>
      <c r="AN24" s="68"/>
      <c r="AO24" s="68"/>
      <c r="AP24" s="68"/>
      <c r="AQ24" s="110"/>
      <c r="AR24" s="297">
        <v>6221</v>
      </c>
      <c r="AS24" s="298" t="s">
        <v>20</v>
      </c>
      <c r="AT24" s="347">
        <v>242925.44</v>
      </c>
      <c r="AU24" s="260">
        <v>16937</v>
      </c>
      <c r="AV24" s="260">
        <v>22881.46</v>
      </c>
      <c r="AW24" s="260">
        <v>1526.41</v>
      </c>
      <c r="AX24" s="260">
        <v>8832.93</v>
      </c>
      <c r="AY24" s="106">
        <f t="shared" si="0"/>
        <v>293103.24</v>
      </c>
    </row>
    <row r="25" spans="1:51" s="107" customFormat="1" ht="12.95" customHeight="1">
      <c r="A25" s="99">
        <v>6222</v>
      </c>
      <c r="B25" s="108" t="s">
        <v>74</v>
      </c>
      <c r="C25" s="68"/>
      <c r="D25" s="68"/>
      <c r="E25" s="68">
        <v>45836.39</v>
      </c>
      <c r="F25" s="68">
        <v>137599.85999999999</v>
      </c>
      <c r="G25" s="68"/>
      <c r="H25" s="68">
        <v>28724.81</v>
      </c>
      <c r="I25" s="68"/>
      <c r="J25" s="68">
        <v>128.38</v>
      </c>
      <c r="K25" s="68">
        <v>250</v>
      </c>
      <c r="L25" s="68"/>
      <c r="M25" s="68"/>
      <c r="N25" s="68"/>
      <c r="O25" s="69"/>
      <c r="P25" s="98"/>
      <c r="Q25" s="99">
        <v>6222</v>
      </c>
      <c r="R25" s="109" t="s">
        <v>74</v>
      </c>
      <c r="S25" s="68">
        <v>113170.21</v>
      </c>
      <c r="T25" s="68">
        <v>241.03</v>
      </c>
      <c r="U25" s="68">
        <v>8322.76</v>
      </c>
      <c r="V25" s="68"/>
      <c r="W25" s="68">
        <v>4127.3500000000004</v>
      </c>
      <c r="X25" s="68"/>
      <c r="Y25" s="68"/>
      <c r="Z25" s="68"/>
      <c r="AA25" s="68">
        <v>1.2</v>
      </c>
      <c r="AB25" s="68"/>
      <c r="AC25" s="110"/>
      <c r="AD25" s="68">
        <v>96366.1</v>
      </c>
      <c r="AE25" s="111">
        <v>250</v>
      </c>
      <c r="AF25" s="99">
        <v>6222</v>
      </c>
      <c r="AG25" s="108" t="s">
        <v>74</v>
      </c>
      <c r="AH25" s="68"/>
      <c r="AI25" s="68"/>
      <c r="AJ25" s="68"/>
      <c r="AK25" s="68"/>
      <c r="AL25" s="68"/>
      <c r="AM25" s="68"/>
      <c r="AN25" s="68"/>
      <c r="AO25" s="68"/>
      <c r="AP25" s="68"/>
      <c r="AQ25" s="110"/>
      <c r="AR25" s="297">
        <v>6222</v>
      </c>
      <c r="AS25" s="298" t="s">
        <v>21</v>
      </c>
      <c r="AT25" s="347">
        <v>293735.21000000008</v>
      </c>
      <c r="AU25" s="260">
        <v>12129</v>
      </c>
      <c r="AV25" s="260">
        <v>20566.46</v>
      </c>
      <c r="AW25" s="260">
        <v>2092.79</v>
      </c>
      <c r="AX25" s="260">
        <v>7456.64</v>
      </c>
      <c r="AY25" s="106">
        <f t="shared" si="0"/>
        <v>335980.10000000009</v>
      </c>
    </row>
    <row r="26" spans="1:51" s="107" customFormat="1" ht="12.95" customHeight="1">
      <c r="A26" s="99">
        <v>6223</v>
      </c>
      <c r="B26" s="108" t="s">
        <v>22</v>
      </c>
      <c r="C26" s="68"/>
      <c r="D26" s="68"/>
      <c r="E26" s="68">
        <v>36037.919999999998</v>
      </c>
      <c r="F26" s="68">
        <v>133213.54999999999</v>
      </c>
      <c r="G26" s="68"/>
      <c r="H26" s="68">
        <v>13438.45</v>
      </c>
      <c r="I26" s="68"/>
      <c r="J26" s="68">
        <v>516.1</v>
      </c>
      <c r="K26" s="68">
        <v>543.15</v>
      </c>
      <c r="L26" s="68"/>
      <c r="M26" s="68"/>
      <c r="N26" s="68"/>
      <c r="O26" s="69">
        <v>1962.92</v>
      </c>
      <c r="P26" s="98"/>
      <c r="Q26" s="99">
        <v>6223</v>
      </c>
      <c r="R26" s="109" t="s">
        <v>22</v>
      </c>
      <c r="S26" s="68">
        <v>196944.19</v>
      </c>
      <c r="T26" s="68">
        <v>647.70000000000005</v>
      </c>
      <c r="U26" s="68">
        <v>20332.439999999999</v>
      </c>
      <c r="V26" s="68">
        <v>1357.73</v>
      </c>
      <c r="W26" s="68">
        <v>13253.03</v>
      </c>
      <c r="X26" s="68"/>
      <c r="Y26" s="68"/>
      <c r="Z26" s="68"/>
      <c r="AA26" s="68"/>
      <c r="AB26" s="68"/>
      <c r="AC26" s="110"/>
      <c r="AD26" s="68">
        <v>2200.14</v>
      </c>
      <c r="AE26" s="111">
        <v>250</v>
      </c>
      <c r="AF26" s="99">
        <v>6223</v>
      </c>
      <c r="AG26" s="108" t="s">
        <v>22</v>
      </c>
      <c r="AH26" s="68"/>
      <c r="AI26" s="68"/>
      <c r="AJ26" s="68"/>
      <c r="AK26" s="68"/>
      <c r="AL26" s="68"/>
      <c r="AM26" s="68"/>
      <c r="AN26" s="68"/>
      <c r="AO26" s="68"/>
      <c r="AP26" s="68"/>
      <c r="AQ26" s="110"/>
      <c r="AR26" s="297">
        <v>6223</v>
      </c>
      <c r="AS26" s="298" t="s">
        <v>22</v>
      </c>
      <c r="AT26" s="347">
        <v>442058.05</v>
      </c>
      <c r="AU26" s="282">
        <v>16941.5</v>
      </c>
      <c r="AV26" s="282">
        <v>21510.98</v>
      </c>
      <c r="AW26" s="260">
        <v>4843.1099999999997</v>
      </c>
      <c r="AX26" s="260">
        <v>12406.95</v>
      </c>
      <c r="AY26" s="106">
        <f t="shared" si="0"/>
        <v>497760.58999999997</v>
      </c>
    </row>
    <row r="27" spans="1:51" s="107" customFormat="1" ht="12.95" customHeight="1">
      <c r="A27" s="99">
        <v>6224</v>
      </c>
      <c r="B27" s="108" t="s">
        <v>75</v>
      </c>
      <c r="C27" s="68"/>
      <c r="D27" s="68"/>
      <c r="E27" s="68">
        <v>410449.48</v>
      </c>
      <c r="F27" s="68">
        <v>2830921.9</v>
      </c>
      <c r="G27" s="68">
        <v>95.17</v>
      </c>
      <c r="H27" s="68">
        <v>169819.83</v>
      </c>
      <c r="I27" s="68"/>
      <c r="J27" s="68">
        <v>878.59</v>
      </c>
      <c r="K27" s="68"/>
      <c r="L27" s="68">
        <v>1288.02</v>
      </c>
      <c r="M27" s="68"/>
      <c r="N27" s="68">
        <v>263.05</v>
      </c>
      <c r="O27" s="69">
        <v>14417.62</v>
      </c>
      <c r="P27" s="98"/>
      <c r="Q27" s="99">
        <v>6224</v>
      </c>
      <c r="R27" s="109" t="s">
        <v>75</v>
      </c>
      <c r="S27" s="68">
        <v>339357.52</v>
      </c>
      <c r="T27" s="68">
        <v>4379.07</v>
      </c>
      <c r="U27" s="68">
        <v>148906.22</v>
      </c>
      <c r="V27" s="68"/>
      <c r="W27" s="68">
        <v>229712.6</v>
      </c>
      <c r="X27" s="68"/>
      <c r="Y27" s="68"/>
      <c r="Z27" s="68">
        <v>10.68</v>
      </c>
      <c r="AA27" s="68">
        <v>415.83</v>
      </c>
      <c r="AB27" s="68"/>
      <c r="AC27" s="110"/>
      <c r="AD27" s="68">
        <v>346465.98</v>
      </c>
      <c r="AE27" s="111"/>
      <c r="AF27" s="99">
        <v>6224</v>
      </c>
      <c r="AG27" s="108" t="s">
        <v>75</v>
      </c>
      <c r="AH27" s="68"/>
      <c r="AI27" s="68"/>
      <c r="AJ27" s="68"/>
      <c r="AK27" s="68"/>
      <c r="AL27" s="68"/>
      <c r="AM27" s="68"/>
      <c r="AN27" s="68"/>
      <c r="AO27" s="68"/>
      <c r="AP27" s="68"/>
      <c r="AQ27" s="110"/>
      <c r="AR27" s="297">
        <v>6224</v>
      </c>
      <c r="AS27" s="298" t="s">
        <v>23</v>
      </c>
      <c r="AT27" s="347">
        <v>4117739.2199999997</v>
      </c>
      <c r="AU27" s="260">
        <v>555247</v>
      </c>
      <c r="AV27" s="260">
        <v>375529.88</v>
      </c>
      <c r="AW27" s="260">
        <v>9055.5400000000009</v>
      </c>
      <c r="AX27" s="260">
        <v>311117.15999999997</v>
      </c>
      <c r="AY27" s="106">
        <f t="shared" si="0"/>
        <v>5368688.8</v>
      </c>
    </row>
    <row r="28" spans="1:51" s="117" customFormat="1" ht="12.95" customHeight="1">
      <c r="A28" s="114">
        <v>6225</v>
      </c>
      <c r="B28" s="115" t="s">
        <v>24</v>
      </c>
      <c r="C28" s="68"/>
      <c r="D28" s="68"/>
      <c r="E28" s="68">
        <v>28797.200000000001</v>
      </c>
      <c r="F28" s="68">
        <v>105453.56</v>
      </c>
      <c r="G28" s="68"/>
      <c r="H28" s="68">
        <v>17859.509999999998</v>
      </c>
      <c r="I28" s="68"/>
      <c r="J28" s="68">
        <v>261.31</v>
      </c>
      <c r="K28" s="68"/>
      <c r="L28" s="68"/>
      <c r="M28" s="68"/>
      <c r="N28" s="68"/>
      <c r="O28" s="69">
        <v>4006.82</v>
      </c>
      <c r="P28" s="98"/>
      <c r="Q28" s="114">
        <v>6225</v>
      </c>
      <c r="R28" s="116" t="s">
        <v>24</v>
      </c>
      <c r="S28" s="68">
        <v>45169.16</v>
      </c>
      <c r="T28" s="68">
        <v>138.07</v>
      </c>
      <c r="U28" s="68">
        <v>5410.74</v>
      </c>
      <c r="V28" s="68"/>
      <c r="W28" s="68">
        <v>6596.77</v>
      </c>
      <c r="X28" s="68">
        <v>-6.86</v>
      </c>
      <c r="Y28" s="68"/>
      <c r="Z28" s="68">
        <v>0.12</v>
      </c>
      <c r="AA28" s="68">
        <v>12.48</v>
      </c>
      <c r="AB28" s="68"/>
      <c r="AC28" s="110"/>
      <c r="AD28" s="68">
        <v>16873.16</v>
      </c>
      <c r="AE28" s="111">
        <v>875</v>
      </c>
      <c r="AF28" s="114">
        <v>6225</v>
      </c>
      <c r="AG28" s="115" t="s">
        <v>24</v>
      </c>
      <c r="AH28" s="68"/>
      <c r="AI28" s="68"/>
      <c r="AJ28" s="68"/>
      <c r="AK28" s="68"/>
      <c r="AL28" s="68"/>
      <c r="AM28" s="68"/>
      <c r="AN28" s="68"/>
      <c r="AO28" s="68"/>
      <c r="AP28" s="68"/>
      <c r="AQ28" s="110"/>
      <c r="AR28" s="300">
        <v>6225</v>
      </c>
      <c r="AS28" s="301" t="s">
        <v>24</v>
      </c>
      <c r="AT28" s="347">
        <v>183129.07</v>
      </c>
      <c r="AU28" s="282">
        <v>13871</v>
      </c>
      <c r="AV28" s="282">
        <v>17010.62</v>
      </c>
      <c r="AW28" s="260">
        <v>1959.11</v>
      </c>
      <c r="AX28" s="260">
        <v>8546.48</v>
      </c>
      <c r="AY28" s="106">
        <f t="shared" si="0"/>
        <v>224516.28</v>
      </c>
    </row>
    <row r="29" spans="1:51" s="107" customFormat="1" ht="12.95" customHeight="1">
      <c r="A29" s="99">
        <v>6226</v>
      </c>
      <c r="B29" s="108" t="s">
        <v>25</v>
      </c>
      <c r="C29" s="68"/>
      <c r="D29" s="68"/>
      <c r="E29" s="68">
        <v>18869.8</v>
      </c>
      <c r="F29" s="68">
        <v>102021.06</v>
      </c>
      <c r="G29" s="68"/>
      <c r="H29" s="68">
        <v>17639.72</v>
      </c>
      <c r="I29" s="68"/>
      <c r="J29" s="68">
        <v>320.95</v>
      </c>
      <c r="K29" s="68"/>
      <c r="L29" s="68">
        <v>125</v>
      </c>
      <c r="M29" s="68"/>
      <c r="N29" s="68"/>
      <c r="O29" s="69">
        <v>8515.16</v>
      </c>
      <c r="P29" s="98"/>
      <c r="Q29" s="99">
        <v>6226</v>
      </c>
      <c r="R29" s="109" t="s">
        <v>25</v>
      </c>
      <c r="S29" s="68">
        <v>143808.97</v>
      </c>
      <c r="T29" s="68">
        <v>926.06</v>
      </c>
      <c r="U29" s="68">
        <v>3066.8</v>
      </c>
      <c r="V29" s="68"/>
      <c r="W29" s="68">
        <v>15.44</v>
      </c>
      <c r="X29" s="68"/>
      <c r="Y29" s="68"/>
      <c r="Z29" s="68">
        <v>3</v>
      </c>
      <c r="AA29" s="68">
        <v>28.48</v>
      </c>
      <c r="AB29" s="68"/>
      <c r="AC29" s="110"/>
      <c r="AD29" s="68">
        <v>13357.64</v>
      </c>
      <c r="AE29" s="111">
        <v>875</v>
      </c>
      <c r="AF29" s="99">
        <v>6226</v>
      </c>
      <c r="AG29" s="108" t="s">
        <v>25</v>
      </c>
      <c r="AH29" s="68"/>
      <c r="AI29" s="68"/>
      <c r="AJ29" s="68"/>
      <c r="AK29" s="68"/>
      <c r="AL29" s="68"/>
      <c r="AM29" s="68"/>
      <c r="AN29" s="68"/>
      <c r="AO29" s="68"/>
      <c r="AP29" s="68"/>
      <c r="AQ29" s="110"/>
      <c r="AR29" s="297">
        <v>6226</v>
      </c>
      <c r="AS29" s="298" t="s">
        <v>25</v>
      </c>
      <c r="AT29" s="347">
        <v>327890.5</v>
      </c>
      <c r="AU29" s="282">
        <v>16801.5</v>
      </c>
      <c r="AV29" s="282">
        <v>16436.5</v>
      </c>
      <c r="AW29" s="260">
        <v>2395.83</v>
      </c>
      <c r="AX29" s="260">
        <v>12031.68</v>
      </c>
      <c r="AY29" s="106">
        <f t="shared" si="0"/>
        <v>375556.01</v>
      </c>
    </row>
    <row r="30" spans="1:51" s="107" customFormat="1" ht="12.95" customHeight="1">
      <c r="A30" s="99">
        <v>6227</v>
      </c>
      <c r="B30" s="108" t="s">
        <v>76</v>
      </c>
      <c r="C30" s="68"/>
      <c r="D30" s="68"/>
      <c r="E30" s="68">
        <v>157193.56</v>
      </c>
      <c r="F30" s="68">
        <v>1087950.43</v>
      </c>
      <c r="G30" s="68">
        <v>37.14</v>
      </c>
      <c r="H30" s="68">
        <v>73975.91</v>
      </c>
      <c r="I30" s="68"/>
      <c r="J30" s="68">
        <v>2067.71</v>
      </c>
      <c r="K30" s="68">
        <v>200</v>
      </c>
      <c r="L30" s="68">
        <v>200</v>
      </c>
      <c r="M30" s="68"/>
      <c r="N30" s="68"/>
      <c r="O30" s="69">
        <v>6077.49</v>
      </c>
      <c r="P30" s="98"/>
      <c r="Q30" s="99">
        <v>6227</v>
      </c>
      <c r="R30" s="109" t="s">
        <v>76</v>
      </c>
      <c r="S30" s="68">
        <v>69027.77</v>
      </c>
      <c r="T30" s="68">
        <v>445.15</v>
      </c>
      <c r="U30" s="68">
        <v>122392.62</v>
      </c>
      <c r="V30" s="68"/>
      <c r="W30" s="68">
        <v>159642.47</v>
      </c>
      <c r="X30" s="68"/>
      <c r="Y30" s="68"/>
      <c r="Z30" s="68">
        <v>51.13</v>
      </c>
      <c r="AA30" s="68">
        <v>128.86000000000001</v>
      </c>
      <c r="AB30" s="68"/>
      <c r="AC30" s="110"/>
      <c r="AD30" s="68">
        <v>58551.6</v>
      </c>
      <c r="AE30" s="111">
        <v>13426</v>
      </c>
      <c r="AF30" s="99">
        <v>6227</v>
      </c>
      <c r="AG30" s="108" t="s">
        <v>76</v>
      </c>
      <c r="AH30" s="68"/>
      <c r="AI30" s="68"/>
      <c r="AJ30" s="68"/>
      <c r="AK30" s="68"/>
      <c r="AL30" s="68"/>
      <c r="AM30" s="68"/>
      <c r="AN30" s="68"/>
      <c r="AO30" s="68"/>
      <c r="AP30" s="68"/>
      <c r="AQ30" s="110"/>
      <c r="AR30" s="297">
        <v>6227</v>
      </c>
      <c r="AS30" s="298" t="s">
        <v>26</v>
      </c>
      <c r="AT30" s="347">
        <v>1731425.54</v>
      </c>
      <c r="AU30" s="282">
        <v>186940.5</v>
      </c>
      <c r="AV30" s="282">
        <v>148415.51999999999</v>
      </c>
      <c r="AW30" s="260">
        <v>4295.8100000000004</v>
      </c>
      <c r="AX30" s="260">
        <v>125521.39</v>
      </c>
      <c r="AY30" s="106">
        <f t="shared" si="0"/>
        <v>2196598.7600000002</v>
      </c>
    </row>
    <row r="31" spans="1:51" s="107" customFormat="1" ht="12.95" customHeight="1">
      <c r="A31" s="99">
        <v>6228</v>
      </c>
      <c r="B31" s="108" t="s">
        <v>27</v>
      </c>
      <c r="C31" s="68"/>
      <c r="D31" s="68"/>
      <c r="E31" s="68">
        <v>20284.66</v>
      </c>
      <c r="F31" s="68">
        <v>75852.81</v>
      </c>
      <c r="G31" s="68"/>
      <c r="H31" s="68">
        <v>10626.19</v>
      </c>
      <c r="I31" s="68"/>
      <c r="J31" s="68">
        <v>197.12</v>
      </c>
      <c r="K31" s="68">
        <v>6.17</v>
      </c>
      <c r="L31" s="68"/>
      <c r="M31" s="68"/>
      <c r="N31" s="68"/>
      <c r="O31" s="69">
        <v>7624.31</v>
      </c>
      <c r="P31" s="98"/>
      <c r="Q31" s="99">
        <v>6228</v>
      </c>
      <c r="R31" s="109" t="s">
        <v>27</v>
      </c>
      <c r="S31" s="68">
        <v>124793.19</v>
      </c>
      <c r="T31" s="68">
        <v>468.28</v>
      </c>
      <c r="U31" s="68">
        <v>4549.7</v>
      </c>
      <c r="V31" s="68"/>
      <c r="W31" s="68">
        <v>5312.26</v>
      </c>
      <c r="X31" s="68"/>
      <c r="Y31" s="68"/>
      <c r="Z31" s="68">
        <v>0.54</v>
      </c>
      <c r="AA31" s="68">
        <v>6.83</v>
      </c>
      <c r="AB31" s="68"/>
      <c r="AC31" s="110"/>
      <c r="AD31" s="68">
        <v>12199.48</v>
      </c>
      <c r="AE31" s="111"/>
      <c r="AF31" s="99">
        <v>6228</v>
      </c>
      <c r="AG31" s="108" t="s">
        <v>27</v>
      </c>
      <c r="AH31" s="68"/>
      <c r="AI31" s="68"/>
      <c r="AJ31" s="68"/>
      <c r="AK31" s="68"/>
      <c r="AL31" s="68">
        <v>-3730.18</v>
      </c>
      <c r="AM31" s="68"/>
      <c r="AN31" s="68"/>
      <c r="AO31" s="68"/>
      <c r="AP31" s="68"/>
      <c r="AQ31" s="110"/>
      <c r="AR31" s="297">
        <v>6228</v>
      </c>
      <c r="AS31" s="298" t="s">
        <v>27</v>
      </c>
      <c r="AT31" s="347">
        <v>264544.86</v>
      </c>
      <c r="AU31" s="282">
        <v>5276</v>
      </c>
      <c r="AV31" s="282">
        <v>8093.24</v>
      </c>
      <c r="AW31" s="260">
        <v>4885.6899999999996</v>
      </c>
      <c r="AX31" s="260">
        <v>5858.56</v>
      </c>
      <c r="AY31" s="106">
        <f t="shared" si="0"/>
        <v>288658.34999999998</v>
      </c>
    </row>
    <row r="32" spans="1:51" s="107" customFormat="1" ht="12.95" customHeight="1">
      <c r="A32" s="99">
        <v>6229</v>
      </c>
      <c r="B32" s="108" t="s">
        <v>77</v>
      </c>
      <c r="C32" s="68"/>
      <c r="D32" s="68"/>
      <c r="E32" s="68">
        <v>27139.14</v>
      </c>
      <c r="F32" s="68">
        <v>113777.47</v>
      </c>
      <c r="G32" s="68"/>
      <c r="H32" s="68">
        <v>22925.51</v>
      </c>
      <c r="I32" s="68"/>
      <c r="J32" s="68">
        <v>192.57</v>
      </c>
      <c r="K32" s="68"/>
      <c r="L32" s="68"/>
      <c r="M32" s="68"/>
      <c r="N32" s="68">
        <v>553.44000000000005</v>
      </c>
      <c r="O32" s="69">
        <v>6081.85</v>
      </c>
      <c r="P32" s="98"/>
      <c r="Q32" s="99">
        <v>6229</v>
      </c>
      <c r="R32" s="109" t="s">
        <v>77</v>
      </c>
      <c r="S32" s="68">
        <v>109061.77</v>
      </c>
      <c r="T32" s="68">
        <v>495.16</v>
      </c>
      <c r="U32" s="68">
        <v>20951.599999999999</v>
      </c>
      <c r="V32" s="68"/>
      <c r="W32" s="68">
        <v>330.48</v>
      </c>
      <c r="X32" s="68"/>
      <c r="Y32" s="68"/>
      <c r="Z32" s="68">
        <v>0.84</v>
      </c>
      <c r="AA32" s="68">
        <v>5.58</v>
      </c>
      <c r="AB32" s="68"/>
      <c r="AC32" s="110"/>
      <c r="AD32" s="68">
        <v>104093.22</v>
      </c>
      <c r="AE32" s="111">
        <v>1000</v>
      </c>
      <c r="AF32" s="99">
        <v>6229</v>
      </c>
      <c r="AG32" s="108" t="s">
        <v>77</v>
      </c>
      <c r="AH32" s="68"/>
      <c r="AI32" s="68"/>
      <c r="AJ32" s="68"/>
      <c r="AK32" s="68"/>
      <c r="AL32" s="68"/>
      <c r="AM32" s="68"/>
      <c r="AN32" s="68"/>
      <c r="AO32" s="68"/>
      <c r="AP32" s="68"/>
      <c r="AQ32" s="110"/>
      <c r="AR32" s="297">
        <v>6229</v>
      </c>
      <c r="AS32" s="298" t="s">
        <v>28</v>
      </c>
      <c r="AT32" s="347">
        <v>270105.60000000003</v>
      </c>
      <c r="AU32" s="260">
        <v>12874.5</v>
      </c>
      <c r="AV32" s="260">
        <v>17686.599999999999</v>
      </c>
      <c r="AW32" s="260">
        <v>2898.41</v>
      </c>
      <c r="AX32" s="260">
        <v>9295.26</v>
      </c>
      <c r="AY32" s="106">
        <f t="shared" si="0"/>
        <v>312860.37</v>
      </c>
    </row>
    <row r="33" spans="1:51" s="107" customFormat="1" ht="12.95" customHeight="1">
      <c r="A33" s="99">
        <v>6230</v>
      </c>
      <c r="B33" s="108" t="s">
        <v>29</v>
      </c>
      <c r="C33" s="68"/>
      <c r="D33" s="68"/>
      <c r="E33" s="68">
        <v>82070.289999999994</v>
      </c>
      <c r="F33" s="68">
        <v>352637.65</v>
      </c>
      <c r="G33" s="68"/>
      <c r="H33" s="68">
        <v>62541.7</v>
      </c>
      <c r="I33" s="68"/>
      <c r="J33" s="68">
        <v>1155.42</v>
      </c>
      <c r="K33" s="68"/>
      <c r="L33" s="68"/>
      <c r="M33" s="68"/>
      <c r="N33" s="68">
        <v>1435.61</v>
      </c>
      <c r="O33" s="69"/>
      <c r="P33" s="98"/>
      <c r="Q33" s="99">
        <v>6230</v>
      </c>
      <c r="R33" s="109" t="s">
        <v>29</v>
      </c>
      <c r="S33" s="68">
        <v>63299.74</v>
      </c>
      <c r="T33" s="68">
        <v>226.19</v>
      </c>
      <c r="U33" s="68">
        <v>13848.25</v>
      </c>
      <c r="V33" s="68">
        <v>27.49</v>
      </c>
      <c r="W33" s="68">
        <v>67216.09</v>
      </c>
      <c r="X33" s="68"/>
      <c r="Y33" s="68"/>
      <c r="Z33" s="68">
        <v>9</v>
      </c>
      <c r="AA33" s="68">
        <v>87.18</v>
      </c>
      <c r="AB33" s="68"/>
      <c r="AC33" s="110"/>
      <c r="AD33" s="68">
        <v>130561.44</v>
      </c>
      <c r="AE33" s="111"/>
      <c r="AF33" s="99">
        <v>6230</v>
      </c>
      <c r="AG33" s="108" t="s">
        <v>29</v>
      </c>
      <c r="AH33" s="68"/>
      <c r="AI33" s="68"/>
      <c r="AJ33" s="68"/>
      <c r="AK33" s="68"/>
      <c r="AL33" s="68"/>
      <c r="AM33" s="68"/>
      <c r="AN33" s="68"/>
      <c r="AO33" s="68"/>
      <c r="AP33" s="68"/>
      <c r="AQ33" s="110"/>
      <c r="AR33" s="297">
        <v>6230</v>
      </c>
      <c r="AS33" s="298" t="s">
        <v>29</v>
      </c>
      <c r="AT33" s="347">
        <v>511422.15999999986</v>
      </c>
      <c r="AU33" s="282">
        <v>46777</v>
      </c>
      <c r="AV33" s="282">
        <v>54180.26</v>
      </c>
      <c r="AW33" s="260">
        <v>3579.31</v>
      </c>
      <c r="AX33" s="260">
        <v>16860.009999999998</v>
      </c>
      <c r="AY33" s="106">
        <f t="shared" si="0"/>
        <v>632818.74</v>
      </c>
    </row>
    <row r="34" spans="1:51" s="107" customFormat="1" ht="12.95" customHeight="1">
      <c r="A34" s="99">
        <v>6231</v>
      </c>
      <c r="B34" s="108" t="s">
        <v>30</v>
      </c>
      <c r="C34" s="68"/>
      <c r="D34" s="68"/>
      <c r="E34" s="68">
        <v>65404.78</v>
      </c>
      <c r="F34" s="68">
        <v>429264.71</v>
      </c>
      <c r="G34" s="68">
        <v>9.06</v>
      </c>
      <c r="H34" s="68">
        <v>45320.34</v>
      </c>
      <c r="I34" s="68"/>
      <c r="J34" s="68">
        <v>68.739999999999995</v>
      </c>
      <c r="K34" s="68"/>
      <c r="L34" s="68"/>
      <c r="M34" s="68"/>
      <c r="N34" s="68">
        <v>15.31</v>
      </c>
      <c r="O34" s="69">
        <v>132.94</v>
      </c>
      <c r="P34" s="98"/>
      <c r="Q34" s="99">
        <v>6231</v>
      </c>
      <c r="R34" s="109" t="s">
        <v>30</v>
      </c>
      <c r="S34" s="68">
        <v>33836.410000000003</v>
      </c>
      <c r="T34" s="68">
        <v>155.97</v>
      </c>
      <c r="U34" s="68">
        <v>23880.45</v>
      </c>
      <c r="V34" s="68"/>
      <c r="W34" s="68">
        <v>41939.69</v>
      </c>
      <c r="X34" s="68"/>
      <c r="Y34" s="68"/>
      <c r="Z34" s="68">
        <v>2.34</v>
      </c>
      <c r="AA34" s="68">
        <v>5.82</v>
      </c>
      <c r="AB34" s="68">
        <v>28.8</v>
      </c>
      <c r="AC34" s="110">
        <v>5.17</v>
      </c>
      <c r="AD34" s="68">
        <v>38956.17</v>
      </c>
      <c r="AE34" s="111">
        <v>3375</v>
      </c>
      <c r="AF34" s="99">
        <v>6231</v>
      </c>
      <c r="AG34" s="108" t="s">
        <v>30</v>
      </c>
      <c r="AH34" s="68"/>
      <c r="AI34" s="68"/>
      <c r="AJ34" s="68"/>
      <c r="AK34" s="68">
        <v>200</v>
      </c>
      <c r="AL34" s="68"/>
      <c r="AM34" s="68"/>
      <c r="AN34" s="68"/>
      <c r="AO34" s="68"/>
      <c r="AP34" s="68"/>
      <c r="AQ34" s="110"/>
      <c r="AR34" s="297">
        <v>6231</v>
      </c>
      <c r="AS34" s="298" t="s">
        <v>30</v>
      </c>
      <c r="AT34" s="347">
        <v>599406.94999999995</v>
      </c>
      <c r="AU34" s="260">
        <v>53655</v>
      </c>
      <c r="AV34" s="260">
        <v>56726.76</v>
      </c>
      <c r="AW34" s="260">
        <v>638.1</v>
      </c>
      <c r="AX34" s="260">
        <v>36673.06</v>
      </c>
      <c r="AY34" s="106">
        <f t="shared" si="0"/>
        <v>747099.86999999988</v>
      </c>
    </row>
    <row r="35" spans="1:51" s="107" customFormat="1" ht="12.95" customHeight="1">
      <c r="A35" s="99">
        <v>6232</v>
      </c>
      <c r="B35" s="108" t="s">
        <v>78</v>
      </c>
      <c r="C35" s="68"/>
      <c r="D35" s="68"/>
      <c r="E35" s="68">
        <v>111589.01</v>
      </c>
      <c r="F35" s="68">
        <v>464678.81</v>
      </c>
      <c r="G35" s="68">
        <v>8.16</v>
      </c>
      <c r="H35" s="68">
        <v>117842.42</v>
      </c>
      <c r="I35" s="68"/>
      <c r="J35" s="68">
        <v>64.19</v>
      </c>
      <c r="K35" s="68"/>
      <c r="L35" s="68">
        <v>500</v>
      </c>
      <c r="M35" s="68"/>
      <c r="N35" s="68">
        <v>62.2</v>
      </c>
      <c r="O35" s="69">
        <v>1010.61</v>
      </c>
      <c r="P35" s="98"/>
      <c r="Q35" s="99">
        <v>6232</v>
      </c>
      <c r="R35" s="109" t="s">
        <v>78</v>
      </c>
      <c r="S35" s="68">
        <v>58570.48</v>
      </c>
      <c r="T35" s="68">
        <v>301.05</v>
      </c>
      <c r="U35" s="68">
        <v>91282.85</v>
      </c>
      <c r="V35" s="68"/>
      <c r="W35" s="68">
        <v>67203.039999999994</v>
      </c>
      <c r="X35" s="68">
        <v>0</v>
      </c>
      <c r="Y35" s="68"/>
      <c r="Z35" s="68">
        <v>0</v>
      </c>
      <c r="AA35" s="68">
        <v>1215.2</v>
      </c>
      <c r="AB35" s="68">
        <v>16.559999999999999</v>
      </c>
      <c r="AC35" s="110"/>
      <c r="AD35" s="68">
        <v>364579.86</v>
      </c>
      <c r="AE35" s="111">
        <v>3625</v>
      </c>
      <c r="AF35" s="99">
        <v>6232</v>
      </c>
      <c r="AG35" s="108" t="s">
        <v>78</v>
      </c>
      <c r="AH35" s="68"/>
      <c r="AI35" s="68"/>
      <c r="AJ35" s="68"/>
      <c r="AK35" s="68"/>
      <c r="AL35" s="68"/>
      <c r="AM35" s="68"/>
      <c r="AN35" s="68"/>
      <c r="AO35" s="68"/>
      <c r="AP35" s="68"/>
      <c r="AQ35" s="110"/>
      <c r="AR35" s="297">
        <v>6232</v>
      </c>
      <c r="AS35" s="298" t="s">
        <v>31</v>
      </c>
      <c r="AT35" s="347">
        <v>821530.54999999981</v>
      </c>
      <c r="AU35" s="260">
        <v>57997.22</v>
      </c>
      <c r="AV35" s="260">
        <v>68204.039999999994</v>
      </c>
      <c r="AW35" s="260">
        <v>1114.75</v>
      </c>
      <c r="AX35" s="260">
        <v>52050.03</v>
      </c>
      <c r="AY35" s="106">
        <f t="shared" si="0"/>
        <v>1000896.5899999999</v>
      </c>
    </row>
    <row r="36" spans="1:51" s="107" customFormat="1" ht="12.95" customHeight="1">
      <c r="A36" s="99">
        <v>6233</v>
      </c>
      <c r="B36" s="108" t="s">
        <v>32</v>
      </c>
      <c r="C36" s="68"/>
      <c r="D36" s="68"/>
      <c r="E36" s="68">
        <v>21485.07</v>
      </c>
      <c r="F36" s="68">
        <v>81368.259999999995</v>
      </c>
      <c r="G36" s="68"/>
      <c r="H36" s="68">
        <v>16929.45</v>
      </c>
      <c r="I36" s="68"/>
      <c r="J36" s="68"/>
      <c r="K36" s="68"/>
      <c r="L36" s="68"/>
      <c r="M36" s="68"/>
      <c r="N36" s="68">
        <v>375</v>
      </c>
      <c r="O36" s="69"/>
      <c r="P36" s="98"/>
      <c r="Q36" s="99">
        <v>6233</v>
      </c>
      <c r="R36" s="109" t="s">
        <v>32</v>
      </c>
      <c r="S36" s="68">
        <v>19489.38</v>
      </c>
      <c r="T36" s="68">
        <v>58.81</v>
      </c>
      <c r="U36" s="68">
        <v>14331.46</v>
      </c>
      <c r="V36" s="68"/>
      <c r="W36" s="68">
        <v>3731.67</v>
      </c>
      <c r="X36" s="68"/>
      <c r="Y36" s="68"/>
      <c r="Z36" s="68">
        <v>0.24</v>
      </c>
      <c r="AA36" s="68">
        <v>19.260000000000002</v>
      </c>
      <c r="AB36" s="68"/>
      <c r="AC36" s="110"/>
      <c r="AD36" s="68">
        <v>44223.17</v>
      </c>
      <c r="AE36" s="111">
        <v>2250</v>
      </c>
      <c r="AF36" s="99">
        <v>6233</v>
      </c>
      <c r="AG36" s="108" t="s">
        <v>32</v>
      </c>
      <c r="AH36" s="68"/>
      <c r="AI36" s="68"/>
      <c r="AJ36" s="68"/>
      <c r="AK36" s="68"/>
      <c r="AL36" s="68"/>
      <c r="AM36" s="68"/>
      <c r="AN36" s="68"/>
      <c r="AO36" s="68"/>
      <c r="AP36" s="68"/>
      <c r="AQ36" s="110"/>
      <c r="AR36" s="297">
        <v>6233</v>
      </c>
      <c r="AS36" s="298" t="s">
        <v>32</v>
      </c>
      <c r="AT36" s="347">
        <v>159149.65</v>
      </c>
      <c r="AU36" s="282">
        <v>8994.5</v>
      </c>
      <c r="AV36" s="282">
        <v>15751.26</v>
      </c>
      <c r="AW36" s="260">
        <v>890.1</v>
      </c>
      <c r="AX36" s="260">
        <v>5064.72</v>
      </c>
      <c r="AY36" s="106">
        <f t="shared" si="0"/>
        <v>189850.23</v>
      </c>
    </row>
    <row r="37" spans="1:51" s="107" customFormat="1" ht="12.95" customHeight="1">
      <c r="A37" s="99">
        <v>6234</v>
      </c>
      <c r="B37" s="108" t="s">
        <v>79</v>
      </c>
      <c r="C37" s="68"/>
      <c r="D37" s="68"/>
      <c r="E37" s="68">
        <v>22934.13</v>
      </c>
      <c r="F37" s="68">
        <v>109986.24000000001</v>
      </c>
      <c r="G37" s="68"/>
      <c r="H37" s="68">
        <v>22569.05</v>
      </c>
      <c r="I37" s="68"/>
      <c r="J37" s="68">
        <v>449.33</v>
      </c>
      <c r="K37" s="68"/>
      <c r="L37" s="68"/>
      <c r="M37" s="68"/>
      <c r="N37" s="68"/>
      <c r="O37" s="69">
        <v>615.32000000000005</v>
      </c>
      <c r="P37" s="98"/>
      <c r="Q37" s="99">
        <v>6234</v>
      </c>
      <c r="R37" s="109" t="s">
        <v>79</v>
      </c>
      <c r="S37" s="68">
        <v>34144.379999999997</v>
      </c>
      <c r="T37" s="68">
        <v>104.11</v>
      </c>
      <c r="U37" s="68">
        <v>33234.589999999997</v>
      </c>
      <c r="V37" s="68"/>
      <c r="W37" s="68"/>
      <c r="X37" s="68"/>
      <c r="Y37" s="68"/>
      <c r="Z37" s="68">
        <v>0</v>
      </c>
      <c r="AA37" s="68">
        <v>20.46</v>
      </c>
      <c r="AB37" s="68"/>
      <c r="AC37" s="110"/>
      <c r="AD37" s="68">
        <v>25323.94</v>
      </c>
      <c r="AE37" s="111">
        <v>375</v>
      </c>
      <c r="AF37" s="99">
        <v>6234</v>
      </c>
      <c r="AG37" s="108" t="s">
        <v>79</v>
      </c>
      <c r="AH37" s="68"/>
      <c r="AI37" s="68"/>
      <c r="AJ37" s="68"/>
      <c r="AK37" s="68"/>
      <c r="AL37" s="68"/>
      <c r="AM37" s="68"/>
      <c r="AN37" s="68"/>
      <c r="AO37" s="68"/>
      <c r="AP37" s="68"/>
      <c r="AQ37" s="110"/>
      <c r="AR37" s="297">
        <v>6234</v>
      </c>
      <c r="AS37" s="298" t="s">
        <v>33</v>
      </c>
      <c r="AT37" s="347">
        <v>241683.15999999995</v>
      </c>
      <c r="AU37" s="260">
        <v>21367</v>
      </c>
      <c r="AV37" s="260">
        <v>22733.3</v>
      </c>
      <c r="AW37" s="260">
        <v>1976.39</v>
      </c>
      <c r="AX37" s="260">
        <v>7531.18</v>
      </c>
      <c r="AY37" s="106">
        <f t="shared" si="0"/>
        <v>295291.02999999991</v>
      </c>
    </row>
    <row r="38" spans="1:51" s="107" customFormat="1" ht="12.95" customHeight="1">
      <c r="A38" s="99">
        <v>6235</v>
      </c>
      <c r="B38" s="108" t="s">
        <v>80</v>
      </c>
      <c r="C38" s="68"/>
      <c r="D38" s="68"/>
      <c r="E38" s="68">
        <f>28214.83+22.66</f>
        <v>28237.49</v>
      </c>
      <c r="F38" s="68">
        <v>132268.82999999999</v>
      </c>
      <c r="G38" s="68"/>
      <c r="H38" s="68">
        <v>9769.66</v>
      </c>
      <c r="I38" s="68"/>
      <c r="J38" s="68">
        <v>586.80999999999995</v>
      </c>
      <c r="K38" s="68"/>
      <c r="L38" s="68"/>
      <c r="M38" s="68"/>
      <c r="N38" s="68"/>
      <c r="O38" s="69">
        <v>822.45</v>
      </c>
      <c r="P38" s="98"/>
      <c r="Q38" s="99">
        <v>6235</v>
      </c>
      <c r="R38" s="109" t="s">
        <v>80</v>
      </c>
      <c r="S38" s="68">
        <v>63438.91</v>
      </c>
      <c r="T38" s="68">
        <v>429.35</v>
      </c>
      <c r="U38" s="68">
        <v>21864</v>
      </c>
      <c r="V38" s="68"/>
      <c r="W38" s="68"/>
      <c r="X38" s="68"/>
      <c r="Y38" s="68"/>
      <c r="Z38" s="68">
        <v>20.51</v>
      </c>
      <c r="AA38" s="68">
        <v>73.66</v>
      </c>
      <c r="AB38" s="68"/>
      <c r="AC38" s="110"/>
      <c r="AD38" s="68">
        <v>602</v>
      </c>
      <c r="AE38" s="111">
        <v>8750</v>
      </c>
      <c r="AF38" s="99">
        <v>6235</v>
      </c>
      <c r="AG38" s="108" t="s">
        <v>80</v>
      </c>
      <c r="AH38" s="68"/>
      <c r="AI38" s="68"/>
      <c r="AJ38" s="68"/>
      <c r="AK38" s="68">
        <v>-83.46</v>
      </c>
      <c r="AL38" s="68"/>
      <c r="AM38" s="68"/>
      <c r="AN38" s="68"/>
      <c r="AO38" s="68"/>
      <c r="AP38" s="68"/>
      <c r="AQ38" s="110"/>
      <c r="AR38" s="297">
        <v>6235</v>
      </c>
      <c r="AS38" s="298" t="s">
        <v>34</v>
      </c>
      <c r="AT38" s="347">
        <v>288456.73000000004</v>
      </c>
      <c r="AU38" s="260">
        <v>21028.5</v>
      </c>
      <c r="AV38" s="282">
        <v>20584.98</v>
      </c>
      <c r="AW38" s="282">
        <v>2142.5100000000002</v>
      </c>
      <c r="AX38" s="260">
        <v>16915.27</v>
      </c>
      <c r="AY38" s="106">
        <f t="shared" si="0"/>
        <v>349127.99000000005</v>
      </c>
    </row>
    <row r="39" spans="1:51" s="107" customFormat="1" ht="12.95" customHeight="1">
      <c r="A39" s="99">
        <v>6236</v>
      </c>
      <c r="B39" s="108" t="s">
        <v>81</v>
      </c>
      <c r="C39" s="68"/>
      <c r="D39" s="68"/>
      <c r="E39" s="68">
        <v>42043.31</v>
      </c>
      <c r="F39" s="68">
        <v>154649.60000000001</v>
      </c>
      <c r="G39" s="68"/>
      <c r="H39" s="68">
        <v>19766.240000000002</v>
      </c>
      <c r="I39" s="68"/>
      <c r="J39" s="68">
        <v>197.12</v>
      </c>
      <c r="K39" s="68"/>
      <c r="L39" s="68"/>
      <c r="M39" s="68"/>
      <c r="N39" s="68"/>
      <c r="O39" s="69"/>
      <c r="P39" s="98"/>
      <c r="Q39" s="99">
        <v>6236</v>
      </c>
      <c r="R39" s="109" t="s">
        <v>81</v>
      </c>
      <c r="S39" s="68">
        <v>27757.81</v>
      </c>
      <c r="T39" s="68">
        <v>239.26</v>
      </c>
      <c r="U39" s="68">
        <v>7976.76</v>
      </c>
      <c r="V39" s="68"/>
      <c r="W39" s="68">
        <v>38947.99</v>
      </c>
      <c r="X39" s="68">
        <v>112.65</v>
      </c>
      <c r="Y39" s="68"/>
      <c r="Z39" s="68">
        <v>0</v>
      </c>
      <c r="AA39" s="68">
        <v>32.96</v>
      </c>
      <c r="AB39" s="68"/>
      <c r="AC39" s="110"/>
      <c r="AD39" s="68">
        <v>2157.06</v>
      </c>
      <c r="AE39" s="111">
        <v>2625</v>
      </c>
      <c r="AF39" s="99">
        <v>6236</v>
      </c>
      <c r="AG39" s="108" t="s">
        <v>81</v>
      </c>
      <c r="AH39" s="68"/>
      <c r="AI39" s="68"/>
      <c r="AJ39" s="68"/>
      <c r="AK39" s="68"/>
      <c r="AL39" s="68"/>
      <c r="AM39" s="68"/>
      <c r="AN39" s="68"/>
      <c r="AO39" s="68"/>
      <c r="AP39" s="68"/>
      <c r="AQ39" s="110"/>
      <c r="AR39" s="297">
        <v>6236</v>
      </c>
      <c r="AS39" s="298" t="s">
        <v>35</v>
      </c>
      <c r="AT39" s="347">
        <v>276215.16000000003</v>
      </c>
      <c r="AU39" s="260">
        <v>19555.5</v>
      </c>
      <c r="AV39" s="260">
        <v>21960.27</v>
      </c>
      <c r="AW39" s="260">
        <v>1409.33</v>
      </c>
      <c r="AX39" s="260">
        <v>17917.919999999998</v>
      </c>
      <c r="AY39" s="106">
        <f t="shared" si="0"/>
        <v>337058.18000000005</v>
      </c>
    </row>
    <row r="40" spans="1:51" s="107" customFormat="1" ht="12.95" customHeight="1">
      <c r="A40" s="99">
        <v>6237</v>
      </c>
      <c r="B40" s="108" t="s">
        <v>82</v>
      </c>
      <c r="C40" s="68"/>
      <c r="D40" s="68"/>
      <c r="E40" s="68">
        <v>96193.06</v>
      </c>
      <c r="F40" s="68">
        <v>430039.92</v>
      </c>
      <c r="G40" s="68"/>
      <c r="H40" s="68">
        <v>58264.72</v>
      </c>
      <c r="I40" s="68"/>
      <c r="J40" s="68"/>
      <c r="K40" s="68">
        <v>577.9</v>
      </c>
      <c r="L40" s="68"/>
      <c r="M40" s="68"/>
      <c r="N40" s="68">
        <v>254.21</v>
      </c>
      <c r="O40" s="69"/>
      <c r="P40" s="98"/>
      <c r="Q40" s="99">
        <v>6237</v>
      </c>
      <c r="R40" s="109" t="s">
        <v>82</v>
      </c>
      <c r="S40" s="68">
        <v>38275.480000000003</v>
      </c>
      <c r="T40" s="68">
        <v>142.41999999999999</v>
      </c>
      <c r="U40" s="68">
        <v>34687.230000000003</v>
      </c>
      <c r="V40" s="68"/>
      <c r="W40" s="68">
        <v>63143.91</v>
      </c>
      <c r="X40" s="68"/>
      <c r="Y40" s="68"/>
      <c r="Z40" s="68">
        <v>125.18</v>
      </c>
      <c r="AA40" s="68"/>
      <c r="AB40" s="68"/>
      <c r="AC40" s="110"/>
      <c r="AD40" s="68">
        <v>81825.31</v>
      </c>
      <c r="AE40" s="111">
        <v>8697.2800000000007</v>
      </c>
      <c r="AF40" s="99">
        <v>6237</v>
      </c>
      <c r="AG40" s="108" t="s">
        <v>82</v>
      </c>
      <c r="AH40" s="68"/>
      <c r="AI40" s="68"/>
      <c r="AJ40" s="68"/>
      <c r="AK40" s="68"/>
      <c r="AL40" s="68"/>
      <c r="AM40" s="68"/>
      <c r="AN40" s="68"/>
      <c r="AO40" s="68"/>
      <c r="AP40" s="68"/>
      <c r="AQ40" s="110"/>
      <c r="AR40" s="297">
        <v>6237</v>
      </c>
      <c r="AS40" s="298" t="s">
        <v>36</v>
      </c>
      <c r="AT40" s="347">
        <v>690186.45000000007</v>
      </c>
      <c r="AU40" s="260">
        <v>54283.5</v>
      </c>
      <c r="AV40" s="282">
        <v>66236.22</v>
      </c>
      <c r="AW40" s="260">
        <v>2235.85</v>
      </c>
      <c r="AX40" s="260">
        <v>44169.13</v>
      </c>
      <c r="AY40" s="106">
        <f t="shared" si="0"/>
        <v>857111.15</v>
      </c>
    </row>
    <row r="41" spans="1:51" s="107" customFormat="1" ht="12.95" customHeight="1">
      <c r="A41" s="99">
        <v>6238</v>
      </c>
      <c r="B41" s="108" t="s">
        <v>113</v>
      </c>
      <c r="C41" s="68"/>
      <c r="D41" s="68"/>
      <c r="E41" s="68">
        <v>25748.46</v>
      </c>
      <c r="F41" s="68">
        <v>116750.12</v>
      </c>
      <c r="G41" s="68">
        <v>146.31</v>
      </c>
      <c r="H41" s="68">
        <v>18715.05</v>
      </c>
      <c r="I41" s="68"/>
      <c r="J41" s="68">
        <v>320.95</v>
      </c>
      <c r="K41" s="68"/>
      <c r="L41" s="68"/>
      <c r="M41" s="68"/>
      <c r="N41" s="68"/>
      <c r="O41" s="69">
        <v>11596.58</v>
      </c>
      <c r="P41" s="98"/>
      <c r="Q41" s="99">
        <v>6238</v>
      </c>
      <c r="R41" s="109" t="s">
        <v>113</v>
      </c>
      <c r="S41" s="68">
        <v>201412.52</v>
      </c>
      <c r="T41" s="68">
        <v>1103.52</v>
      </c>
      <c r="U41" s="68"/>
      <c r="V41" s="68"/>
      <c r="W41" s="68">
        <v>1960.82</v>
      </c>
      <c r="X41" s="68"/>
      <c r="Y41" s="68"/>
      <c r="Z41" s="68"/>
      <c r="AA41" s="68">
        <v>59.61</v>
      </c>
      <c r="AB41" s="68"/>
      <c r="AC41" s="110">
        <v>20.69</v>
      </c>
      <c r="AD41" s="68">
        <v>31357.31</v>
      </c>
      <c r="AE41" s="111"/>
      <c r="AF41" s="99">
        <v>6238</v>
      </c>
      <c r="AG41" s="108" t="s">
        <v>113</v>
      </c>
      <c r="AH41" s="68"/>
      <c r="AI41" s="68"/>
      <c r="AJ41" s="68"/>
      <c r="AK41" s="68"/>
      <c r="AL41" s="68">
        <v>7169.52</v>
      </c>
      <c r="AM41" s="68"/>
      <c r="AN41" s="68"/>
      <c r="AO41" s="68"/>
      <c r="AP41" s="68"/>
      <c r="AQ41" s="110"/>
      <c r="AR41" s="297">
        <v>6238</v>
      </c>
      <c r="AS41" s="298" t="s">
        <v>37</v>
      </c>
      <c r="AT41" s="347">
        <v>240552.51</v>
      </c>
      <c r="AU41" s="282">
        <v>11615</v>
      </c>
      <c r="AV41" s="282">
        <v>16501.32</v>
      </c>
      <c r="AW41" s="260">
        <v>2909.37</v>
      </c>
      <c r="AX41" s="260">
        <v>6036.12</v>
      </c>
      <c r="AY41" s="106">
        <f t="shared" si="0"/>
        <v>277614.32</v>
      </c>
    </row>
    <row r="42" spans="1:51" s="107" customFormat="1" ht="12.95" customHeight="1">
      <c r="A42" s="99">
        <v>6239</v>
      </c>
      <c r="B42" s="108" t="s">
        <v>84</v>
      </c>
      <c r="C42" s="68"/>
      <c r="D42" s="68"/>
      <c r="E42" s="68">
        <v>44373.78</v>
      </c>
      <c r="F42" s="68">
        <v>220293.49</v>
      </c>
      <c r="G42" s="68">
        <v>502.09</v>
      </c>
      <c r="H42" s="68">
        <v>26047.54</v>
      </c>
      <c r="I42" s="68"/>
      <c r="J42" s="68">
        <v>128.38</v>
      </c>
      <c r="K42" s="68"/>
      <c r="L42" s="68">
        <v>0</v>
      </c>
      <c r="M42" s="68"/>
      <c r="N42" s="68"/>
      <c r="O42" s="69">
        <v>1009.04</v>
      </c>
      <c r="P42" s="98"/>
      <c r="Q42" s="99">
        <v>6239</v>
      </c>
      <c r="R42" s="109" t="s">
        <v>84</v>
      </c>
      <c r="S42" s="68">
        <v>30475.42</v>
      </c>
      <c r="T42" s="68">
        <v>113.09</v>
      </c>
      <c r="U42" s="68"/>
      <c r="V42" s="68">
        <v>0</v>
      </c>
      <c r="W42" s="68">
        <v>20687.34</v>
      </c>
      <c r="X42" s="68"/>
      <c r="Y42" s="68"/>
      <c r="Z42" s="68">
        <v>2.2999999999999998</v>
      </c>
      <c r="AA42" s="68">
        <v>212.72</v>
      </c>
      <c r="AB42" s="68"/>
      <c r="AC42" s="110"/>
      <c r="AD42" s="68">
        <v>14523.48</v>
      </c>
      <c r="AE42" s="111">
        <v>1750</v>
      </c>
      <c r="AF42" s="99">
        <v>6239</v>
      </c>
      <c r="AG42" s="108" t="s">
        <v>84</v>
      </c>
      <c r="AH42" s="68"/>
      <c r="AI42" s="68"/>
      <c r="AJ42" s="68"/>
      <c r="AK42" s="68"/>
      <c r="AL42" s="68">
        <v>16583.21</v>
      </c>
      <c r="AM42" s="68">
        <v>0</v>
      </c>
      <c r="AN42" s="68"/>
      <c r="AO42" s="68"/>
      <c r="AP42" s="68"/>
      <c r="AQ42" s="110"/>
      <c r="AR42" s="297">
        <v>6239</v>
      </c>
      <c r="AS42" s="298" t="s">
        <v>38</v>
      </c>
      <c r="AT42" s="347">
        <v>453581.49</v>
      </c>
      <c r="AU42" s="282">
        <v>47200.27</v>
      </c>
      <c r="AV42" s="260">
        <v>35549.14</v>
      </c>
      <c r="AW42" s="260">
        <v>3918.12</v>
      </c>
      <c r="AX42" s="260">
        <v>18188.599999999999</v>
      </c>
      <c r="AY42" s="106">
        <f t="shared" si="0"/>
        <v>558437.62</v>
      </c>
    </row>
    <row r="43" spans="1:51" s="107" customFormat="1" ht="12.95" customHeight="1">
      <c r="A43" s="99">
        <v>6240</v>
      </c>
      <c r="B43" s="108" t="s">
        <v>114</v>
      </c>
      <c r="C43" s="68"/>
      <c r="D43" s="68"/>
      <c r="E43" s="68">
        <v>25849.72</v>
      </c>
      <c r="F43" s="68">
        <v>166423.59</v>
      </c>
      <c r="G43" s="68"/>
      <c r="H43" s="68">
        <v>14356.22</v>
      </c>
      <c r="I43" s="68"/>
      <c r="J43" s="68">
        <v>518.07000000000005</v>
      </c>
      <c r="K43" s="68"/>
      <c r="L43" s="68"/>
      <c r="M43" s="68"/>
      <c r="N43" s="68"/>
      <c r="O43" s="69">
        <v>940.65</v>
      </c>
      <c r="P43" s="98"/>
      <c r="Q43" s="99">
        <v>6240</v>
      </c>
      <c r="R43" s="109" t="s">
        <v>114</v>
      </c>
      <c r="S43" s="68">
        <v>49428.55</v>
      </c>
      <c r="T43" s="68">
        <v>433.86</v>
      </c>
      <c r="U43" s="68"/>
      <c r="V43" s="68"/>
      <c r="W43" s="68">
        <v>12811.9</v>
      </c>
      <c r="X43" s="68"/>
      <c r="Y43" s="68"/>
      <c r="Z43" s="68">
        <v>13.98</v>
      </c>
      <c r="AA43" s="68">
        <v>11.76</v>
      </c>
      <c r="AB43" s="68"/>
      <c r="AC43" s="110"/>
      <c r="AD43" s="68">
        <v>55212.77</v>
      </c>
      <c r="AE43" s="111"/>
      <c r="AF43" s="99">
        <v>6240</v>
      </c>
      <c r="AG43" s="108" t="s">
        <v>114</v>
      </c>
      <c r="AH43" s="68"/>
      <c r="AI43" s="68"/>
      <c r="AJ43" s="68"/>
      <c r="AK43" s="68"/>
      <c r="AL43" s="68">
        <v>3143.14</v>
      </c>
      <c r="AM43" s="68"/>
      <c r="AN43" s="68"/>
      <c r="AO43" s="68"/>
      <c r="AP43" s="68"/>
      <c r="AQ43" s="110"/>
      <c r="AR43" s="297">
        <v>6240</v>
      </c>
      <c r="AS43" s="298" t="s">
        <v>39</v>
      </c>
      <c r="AT43" s="347">
        <v>249614.6</v>
      </c>
      <c r="AU43" s="282">
        <v>23102</v>
      </c>
      <c r="AV43" s="282">
        <v>26094.52</v>
      </c>
      <c r="AW43" s="282">
        <v>2291.79</v>
      </c>
      <c r="AX43" s="282">
        <v>13551.31</v>
      </c>
      <c r="AY43" s="106">
        <f t="shared" si="0"/>
        <v>314654.21999999997</v>
      </c>
    </row>
    <row r="44" spans="1:51" s="107" customFormat="1" ht="12.95" customHeight="1">
      <c r="A44" s="99">
        <v>6241</v>
      </c>
      <c r="B44" s="108" t="s">
        <v>40</v>
      </c>
      <c r="C44" s="68"/>
      <c r="D44" s="68"/>
      <c r="E44" s="68">
        <v>19187.310000000001</v>
      </c>
      <c r="F44" s="68">
        <v>81721.19</v>
      </c>
      <c r="G44" s="68"/>
      <c r="H44" s="68">
        <v>13945.87</v>
      </c>
      <c r="I44" s="68"/>
      <c r="J44" s="68">
        <v>320.95</v>
      </c>
      <c r="K44" s="68"/>
      <c r="L44" s="68"/>
      <c r="M44" s="68"/>
      <c r="N44" s="68"/>
      <c r="O44" s="69">
        <v>227.37</v>
      </c>
      <c r="P44" s="98"/>
      <c r="Q44" s="99">
        <v>6241</v>
      </c>
      <c r="R44" s="109" t="s">
        <v>40</v>
      </c>
      <c r="S44" s="68">
        <v>19677.509999999998</v>
      </c>
      <c r="T44" s="68">
        <v>66.67</v>
      </c>
      <c r="U44" s="68">
        <v>3017.28</v>
      </c>
      <c r="V44" s="68"/>
      <c r="W44" s="68">
        <v>8027.72</v>
      </c>
      <c r="X44" s="68"/>
      <c r="Y44" s="68">
        <v>-93.73</v>
      </c>
      <c r="Z44" s="68"/>
      <c r="AA44" s="68"/>
      <c r="AB44" s="68"/>
      <c r="AC44" s="110"/>
      <c r="AD44" s="68">
        <v>38732.51</v>
      </c>
      <c r="AE44" s="111">
        <v>500</v>
      </c>
      <c r="AF44" s="99">
        <v>6241</v>
      </c>
      <c r="AG44" s="108" t="s">
        <v>40</v>
      </c>
      <c r="AH44" s="68"/>
      <c r="AI44" s="68"/>
      <c r="AJ44" s="68"/>
      <c r="AK44" s="68"/>
      <c r="AL44" s="68"/>
      <c r="AM44" s="68"/>
      <c r="AN44" s="68"/>
      <c r="AO44" s="68"/>
      <c r="AP44" s="68"/>
      <c r="AQ44" s="110"/>
      <c r="AR44" s="297">
        <v>6241</v>
      </c>
      <c r="AS44" s="298" t="s">
        <v>40</v>
      </c>
      <c r="AT44" s="347">
        <v>167347.88999999998</v>
      </c>
      <c r="AU44" s="282">
        <v>8863.5</v>
      </c>
      <c r="AV44" s="282">
        <v>15557.04</v>
      </c>
      <c r="AW44" s="260">
        <v>1310.1300000000001</v>
      </c>
      <c r="AX44" s="260">
        <v>9774.34</v>
      </c>
      <c r="AY44" s="106">
        <f t="shared" si="0"/>
        <v>202852.9</v>
      </c>
    </row>
    <row r="45" spans="1:51" s="107" customFormat="1" ht="12.95" customHeight="1">
      <c r="A45" s="99">
        <v>6242</v>
      </c>
      <c r="B45" s="108" t="s">
        <v>41</v>
      </c>
      <c r="C45" s="68"/>
      <c r="D45" s="68"/>
      <c r="E45" s="68">
        <v>16641.830000000002</v>
      </c>
      <c r="F45" s="68">
        <v>92579.62</v>
      </c>
      <c r="G45" s="68"/>
      <c r="H45" s="68">
        <v>13130.39</v>
      </c>
      <c r="I45" s="68"/>
      <c r="J45" s="68">
        <v>128.38</v>
      </c>
      <c r="K45" s="68"/>
      <c r="L45" s="68"/>
      <c r="M45" s="68"/>
      <c r="N45" s="68"/>
      <c r="O45" s="69">
        <v>1054.19</v>
      </c>
      <c r="P45" s="98"/>
      <c r="Q45" s="99">
        <v>6242</v>
      </c>
      <c r="R45" s="109" t="s">
        <v>41</v>
      </c>
      <c r="S45" s="68">
        <v>108399.24</v>
      </c>
      <c r="T45" s="68">
        <v>301.99</v>
      </c>
      <c r="U45" s="68"/>
      <c r="V45" s="68"/>
      <c r="W45" s="68"/>
      <c r="X45" s="68"/>
      <c r="Y45" s="68"/>
      <c r="Z45" s="68">
        <v>0.6</v>
      </c>
      <c r="AA45" s="68">
        <v>7.28</v>
      </c>
      <c r="AB45" s="68"/>
      <c r="AC45" s="110"/>
      <c r="AD45" s="68">
        <v>30294.36</v>
      </c>
      <c r="AE45" s="111">
        <v>125</v>
      </c>
      <c r="AF45" s="99">
        <v>6242</v>
      </c>
      <c r="AG45" s="108" t="s">
        <v>41</v>
      </c>
      <c r="AH45" s="68"/>
      <c r="AI45" s="68"/>
      <c r="AJ45" s="68"/>
      <c r="AK45" s="68"/>
      <c r="AL45" s="68">
        <v>14516.83</v>
      </c>
      <c r="AM45" s="68"/>
      <c r="AN45" s="68"/>
      <c r="AO45" s="68"/>
      <c r="AP45" s="68"/>
      <c r="AQ45" s="110"/>
      <c r="AR45" s="297">
        <v>6242</v>
      </c>
      <c r="AS45" s="298" t="s">
        <v>41</v>
      </c>
      <c r="AT45" s="347">
        <v>248500.28000000003</v>
      </c>
      <c r="AU45" s="282">
        <v>15588.04</v>
      </c>
      <c r="AV45" s="282">
        <v>15677.18</v>
      </c>
      <c r="AW45" s="260">
        <v>2173.61</v>
      </c>
      <c r="AX45" s="260">
        <v>5175.03</v>
      </c>
      <c r="AY45" s="106">
        <f t="shared" si="0"/>
        <v>287114.14</v>
      </c>
    </row>
    <row r="46" spans="1:51" s="107" customFormat="1" ht="12.95" customHeight="1">
      <c r="A46" s="99">
        <v>6243</v>
      </c>
      <c r="B46" s="108" t="s">
        <v>85</v>
      </c>
      <c r="C46" s="68"/>
      <c r="D46" s="68"/>
      <c r="E46" s="68">
        <v>30749.040000000001</v>
      </c>
      <c r="F46" s="68">
        <v>114634.68</v>
      </c>
      <c r="G46" s="68"/>
      <c r="H46" s="68">
        <v>22760.84</v>
      </c>
      <c r="I46" s="68"/>
      <c r="J46" s="68">
        <v>128.38</v>
      </c>
      <c r="K46" s="68"/>
      <c r="L46" s="68"/>
      <c r="M46" s="68"/>
      <c r="N46" s="68">
        <v>0.72</v>
      </c>
      <c r="O46" s="69">
        <v>129.34</v>
      </c>
      <c r="P46" s="98"/>
      <c r="Q46" s="99">
        <v>6243</v>
      </c>
      <c r="R46" s="109" t="s">
        <v>85</v>
      </c>
      <c r="S46" s="68">
        <v>37315.26</v>
      </c>
      <c r="T46" s="68">
        <v>118.16</v>
      </c>
      <c r="U46" s="68"/>
      <c r="V46" s="68"/>
      <c r="W46" s="68">
        <v>9574.44</v>
      </c>
      <c r="X46" s="68">
        <v>77.400000000000006</v>
      </c>
      <c r="Y46" s="68"/>
      <c r="Z46" s="68">
        <v>0.24</v>
      </c>
      <c r="AA46" s="68">
        <v>0</v>
      </c>
      <c r="AB46" s="68"/>
      <c r="AC46" s="110">
        <v>0</v>
      </c>
      <c r="AD46" s="68">
        <v>87.34</v>
      </c>
      <c r="AE46" s="111">
        <v>1125</v>
      </c>
      <c r="AF46" s="99">
        <v>6243</v>
      </c>
      <c r="AG46" s="108" t="s">
        <v>85</v>
      </c>
      <c r="AH46" s="68"/>
      <c r="AI46" s="68"/>
      <c r="AJ46" s="68"/>
      <c r="AK46" s="68"/>
      <c r="AL46" s="68">
        <v>32684.48</v>
      </c>
      <c r="AM46" s="68"/>
      <c r="AN46" s="68"/>
      <c r="AO46" s="68"/>
      <c r="AP46" s="68">
        <v>80</v>
      </c>
      <c r="AQ46" s="110"/>
      <c r="AR46" s="297">
        <v>6243</v>
      </c>
      <c r="AS46" s="298" t="s">
        <v>42</v>
      </c>
      <c r="AT46" s="347">
        <v>260305.8</v>
      </c>
      <c r="AU46" s="282">
        <v>11322.5</v>
      </c>
      <c r="AV46" s="282">
        <v>17140.259999999998</v>
      </c>
      <c r="AW46" s="260">
        <v>1461.66</v>
      </c>
      <c r="AX46" s="282">
        <v>11313.39</v>
      </c>
      <c r="AY46" s="106">
        <f t="shared" si="0"/>
        <v>301543.61</v>
      </c>
    </row>
    <row r="47" spans="1:51" s="107" customFormat="1" ht="12.95" customHeight="1">
      <c r="A47" s="99">
        <v>6244</v>
      </c>
      <c r="B47" s="108" t="s">
        <v>86</v>
      </c>
      <c r="C47" s="68"/>
      <c r="D47" s="68"/>
      <c r="E47" s="68">
        <v>39736.400000000001</v>
      </c>
      <c r="F47" s="68">
        <v>204759.65</v>
      </c>
      <c r="G47" s="68"/>
      <c r="H47" s="68">
        <v>35934.57</v>
      </c>
      <c r="I47" s="68"/>
      <c r="J47" s="68">
        <v>618.94000000000005</v>
      </c>
      <c r="K47" s="68"/>
      <c r="L47" s="68"/>
      <c r="M47" s="68"/>
      <c r="N47" s="68"/>
      <c r="O47" s="69">
        <v>5914.62</v>
      </c>
      <c r="P47" s="98"/>
      <c r="Q47" s="99">
        <v>6244</v>
      </c>
      <c r="R47" s="109" t="s">
        <v>86</v>
      </c>
      <c r="S47" s="68">
        <v>116426.16</v>
      </c>
      <c r="T47" s="68">
        <v>586.98</v>
      </c>
      <c r="U47" s="68">
        <v>11458.88</v>
      </c>
      <c r="V47" s="68"/>
      <c r="W47" s="68">
        <v>6885.8</v>
      </c>
      <c r="X47" s="68">
        <v>4895.07</v>
      </c>
      <c r="Y47" s="68"/>
      <c r="Z47" s="68">
        <v>0.3</v>
      </c>
      <c r="AA47" s="68">
        <v>110.4</v>
      </c>
      <c r="AB47" s="68"/>
      <c r="AC47" s="110"/>
      <c r="AD47" s="68">
        <v>1791.53</v>
      </c>
      <c r="AE47" s="111">
        <v>2125</v>
      </c>
      <c r="AF47" s="99">
        <v>6244</v>
      </c>
      <c r="AG47" s="108" t="s">
        <v>86</v>
      </c>
      <c r="AH47" s="68"/>
      <c r="AI47" s="68"/>
      <c r="AJ47" s="68"/>
      <c r="AK47" s="68"/>
      <c r="AL47" s="68"/>
      <c r="AM47" s="68"/>
      <c r="AN47" s="68"/>
      <c r="AO47" s="68"/>
      <c r="AP47" s="68"/>
      <c r="AQ47" s="110"/>
      <c r="AR47" s="297">
        <v>6244</v>
      </c>
      <c r="AS47" s="298" t="s">
        <v>43</v>
      </c>
      <c r="AT47" s="347">
        <v>348648.99000000005</v>
      </c>
      <c r="AU47" s="282">
        <v>22953.06</v>
      </c>
      <c r="AV47" s="260">
        <v>21745.1</v>
      </c>
      <c r="AW47" s="260">
        <v>1287.3399999999999</v>
      </c>
      <c r="AX47" s="260">
        <v>18855.759999999998</v>
      </c>
      <c r="AY47" s="106">
        <f t="shared" si="0"/>
        <v>413490.25000000006</v>
      </c>
    </row>
    <row r="48" spans="1:51" s="107" customFormat="1" ht="12.95" customHeight="1">
      <c r="A48" s="99">
        <v>6245</v>
      </c>
      <c r="B48" s="108" t="s">
        <v>87</v>
      </c>
      <c r="C48" s="68"/>
      <c r="D48" s="68">
        <v>667.59</v>
      </c>
      <c r="E48" s="68">
        <v>35819.160000000003</v>
      </c>
      <c r="F48" s="68">
        <v>164248.01999999999</v>
      </c>
      <c r="G48" s="68"/>
      <c r="H48" s="68">
        <v>14724.73</v>
      </c>
      <c r="I48" s="68"/>
      <c r="J48" s="68">
        <v>128.38</v>
      </c>
      <c r="K48" s="68">
        <v>3151.8</v>
      </c>
      <c r="L48" s="68">
        <v>500</v>
      </c>
      <c r="M48" s="68"/>
      <c r="N48" s="68"/>
      <c r="O48" s="69"/>
      <c r="P48" s="98"/>
      <c r="Q48" s="99">
        <v>6245</v>
      </c>
      <c r="R48" s="109" t="s">
        <v>87</v>
      </c>
      <c r="S48" s="68">
        <v>72682.720000000001</v>
      </c>
      <c r="T48" s="68">
        <v>461.32</v>
      </c>
      <c r="U48" s="68"/>
      <c r="V48" s="68"/>
      <c r="W48" s="68">
        <v>35703.230000000003</v>
      </c>
      <c r="X48" s="68"/>
      <c r="Y48" s="68"/>
      <c r="Z48" s="68"/>
      <c r="AA48" s="68">
        <v>8833</v>
      </c>
      <c r="AB48" s="68"/>
      <c r="AC48" s="110"/>
      <c r="AD48" s="68">
        <v>9456.2999999999993</v>
      </c>
      <c r="AE48" s="111"/>
      <c r="AF48" s="99">
        <v>6245</v>
      </c>
      <c r="AG48" s="108" t="s">
        <v>87</v>
      </c>
      <c r="AH48" s="68"/>
      <c r="AI48" s="68"/>
      <c r="AJ48" s="68"/>
      <c r="AK48" s="68"/>
      <c r="AL48" s="68">
        <v>15112.99</v>
      </c>
      <c r="AM48" s="68"/>
      <c r="AN48" s="68">
        <v>64.19</v>
      </c>
      <c r="AO48" s="68"/>
      <c r="AP48" s="68"/>
      <c r="AQ48" s="110"/>
      <c r="AR48" s="297">
        <v>6245</v>
      </c>
      <c r="AS48" s="298" t="s">
        <v>44</v>
      </c>
      <c r="AT48" s="347">
        <v>287605.71999999997</v>
      </c>
      <c r="AU48" s="260">
        <v>20966</v>
      </c>
      <c r="AV48" s="260">
        <v>23964.880000000001</v>
      </c>
      <c r="AW48" s="260">
        <v>3353.63</v>
      </c>
      <c r="AX48" s="260">
        <v>14053.24</v>
      </c>
      <c r="AY48" s="106">
        <f t="shared" si="0"/>
        <v>349943.47</v>
      </c>
    </row>
    <row r="49" spans="1:51" s="107" customFormat="1" ht="12.95" customHeight="1">
      <c r="A49" s="99">
        <v>6246</v>
      </c>
      <c r="B49" s="108" t="s">
        <v>45</v>
      </c>
      <c r="C49" s="68"/>
      <c r="D49" s="68"/>
      <c r="E49" s="68">
        <v>42263.62</v>
      </c>
      <c r="F49" s="68">
        <v>190248.11</v>
      </c>
      <c r="G49" s="68"/>
      <c r="H49" s="68">
        <v>41788.6</v>
      </c>
      <c r="I49" s="68"/>
      <c r="J49" s="68">
        <v>269.08</v>
      </c>
      <c r="K49" s="68">
        <v>171.97</v>
      </c>
      <c r="L49" s="68"/>
      <c r="M49" s="68"/>
      <c r="N49" s="68"/>
      <c r="O49" s="69">
        <v>639.16</v>
      </c>
      <c r="P49" s="98"/>
      <c r="Q49" s="99">
        <v>6246</v>
      </c>
      <c r="R49" s="109" t="s">
        <v>45</v>
      </c>
      <c r="S49" s="68">
        <v>55684.38</v>
      </c>
      <c r="T49" s="68">
        <v>106.71</v>
      </c>
      <c r="U49" s="68"/>
      <c r="V49" s="68"/>
      <c r="W49" s="68">
        <v>376.83</v>
      </c>
      <c r="X49" s="68"/>
      <c r="Y49" s="68"/>
      <c r="Z49" s="68"/>
      <c r="AA49" s="68"/>
      <c r="AB49" s="68"/>
      <c r="AC49" s="110"/>
      <c r="AD49" s="68">
        <v>256861.96</v>
      </c>
      <c r="AE49" s="111">
        <v>4866.66</v>
      </c>
      <c r="AF49" s="99">
        <v>6246</v>
      </c>
      <c r="AG49" s="108" t="s">
        <v>45</v>
      </c>
      <c r="AH49" s="68">
        <v>200</v>
      </c>
      <c r="AI49" s="68"/>
      <c r="AJ49" s="68"/>
      <c r="AK49" s="68"/>
      <c r="AL49" s="68">
        <v>39336.6</v>
      </c>
      <c r="AM49" s="68"/>
      <c r="AN49" s="68"/>
      <c r="AO49" s="68"/>
      <c r="AP49" s="68"/>
      <c r="AQ49" s="110"/>
      <c r="AR49" s="297">
        <v>6246</v>
      </c>
      <c r="AS49" s="298" t="s">
        <v>45</v>
      </c>
      <c r="AT49" s="347">
        <v>399357.37</v>
      </c>
      <c r="AU49" s="282">
        <v>33785.5</v>
      </c>
      <c r="AV49" s="282">
        <v>39217.339999999997</v>
      </c>
      <c r="AW49" s="260">
        <v>1723.21</v>
      </c>
      <c r="AX49" s="260">
        <v>21021.67</v>
      </c>
      <c r="AY49" s="106">
        <f t="shared" si="0"/>
        <v>495105.08999999997</v>
      </c>
    </row>
    <row r="50" spans="1:51" s="107" customFormat="1" ht="12.95" customHeight="1">
      <c r="A50" s="99">
        <v>6247</v>
      </c>
      <c r="B50" s="108" t="s">
        <v>46</v>
      </c>
      <c r="C50" s="68"/>
      <c r="D50" s="68"/>
      <c r="E50" s="68">
        <v>33984.01</v>
      </c>
      <c r="F50" s="68">
        <v>152530.9</v>
      </c>
      <c r="G50" s="68"/>
      <c r="H50" s="68">
        <v>34036.269999999997</v>
      </c>
      <c r="I50" s="68"/>
      <c r="J50" s="68">
        <v>2151.0300000000002</v>
      </c>
      <c r="K50" s="68"/>
      <c r="L50" s="68"/>
      <c r="M50" s="68"/>
      <c r="N50" s="68"/>
      <c r="O50" s="69">
        <v>6368.03</v>
      </c>
      <c r="P50" s="98"/>
      <c r="Q50" s="99">
        <v>6247</v>
      </c>
      <c r="R50" s="109" t="s">
        <v>46</v>
      </c>
      <c r="S50" s="68">
        <v>91139.98</v>
      </c>
      <c r="T50" s="68">
        <v>436.01</v>
      </c>
      <c r="U50" s="68">
        <v>14868.2</v>
      </c>
      <c r="V50" s="68"/>
      <c r="W50" s="68">
        <v>900.06</v>
      </c>
      <c r="X50" s="68">
        <v>388.06</v>
      </c>
      <c r="Y50" s="68"/>
      <c r="Z50" s="68">
        <v>0.12</v>
      </c>
      <c r="AA50" s="68">
        <v>14.56</v>
      </c>
      <c r="AB50" s="68"/>
      <c r="AC50" s="110"/>
      <c r="AD50" s="68">
        <v>108696.8</v>
      </c>
      <c r="AE50" s="111">
        <v>4125</v>
      </c>
      <c r="AF50" s="99">
        <v>6247</v>
      </c>
      <c r="AG50" s="108" t="s">
        <v>46</v>
      </c>
      <c r="AH50" s="68"/>
      <c r="AI50" s="68"/>
      <c r="AJ50" s="68"/>
      <c r="AK50" s="68"/>
      <c r="AL50" s="68"/>
      <c r="AM50" s="68"/>
      <c r="AN50" s="68"/>
      <c r="AO50" s="68"/>
      <c r="AP50" s="68"/>
      <c r="AQ50" s="110"/>
      <c r="AR50" s="297">
        <v>6247</v>
      </c>
      <c r="AS50" s="298" t="s">
        <v>46</v>
      </c>
      <c r="AT50" s="347">
        <v>412873.33000000013</v>
      </c>
      <c r="AU50" s="282">
        <v>20679.5</v>
      </c>
      <c r="AV50" s="282">
        <v>24501.96</v>
      </c>
      <c r="AW50" s="260">
        <v>5464.29</v>
      </c>
      <c r="AX50" s="260">
        <v>25215.91</v>
      </c>
      <c r="AY50" s="106">
        <f t="shared" si="0"/>
        <v>488734.99000000011</v>
      </c>
    </row>
    <row r="51" spans="1:51" s="107" customFormat="1" ht="12.95" customHeight="1">
      <c r="A51" s="99">
        <v>6248</v>
      </c>
      <c r="B51" s="108" t="s">
        <v>115</v>
      </c>
      <c r="C51" s="68"/>
      <c r="D51" s="68"/>
      <c r="E51" s="68">
        <v>45061.16</v>
      </c>
      <c r="F51" s="68">
        <v>153386.26</v>
      </c>
      <c r="G51" s="68"/>
      <c r="H51" s="68">
        <v>19890.580000000002</v>
      </c>
      <c r="I51" s="68"/>
      <c r="J51" s="68">
        <v>385.14</v>
      </c>
      <c r="K51" s="68"/>
      <c r="L51" s="68"/>
      <c r="M51" s="68"/>
      <c r="N51" s="68"/>
      <c r="O51" s="69">
        <v>6733.81</v>
      </c>
      <c r="P51" s="98"/>
      <c r="Q51" s="99">
        <v>6248</v>
      </c>
      <c r="R51" s="109" t="s">
        <v>115</v>
      </c>
      <c r="S51" s="68">
        <v>231695</v>
      </c>
      <c r="T51" s="68">
        <v>579.32000000000005</v>
      </c>
      <c r="U51" s="68"/>
      <c r="V51" s="68"/>
      <c r="W51" s="68"/>
      <c r="X51" s="68"/>
      <c r="Y51" s="68"/>
      <c r="Z51" s="68">
        <v>0.12</v>
      </c>
      <c r="AA51" s="68">
        <v>5.52</v>
      </c>
      <c r="AB51" s="68"/>
      <c r="AC51" s="110"/>
      <c r="AD51" s="68">
        <v>40214.07</v>
      </c>
      <c r="AE51" s="111">
        <v>400</v>
      </c>
      <c r="AF51" s="99">
        <v>6248</v>
      </c>
      <c r="AG51" s="108" t="s">
        <v>115</v>
      </c>
      <c r="AH51" s="68"/>
      <c r="AI51" s="68"/>
      <c r="AJ51" s="68"/>
      <c r="AK51" s="68"/>
      <c r="AL51" s="68">
        <v>5615.15</v>
      </c>
      <c r="AM51" s="68"/>
      <c r="AN51" s="68"/>
      <c r="AO51" s="68"/>
      <c r="AP51" s="68"/>
      <c r="AQ51" s="110"/>
      <c r="AR51" s="297">
        <v>6248</v>
      </c>
      <c r="AS51" s="298" t="s">
        <v>47</v>
      </c>
      <c r="AT51" s="347">
        <v>390573.72000000015</v>
      </c>
      <c r="AU51" s="282">
        <v>17029.5</v>
      </c>
      <c r="AV51" s="260">
        <v>20575.72</v>
      </c>
      <c r="AW51" s="260">
        <v>8000.49</v>
      </c>
      <c r="AX51" s="260">
        <v>10004.76</v>
      </c>
      <c r="AY51" s="106">
        <f t="shared" si="0"/>
        <v>446184.19000000018</v>
      </c>
    </row>
    <row r="52" spans="1:51" s="107" customFormat="1" ht="12.95" customHeight="1">
      <c r="A52" s="99">
        <v>6249</v>
      </c>
      <c r="B52" s="108" t="s">
        <v>88</v>
      </c>
      <c r="C52" s="68"/>
      <c r="D52" s="68"/>
      <c r="E52" s="68">
        <v>47000.15</v>
      </c>
      <c r="F52" s="68">
        <v>231001.3</v>
      </c>
      <c r="G52" s="68"/>
      <c r="H52" s="68">
        <v>35562.379999999997</v>
      </c>
      <c r="I52" s="68"/>
      <c r="J52" s="68">
        <v>64.19</v>
      </c>
      <c r="K52" s="68"/>
      <c r="L52" s="68">
        <v>1.62</v>
      </c>
      <c r="M52" s="68">
        <v>0</v>
      </c>
      <c r="N52" s="68"/>
      <c r="O52" s="69"/>
      <c r="P52" s="98"/>
      <c r="Q52" s="99">
        <v>6249</v>
      </c>
      <c r="R52" s="109" t="s">
        <v>88</v>
      </c>
      <c r="S52" s="68">
        <v>34741.07</v>
      </c>
      <c r="T52" s="68">
        <v>97.56</v>
      </c>
      <c r="U52" s="68"/>
      <c r="V52" s="68"/>
      <c r="W52" s="68">
        <v>9776.7000000000007</v>
      </c>
      <c r="X52" s="68"/>
      <c r="Y52" s="68"/>
      <c r="Z52" s="68"/>
      <c r="AA52" s="68"/>
      <c r="AB52" s="68"/>
      <c r="AC52" s="110"/>
      <c r="AD52" s="68">
        <v>161752.32000000001</v>
      </c>
      <c r="AE52" s="111"/>
      <c r="AF52" s="99">
        <v>6249</v>
      </c>
      <c r="AG52" s="108" t="s">
        <v>88</v>
      </c>
      <c r="AH52" s="68"/>
      <c r="AI52" s="68"/>
      <c r="AJ52" s="68"/>
      <c r="AK52" s="68"/>
      <c r="AL52" s="68">
        <v>21801.37</v>
      </c>
      <c r="AM52" s="68"/>
      <c r="AN52" s="68"/>
      <c r="AO52" s="68">
        <v>2009.74</v>
      </c>
      <c r="AP52" s="68"/>
      <c r="AQ52" s="110"/>
      <c r="AR52" s="297">
        <v>6249</v>
      </c>
      <c r="AS52" s="298" t="s">
        <v>48</v>
      </c>
      <c r="AT52" s="347">
        <v>389219.99000000005</v>
      </c>
      <c r="AU52" s="260">
        <v>44877.5</v>
      </c>
      <c r="AV52" s="282">
        <v>42753.42</v>
      </c>
      <c r="AW52" s="260">
        <v>1697.49</v>
      </c>
      <c r="AX52" s="260">
        <v>20854.8</v>
      </c>
      <c r="AY52" s="106">
        <f t="shared" si="0"/>
        <v>499403.2</v>
      </c>
    </row>
    <row r="53" spans="1:51" s="107" customFormat="1" ht="12.95" customHeight="1">
      <c r="A53" s="99">
        <v>6250</v>
      </c>
      <c r="B53" s="108" t="s">
        <v>116</v>
      </c>
      <c r="C53" s="68"/>
      <c r="D53" s="68"/>
      <c r="E53" s="68">
        <v>47471.1</v>
      </c>
      <c r="F53" s="68">
        <v>194785.58</v>
      </c>
      <c r="G53" s="68"/>
      <c r="H53" s="68">
        <v>60675.92</v>
      </c>
      <c r="I53" s="68"/>
      <c r="J53" s="68">
        <v>132.93</v>
      </c>
      <c r="K53" s="68"/>
      <c r="L53" s="68"/>
      <c r="M53" s="68"/>
      <c r="N53" s="68"/>
      <c r="O53" s="69">
        <v>3647.32</v>
      </c>
      <c r="P53" s="98"/>
      <c r="Q53" s="99">
        <v>6250</v>
      </c>
      <c r="R53" s="109" t="s">
        <v>116</v>
      </c>
      <c r="S53" s="68">
        <v>85786.11</v>
      </c>
      <c r="T53" s="68">
        <v>349.23</v>
      </c>
      <c r="U53" s="68"/>
      <c r="V53" s="68"/>
      <c r="W53" s="68">
        <v>0</v>
      </c>
      <c r="X53" s="68"/>
      <c r="Y53" s="68"/>
      <c r="Z53" s="68"/>
      <c r="AA53" s="68">
        <v>46.47</v>
      </c>
      <c r="AB53" s="68"/>
      <c r="AC53" s="110"/>
      <c r="AD53" s="68">
        <v>126810.14</v>
      </c>
      <c r="AE53" s="111">
        <v>625</v>
      </c>
      <c r="AF53" s="99">
        <v>6250</v>
      </c>
      <c r="AG53" s="108" t="s">
        <v>116</v>
      </c>
      <c r="AH53" s="68"/>
      <c r="AI53" s="68"/>
      <c r="AJ53" s="68"/>
      <c r="AK53" s="68"/>
      <c r="AL53" s="68">
        <v>22128.95</v>
      </c>
      <c r="AM53" s="68"/>
      <c r="AN53" s="68"/>
      <c r="AO53" s="68"/>
      <c r="AP53" s="68"/>
      <c r="AQ53" s="110"/>
      <c r="AR53" s="297">
        <v>6250</v>
      </c>
      <c r="AS53" s="298" t="s">
        <v>49</v>
      </c>
      <c r="AT53" s="347">
        <v>390800.51</v>
      </c>
      <c r="AU53" s="282">
        <v>20930</v>
      </c>
      <c r="AV53" s="260">
        <v>30428.36</v>
      </c>
      <c r="AW53" s="260">
        <v>2041.49</v>
      </c>
      <c r="AX53" s="260">
        <v>23088.38</v>
      </c>
      <c r="AY53" s="106">
        <f t="shared" si="0"/>
        <v>467288.74</v>
      </c>
    </row>
    <row r="54" spans="1:51" s="107" customFormat="1" ht="12.95" customHeight="1">
      <c r="A54" s="99">
        <v>6251</v>
      </c>
      <c r="B54" s="108" t="s">
        <v>90</v>
      </c>
      <c r="C54" s="68"/>
      <c r="D54" s="68"/>
      <c r="E54" s="68">
        <v>29681.55</v>
      </c>
      <c r="F54" s="68">
        <v>124343.4</v>
      </c>
      <c r="G54" s="68">
        <v>5.44</v>
      </c>
      <c r="H54" s="68">
        <v>18747.849999999999</v>
      </c>
      <c r="I54" s="68"/>
      <c r="J54" s="68"/>
      <c r="K54" s="68"/>
      <c r="L54" s="68"/>
      <c r="M54" s="68"/>
      <c r="N54" s="68">
        <v>0.04</v>
      </c>
      <c r="O54" s="69">
        <v>1440.56</v>
      </c>
      <c r="P54" s="98"/>
      <c r="Q54" s="99">
        <v>6251</v>
      </c>
      <c r="R54" s="109" t="s">
        <v>90</v>
      </c>
      <c r="S54" s="68">
        <v>41072.120000000003</v>
      </c>
      <c r="T54" s="68">
        <v>140.09</v>
      </c>
      <c r="U54" s="68">
        <v>27853.89</v>
      </c>
      <c r="V54" s="68"/>
      <c r="W54" s="68">
        <v>10126.1</v>
      </c>
      <c r="X54" s="68">
        <v>272.38</v>
      </c>
      <c r="Y54" s="68"/>
      <c r="Z54" s="68"/>
      <c r="AA54" s="68">
        <v>58.21</v>
      </c>
      <c r="AB54" s="68"/>
      <c r="AC54" s="110"/>
      <c r="AD54" s="68">
        <v>24413.18</v>
      </c>
      <c r="AE54" s="111">
        <v>1750</v>
      </c>
      <c r="AF54" s="99">
        <v>6251</v>
      </c>
      <c r="AG54" s="108" t="s">
        <v>90</v>
      </c>
      <c r="AH54" s="68"/>
      <c r="AI54" s="68"/>
      <c r="AJ54" s="68"/>
      <c r="AK54" s="68"/>
      <c r="AL54" s="68"/>
      <c r="AM54" s="68"/>
      <c r="AN54" s="68"/>
      <c r="AO54" s="68"/>
      <c r="AP54" s="68"/>
      <c r="AQ54" s="110"/>
      <c r="AR54" s="297">
        <v>6251</v>
      </c>
      <c r="AS54" s="298" t="s">
        <v>50</v>
      </c>
      <c r="AT54" s="347">
        <v>206521.15999999997</v>
      </c>
      <c r="AU54" s="260">
        <v>14308.5</v>
      </c>
      <c r="AV54" s="260">
        <v>22066.58</v>
      </c>
      <c r="AW54" s="260">
        <v>851.83</v>
      </c>
      <c r="AX54" s="260">
        <v>9020.11</v>
      </c>
      <c r="AY54" s="106">
        <f t="shared" si="0"/>
        <v>252768.18</v>
      </c>
    </row>
    <row r="55" spans="1:51" s="107" customFormat="1" ht="12.95" customHeight="1">
      <c r="A55" s="99">
        <v>6252</v>
      </c>
      <c r="B55" s="108" t="s">
        <v>51</v>
      </c>
      <c r="C55" s="68"/>
      <c r="D55" s="68"/>
      <c r="E55" s="68">
        <v>22433.31</v>
      </c>
      <c r="F55" s="68">
        <v>110213.95</v>
      </c>
      <c r="G55" s="68"/>
      <c r="H55" s="68">
        <v>4685.33</v>
      </c>
      <c r="I55" s="68"/>
      <c r="J55" s="68"/>
      <c r="K55" s="68"/>
      <c r="L55" s="68"/>
      <c r="M55" s="68"/>
      <c r="N55" s="68">
        <v>10.36</v>
      </c>
      <c r="O55" s="69"/>
      <c r="P55" s="98"/>
      <c r="Q55" s="99">
        <v>6252</v>
      </c>
      <c r="R55" s="109" t="s">
        <v>51</v>
      </c>
      <c r="S55" s="68">
        <v>25963.62</v>
      </c>
      <c r="T55" s="68">
        <v>126.66</v>
      </c>
      <c r="U55" s="68"/>
      <c r="V55" s="68"/>
      <c r="W55" s="68">
        <v>40312.83</v>
      </c>
      <c r="X55" s="68"/>
      <c r="Y55" s="68"/>
      <c r="Z55" s="68"/>
      <c r="AA55" s="68">
        <v>2.44</v>
      </c>
      <c r="AB55" s="68"/>
      <c r="AC55" s="110"/>
      <c r="AD55" s="68">
        <v>0</v>
      </c>
      <c r="AE55" s="111">
        <v>125</v>
      </c>
      <c r="AF55" s="99">
        <v>6252</v>
      </c>
      <c r="AG55" s="108" t="s">
        <v>51</v>
      </c>
      <c r="AH55" s="68"/>
      <c r="AI55" s="68"/>
      <c r="AJ55" s="68"/>
      <c r="AK55" s="68"/>
      <c r="AL55" s="68">
        <v>13569.6</v>
      </c>
      <c r="AM55" s="68"/>
      <c r="AN55" s="68"/>
      <c r="AO55" s="68"/>
      <c r="AP55" s="68"/>
      <c r="AQ55" s="110"/>
      <c r="AR55" s="297">
        <v>6252</v>
      </c>
      <c r="AS55" s="298" t="s">
        <v>51</v>
      </c>
      <c r="AT55" s="347">
        <v>186680.16999999998</v>
      </c>
      <c r="AU55" s="260">
        <v>11642.5</v>
      </c>
      <c r="AV55" s="260">
        <v>15917.94</v>
      </c>
      <c r="AW55" s="260">
        <v>758.9</v>
      </c>
      <c r="AX55" s="260">
        <v>7760.75</v>
      </c>
      <c r="AY55" s="106">
        <f t="shared" si="0"/>
        <v>222760.25999999998</v>
      </c>
    </row>
    <row r="56" spans="1:51" s="107" customFormat="1" ht="12.95" customHeight="1">
      <c r="A56" s="99">
        <v>6253</v>
      </c>
      <c r="B56" s="108" t="s">
        <v>52</v>
      </c>
      <c r="C56" s="68"/>
      <c r="D56" s="68"/>
      <c r="E56" s="68">
        <v>37257.040000000001</v>
      </c>
      <c r="F56" s="68">
        <v>134139.06</v>
      </c>
      <c r="G56" s="68"/>
      <c r="H56" s="68">
        <v>30963.73</v>
      </c>
      <c r="I56" s="68"/>
      <c r="J56" s="68">
        <v>128.38</v>
      </c>
      <c r="K56" s="68"/>
      <c r="L56" s="68"/>
      <c r="M56" s="68"/>
      <c r="N56" s="68"/>
      <c r="O56" s="69">
        <v>1605.26</v>
      </c>
      <c r="P56" s="98"/>
      <c r="Q56" s="99">
        <v>6253</v>
      </c>
      <c r="R56" s="109" t="s">
        <v>52</v>
      </c>
      <c r="S56" s="68">
        <v>26416.54</v>
      </c>
      <c r="T56" s="68">
        <v>115.11</v>
      </c>
      <c r="U56" s="68"/>
      <c r="V56" s="68"/>
      <c r="W56" s="68">
        <v>2561.2199999999998</v>
      </c>
      <c r="X56" s="68"/>
      <c r="Y56" s="68"/>
      <c r="Z56" s="68">
        <v>0.91</v>
      </c>
      <c r="AA56" s="68">
        <v>11.26</v>
      </c>
      <c r="AB56" s="68"/>
      <c r="AC56" s="110"/>
      <c r="AD56" s="68">
        <f>116295.91+3931.2</f>
        <v>120227.11</v>
      </c>
      <c r="AE56" s="111">
        <v>2625</v>
      </c>
      <c r="AF56" s="99">
        <v>6253</v>
      </c>
      <c r="AG56" s="108" t="s">
        <v>52</v>
      </c>
      <c r="AH56" s="68">
        <v>50</v>
      </c>
      <c r="AI56" s="68"/>
      <c r="AJ56" s="68"/>
      <c r="AK56" s="68"/>
      <c r="AL56" s="68">
        <v>16804.89</v>
      </c>
      <c r="AM56" s="68">
        <v>221.67</v>
      </c>
      <c r="AN56" s="68"/>
      <c r="AO56" s="68"/>
      <c r="AP56" s="68"/>
      <c r="AQ56" s="110"/>
      <c r="AR56" s="297">
        <v>6253</v>
      </c>
      <c r="AS56" s="298" t="s">
        <v>52</v>
      </c>
      <c r="AT56" s="347">
        <v>365102.09</v>
      </c>
      <c r="AU56" s="260">
        <v>17749.5</v>
      </c>
      <c r="AV56" s="260">
        <v>25011.26</v>
      </c>
      <c r="AW56" s="260">
        <v>932.54</v>
      </c>
      <c r="AX56" s="260">
        <v>18897.830000000002</v>
      </c>
      <c r="AY56" s="106">
        <f t="shared" si="0"/>
        <v>427693.22000000003</v>
      </c>
    </row>
    <row r="57" spans="1:51" s="107" customFormat="1" ht="12.95" customHeight="1">
      <c r="A57" s="99">
        <v>6254</v>
      </c>
      <c r="B57" s="108" t="s">
        <v>53</v>
      </c>
      <c r="C57" s="68"/>
      <c r="D57" s="68"/>
      <c r="E57" s="68">
        <v>12430.43</v>
      </c>
      <c r="F57" s="68">
        <v>80718.13</v>
      </c>
      <c r="G57" s="68"/>
      <c r="H57" s="68">
        <v>9134.76</v>
      </c>
      <c r="I57" s="68"/>
      <c r="J57" s="68"/>
      <c r="K57" s="68"/>
      <c r="L57" s="68"/>
      <c r="M57" s="68"/>
      <c r="N57" s="68"/>
      <c r="O57" s="69"/>
      <c r="P57" s="98"/>
      <c r="Q57" s="99">
        <v>6254</v>
      </c>
      <c r="R57" s="109" t="s">
        <v>53</v>
      </c>
      <c r="S57" s="68">
        <v>3349.75</v>
      </c>
      <c r="T57" s="68">
        <v>3.43</v>
      </c>
      <c r="U57" s="68">
        <v>8843.8799999999992</v>
      </c>
      <c r="V57" s="68"/>
      <c r="W57" s="68">
        <v>408.53</v>
      </c>
      <c r="X57" s="68"/>
      <c r="Y57" s="68"/>
      <c r="Z57" s="68">
        <v>0.48</v>
      </c>
      <c r="AA57" s="68">
        <v>54.46</v>
      </c>
      <c r="AB57" s="68"/>
      <c r="AC57" s="110"/>
      <c r="AD57" s="68">
        <v>23408.240000000002</v>
      </c>
      <c r="AE57" s="111"/>
      <c r="AF57" s="99">
        <v>6254</v>
      </c>
      <c r="AG57" s="108" t="s">
        <v>53</v>
      </c>
      <c r="AH57" s="68"/>
      <c r="AI57" s="68"/>
      <c r="AJ57" s="68"/>
      <c r="AK57" s="68"/>
      <c r="AL57" s="68"/>
      <c r="AM57" s="68"/>
      <c r="AN57" s="68"/>
      <c r="AO57" s="68"/>
      <c r="AP57" s="68"/>
      <c r="AQ57" s="110"/>
      <c r="AR57" s="297">
        <v>6254</v>
      </c>
      <c r="AS57" s="298" t="s">
        <v>53</v>
      </c>
      <c r="AT57" s="347">
        <v>104759.50999999997</v>
      </c>
      <c r="AU57" s="282">
        <v>16583.5</v>
      </c>
      <c r="AV57" s="260">
        <v>16445.759999999998</v>
      </c>
      <c r="AW57" s="260">
        <v>258.2</v>
      </c>
      <c r="AX57" s="260">
        <v>5999.42</v>
      </c>
      <c r="AY57" s="106">
        <f t="shared" si="0"/>
        <v>144046.38999999998</v>
      </c>
    </row>
    <row r="58" spans="1:51" s="107" customFormat="1" ht="12.95" customHeight="1">
      <c r="A58" s="99">
        <v>6255</v>
      </c>
      <c r="B58" s="108" t="s">
        <v>91</v>
      </c>
      <c r="C58" s="68"/>
      <c r="D58" s="68"/>
      <c r="E58" s="68">
        <v>60449.56</v>
      </c>
      <c r="F58" s="68">
        <v>349618.47</v>
      </c>
      <c r="G58" s="68">
        <v>14.49</v>
      </c>
      <c r="H58" s="68">
        <v>26150.14</v>
      </c>
      <c r="I58" s="68"/>
      <c r="J58" s="68">
        <v>660.1</v>
      </c>
      <c r="K58" s="68"/>
      <c r="L58" s="68"/>
      <c r="M58" s="68"/>
      <c r="N58" s="68">
        <v>146.63</v>
      </c>
      <c r="O58" s="69">
        <v>1674.99</v>
      </c>
      <c r="P58" s="98"/>
      <c r="Q58" s="99">
        <v>6255</v>
      </c>
      <c r="R58" s="109" t="s">
        <v>91</v>
      </c>
      <c r="S58" s="68">
        <v>56009.64</v>
      </c>
      <c r="T58" s="68">
        <v>291.16000000000003</v>
      </c>
      <c r="U58" s="68">
        <v>23274.639999999999</v>
      </c>
      <c r="V58" s="68"/>
      <c r="W58" s="68">
        <v>44321.65</v>
      </c>
      <c r="X58" s="68"/>
      <c r="Y58" s="68"/>
      <c r="Z58" s="68"/>
      <c r="AA58" s="68">
        <v>13.02</v>
      </c>
      <c r="AB58" s="68"/>
      <c r="AC58" s="110">
        <v>4.0199999999999996</v>
      </c>
      <c r="AD58" s="68">
        <v>-5069.97</v>
      </c>
      <c r="AE58" s="111"/>
      <c r="AF58" s="99">
        <v>6255</v>
      </c>
      <c r="AG58" s="108" t="s">
        <v>91</v>
      </c>
      <c r="AH58" s="68"/>
      <c r="AI58" s="68"/>
      <c r="AJ58" s="68"/>
      <c r="AK58" s="68"/>
      <c r="AL58" s="68"/>
      <c r="AM58" s="68"/>
      <c r="AN58" s="68"/>
      <c r="AO58" s="68"/>
      <c r="AP58" s="68"/>
      <c r="AQ58" s="110"/>
      <c r="AR58" s="297">
        <v>6255</v>
      </c>
      <c r="AS58" s="298" t="s">
        <v>54</v>
      </c>
      <c r="AT58" s="347">
        <v>548009.26000000013</v>
      </c>
      <c r="AU58" s="282">
        <v>48189</v>
      </c>
      <c r="AV58" s="260">
        <v>47170.44</v>
      </c>
      <c r="AW58" s="260">
        <v>2757.6</v>
      </c>
      <c r="AX58" s="260">
        <v>43360.44</v>
      </c>
      <c r="AY58" s="106">
        <f t="shared" si="0"/>
        <v>689486.74000000022</v>
      </c>
    </row>
    <row r="59" spans="1:51" s="107" customFormat="1" ht="12.95" customHeight="1">
      <c r="A59" s="99">
        <v>6256</v>
      </c>
      <c r="B59" s="108" t="s">
        <v>92</v>
      </c>
      <c r="C59" s="68"/>
      <c r="D59" s="68">
        <v>0</v>
      </c>
      <c r="E59" s="68">
        <v>34736.93</v>
      </c>
      <c r="F59" s="68">
        <v>154048.51999999999</v>
      </c>
      <c r="G59" s="68"/>
      <c r="H59" s="68">
        <v>20108.78</v>
      </c>
      <c r="I59" s="68">
        <v>602.88</v>
      </c>
      <c r="J59" s="68">
        <v>201.67</v>
      </c>
      <c r="K59" s="68"/>
      <c r="L59" s="68"/>
      <c r="M59" s="68"/>
      <c r="N59" s="68"/>
      <c r="O59" s="69">
        <v>588.16999999999996</v>
      </c>
      <c r="P59" s="98"/>
      <c r="Q59" s="99">
        <v>6256</v>
      </c>
      <c r="R59" s="109" t="s">
        <v>92</v>
      </c>
      <c r="S59" s="68">
        <v>18952.21</v>
      </c>
      <c r="T59" s="68">
        <v>230.14</v>
      </c>
      <c r="U59" s="68"/>
      <c r="V59" s="68"/>
      <c r="W59" s="68">
        <v>120.18</v>
      </c>
      <c r="X59" s="68">
        <v>67.23</v>
      </c>
      <c r="Y59" s="68"/>
      <c r="Z59" s="68">
        <v>1.2</v>
      </c>
      <c r="AA59" s="68">
        <v>26.44</v>
      </c>
      <c r="AB59" s="68"/>
      <c r="AC59" s="110"/>
      <c r="AD59" s="68">
        <v>61441.96</v>
      </c>
      <c r="AE59" s="111">
        <v>2125</v>
      </c>
      <c r="AF59" s="99">
        <v>6256</v>
      </c>
      <c r="AG59" s="108" t="s">
        <v>92</v>
      </c>
      <c r="AH59" s="68"/>
      <c r="AI59" s="68"/>
      <c r="AJ59" s="68"/>
      <c r="AK59" s="68"/>
      <c r="AL59" s="68">
        <v>16277.48</v>
      </c>
      <c r="AM59" s="68"/>
      <c r="AN59" s="68"/>
      <c r="AO59" s="68"/>
      <c r="AP59" s="68"/>
      <c r="AQ59" s="110"/>
      <c r="AR59" s="297">
        <v>6256</v>
      </c>
      <c r="AS59" s="298" t="s">
        <v>55</v>
      </c>
      <c r="AT59" s="347">
        <v>249269.13000000003</v>
      </c>
      <c r="AU59" s="260">
        <v>30688</v>
      </c>
      <c r="AV59" s="282">
        <v>30641.18</v>
      </c>
      <c r="AW59" s="260">
        <v>878.64</v>
      </c>
      <c r="AX59" s="260">
        <v>17625.84</v>
      </c>
      <c r="AY59" s="106">
        <f t="shared" si="0"/>
        <v>329102.79000000004</v>
      </c>
    </row>
    <row r="60" spans="1:51" s="107" customFormat="1" ht="12.95" customHeight="1">
      <c r="A60" s="99">
        <v>6257</v>
      </c>
      <c r="B60" s="108" t="s">
        <v>117</v>
      </c>
      <c r="C60" s="68"/>
      <c r="D60" s="68"/>
      <c r="E60" s="68">
        <v>20207.240000000002</v>
      </c>
      <c r="F60" s="68">
        <v>102335.4</v>
      </c>
      <c r="G60" s="68"/>
      <c r="H60" s="68">
        <v>10512.6</v>
      </c>
      <c r="I60" s="68"/>
      <c r="J60" s="68">
        <v>385.14</v>
      </c>
      <c r="K60" s="68"/>
      <c r="L60" s="68"/>
      <c r="M60" s="68"/>
      <c r="N60" s="68"/>
      <c r="O60" s="69">
        <v>9216.17</v>
      </c>
      <c r="P60" s="98"/>
      <c r="Q60" s="99">
        <v>6257</v>
      </c>
      <c r="R60" s="109" t="s">
        <v>117</v>
      </c>
      <c r="S60" s="68">
        <v>173949.32</v>
      </c>
      <c r="T60" s="68">
        <v>755.73</v>
      </c>
      <c r="U60" s="68"/>
      <c r="V60" s="68"/>
      <c r="W60" s="68">
        <v>110.16</v>
      </c>
      <c r="X60" s="68"/>
      <c r="Y60" s="68"/>
      <c r="Z60" s="68">
        <v>0.84</v>
      </c>
      <c r="AA60" s="68">
        <v>0.3</v>
      </c>
      <c r="AB60" s="68"/>
      <c r="AC60" s="110"/>
      <c r="AD60" s="68">
        <v>92564.05</v>
      </c>
      <c r="AE60" s="111">
        <v>875</v>
      </c>
      <c r="AF60" s="99">
        <v>6257</v>
      </c>
      <c r="AG60" s="108" t="s">
        <v>117</v>
      </c>
      <c r="AH60" s="68"/>
      <c r="AI60" s="68"/>
      <c r="AJ60" s="68"/>
      <c r="AK60" s="68"/>
      <c r="AL60" s="68">
        <v>1285.4000000000001</v>
      </c>
      <c r="AM60" s="68"/>
      <c r="AN60" s="68"/>
      <c r="AO60" s="68"/>
      <c r="AP60" s="68"/>
      <c r="AQ60" s="110"/>
      <c r="AR60" s="297">
        <v>6257</v>
      </c>
      <c r="AS60" s="298" t="s">
        <v>56</v>
      </c>
      <c r="AT60" s="347">
        <v>288445.38999999996</v>
      </c>
      <c r="AU60" s="282">
        <v>13465.5</v>
      </c>
      <c r="AV60" s="282">
        <v>15992.02</v>
      </c>
      <c r="AW60" s="260">
        <v>3784.23</v>
      </c>
      <c r="AX60" s="260">
        <v>7104.8</v>
      </c>
      <c r="AY60" s="106">
        <f t="shared" si="0"/>
        <v>328791.93999999994</v>
      </c>
    </row>
    <row r="61" spans="1:51" s="107" customFormat="1" ht="12.95" customHeight="1" thickBot="1">
      <c r="A61" s="118">
        <v>6258</v>
      </c>
      <c r="B61" s="119" t="s">
        <v>57</v>
      </c>
      <c r="C61" s="120"/>
      <c r="D61" s="120"/>
      <c r="E61" s="120">
        <v>59673.53</v>
      </c>
      <c r="F61" s="120">
        <v>264052.18</v>
      </c>
      <c r="G61" s="120"/>
      <c r="H61" s="120">
        <v>46353.02</v>
      </c>
      <c r="I61" s="120"/>
      <c r="J61" s="120">
        <v>128.38</v>
      </c>
      <c r="K61" s="120"/>
      <c r="L61" s="120"/>
      <c r="M61" s="120"/>
      <c r="N61" s="120">
        <v>65.05</v>
      </c>
      <c r="O61" s="121">
        <v>4609.04</v>
      </c>
      <c r="P61" s="98"/>
      <c r="Q61" s="118">
        <v>6258</v>
      </c>
      <c r="R61" s="122" t="s">
        <v>57</v>
      </c>
      <c r="S61" s="120">
        <v>39083.019999999997</v>
      </c>
      <c r="T61" s="120">
        <v>198.87</v>
      </c>
      <c r="U61" s="120">
        <v>32690.560000000001</v>
      </c>
      <c r="V61" s="120">
        <v>50</v>
      </c>
      <c r="W61" s="120"/>
      <c r="X61" s="120">
        <v>3808.49</v>
      </c>
      <c r="Y61" s="120"/>
      <c r="Z61" s="120">
        <v>3.52</v>
      </c>
      <c r="AA61" s="120">
        <v>2.25</v>
      </c>
      <c r="AB61" s="120"/>
      <c r="AC61" s="123">
        <v>7.38</v>
      </c>
      <c r="AD61" s="120">
        <v>-68887.86</v>
      </c>
      <c r="AE61" s="124">
        <v>3125</v>
      </c>
      <c r="AF61" s="118">
        <v>6258</v>
      </c>
      <c r="AG61" s="119" t="s">
        <v>57</v>
      </c>
      <c r="AH61" s="120"/>
      <c r="AI61" s="120"/>
      <c r="AJ61" s="120"/>
      <c r="AK61" s="120"/>
      <c r="AL61" s="120"/>
      <c r="AM61" s="120"/>
      <c r="AN61" s="120"/>
      <c r="AO61" s="120"/>
      <c r="AP61" s="120"/>
      <c r="AQ61" s="123"/>
      <c r="AR61" s="302">
        <v>6258</v>
      </c>
      <c r="AS61" s="348" t="s">
        <v>57</v>
      </c>
      <c r="AT61" s="349">
        <v>501228.82999999996</v>
      </c>
      <c r="AU61" s="350">
        <v>39670</v>
      </c>
      <c r="AV61" s="351">
        <v>40586.58</v>
      </c>
      <c r="AW61" s="352">
        <v>4097.99</v>
      </c>
      <c r="AX61" s="352">
        <v>24693.33</v>
      </c>
      <c r="AY61" s="353">
        <f t="shared" si="0"/>
        <v>610276.72999999986</v>
      </c>
    </row>
    <row r="62" spans="1:51" s="139" customFormat="1" ht="12.75" customHeight="1" thickBot="1">
      <c r="A62" s="125"/>
      <c r="B62" s="72" t="s">
        <v>65</v>
      </c>
      <c r="C62" s="126">
        <f t="shared" ref="C62:O62" si="1">SUM(C4:C61)</f>
        <v>967.4</v>
      </c>
      <c r="D62" s="127">
        <f t="shared" si="1"/>
        <v>667.59</v>
      </c>
      <c r="E62" s="127">
        <f t="shared" si="1"/>
        <v>2791497.3700000006</v>
      </c>
      <c r="F62" s="127">
        <f t="shared" si="1"/>
        <v>14149599.720000001</v>
      </c>
      <c r="G62" s="127">
        <f t="shared" si="1"/>
        <v>883.1400000000001</v>
      </c>
      <c r="H62" s="127">
        <f t="shared" si="1"/>
        <v>1666316.7500000002</v>
      </c>
      <c r="I62" s="127">
        <f t="shared" si="1"/>
        <v>602.88</v>
      </c>
      <c r="J62" s="127">
        <f t="shared" si="1"/>
        <v>19718.39</v>
      </c>
      <c r="K62" s="127">
        <f t="shared" si="1"/>
        <v>4900.9900000000007</v>
      </c>
      <c r="L62" s="127">
        <f t="shared" si="1"/>
        <v>-7733.46</v>
      </c>
      <c r="M62" s="127">
        <f t="shared" si="1"/>
        <v>90465.37</v>
      </c>
      <c r="N62" s="127">
        <f t="shared" si="1"/>
        <v>3426.48</v>
      </c>
      <c r="O62" s="128">
        <f t="shared" si="1"/>
        <v>149736.64000000004</v>
      </c>
      <c r="P62" s="129"/>
      <c r="Q62" s="130"/>
      <c r="R62" s="131" t="s">
        <v>65</v>
      </c>
      <c r="S62" s="132">
        <f t="shared" ref="S62:AE62" si="2">SUM(S4:S61)</f>
        <v>4439915.7</v>
      </c>
      <c r="T62" s="127">
        <f t="shared" si="2"/>
        <v>22122.429999999993</v>
      </c>
      <c r="U62" s="127">
        <f t="shared" si="2"/>
        <v>1004465.6199999998</v>
      </c>
      <c r="V62" s="127">
        <f t="shared" si="2"/>
        <v>1435.22</v>
      </c>
      <c r="W62" s="127">
        <f t="shared" si="2"/>
        <v>1383910.6699999997</v>
      </c>
      <c r="X62" s="127">
        <f t="shared" si="2"/>
        <v>10053.86</v>
      </c>
      <c r="Y62" s="127">
        <f t="shared" si="2"/>
        <v>-93.73</v>
      </c>
      <c r="Z62" s="127">
        <f t="shared" si="2"/>
        <v>371.42000000000007</v>
      </c>
      <c r="AA62" s="127">
        <f t="shared" si="2"/>
        <v>13088.47</v>
      </c>
      <c r="AB62" s="127">
        <f t="shared" si="2"/>
        <v>70.88</v>
      </c>
      <c r="AC62" s="133">
        <f t="shared" si="2"/>
        <v>594.68999999999994</v>
      </c>
      <c r="AD62" s="127">
        <f t="shared" si="2"/>
        <v>3409837.9899999984</v>
      </c>
      <c r="AE62" s="134">
        <f t="shared" si="2"/>
        <v>210304.94</v>
      </c>
      <c r="AF62" s="135"/>
      <c r="AG62" s="131" t="s">
        <v>65</v>
      </c>
      <c r="AH62" s="136">
        <f t="shared" ref="AH62:AQ62" si="3">SUM(AH4:AH61)</f>
        <v>250</v>
      </c>
      <c r="AI62" s="137">
        <f t="shared" si="3"/>
        <v>43573.79</v>
      </c>
      <c r="AJ62" s="137">
        <f t="shared" si="3"/>
        <v>421654.23</v>
      </c>
      <c r="AK62" s="137">
        <f t="shared" si="3"/>
        <v>216.54000000000002</v>
      </c>
      <c r="AL62" s="137">
        <f t="shared" si="3"/>
        <v>291212.36</v>
      </c>
      <c r="AM62" s="137">
        <f t="shared" si="3"/>
        <v>88208.67</v>
      </c>
      <c r="AN62" s="137">
        <f t="shared" si="3"/>
        <v>64.19</v>
      </c>
      <c r="AO62" s="137">
        <f t="shared" si="3"/>
        <v>2009.74</v>
      </c>
      <c r="AP62" s="137">
        <f t="shared" si="3"/>
        <v>80</v>
      </c>
      <c r="AQ62" s="138">
        <f t="shared" si="3"/>
        <v>90.63</v>
      </c>
      <c r="AR62" s="303"/>
      <c r="AS62" s="131" t="s">
        <v>65</v>
      </c>
      <c r="AT62" s="232">
        <f t="shared" ref="AT62:AY62" si="4">SUM(AT4:AT61)</f>
        <v>26266456.200000007</v>
      </c>
      <c r="AU62" s="354">
        <f t="shared" si="4"/>
        <v>2272200.02</v>
      </c>
      <c r="AV62" s="354">
        <f t="shared" si="4"/>
        <v>2147122.6300000004</v>
      </c>
      <c r="AW62" s="354">
        <f t="shared" si="4"/>
        <v>149862.69000000003</v>
      </c>
      <c r="AX62" s="354">
        <f t="shared" si="4"/>
        <v>1495503.4700000002</v>
      </c>
      <c r="AY62" s="354">
        <f t="shared" si="4"/>
        <v>32331145.009999998</v>
      </c>
    </row>
    <row r="63" spans="1:51">
      <c r="Z63" s="141"/>
      <c r="AA63" s="141"/>
      <c r="AB63" s="141"/>
      <c r="AC63" s="141"/>
      <c r="AD63" s="141"/>
      <c r="AE63" s="45"/>
      <c r="AH63" s="141"/>
      <c r="AI63" s="141"/>
      <c r="AJ63" s="142"/>
      <c r="AK63" s="141"/>
    </row>
    <row r="66" spans="2:2">
      <c r="B66" s="143"/>
    </row>
  </sheetData>
  <phoneticPr fontId="3" type="noConversion"/>
  <pageMargins left="0.47244094488188981" right="0" top="0" bottom="0" header="0" footer="0"/>
  <pageSetup paperSize="9" orientation="portrait" r:id="rId1"/>
  <headerFooter alignWithMargins="0">
    <oddHeader>&amp;R56</oddHeader>
    <oddFooter>&amp;C&amp;8Ministrstvo za javno upravo / Služba za upravne enote</oddFooter>
  </headerFooter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0">
    <tabColor indexed="41"/>
  </sheetPr>
  <dimension ref="A1:H63"/>
  <sheetViews>
    <sheetView workbookViewId="0">
      <pane xSplit="2" ySplit="3" topLeftCell="C4" activePane="bottomRight" state="frozen"/>
      <selection activeCell="B12" sqref="B12"/>
      <selection pane="topRight" activeCell="B12" sqref="B12"/>
      <selection pane="bottomLeft" activeCell="B12" sqref="B12"/>
      <selection pane="bottomRight" activeCell="C10" sqref="C10"/>
    </sheetView>
  </sheetViews>
  <sheetFormatPr defaultColWidth="14.140625" defaultRowHeight="12.75"/>
  <cols>
    <col min="1" max="1" width="6.28515625" style="144" customWidth="1"/>
    <col min="2" max="2" width="18" style="144" customWidth="1"/>
    <col min="3" max="3" width="18.7109375" style="145" customWidth="1"/>
    <col min="4" max="4" width="16.85546875" style="145" customWidth="1"/>
    <col min="5" max="5" width="19.140625" style="144" customWidth="1"/>
    <col min="6" max="16384" width="14.140625" style="144"/>
  </cols>
  <sheetData>
    <row r="1" spans="1:8" ht="18" customHeight="1">
      <c r="A1" s="87" t="s">
        <v>134</v>
      </c>
    </row>
    <row r="2" spans="1:8" ht="18" customHeight="1" thickBot="1">
      <c r="A2" s="146" t="s">
        <v>177</v>
      </c>
    </row>
    <row r="3" spans="1:8" s="148" customFormat="1" ht="12.95" customHeight="1" thickBot="1">
      <c r="A3" s="147" t="s">
        <v>103</v>
      </c>
      <c r="B3" s="147" t="s">
        <v>62</v>
      </c>
      <c r="C3" s="147" t="s">
        <v>153</v>
      </c>
      <c r="D3" s="147" t="s">
        <v>176</v>
      </c>
      <c r="E3" s="147" t="s">
        <v>95</v>
      </c>
    </row>
    <row r="4" spans="1:8" ht="12.95" customHeight="1">
      <c r="A4" s="149">
        <v>6201</v>
      </c>
      <c r="B4" s="15" t="s">
        <v>0</v>
      </c>
      <c r="C4" s="150">
        <v>321017.97000000009</v>
      </c>
      <c r="D4" s="150">
        <v>357146.27</v>
      </c>
      <c r="E4" s="151">
        <f>D4/C4*100</f>
        <v>111.25429208838369</v>
      </c>
    </row>
    <row r="5" spans="1:8" ht="12.95" customHeight="1">
      <c r="A5" s="152">
        <v>6202</v>
      </c>
      <c r="B5" s="16" t="s">
        <v>1</v>
      </c>
      <c r="C5" s="150">
        <v>418779.99000000005</v>
      </c>
      <c r="D5" s="150">
        <v>401621.8000000001</v>
      </c>
      <c r="E5" s="151">
        <f t="shared" ref="E5:E61" si="0">D5/C5*100</f>
        <v>95.902815222857257</v>
      </c>
      <c r="H5" s="145"/>
    </row>
    <row r="6" spans="1:8" ht="12.95" customHeight="1">
      <c r="A6" s="152">
        <v>6203</v>
      </c>
      <c r="B6" s="16" t="s">
        <v>2</v>
      </c>
      <c r="C6" s="150">
        <v>945892.35000000009</v>
      </c>
      <c r="D6" s="150">
        <v>1211473.9400000004</v>
      </c>
      <c r="E6" s="151">
        <f t="shared" si="0"/>
        <v>128.07735890875958</v>
      </c>
      <c r="H6" s="146"/>
    </row>
    <row r="7" spans="1:8" ht="12.95" customHeight="1">
      <c r="A7" s="152">
        <v>6204</v>
      </c>
      <c r="B7" s="16" t="s">
        <v>3</v>
      </c>
      <c r="C7" s="150">
        <v>259010.59999999998</v>
      </c>
      <c r="D7" s="150">
        <v>237493.93</v>
      </c>
      <c r="E7" s="151">
        <f t="shared" si="0"/>
        <v>91.692745393431778</v>
      </c>
    </row>
    <row r="8" spans="1:8" ht="12.95" customHeight="1">
      <c r="A8" s="152">
        <v>6205</v>
      </c>
      <c r="B8" s="16" t="s">
        <v>4</v>
      </c>
      <c r="C8" s="150">
        <v>336103.30999999994</v>
      </c>
      <c r="D8" s="150">
        <v>339095.79</v>
      </c>
      <c r="E8" s="151">
        <f t="shared" si="0"/>
        <v>100.89034529293986</v>
      </c>
    </row>
    <row r="9" spans="1:8" ht="12.95" customHeight="1">
      <c r="A9" s="152">
        <v>6206</v>
      </c>
      <c r="B9" s="16" t="s">
        <v>5</v>
      </c>
      <c r="C9" s="150">
        <v>881304.69000000006</v>
      </c>
      <c r="D9" s="150">
        <v>1059060.7</v>
      </c>
      <c r="E9" s="151">
        <f t="shared" si="0"/>
        <v>120.16964303230928</v>
      </c>
    </row>
    <row r="10" spans="1:8" ht="12.95" customHeight="1">
      <c r="A10" s="152">
        <v>6207</v>
      </c>
      <c r="B10" s="16" t="s">
        <v>6</v>
      </c>
      <c r="C10" s="150">
        <v>91153.370000000024</v>
      </c>
      <c r="D10" s="150">
        <v>105696.58</v>
      </c>
      <c r="E10" s="151">
        <f t="shared" si="0"/>
        <v>115.95465971252624</v>
      </c>
    </row>
    <row r="11" spans="1:8" ht="12.95" customHeight="1">
      <c r="A11" s="152">
        <v>6208</v>
      </c>
      <c r="B11" s="16" t="s">
        <v>7</v>
      </c>
      <c r="C11" s="150">
        <v>279424.25999999995</v>
      </c>
      <c r="D11" s="150">
        <v>271490.09000000003</v>
      </c>
      <c r="E11" s="151">
        <f t="shared" si="0"/>
        <v>97.160529296919336</v>
      </c>
      <c r="F11" s="153"/>
    </row>
    <row r="12" spans="1:8" ht="12.95" customHeight="1">
      <c r="A12" s="152">
        <v>6209</v>
      </c>
      <c r="B12" s="16" t="s">
        <v>8</v>
      </c>
      <c r="C12" s="150">
        <v>567066.9</v>
      </c>
      <c r="D12" s="150">
        <v>609002.67999999993</v>
      </c>
      <c r="E12" s="151">
        <f t="shared" si="0"/>
        <v>107.39520857239242</v>
      </c>
    </row>
    <row r="13" spans="1:8" ht="12.95" customHeight="1">
      <c r="A13" s="152">
        <v>6210</v>
      </c>
      <c r="B13" s="16" t="s">
        <v>9</v>
      </c>
      <c r="C13" s="150">
        <v>218797.90000000002</v>
      </c>
      <c r="D13" s="150">
        <v>217095.25999999998</v>
      </c>
      <c r="E13" s="151">
        <f t="shared" si="0"/>
        <v>99.221820684750611</v>
      </c>
      <c r="F13" s="153"/>
    </row>
    <row r="14" spans="1:8" ht="12.95" customHeight="1">
      <c r="A14" s="152">
        <v>6211</v>
      </c>
      <c r="B14" s="16" t="s">
        <v>10</v>
      </c>
      <c r="C14" s="150">
        <v>239082.26</v>
      </c>
      <c r="D14" s="150">
        <v>238594.77000000002</v>
      </c>
      <c r="E14" s="151">
        <f t="shared" si="0"/>
        <v>99.796099468024096</v>
      </c>
    </row>
    <row r="15" spans="1:8" ht="12.95" customHeight="1">
      <c r="A15" s="152">
        <v>6212</v>
      </c>
      <c r="B15" s="16" t="s">
        <v>11</v>
      </c>
      <c r="C15" s="150">
        <v>323051.58000000007</v>
      </c>
      <c r="D15" s="150">
        <v>304875.1399999999</v>
      </c>
      <c r="E15" s="151">
        <f t="shared" si="0"/>
        <v>94.373517690270958</v>
      </c>
    </row>
    <row r="16" spans="1:8" ht="12.95" customHeight="1">
      <c r="A16" s="152">
        <v>6213</v>
      </c>
      <c r="B16" s="16" t="s">
        <v>12</v>
      </c>
      <c r="C16" s="150">
        <v>293173.02999999991</v>
      </c>
      <c r="D16" s="150">
        <v>340756.76999999996</v>
      </c>
      <c r="E16" s="151">
        <f t="shared" si="0"/>
        <v>116.23059938357908</v>
      </c>
    </row>
    <row r="17" spans="1:6" ht="12.95" customHeight="1">
      <c r="A17" s="152">
        <v>6214</v>
      </c>
      <c r="B17" s="16" t="s">
        <v>13</v>
      </c>
      <c r="C17" s="150">
        <v>373172.92999999993</v>
      </c>
      <c r="D17" s="150">
        <v>424824.81</v>
      </c>
      <c r="E17" s="151">
        <f t="shared" si="0"/>
        <v>113.84127192720011</v>
      </c>
    </row>
    <row r="18" spans="1:6" ht="12.95" customHeight="1">
      <c r="A18" s="152">
        <v>6215</v>
      </c>
      <c r="B18" s="16" t="s">
        <v>14</v>
      </c>
      <c r="C18" s="150">
        <v>493434.47</v>
      </c>
      <c r="D18" s="150">
        <v>534118.13</v>
      </c>
      <c r="E18" s="151">
        <f t="shared" si="0"/>
        <v>108.24499755762909</v>
      </c>
      <c r="F18" s="153"/>
    </row>
    <row r="19" spans="1:6" ht="12.95" customHeight="1">
      <c r="A19" s="152">
        <v>6216</v>
      </c>
      <c r="B19" s="16" t="s">
        <v>15</v>
      </c>
      <c r="C19" s="150">
        <v>184390.15000000002</v>
      </c>
      <c r="D19" s="150">
        <v>170436.96000000002</v>
      </c>
      <c r="E19" s="151">
        <f t="shared" si="0"/>
        <v>92.432789929396989</v>
      </c>
    </row>
    <row r="20" spans="1:6" ht="12.95" customHeight="1">
      <c r="A20" s="152">
        <v>6217</v>
      </c>
      <c r="B20" s="16" t="s">
        <v>16</v>
      </c>
      <c r="C20" s="150">
        <v>853770.82000000007</v>
      </c>
      <c r="D20" s="150">
        <v>837676.57</v>
      </c>
      <c r="E20" s="151">
        <f t="shared" si="0"/>
        <v>98.11492151957124</v>
      </c>
    </row>
    <row r="21" spans="1:6" ht="12.95" customHeight="1">
      <c r="A21" s="152">
        <v>6218</v>
      </c>
      <c r="B21" s="16" t="s">
        <v>17</v>
      </c>
      <c r="C21" s="150">
        <v>1198394.77</v>
      </c>
      <c r="D21" s="150">
        <v>1321993.5800000003</v>
      </c>
      <c r="E21" s="151">
        <f t="shared" si="0"/>
        <v>110.31369738037159</v>
      </c>
      <c r="F21" s="153"/>
    </row>
    <row r="22" spans="1:6" ht="12.95" customHeight="1">
      <c r="A22" s="152">
        <v>6219</v>
      </c>
      <c r="B22" s="16" t="s">
        <v>18</v>
      </c>
      <c r="C22" s="150">
        <v>442219.17</v>
      </c>
      <c r="D22" s="150">
        <v>483606.23</v>
      </c>
      <c r="E22" s="151">
        <f t="shared" si="0"/>
        <v>109.35894751012263</v>
      </c>
    </row>
    <row r="23" spans="1:6" ht="12.95" customHeight="1">
      <c r="A23" s="152">
        <v>6220</v>
      </c>
      <c r="B23" s="16" t="s">
        <v>19</v>
      </c>
      <c r="C23" s="150">
        <v>463963.3</v>
      </c>
      <c r="D23" s="150">
        <v>454815.74000000005</v>
      </c>
      <c r="E23" s="151">
        <f t="shared" si="0"/>
        <v>98.028387159070576</v>
      </c>
    </row>
    <row r="24" spans="1:6" ht="12.95" customHeight="1">
      <c r="A24" s="152">
        <v>6221</v>
      </c>
      <c r="B24" s="16" t="s">
        <v>20</v>
      </c>
      <c r="C24" s="150">
        <v>302226.62</v>
      </c>
      <c r="D24" s="150">
        <v>293103.24</v>
      </c>
      <c r="E24" s="151">
        <f t="shared" si="0"/>
        <v>96.981278485660866</v>
      </c>
    </row>
    <row r="25" spans="1:6" ht="12.95" customHeight="1">
      <c r="A25" s="152">
        <v>6222</v>
      </c>
      <c r="B25" s="16" t="s">
        <v>21</v>
      </c>
      <c r="C25" s="150">
        <v>302687.7</v>
      </c>
      <c r="D25" s="150">
        <v>335980.10000000009</v>
      </c>
      <c r="E25" s="151">
        <f t="shared" si="0"/>
        <v>110.99892727719035</v>
      </c>
    </row>
    <row r="26" spans="1:6" ht="12.95" customHeight="1">
      <c r="A26" s="152">
        <v>6223</v>
      </c>
      <c r="B26" s="16" t="s">
        <v>22</v>
      </c>
      <c r="C26" s="150">
        <v>503249.41999999987</v>
      </c>
      <c r="D26" s="150">
        <v>497760.58999999997</v>
      </c>
      <c r="E26" s="151">
        <f t="shared" si="0"/>
        <v>98.909322140897871</v>
      </c>
      <c r="F26" s="153"/>
    </row>
    <row r="27" spans="1:6" ht="12.95" customHeight="1">
      <c r="A27" s="152">
        <v>6224</v>
      </c>
      <c r="B27" s="16" t="s">
        <v>23</v>
      </c>
      <c r="C27" s="150">
        <v>5144844.629999999</v>
      </c>
      <c r="D27" s="150">
        <v>5368688.8</v>
      </c>
      <c r="E27" s="151">
        <f t="shared" si="0"/>
        <v>104.3508441186882</v>
      </c>
    </row>
    <row r="28" spans="1:6" ht="12.95" customHeight="1">
      <c r="A28" s="152">
        <v>6225</v>
      </c>
      <c r="B28" s="16" t="s">
        <v>24</v>
      </c>
      <c r="C28" s="150">
        <v>222368.53999999995</v>
      </c>
      <c r="D28" s="150">
        <v>224516.28</v>
      </c>
      <c r="E28" s="151">
        <f t="shared" si="0"/>
        <v>100.96584705732208</v>
      </c>
    </row>
    <row r="29" spans="1:6" ht="12.95" customHeight="1">
      <c r="A29" s="152">
        <v>6226</v>
      </c>
      <c r="B29" s="16" t="s">
        <v>25</v>
      </c>
      <c r="C29" s="150">
        <v>340677.40999999992</v>
      </c>
      <c r="D29" s="150">
        <v>375556.01</v>
      </c>
      <c r="E29" s="151">
        <f t="shared" si="0"/>
        <v>110.23801372682742</v>
      </c>
    </row>
    <row r="30" spans="1:6" ht="12.95" customHeight="1">
      <c r="A30" s="218">
        <v>6227</v>
      </c>
      <c r="B30" s="17" t="s">
        <v>26</v>
      </c>
      <c r="C30" s="150">
        <v>2018725.22</v>
      </c>
      <c r="D30" s="150">
        <v>2196598.7600000002</v>
      </c>
      <c r="E30" s="151">
        <f t="shared" si="0"/>
        <v>108.81118134542353</v>
      </c>
    </row>
    <row r="31" spans="1:6" s="155" customFormat="1" ht="15" customHeight="1">
      <c r="A31" s="152">
        <v>6228</v>
      </c>
      <c r="B31" s="16" t="s">
        <v>27</v>
      </c>
      <c r="C31" s="150">
        <v>289830.03999999998</v>
      </c>
      <c r="D31" s="150">
        <v>288658.34999999998</v>
      </c>
      <c r="E31" s="151">
        <f t="shared" si="0"/>
        <v>99.595732036610144</v>
      </c>
      <c r="F31" s="154"/>
    </row>
    <row r="32" spans="1:6" ht="12.95" customHeight="1">
      <c r="A32" s="149">
        <v>6229</v>
      </c>
      <c r="B32" s="15" t="s">
        <v>28</v>
      </c>
      <c r="C32" s="150">
        <v>338623.27</v>
      </c>
      <c r="D32" s="150">
        <v>312860.37</v>
      </c>
      <c r="E32" s="151">
        <f t="shared" si="0"/>
        <v>92.391869584154691</v>
      </c>
    </row>
    <row r="33" spans="1:6" ht="12.95" customHeight="1">
      <c r="A33" s="152">
        <v>6230</v>
      </c>
      <c r="B33" s="16" t="s">
        <v>29</v>
      </c>
      <c r="C33" s="150">
        <v>584993.44999999995</v>
      </c>
      <c r="D33" s="150">
        <v>632818.74</v>
      </c>
      <c r="E33" s="151">
        <f t="shared" si="0"/>
        <v>108.17535478388692</v>
      </c>
    </row>
    <row r="34" spans="1:6" ht="12.95" customHeight="1">
      <c r="A34" s="152">
        <v>6231</v>
      </c>
      <c r="B34" s="16" t="s">
        <v>30</v>
      </c>
      <c r="C34" s="150">
        <v>708610.12</v>
      </c>
      <c r="D34" s="150">
        <v>747099.86999999988</v>
      </c>
      <c r="E34" s="151">
        <f t="shared" si="0"/>
        <v>105.43172457091072</v>
      </c>
    </row>
    <row r="35" spans="1:6" ht="12.95" customHeight="1">
      <c r="A35" s="152">
        <v>6232</v>
      </c>
      <c r="B35" s="16" t="s">
        <v>31</v>
      </c>
      <c r="C35" s="150">
        <v>949793.32</v>
      </c>
      <c r="D35" s="150">
        <v>1000896.5899999999</v>
      </c>
      <c r="E35" s="151">
        <f t="shared" si="0"/>
        <v>105.38046214096346</v>
      </c>
    </row>
    <row r="36" spans="1:6" ht="12.95" customHeight="1">
      <c r="A36" s="152">
        <v>6233</v>
      </c>
      <c r="B36" s="16" t="s">
        <v>32</v>
      </c>
      <c r="C36" s="150">
        <v>194590.32</v>
      </c>
      <c r="D36" s="150">
        <v>189850.23</v>
      </c>
      <c r="E36" s="151">
        <f t="shared" si="0"/>
        <v>97.564066907336397</v>
      </c>
      <c r="F36" s="153"/>
    </row>
    <row r="37" spans="1:6" ht="12.95" customHeight="1">
      <c r="A37" s="152">
        <v>6234</v>
      </c>
      <c r="B37" s="16" t="s">
        <v>33</v>
      </c>
      <c r="C37" s="150">
        <v>263074.64999999997</v>
      </c>
      <c r="D37" s="150">
        <v>295291.02999999991</v>
      </c>
      <c r="E37" s="151">
        <f t="shared" si="0"/>
        <v>112.24609820824621</v>
      </c>
    </row>
    <row r="38" spans="1:6" ht="12.95" customHeight="1">
      <c r="A38" s="152">
        <v>6235</v>
      </c>
      <c r="B38" s="16" t="s">
        <v>34</v>
      </c>
      <c r="C38" s="150">
        <v>338907.35000000003</v>
      </c>
      <c r="D38" s="150">
        <v>349127.99000000005</v>
      </c>
      <c r="E38" s="151">
        <f t="shared" si="0"/>
        <v>103.0157622724913</v>
      </c>
    </row>
    <row r="39" spans="1:6" ht="12.95" customHeight="1">
      <c r="A39" s="152">
        <v>6236</v>
      </c>
      <c r="B39" s="16" t="s">
        <v>35</v>
      </c>
      <c r="C39" s="150">
        <v>347920.12</v>
      </c>
      <c r="D39" s="150">
        <v>337058.18000000005</v>
      </c>
      <c r="E39" s="151">
        <f t="shared" si="0"/>
        <v>96.878036257288031</v>
      </c>
    </row>
    <row r="40" spans="1:6" ht="12.95" customHeight="1">
      <c r="A40" s="152">
        <v>6237</v>
      </c>
      <c r="B40" s="16" t="s">
        <v>36</v>
      </c>
      <c r="C40" s="150">
        <v>874668.35000000009</v>
      </c>
      <c r="D40" s="150">
        <v>857111.15</v>
      </c>
      <c r="E40" s="151">
        <f t="shared" si="0"/>
        <v>97.992702033862315</v>
      </c>
    </row>
    <row r="41" spans="1:6" ht="12.95" customHeight="1">
      <c r="A41" s="152">
        <v>6238</v>
      </c>
      <c r="B41" s="16" t="s">
        <v>37</v>
      </c>
      <c r="C41" s="150">
        <v>263986.27</v>
      </c>
      <c r="D41" s="150">
        <v>277614.32</v>
      </c>
      <c r="E41" s="151">
        <f t="shared" si="0"/>
        <v>105.16240863587336</v>
      </c>
    </row>
    <row r="42" spans="1:6" ht="12.95" customHeight="1">
      <c r="A42" s="152">
        <v>6239</v>
      </c>
      <c r="B42" s="16" t="s">
        <v>38</v>
      </c>
      <c r="C42" s="150">
        <v>574468.9</v>
      </c>
      <c r="D42" s="150">
        <v>558437.62</v>
      </c>
      <c r="E42" s="151">
        <f t="shared" si="0"/>
        <v>97.209373736332807</v>
      </c>
    </row>
    <row r="43" spans="1:6" ht="12.95" customHeight="1">
      <c r="A43" s="152">
        <v>6240</v>
      </c>
      <c r="B43" s="16" t="s">
        <v>39</v>
      </c>
      <c r="C43" s="150">
        <v>312499.19</v>
      </c>
      <c r="D43" s="150">
        <v>314654.21999999997</v>
      </c>
      <c r="E43" s="151">
        <f t="shared" si="0"/>
        <v>100.6896113874727</v>
      </c>
    </row>
    <row r="44" spans="1:6" ht="12.95" customHeight="1">
      <c r="A44" s="152">
        <v>6241</v>
      </c>
      <c r="B44" s="16" t="s">
        <v>40</v>
      </c>
      <c r="C44" s="150">
        <v>203121.34</v>
      </c>
      <c r="D44" s="150">
        <v>202852.9</v>
      </c>
      <c r="E44" s="151">
        <f t="shared" si="0"/>
        <v>99.867842541802844</v>
      </c>
    </row>
    <row r="45" spans="1:6" ht="12.95" customHeight="1">
      <c r="A45" s="152">
        <v>6242</v>
      </c>
      <c r="B45" s="16" t="s">
        <v>41</v>
      </c>
      <c r="C45" s="150">
        <v>295784.05</v>
      </c>
      <c r="D45" s="150">
        <v>287114.14</v>
      </c>
      <c r="E45" s="151">
        <f t="shared" si="0"/>
        <v>97.068837890346032</v>
      </c>
      <c r="F45" s="153"/>
    </row>
    <row r="46" spans="1:6" ht="12.95" customHeight="1">
      <c r="A46" s="152">
        <v>6243</v>
      </c>
      <c r="B46" s="16" t="s">
        <v>42</v>
      </c>
      <c r="C46" s="150">
        <v>312958.19</v>
      </c>
      <c r="D46" s="150">
        <v>301543.61</v>
      </c>
      <c r="E46" s="151">
        <f t="shared" si="0"/>
        <v>96.352682126644453</v>
      </c>
    </row>
    <row r="47" spans="1:6" ht="12.95" customHeight="1">
      <c r="A47" s="152">
        <v>6244</v>
      </c>
      <c r="B47" s="16" t="s">
        <v>43</v>
      </c>
      <c r="C47" s="150">
        <v>397539.77</v>
      </c>
      <c r="D47" s="150">
        <v>413490.25000000006</v>
      </c>
      <c r="E47" s="151">
        <f t="shared" si="0"/>
        <v>104.01229793939864</v>
      </c>
    </row>
    <row r="48" spans="1:6" ht="12.95" customHeight="1">
      <c r="A48" s="152">
        <v>6245</v>
      </c>
      <c r="B48" s="16" t="s">
        <v>44</v>
      </c>
      <c r="C48" s="150">
        <v>354502.47</v>
      </c>
      <c r="D48" s="150">
        <v>349943.47</v>
      </c>
      <c r="E48" s="151">
        <f t="shared" si="0"/>
        <v>98.713972289107048</v>
      </c>
    </row>
    <row r="49" spans="1:6" ht="12.95" customHeight="1">
      <c r="A49" s="152">
        <v>6246</v>
      </c>
      <c r="B49" s="16" t="s">
        <v>45</v>
      </c>
      <c r="C49" s="150">
        <v>442923.62999999995</v>
      </c>
      <c r="D49" s="150">
        <v>495105.08999999997</v>
      </c>
      <c r="E49" s="151">
        <f t="shared" si="0"/>
        <v>111.78114159319068</v>
      </c>
    </row>
    <row r="50" spans="1:6" ht="12.95" customHeight="1">
      <c r="A50" s="152">
        <v>6247</v>
      </c>
      <c r="B50" s="16" t="s">
        <v>46</v>
      </c>
      <c r="C50" s="150">
        <v>450081.57</v>
      </c>
      <c r="D50" s="150">
        <v>488734.99000000011</v>
      </c>
      <c r="E50" s="151">
        <f t="shared" si="0"/>
        <v>108.58809215405113</v>
      </c>
    </row>
    <row r="51" spans="1:6" ht="12.95" customHeight="1">
      <c r="A51" s="152">
        <v>6248</v>
      </c>
      <c r="B51" s="16" t="s">
        <v>47</v>
      </c>
      <c r="C51" s="150">
        <v>436450.32</v>
      </c>
      <c r="D51" s="150">
        <v>446184.19000000018</v>
      </c>
      <c r="E51" s="151">
        <f t="shared" si="0"/>
        <v>102.23023550538358</v>
      </c>
    </row>
    <row r="52" spans="1:6" ht="12.95" customHeight="1">
      <c r="A52" s="152">
        <v>6249</v>
      </c>
      <c r="B52" s="16" t="s">
        <v>48</v>
      </c>
      <c r="C52" s="150">
        <v>533289.9800000001</v>
      </c>
      <c r="D52" s="150">
        <v>499403.2</v>
      </c>
      <c r="E52" s="151">
        <f t="shared" si="0"/>
        <v>93.64571222583254</v>
      </c>
    </row>
    <row r="53" spans="1:6" ht="12.95" customHeight="1">
      <c r="A53" s="152">
        <v>6250</v>
      </c>
      <c r="B53" s="16" t="s">
        <v>49</v>
      </c>
      <c r="C53" s="150">
        <v>478281.63999999996</v>
      </c>
      <c r="D53" s="150">
        <v>467288.74</v>
      </c>
      <c r="E53" s="151">
        <f t="shared" si="0"/>
        <v>97.701584363556165</v>
      </c>
    </row>
    <row r="54" spans="1:6" ht="12.95" customHeight="1">
      <c r="A54" s="152">
        <v>6251</v>
      </c>
      <c r="B54" s="16" t="s">
        <v>50</v>
      </c>
      <c r="C54" s="150">
        <v>220956.1</v>
      </c>
      <c r="D54" s="150">
        <v>252768.18</v>
      </c>
      <c r="E54" s="151">
        <f t="shared" si="0"/>
        <v>114.39746628402654</v>
      </c>
    </row>
    <row r="55" spans="1:6" ht="12.95" customHeight="1">
      <c r="A55" s="152">
        <v>6252</v>
      </c>
      <c r="B55" s="16" t="s">
        <v>51</v>
      </c>
      <c r="C55" s="150">
        <v>201654.11000000002</v>
      </c>
      <c r="D55" s="150">
        <v>222760.25999999998</v>
      </c>
      <c r="E55" s="151">
        <f t="shared" si="0"/>
        <v>110.46651119582931</v>
      </c>
    </row>
    <row r="56" spans="1:6" ht="12.95" customHeight="1">
      <c r="A56" s="152">
        <v>6253</v>
      </c>
      <c r="B56" s="16" t="s">
        <v>52</v>
      </c>
      <c r="C56" s="150">
        <v>336120.37</v>
      </c>
      <c r="D56" s="150">
        <v>427693.22000000003</v>
      </c>
      <c r="E56" s="151">
        <f t="shared" si="0"/>
        <v>127.24406438086453</v>
      </c>
      <c r="F56" s="153"/>
    </row>
    <row r="57" spans="1:6" ht="12.95" customHeight="1">
      <c r="A57" s="152">
        <v>6254</v>
      </c>
      <c r="B57" s="16" t="s">
        <v>53</v>
      </c>
      <c r="C57" s="150">
        <v>142392.39999999997</v>
      </c>
      <c r="D57" s="150">
        <v>144046.38999999998</v>
      </c>
      <c r="E57" s="151">
        <f t="shared" si="0"/>
        <v>101.16157182546262</v>
      </c>
    </row>
    <row r="58" spans="1:6" ht="12.95" customHeight="1">
      <c r="A58" s="152">
        <v>6255</v>
      </c>
      <c r="B58" s="16" t="s">
        <v>54</v>
      </c>
      <c r="C58" s="150">
        <v>583357.21000000008</v>
      </c>
      <c r="D58" s="150">
        <v>689486.74000000022</v>
      </c>
      <c r="E58" s="151">
        <f t="shared" si="0"/>
        <v>118.19288905334695</v>
      </c>
      <c r="F58" s="153"/>
    </row>
    <row r="59" spans="1:6" ht="12.95" customHeight="1">
      <c r="A59" s="152">
        <v>6256</v>
      </c>
      <c r="B59" s="16" t="s">
        <v>55</v>
      </c>
      <c r="C59" s="150">
        <v>297781.39</v>
      </c>
      <c r="D59" s="150">
        <v>329102.79000000004</v>
      </c>
      <c r="E59" s="151">
        <f t="shared" si="0"/>
        <v>110.51825300432643</v>
      </c>
    </row>
    <row r="60" spans="1:6" ht="12.95" customHeight="1">
      <c r="A60" s="152">
        <v>6257</v>
      </c>
      <c r="B60" s="16" t="s">
        <v>56</v>
      </c>
      <c r="C60" s="150">
        <v>354210.58000000007</v>
      </c>
      <c r="D60" s="150">
        <v>328791.93999999994</v>
      </c>
      <c r="E60" s="151">
        <f t="shared" si="0"/>
        <v>92.823862008864864</v>
      </c>
      <c r="F60" s="153"/>
    </row>
    <row r="61" spans="1:6" ht="12.95" customHeight="1" thickBot="1">
      <c r="A61" s="152">
        <v>6258</v>
      </c>
      <c r="B61" s="17" t="s">
        <v>57</v>
      </c>
      <c r="C61" s="234">
        <v>576154.83799999999</v>
      </c>
      <c r="D61" s="234">
        <v>610276.72999999986</v>
      </c>
      <c r="E61" s="151">
        <f t="shared" si="0"/>
        <v>105.92234756171568</v>
      </c>
      <c r="F61" s="153"/>
    </row>
    <row r="62" spans="1:6" ht="12.95" customHeight="1" thickBot="1">
      <c r="A62" s="233"/>
      <c r="B62" s="37" t="s">
        <v>65</v>
      </c>
      <c r="C62" s="235">
        <f>SUM(C4:C61)</f>
        <v>30677508.667999998</v>
      </c>
      <c r="D62" s="235">
        <f>SUM(D4:D61)</f>
        <v>32331145.009999998</v>
      </c>
      <c r="E62" s="283">
        <f>D62/C62*100</f>
        <v>105.39038668327368</v>
      </c>
      <c r="F62" s="153"/>
    </row>
    <row r="63" spans="1:6" s="140" customFormat="1" ht="12.95" customHeight="1">
      <c r="A63" s="140" t="s">
        <v>118</v>
      </c>
      <c r="E63" s="51"/>
    </row>
  </sheetData>
  <phoneticPr fontId="3" type="noConversion"/>
  <pageMargins left="0.47244094488188981" right="0" top="0" bottom="0" header="0" footer="0"/>
  <pageSetup paperSize="9" orientation="portrait" r:id="rId1"/>
  <headerFooter alignWithMargins="0">
    <oddHeader>&amp;R57</oddHeader>
    <oddFooter>&amp;C&amp;8Ministrstvo za javno upravo / Služba za upravne enote</oddFooter>
  </headerFooter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33"/>
  </sheetPr>
  <dimension ref="A1:AY168"/>
  <sheetViews>
    <sheetView zoomScaleNormal="100" workbookViewId="0">
      <pane xSplit="2" ySplit="6" topLeftCell="AJ7" activePane="bottomRight" state="frozen"/>
      <selection activeCell="B12" sqref="B12"/>
      <selection pane="topRight" activeCell="B12" sqref="B12"/>
      <selection pane="bottomLeft" activeCell="B12" sqref="B12"/>
      <selection pane="bottomRight" activeCell="Y4" sqref="Y4:Z4"/>
    </sheetView>
  </sheetViews>
  <sheetFormatPr defaultRowHeight="12"/>
  <cols>
    <col min="1" max="1" width="4.28515625" style="157" customWidth="1"/>
    <col min="2" max="2" width="13.28515625" style="157" customWidth="1"/>
    <col min="3" max="3" width="3.140625" style="157" customWidth="1"/>
    <col min="4" max="4" width="9.28515625" style="157" customWidth="1"/>
    <col min="5" max="5" width="3.140625" style="157" customWidth="1"/>
    <col min="6" max="6" width="10.140625" style="157" customWidth="1"/>
    <col min="7" max="7" width="3.140625" style="157" customWidth="1"/>
    <col min="8" max="8" width="9" style="157" customWidth="1"/>
    <col min="9" max="9" width="3.140625" style="157" customWidth="1"/>
    <col min="10" max="10" width="8.85546875" style="157" customWidth="1"/>
    <col min="11" max="11" width="2.140625" style="144" hidden="1" customWidth="1"/>
    <col min="12" max="12" width="4.42578125" style="157" customWidth="1"/>
    <col min="13" max="13" width="9.140625" style="186" customWidth="1"/>
    <col min="14" max="14" width="3" style="157" customWidth="1"/>
    <col min="15" max="15" width="9.42578125" style="186" customWidth="1"/>
    <col min="16" max="16" width="4.28515625" style="186" customWidth="1"/>
    <col min="17" max="17" width="3.85546875" style="186" customWidth="1"/>
    <col min="18" max="18" width="13.42578125" style="186" customWidth="1"/>
    <col min="19" max="19" width="5" style="157" customWidth="1"/>
    <col min="20" max="20" width="10.7109375" style="186" customWidth="1"/>
    <col min="21" max="21" width="4.5703125" style="186" customWidth="1"/>
    <col min="22" max="22" width="9.5703125" style="186" customWidth="1"/>
    <col min="23" max="23" width="4.5703125" style="186" customWidth="1"/>
    <col min="24" max="24" width="9.42578125" style="186" customWidth="1"/>
    <col min="25" max="25" width="4.5703125" style="186" customWidth="1"/>
    <col min="26" max="26" width="9.28515625" style="186" customWidth="1"/>
    <col min="27" max="27" width="4.5703125" style="186" customWidth="1"/>
    <col min="28" max="28" width="10.7109375" style="186" customWidth="1"/>
    <col min="29" max="29" width="5.7109375" style="186" customWidth="1"/>
    <col min="30" max="30" width="4.5703125" style="186" customWidth="1"/>
    <col min="31" max="31" width="13.42578125" style="186" customWidth="1"/>
    <col min="32" max="32" width="4.5703125" style="186" customWidth="1"/>
    <col min="33" max="33" width="11.7109375" style="186" customWidth="1"/>
    <col min="34" max="34" width="5.42578125" style="186" customWidth="1"/>
    <col min="35" max="35" width="9.5703125" style="186" customWidth="1"/>
    <col min="36" max="36" width="5" style="186" customWidth="1"/>
    <col min="37" max="37" width="9.28515625" style="186" customWidth="1"/>
    <col min="38" max="38" width="5" style="186" customWidth="1"/>
    <col min="39" max="39" width="8.7109375" style="186" customWidth="1"/>
    <col min="40" max="40" width="5.28515625" style="157" customWidth="1"/>
    <col min="41" max="41" width="9.7109375" style="157" customWidth="1"/>
    <col min="42" max="42" width="6.42578125" style="144" customWidth="1"/>
    <col min="43" max="43" width="5.7109375" style="157" customWidth="1"/>
    <col min="44" max="44" width="13.28515625" style="157" customWidth="1"/>
    <col min="45" max="45" width="5" style="157" customWidth="1"/>
    <col min="46" max="46" width="5.42578125" style="157" customWidth="1"/>
    <col min="47" max="47" width="11.140625" style="157" customWidth="1"/>
    <col min="48" max="16384" width="9.140625" style="157"/>
  </cols>
  <sheetData>
    <row r="1" spans="1:51" s="3" customFormat="1" ht="20.100000000000001" customHeight="1">
      <c r="A1" s="377" t="s">
        <v>182</v>
      </c>
      <c r="B1" s="377"/>
      <c r="J1" s="156"/>
      <c r="K1" s="270"/>
      <c r="M1" s="186"/>
      <c r="O1" s="3" t="s">
        <v>193</v>
      </c>
      <c r="P1" s="186"/>
      <c r="Q1" s="377" t="s">
        <v>183</v>
      </c>
      <c r="R1" s="377"/>
      <c r="T1" s="186"/>
      <c r="U1" s="186"/>
      <c r="AB1" s="3" t="s">
        <v>194</v>
      </c>
      <c r="AC1" s="186"/>
      <c r="AD1" s="377" t="s">
        <v>182</v>
      </c>
      <c r="AE1" s="377"/>
      <c r="AG1" s="156"/>
      <c r="AH1" s="186"/>
      <c r="AI1" s="186"/>
      <c r="AJ1" s="186"/>
      <c r="AK1" s="186"/>
      <c r="AL1" s="186"/>
      <c r="AM1" s="186"/>
      <c r="AO1" s="156" t="s">
        <v>195</v>
      </c>
      <c r="AP1" s="145"/>
      <c r="AQ1" s="377" t="s">
        <v>182</v>
      </c>
      <c r="AR1" s="377"/>
      <c r="AS1" s="265"/>
      <c r="AT1" s="265"/>
      <c r="AY1" s="3" t="s">
        <v>196</v>
      </c>
    </row>
    <row r="2" spans="1:51" s="88" customFormat="1" ht="20.100000000000001" customHeight="1">
      <c r="A2" s="88" t="s">
        <v>184</v>
      </c>
      <c r="K2" s="156"/>
      <c r="M2" s="14"/>
      <c r="O2" s="14"/>
      <c r="P2" s="14"/>
      <c r="Q2" s="88" t="s">
        <v>185</v>
      </c>
      <c r="T2" s="14"/>
      <c r="U2" s="14"/>
      <c r="V2" s="14"/>
      <c r="AC2" s="14"/>
      <c r="AD2" s="88" t="s">
        <v>186</v>
      </c>
      <c r="AH2" s="14"/>
      <c r="AI2" s="14"/>
      <c r="AJ2" s="14"/>
      <c r="AK2" s="14"/>
      <c r="AL2" s="14"/>
      <c r="AM2" s="14"/>
      <c r="AO2" s="156"/>
      <c r="AP2" s="89"/>
      <c r="AQ2" s="88" t="s">
        <v>187</v>
      </c>
    </row>
    <row r="3" spans="1:51" s="45" customFormat="1" ht="10.5" thickBot="1">
      <c r="J3" s="47"/>
      <c r="K3" s="162"/>
      <c r="O3" s="241"/>
      <c r="P3" s="238"/>
      <c r="Q3" s="238"/>
      <c r="R3" s="238"/>
      <c r="S3" s="375"/>
      <c r="T3" s="375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O3" s="47"/>
      <c r="AP3" s="162"/>
    </row>
    <row r="4" spans="1:51" s="45" customFormat="1" ht="12" customHeight="1" thickBot="1">
      <c r="A4" s="310" t="s">
        <v>103</v>
      </c>
      <c r="B4" s="311" t="s">
        <v>120</v>
      </c>
      <c r="C4" s="379" t="s">
        <v>125</v>
      </c>
      <c r="D4" s="371"/>
      <c r="E4" s="379" t="s">
        <v>126</v>
      </c>
      <c r="F4" s="371"/>
      <c r="G4" s="370" t="s">
        <v>127</v>
      </c>
      <c r="H4" s="371"/>
      <c r="I4" s="370" t="s">
        <v>155</v>
      </c>
      <c r="J4" s="371"/>
      <c r="K4" s="312"/>
      <c r="L4" s="379" t="s">
        <v>128</v>
      </c>
      <c r="M4" s="371"/>
      <c r="N4" s="379" t="s">
        <v>156</v>
      </c>
      <c r="O4" s="371"/>
      <c r="P4" s="313"/>
      <c r="Q4" s="314" t="s">
        <v>103</v>
      </c>
      <c r="R4" s="311" t="s">
        <v>120</v>
      </c>
      <c r="S4" s="370" t="s">
        <v>157</v>
      </c>
      <c r="T4" s="371"/>
      <c r="U4" s="370" t="s">
        <v>142</v>
      </c>
      <c r="V4" s="371"/>
      <c r="W4" s="370" t="s">
        <v>143</v>
      </c>
      <c r="X4" s="371"/>
      <c r="Y4" s="382" t="s">
        <v>154</v>
      </c>
      <c r="Z4" s="383"/>
      <c r="AA4" s="370" t="s">
        <v>158</v>
      </c>
      <c r="AB4" s="371"/>
      <c r="AC4" s="164"/>
      <c r="AD4" s="314" t="s">
        <v>103</v>
      </c>
      <c r="AE4" s="311" t="s">
        <v>120</v>
      </c>
      <c r="AF4" s="370" t="s">
        <v>144</v>
      </c>
      <c r="AG4" s="371"/>
      <c r="AH4" s="370" t="s">
        <v>146</v>
      </c>
      <c r="AI4" s="371"/>
      <c r="AJ4" s="370" t="s">
        <v>140</v>
      </c>
      <c r="AK4" s="371"/>
      <c r="AL4" s="370" t="s">
        <v>141</v>
      </c>
      <c r="AM4" s="371"/>
      <c r="AN4" s="379" t="s">
        <v>159</v>
      </c>
      <c r="AO4" s="371"/>
      <c r="AP4" s="164"/>
      <c r="AQ4" s="165" t="s">
        <v>103</v>
      </c>
      <c r="AR4" s="163" t="s">
        <v>120</v>
      </c>
      <c r="AS4" s="370" t="s">
        <v>121</v>
      </c>
      <c r="AT4" s="371"/>
      <c r="AU4" s="315" t="s">
        <v>129</v>
      </c>
    </row>
    <row r="5" spans="1:51" s="45" customFormat="1" ht="12" customHeight="1">
      <c r="A5" s="316"/>
      <c r="B5" s="317"/>
      <c r="C5" s="374" t="s">
        <v>188</v>
      </c>
      <c r="D5" s="373"/>
      <c r="E5" s="374" t="s">
        <v>188</v>
      </c>
      <c r="F5" s="373"/>
      <c r="G5" s="378" t="s">
        <v>188</v>
      </c>
      <c r="H5" s="373"/>
      <c r="I5" s="380" t="s">
        <v>188</v>
      </c>
      <c r="J5" s="381"/>
      <c r="K5" s="318"/>
      <c r="L5" s="374" t="s">
        <v>188</v>
      </c>
      <c r="M5" s="373"/>
      <c r="N5" s="374" t="s">
        <v>188</v>
      </c>
      <c r="O5" s="373"/>
      <c r="P5" s="319"/>
      <c r="Q5" s="317"/>
      <c r="R5" s="317"/>
      <c r="S5" s="376" t="s">
        <v>188</v>
      </c>
      <c r="T5" s="376"/>
      <c r="U5" s="374" t="s">
        <v>188</v>
      </c>
      <c r="V5" s="373"/>
      <c r="W5" s="372" t="s">
        <v>188</v>
      </c>
      <c r="X5" s="373"/>
      <c r="Y5" s="372" t="s">
        <v>188</v>
      </c>
      <c r="Z5" s="373"/>
      <c r="AA5" s="372" t="s">
        <v>188</v>
      </c>
      <c r="AB5" s="373"/>
      <c r="AC5" s="166"/>
      <c r="AD5" s="317"/>
      <c r="AE5" s="317"/>
      <c r="AF5" s="372" t="s">
        <v>188</v>
      </c>
      <c r="AG5" s="373"/>
      <c r="AH5" s="372" t="s">
        <v>188</v>
      </c>
      <c r="AI5" s="373"/>
      <c r="AJ5" s="372" t="s">
        <v>188</v>
      </c>
      <c r="AK5" s="373"/>
      <c r="AL5" s="374" t="s">
        <v>188</v>
      </c>
      <c r="AM5" s="373"/>
      <c r="AN5" s="374" t="s">
        <v>188</v>
      </c>
      <c r="AO5" s="373"/>
      <c r="AP5" s="166"/>
      <c r="AQ5" s="317"/>
      <c r="AR5" s="317"/>
      <c r="AS5" s="372" t="s">
        <v>188</v>
      </c>
      <c r="AT5" s="373"/>
      <c r="AU5" s="320" t="s">
        <v>188</v>
      </c>
    </row>
    <row r="6" spans="1:51" s="45" customFormat="1" ht="12" customHeight="1" thickBot="1">
      <c r="A6" s="321"/>
      <c r="B6" s="322"/>
      <c r="C6" s="355" t="s">
        <v>122</v>
      </c>
      <c r="D6" s="356" t="s">
        <v>123</v>
      </c>
      <c r="E6" s="323" t="s">
        <v>122</v>
      </c>
      <c r="F6" s="324" t="s">
        <v>123</v>
      </c>
      <c r="G6" s="325" t="s">
        <v>122</v>
      </c>
      <c r="H6" s="324" t="s">
        <v>123</v>
      </c>
      <c r="I6" s="326" t="s">
        <v>122</v>
      </c>
      <c r="J6" s="324" t="s">
        <v>123</v>
      </c>
      <c r="K6" s="318"/>
      <c r="L6" s="323" t="s">
        <v>122</v>
      </c>
      <c r="M6" s="324" t="s">
        <v>123</v>
      </c>
      <c r="N6" s="323" t="s">
        <v>122</v>
      </c>
      <c r="O6" s="324" t="s">
        <v>123</v>
      </c>
      <c r="P6" s="319"/>
      <c r="Q6" s="322"/>
      <c r="R6" s="322"/>
      <c r="S6" s="327" t="s">
        <v>122</v>
      </c>
      <c r="T6" s="328" t="s">
        <v>123</v>
      </c>
      <c r="U6" s="329" t="s">
        <v>122</v>
      </c>
      <c r="V6" s="330" t="s">
        <v>123</v>
      </c>
      <c r="W6" s="331" t="s">
        <v>122</v>
      </c>
      <c r="X6" s="330" t="s">
        <v>123</v>
      </c>
      <c r="Y6" s="331" t="s">
        <v>122</v>
      </c>
      <c r="Z6" s="330" t="s">
        <v>123</v>
      </c>
      <c r="AA6" s="331" t="s">
        <v>122</v>
      </c>
      <c r="AB6" s="330" t="s">
        <v>123</v>
      </c>
      <c r="AC6" s="166"/>
      <c r="AD6" s="322"/>
      <c r="AE6" s="322"/>
      <c r="AF6" s="331" t="s">
        <v>122</v>
      </c>
      <c r="AG6" s="330" t="s">
        <v>123</v>
      </c>
      <c r="AH6" s="326" t="s">
        <v>122</v>
      </c>
      <c r="AI6" s="324" t="s">
        <v>123</v>
      </c>
      <c r="AJ6" s="331" t="s">
        <v>122</v>
      </c>
      <c r="AK6" s="330" t="s">
        <v>123</v>
      </c>
      <c r="AL6" s="329" t="s">
        <v>122</v>
      </c>
      <c r="AM6" s="330" t="s">
        <v>123</v>
      </c>
      <c r="AN6" s="323" t="s">
        <v>122</v>
      </c>
      <c r="AO6" s="324" t="s">
        <v>123</v>
      </c>
      <c r="AP6" s="166"/>
      <c r="AQ6" s="167"/>
      <c r="AR6" s="167"/>
      <c r="AS6" s="239" t="s">
        <v>122</v>
      </c>
      <c r="AT6" s="240" t="s">
        <v>123</v>
      </c>
      <c r="AU6" s="332">
        <v>2</v>
      </c>
    </row>
    <row r="7" spans="1:51" s="45" customFormat="1" ht="12" customHeight="1">
      <c r="A7" s="168">
        <v>6201</v>
      </c>
      <c r="B7" s="169" t="s">
        <v>0</v>
      </c>
      <c r="C7" s="275">
        <v>1</v>
      </c>
      <c r="D7" s="276">
        <v>9882</v>
      </c>
      <c r="E7" s="275"/>
      <c r="F7" s="269"/>
      <c r="G7" s="271"/>
      <c r="H7" s="267"/>
      <c r="I7" s="266"/>
      <c r="J7" s="267"/>
      <c r="K7" s="171"/>
      <c r="L7" s="275"/>
      <c r="M7" s="269"/>
      <c r="N7" s="275"/>
      <c r="O7" s="269"/>
      <c r="P7" s="272"/>
      <c r="Q7" s="170">
        <v>6201</v>
      </c>
      <c r="R7" s="169" t="s">
        <v>0</v>
      </c>
      <c r="S7" s="274"/>
      <c r="T7" s="333"/>
      <c r="U7" s="274"/>
      <c r="V7" s="273"/>
      <c r="W7" s="285"/>
      <c r="X7" s="333"/>
      <c r="Y7" s="274"/>
      <c r="Z7" s="333"/>
      <c r="AA7" s="274"/>
      <c r="AB7" s="273"/>
      <c r="AC7" s="171"/>
      <c r="AD7" s="168">
        <v>6201</v>
      </c>
      <c r="AE7" s="169" t="s">
        <v>0</v>
      </c>
      <c r="AF7" s="274"/>
      <c r="AG7" s="273"/>
      <c r="AH7" s="285"/>
      <c r="AI7" s="333"/>
      <c r="AJ7" s="274"/>
      <c r="AK7" s="333"/>
      <c r="AL7" s="274"/>
      <c r="AM7" s="273"/>
      <c r="AN7" s="334"/>
      <c r="AO7" s="335"/>
      <c r="AP7" s="171"/>
      <c r="AQ7" s="170">
        <v>6201</v>
      </c>
      <c r="AR7" s="336" t="s">
        <v>0</v>
      </c>
      <c r="AS7" s="274"/>
      <c r="AT7" s="273">
        <v>140</v>
      </c>
      <c r="AU7" s="337">
        <f t="shared" ref="AU7:AU38" si="0">SUM(D7+F7+H7+J7+M7+O7+T7+V7+X7+Z7+AB7+AG7+AI7+AK7+AM7+AO7+AT7)</f>
        <v>10022</v>
      </c>
    </row>
    <row r="8" spans="1:51" s="45" customFormat="1" ht="12" customHeight="1">
      <c r="A8" s="172">
        <v>6202</v>
      </c>
      <c r="B8" s="173" t="s">
        <v>1</v>
      </c>
      <c r="C8" s="275"/>
      <c r="D8" s="269"/>
      <c r="E8" s="275"/>
      <c r="F8" s="269"/>
      <c r="G8" s="253"/>
      <c r="H8" s="254"/>
      <c r="I8" s="252"/>
      <c r="J8" s="254"/>
      <c r="K8" s="171"/>
      <c r="L8" s="275">
        <v>23</v>
      </c>
      <c r="M8" s="276">
        <v>3479</v>
      </c>
      <c r="N8" s="275"/>
      <c r="O8" s="269"/>
      <c r="P8" s="185"/>
      <c r="Q8" s="172">
        <v>6202</v>
      </c>
      <c r="R8" s="173" t="s">
        <v>1</v>
      </c>
      <c r="S8" s="275"/>
      <c r="T8" s="338"/>
      <c r="U8" s="275">
        <v>3</v>
      </c>
      <c r="V8" s="269">
        <v>345</v>
      </c>
      <c r="W8" s="284"/>
      <c r="X8" s="338"/>
      <c r="Y8" s="275"/>
      <c r="Z8" s="338"/>
      <c r="AA8" s="275"/>
      <c r="AB8" s="269"/>
      <c r="AC8" s="175"/>
      <c r="AD8" s="172">
        <v>6202</v>
      </c>
      <c r="AE8" s="173" t="s">
        <v>1</v>
      </c>
      <c r="AF8" s="275"/>
      <c r="AG8" s="269"/>
      <c r="AH8" s="284"/>
      <c r="AI8" s="338"/>
      <c r="AJ8" s="275"/>
      <c r="AK8" s="338"/>
      <c r="AL8" s="275"/>
      <c r="AM8" s="269"/>
      <c r="AN8" s="275">
        <v>1</v>
      </c>
      <c r="AO8" s="269">
        <v>106</v>
      </c>
      <c r="AP8" s="171"/>
      <c r="AQ8" s="172">
        <v>6202</v>
      </c>
      <c r="AR8" s="339" t="s">
        <v>1</v>
      </c>
      <c r="AS8" s="275"/>
      <c r="AT8" s="269">
        <v>461</v>
      </c>
      <c r="AU8" s="337">
        <f t="shared" si="0"/>
        <v>4391</v>
      </c>
    </row>
    <row r="9" spans="1:51" s="45" customFormat="1" ht="12" customHeight="1">
      <c r="A9" s="172">
        <v>6203</v>
      </c>
      <c r="B9" s="173" t="s">
        <v>2</v>
      </c>
      <c r="C9" s="275"/>
      <c r="D9" s="269"/>
      <c r="E9" s="275"/>
      <c r="F9" s="269"/>
      <c r="G9" s="253"/>
      <c r="H9" s="254"/>
      <c r="I9" s="252"/>
      <c r="J9" s="254"/>
      <c r="K9" s="171"/>
      <c r="L9" s="275"/>
      <c r="M9" s="269"/>
      <c r="N9" s="275"/>
      <c r="O9" s="269"/>
      <c r="P9" s="185"/>
      <c r="Q9" s="172">
        <v>6203</v>
      </c>
      <c r="R9" s="173" t="s">
        <v>2</v>
      </c>
      <c r="S9" s="275"/>
      <c r="T9" s="338"/>
      <c r="U9" s="275"/>
      <c r="V9" s="269"/>
      <c r="W9" s="284"/>
      <c r="X9" s="338"/>
      <c r="Y9" s="275"/>
      <c r="Z9" s="338"/>
      <c r="AA9" s="275"/>
      <c r="AB9" s="269"/>
      <c r="AC9" s="175"/>
      <c r="AD9" s="172">
        <v>6203</v>
      </c>
      <c r="AE9" s="173" t="s">
        <v>2</v>
      </c>
      <c r="AF9" s="275"/>
      <c r="AG9" s="269"/>
      <c r="AH9" s="284"/>
      <c r="AI9" s="338"/>
      <c r="AJ9" s="275"/>
      <c r="AK9" s="338"/>
      <c r="AL9" s="275">
        <v>1</v>
      </c>
      <c r="AM9" s="269">
        <v>150</v>
      </c>
      <c r="AN9" s="275"/>
      <c r="AO9" s="269"/>
      <c r="AP9" s="171"/>
      <c r="AQ9" s="172">
        <v>6203</v>
      </c>
      <c r="AR9" s="339" t="s">
        <v>2</v>
      </c>
      <c r="AS9" s="275"/>
      <c r="AT9" s="269">
        <v>128</v>
      </c>
      <c r="AU9" s="337">
        <f t="shared" si="0"/>
        <v>278</v>
      </c>
    </row>
    <row r="10" spans="1:51" s="45" customFormat="1" ht="12" customHeight="1">
      <c r="A10" s="172">
        <v>6204</v>
      </c>
      <c r="B10" s="173" t="s">
        <v>3</v>
      </c>
      <c r="C10" s="275"/>
      <c r="D10" s="269"/>
      <c r="E10" s="275"/>
      <c r="F10" s="269"/>
      <c r="G10" s="253"/>
      <c r="H10" s="254"/>
      <c r="I10" s="252"/>
      <c r="J10" s="254"/>
      <c r="K10" s="171"/>
      <c r="L10" s="275">
        <v>2</v>
      </c>
      <c r="M10" s="269">
        <v>220</v>
      </c>
      <c r="N10" s="275"/>
      <c r="O10" s="269"/>
      <c r="P10" s="272"/>
      <c r="Q10" s="172">
        <v>6204</v>
      </c>
      <c r="R10" s="173" t="s">
        <v>3</v>
      </c>
      <c r="S10" s="275"/>
      <c r="T10" s="340">
        <v>2046</v>
      </c>
      <c r="U10" s="275"/>
      <c r="V10" s="269"/>
      <c r="W10" s="284"/>
      <c r="X10" s="338"/>
      <c r="Y10" s="275"/>
      <c r="Z10" s="338"/>
      <c r="AA10" s="275"/>
      <c r="AB10" s="269"/>
      <c r="AC10" s="171"/>
      <c r="AD10" s="172">
        <v>6204</v>
      </c>
      <c r="AE10" s="173" t="s">
        <v>3</v>
      </c>
      <c r="AF10" s="275"/>
      <c r="AG10" s="269"/>
      <c r="AH10" s="284"/>
      <c r="AI10" s="338"/>
      <c r="AJ10" s="275"/>
      <c r="AK10" s="338"/>
      <c r="AL10" s="275">
        <v>3</v>
      </c>
      <c r="AM10" s="269">
        <v>140</v>
      </c>
      <c r="AN10" s="275"/>
      <c r="AO10" s="269"/>
      <c r="AP10" s="171"/>
      <c r="AQ10" s="172">
        <v>6204</v>
      </c>
      <c r="AR10" s="339" t="s">
        <v>3</v>
      </c>
      <c r="AS10" s="275"/>
      <c r="AT10" s="269">
        <v>310</v>
      </c>
      <c r="AU10" s="337">
        <f t="shared" si="0"/>
        <v>2716</v>
      </c>
    </row>
    <row r="11" spans="1:51" s="45" customFormat="1" ht="12" customHeight="1">
      <c r="A11" s="172">
        <v>6205</v>
      </c>
      <c r="B11" s="173" t="s">
        <v>4</v>
      </c>
      <c r="C11" s="275"/>
      <c r="D11" s="269"/>
      <c r="E11" s="275"/>
      <c r="F11" s="269"/>
      <c r="G11" s="253"/>
      <c r="H11" s="254"/>
      <c r="I11" s="252"/>
      <c r="J11" s="254"/>
      <c r="K11" s="171"/>
      <c r="L11" s="275">
        <v>36</v>
      </c>
      <c r="M11" s="276">
        <v>2202</v>
      </c>
      <c r="N11" s="275"/>
      <c r="O11" s="269"/>
      <c r="P11" s="185"/>
      <c r="Q11" s="172">
        <v>6205</v>
      </c>
      <c r="R11" s="173" t="s">
        <v>4</v>
      </c>
      <c r="S11" s="275"/>
      <c r="T11" s="338"/>
      <c r="U11" s="275"/>
      <c r="V11" s="269"/>
      <c r="W11" s="284"/>
      <c r="X11" s="338"/>
      <c r="Y11" s="275"/>
      <c r="Z11" s="338"/>
      <c r="AA11" s="275"/>
      <c r="AB11" s="269"/>
      <c r="AC11" s="175"/>
      <c r="AD11" s="172">
        <v>6205</v>
      </c>
      <c r="AE11" s="173" t="s">
        <v>4</v>
      </c>
      <c r="AF11" s="275"/>
      <c r="AG11" s="269"/>
      <c r="AH11" s="284"/>
      <c r="AI11" s="338"/>
      <c r="AJ11" s="275">
        <v>1</v>
      </c>
      <c r="AK11" s="338">
        <v>606</v>
      </c>
      <c r="AL11" s="275"/>
      <c r="AM11" s="269"/>
      <c r="AN11" s="275"/>
      <c r="AO11" s="269"/>
      <c r="AP11" s="171"/>
      <c r="AQ11" s="172">
        <v>6205</v>
      </c>
      <c r="AR11" s="339" t="s">
        <v>4</v>
      </c>
      <c r="AS11" s="275"/>
      <c r="AT11" s="269">
        <v>189</v>
      </c>
      <c r="AU11" s="337">
        <f t="shared" si="0"/>
        <v>2997</v>
      </c>
    </row>
    <row r="12" spans="1:51" s="45" customFormat="1" ht="12" customHeight="1">
      <c r="A12" s="172">
        <v>6206</v>
      </c>
      <c r="B12" s="173" t="s">
        <v>69</v>
      </c>
      <c r="C12" s="275"/>
      <c r="D12" s="269"/>
      <c r="E12" s="275"/>
      <c r="F12" s="269"/>
      <c r="G12" s="253"/>
      <c r="H12" s="254"/>
      <c r="I12" s="252"/>
      <c r="J12" s="254"/>
      <c r="K12" s="171"/>
      <c r="L12" s="275">
        <v>20</v>
      </c>
      <c r="M12" s="276">
        <v>2018</v>
      </c>
      <c r="N12" s="275"/>
      <c r="O12" s="269"/>
      <c r="P12" s="185"/>
      <c r="Q12" s="172">
        <v>6206</v>
      </c>
      <c r="R12" s="173" t="s">
        <v>5</v>
      </c>
      <c r="S12" s="275"/>
      <c r="T12" s="338"/>
      <c r="U12" s="275"/>
      <c r="V12" s="269"/>
      <c r="W12" s="284"/>
      <c r="X12" s="338"/>
      <c r="Y12" s="275"/>
      <c r="Z12" s="338"/>
      <c r="AA12" s="275"/>
      <c r="AB12" s="269"/>
      <c r="AC12" s="175"/>
      <c r="AD12" s="172">
        <v>6206</v>
      </c>
      <c r="AE12" s="173" t="s">
        <v>5</v>
      </c>
      <c r="AF12" s="275"/>
      <c r="AG12" s="269"/>
      <c r="AH12" s="284"/>
      <c r="AI12" s="338"/>
      <c r="AJ12" s="275"/>
      <c r="AK12" s="338"/>
      <c r="AL12" s="275">
        <v>1</v>
      </c>
      <c r="AM12" s="269">
        <v>20</v>
      </c>
      <c r="AN12" s="275"/>
      <c r="AO12" s="269"/>
      <c r="AP12" s="171"/>
      <c r="AQ12" s="172">
        <v>6206</v>
      </c>
      <c r="AR12" s="339" t="s">
        <v>5</v>
      </c>
      <c r="AS12" s="275"/>
      <c r="AT12" s="269"/>
      <c r="AU12" s="337">
        <f t="shared" si="0"/>
        <v>2038</v>
      </c>
    </row>
    <row r="13" spans="1:51" s="45" customFormat="1" ht="12" customHeight="1">
      <c r="A13" s="172">
        <v>6207</v>
      </c>
      <c r="B13" s="173" t="s">
        <v>6</v>
      </c>
      <c r="C13" s="275"/>
      <c r="D13" s="269"/>
      <c r="E13" s="275"/>
      <c r="F13" s="269"/>
      <c r="G13" s="253"/>
      <c r="H13" s="254"/>
      <c r="I13" s="252"/>
      <c r="J13" s="254"/>
      <c r="K13" s="171"/>
      <c r="L13" s="275">
        <v>14</v>
      </c>
      <c r="M13" s="269">
        <v>524</v>
      </c>
      <c r="N13" s="275"/>
      <c r="O13" s="269"/>
      <c r="P13" s="272"/>
      <c r="Q13" s="172">
        <v>6207</v>
      </c>
      <c r="R13" s="173" t="s">
        <v>6</v>
      </c>
      <c r="S13" s="275"/>
      <c r="T13" s="338"/>
      <c r="U13" s="275"/>
      <c r="V13" s="269"/>
      <c r="W13" s="284"/>
      <c r="X13" s="338"/>
      <c r="Y13" s="275"/>
      <c r="Z13" s="338"/>
      <c r="AA13" s="275">
        <v>1</v>
      </c>
      <c r="AB13" s="269">
        <v>580</v>
      </c>
      <c r="AC13" s="171"/>
      <c r="AD13" s="172">
        <v>6207</v>
      </c>
      <c r="AE13" s="173" t="s">
        <v>6</v>
      </c>
      <c r="AF13" s="275"/>
      <c r="AG13" s="269"/>
      <c r="AH13" s="268">
        <v>1</v>
      </c>
      <c r="AI13" s="338">
        <v>287</v>
      </c>
      <c r="AJ13" s="275"/>
      <c r="AK13" s="338"/>
      <c r="AL13" s="275">
        <v>1</v>
      </c>
      <c r="AM13" s="269">
        <v>20</v>
      </c>
      <c r="AN13" s="275"/>
      <c r="AO13" s="269"/>
      <c r="AP13" s="171"/>
      <c r="AQ13" s="172">
        <v>6207</v>
      </c>
      <c r="AR13" s="339" t="s">
        <v>6</v>
      </c>
      <c r="AS13" s="275"/>
      <c r="AT13" s="269">
        <v>477</v>
      </c>
      <c r="AU13" s="337">
        <f t="shared" si="0"/>
        <v>1888</v>
      </c>
    </row>
    <row r="14" spans="1:51" s="174" customFormat="1" ht="12" customHeight="1">
      <c r="A14" s="172">
        <v>6208</v>
      </c>
      <c r="B14" s="173" t="s">
        <v>7</v>
      </c>
      <c r="C14" s="275"/>
      <c r="D14" s="269"/>
      <c r="E14" s="275"/>
      <c r="F14" s="269"/>
      <c r="G14" s="253"/>
      <c r="H14" s="254"/>
      <c r="I14" s="252"/>
      <c r="J14" s="254"/>
      <c r="K14" s="171"/>
      <c r="L14" s="275">
        <v>38</v>
      </c>
      <c r="M14" s="276">
        <v>15814</v>
      </c>
      <c r="N14" s="275"/>
      <c r="O14" s="269"/>
      <c r="P14" s="272"/>
      <c r="Q14" s="172">
        <v>6208</v>
      </c>
      <c r="R14" s="173" t="s">
        <v>7</v>
      </c>
      <c r="S14" s="275"/>
      <c r="T14" s="340">
        <v>1340</v>
      </c>
      <c r="U14" s="275"/>
      <c r="V14" s="269"/>
      <c r="W14" s="284"/>
      <c r="X14" s="338"/>
      <c r="Y14" s="275"/>
      <c r="Z14" s="338"/>
      <c r="AA14" s="275">
        <v>2</v>
      </c>
      <c r="AB14" s="269">
        <v>328</v>
      </c>
      <c r="AC14" s="171"/>
      <c r="AD14" s="172">
        <v>6208</v>
      </c>
      <c r="AE14" s="173" t="s">
        <v>7</v>
      </c>
      <c r="AF14" s="275"/>
      <c r="AG14" s="269"/>
      <c r="AH14" s="284"/>
      <c r="AI14" s="338"/>
      <c r="AJ14" s="275"/>
      <c r="AK14" s="338"/>
      <c r="AL14" s="275">
        <v>2</v>
      </c>
      <c r="AM14" s="269">
        <v>250</v>
      </c>
      <c r="AN14" s="275">
        <v>1</v>
      </c>
      <c r="AO14" s="269">
        <v>103</v>
      </c>
      <c r="AP14" s="171"/>
      <c r="AQ14" s="172">
        <v>6208</v>
      </c>
      <c r="AR14" s="339" t="s">
        <v>7</v>
      </c>
      <c r="AS14" s="275"/>
      <c r="AT14" s="269"/>
      <c r="AU14" s="337">
        <f t="shared" si="0"/>
        <v>17835</v>
      </c>
    </row>
    <row r="15" spans="1:51" s="45" customFormat="1" ht="12" customHeight="1">
      <c r="A15" s="172">
        <v>6209</v>
      </c>
      <c r="B15" s="173" t="s">
        <v>8</v>
      </c>
      <c r="C15" s="275"/>
      <c r="D15" s="269"/>
      <c r="E15" s="275"/>
      <c r="F15" s="269"/>
      <c r="G15" s="253"/>
      <c r="H15" s="254"/>
      <c r="I15" s="252"/>
      <c r="J15" s="254"/>
      <c r="K15" s="171"/>
      <c r="L15" s="275">
        <v>2</v>
      </c>
      <c r="M15" s="269">
        <v>373</v>
      </c>
      <c r="N15" s="275"/>
      <c r="O15" s="269"/>
      <c r="P15" s="185"/>
      <c r="Q15" s="172">
        <v>6209</v>
      </c>
      <c r="R15" s="173" t="s">
        <v>8</v>
      </c>
      <c r="S15" s="275"/>
      <c r="T15" s="338"/>
      <c r="U15" s="275"/>
      <c r="V15" s="269"/>
      <c r="W15" s="284"/>
      <c r="X15" s="338"/>
      <c r="Y15" s="275"/>
      <c r="Z15" s="338"/>
      <c r="AA15" s="275">
        <v>1</v>
      </c>
      <c r="AB15" s="269">
        <v>665</v>
      </c>
      <c r="AC15" s="175"/>
      <c r="AD15" s="172">
        <v>6209</v>
      </c>
      <c r="AE15" s="173" t="s">
        <v>8</v>
      </c>
      <c r="AF15" s="275"/>
      <c r="AG15" s="269"/>
      <c r="AH15" s="284"/>
      <c r="AI15" s="338"/>
      <c r="AJ15" s="275"/>
      <c r="AK15" s="338"/>
      <c r="AL15" s="275"/>
      <c r="AM15" s="269"/>
      <c r="AN15" s="275"/>
      <c r="AO15" s="269"/>
      <c r="AP15" s="171"/>
      <c r="AQ15" s="172">
        <v>6209</v>
      </c>
      <c r="AR15" s="339" t="s">
        <v>8</v>
      </c>
      <c r="AS15" s="275"/>
      <c r="AT15" s="269">
        <v>274</v>
      </c>
      <c r="AU15" s="337">
        <f t="shared" si="0"/>
        <v>1312</v>
      </c>
    </row>
    <row r="16" spans="1:51" s="45" customFormat="1" ht="12" customHeight="1">
      <c r="A16" s="172">
        <v>6210</v>
      </c>
      <c r="B16" s="173" t="s">
        <v>9</v>
      </c>
      <c r="C16" s="275">
        <v>1</v>
      </c>
      <c r="D16" s="276">
        <v>9882</v>
      </c>
      <c r="E16" s="275"/>
      <c r="F16" s="269"/>
      <c r="G16" s="253"/>
      <c r="H16" s="254"/>
      <c r="I16" s="252"/>
      <c r="J16" s="254"/>
      <c r="K16" s="171"/>
      <c r="L16" s="275">
        <v>3</v>
      </c>
      <c r="M16" s="269">
        <v>858</v>
      </c>
      <c r="N16" s="275"/>
      <c r="O16" s="269"/>
      <c r="P16" s="272"/>
      <c r="Q16" s="172">
        <v>6210</v>
      </c>
      <c r="R16" s="173" t="s">
        <v>9</v>
      </c>
      <c r="S16" s="275"/>
      <c r="T16" s="338"/>
      <c r="U16" s="275"/>
      <c r="V16" s="269"/>
      <c r="W16" s="284"/>
      <c r="X16" s="338"/>
      <c r="Y16" s="275"/>
      <c r="Z16" s="338"/>
      <c r="AA16" s="275"/>
      <c r="AB16" s="269"/>
      <c r="AC16" s="171"/>
      <c r="AD16" s="172">
        <v>6210</v>
      </c>
      <c r="AE16" s="173" t="s">
        <v>9</v>
      </c>
      <c r="AF16" s="275"/>
      <c r="AG16" s="269"/>
      <c r="AH16" s="284"/>
      <c r="AI16" s="338"/>
      <c r="AJ16" s="275"/>
      <c r="AK16" s="338"/>
      <c r="AL16" s="275">
        <v>1</v>
      </c>
      <c r="AM16" s="269">
        <v>150</v>
      </c>
      <c r="AN16" s="275">
        <v>1</v>
      </c>
      <c r="AO16" s="269">
        <v>99</v>
      </c>
      <c r="AP16" s="171"/>
      <c r="AQ16" s="172">
        <v>6210</v>
      </c>
      <c r="AR16" s="339" t="s">
        <v>9</v>
      </c>
      <c r="AS16" s="275"/>
      <c r="AT16" s="269">
        <v>85</v>
      </c>
      <c r="AU16" s="337">
        <f t="shared" si="0"/>
        <v>11074</v>
      </c>
    </row>
    <row r="17" spans="1:47" s="174" customFormat="1" ht="12" customHeight="1">
      <c r="A17" s="172">
        <v>6211</v>
      </c>
      <c r="B17" s="173" t="s">
        <v>10</v>
      </c>
      <c r="C17" s="275"/>
      <c r="D17" s="269"/>
      <c r="E17" s="275"/>
      <c r="F17" s="269"/>
      <c r="G17" s="253"/>
      <c r="H17" s="254"/>
      <c r="I17" s="252"/>
      <c r="J17" s="254"/>
      <c r="K17" s="171"/>
      <c r="L17" s="275">
        <v>5</v>
      </c>
      <c r="M17" s="276">
        <v>1285</v>
      </c>
      <c r="N17" s="275"/>
      <c r="O17" s="269"/>
      <c r="P17" s="272"/>
      <c r="Q17" s="172">
        <v>6211</v>
      </c>
      <c r="R17" s="173" t="s">
        <v>10</v>
      </c>
      <c r="S17" s="275"/>
      <c r="T17" s="338"/>
      <c r="U17" s="275"/>
      <c r="V17" s="269"/>
      <c r="W17" s="284"/>
      <c r="X17" s="338"/>
      <c r="Y17" s="275"/>
      <c r="Z17" s="338"/>
      <c r="AA17" s="275"/>
      <c r="AB17" s="269"/>
      <c r="AC17" s="171"/>
      <c r="AD17" s="172">
        <v>6211</v>
      </c>
      <c r="AE17" s="173" t="s">
        <v>10</v>
      </c>
      <c r="AF17" s="275"/>
      <c r="AG17" s="269"/>
      <c r="AH17" s="284"/>
      <c r="AI17" s="338"/>
      <c r="AJ17" s="275"/>
      <c r="AK17" s="338"/>
      <c r="AL17" s="275"/>
      <c r="AM17" s="269"/>
      <c r="AN17" s="275"/>
      <c r="AO17" s="269"/>
      <c r="AP17" s="171"/>
      <c r="AQ17" s="172">
        <v>6211</v>
      </c>
      <c r="AR17" s="339" t="s">
        <v>10</v>
      </c>
      <c r="AS17" s="341"/>
      <c r="AT17" s="276">
        <v>1602</v>
      </c>
      <c r="AU17" s="337">
        <f t="shared" si="0"/>
        <v>2887</v>
      </c>
    </row>
    <row r="18" spans="1:47" s="45" customFormat="1" ht="12" customHeight="1">
      <c r="A18" s="172">
        <v>6212</v>
      </c>
      <c r="B18" s="173" t="s">
        <v>11</v>
      </c>
      <c r="C18" s="275"/>
      <c r="D18" s="269"/>
      <c r="E18" s="275"/>
      <c r="F18" s="269"/>
      <c r="G18" s="253"/>
      <c r="H18" s="254"/>
      <c r="I18" s="252"/>
      <c r="J18" s="254"/>
      <c r="K18" s="171"/>
      <c r="L18" s="275">
        <v>6</v>
      </c>
      <c r="M18" s="276">
        <v>1917</v>
      </c>
      <c r="N18" s="275"/>
      <c r="O18" s="269"/>
      <c r="P18" s="185"/>
      <c r="Q18" s="172">
        <v>6212</v>
      </c>
      <c r="R18" s="173" t="s">
        <v>11</v>
      </c>
      <c r="S18" s="275"/>
      <c r="T18" s="338"/>
      <c r="U18" s="275"/>
      <c r="V18" s="269"/>
      <c r="W18" s="284"/>
      <c r="X18" s="338"/>
      <c r="Y18" s="275"/>
      <c r="Z18" s="338"/>
      <c r="AA18" s="275"/>
      <c r="AB18" s="269"/>
      <c r="AC18" s="175"/>
      <c r="AD18" s="172">
        <v>6212</v>
      </c>
      <c r="AE18" s="173" t="s">
        <v>11</v>
      </c>
      <c r="AF18" s="275"/>
      <c r="AG18" s="269"/>
      <c r="AH18" s="284"/>
      <c r="AI18" s="338"/>
      <c r="AJ18" s="275">
        <v>1</v>
      </c>
      <c r="AK18" s="340">
        <v>2101</v>
      </c>
      <c r="AL18" s="275"/>
      <c r="AM18" s="269"/>
      <c r="AN18" s="275"/>
      <c r="AO18" s="269"/>
      <c r="AP18" s="171"/>
      <c r="AQ18" s="172">
        <v>6212</v>
      </c>
      <c r="AR18" s="339" t="s">
        <v>11</v>
      </c>
      <c r="AS18" s="341"/>
      <c r="AT18" s="276">
        <v>2899</v>
      </c>
      <c r="AU18" s="337">
        <f t="shared" si="0"/>
        <v>6917</v>
      </c>
    </row>
    <row r="19" spans="1:47" s="174" customFormat="1" ht="12" customHeight="1">
      <c r="A19" s="172">
        <v>6213</v>
      </c>
      <c r="B19" s="173" t="s">
        <v>12</v>
      </c>
      <c r="C19" s="275"/>
      <c r="D19" s="269"/>
      <c r="E19" s="275"/>
      <c r="F19" s="269"/>
      <c r="G19" s="253"/>
      <c r="H19" s="254"/>
      <c r="I19" s="252"/>
      <c r="J19" s="254"/>
      <c r="K19" s="171"/>
      <c r="L19" s="275">
        <v>1</v>
      </c>
      <c r="M19" s="269">
        <v>280</v>
      </c>
      <c r="N19" s="275"/>
      <c r="O19" s="269"/>
      <c r="P19" s="272"/>
      <c r="Q19" s="172">
        <v>6213</v>
      </c>
      <c r="R19" s="173" t="s">
        <v>12</v>
      </c>
      <c r="S19" s="275"/>
      <c r="T19" s="338"/>
      <c r="U19" s="275"/>
      <c r="V19" s="269"/>
      <c r="W19" s="284"/>
      <c r="X19" s="338"/>
      <c r="Y19" s="275"/>
      <c r="Z19" s="338"/>
      <c r="AA19" s="275"/>
      <c r="AB19" s="269"/>
      <c r="AC19" s="171"/>
      <c r="AD19" s="172">
        <v>6213</v>
      </c>
      <c r="AE19" s="173" t="s">
        <v>12</v>
      </c>
      <c r="AF19" s="275"/>
      <c r="AG19" s="269"/>
      <c r="AH19" s="284"/>
      <c r="AI19" s="338"/>
      <c r="AJ19" s="275"/>
      <c r="AK19" s="338"/>
      <c r="AL19" s="275">
        <v>3</v>
      </c>
      <c r="AM19" s="269">
        <v>60</v>
      </c>
      <c r="AN19" s="275"/>
      <c r="AO19" s="269"/>
      <c r="AP19" s="171"/>
      <c r="AQ19" s="172">
        <v>6213</v>
      </c>
      <c r="AR19" s="339" t="s">
        <v>12</v>
      </c>
      <c r="AS19" s="341"/>
      <c r="AT19" s="276">
        <v>1646</v>
      </c>
      <c r="AU19" s="337">
        <f t="shared" si="0"/>
        <v>1986</v>
      </c>
    </row>
    <row r="20" spans="1:47" s="45" customFormat="1" ht="12" customHeight="1">
      <c r="A20" s="172">
        <v>6214</v>
      </c>
      <c r="B20" s="173" t="s">
        <v>13</v>
      </c>
      <c r="C20" s="275"/>
      <c r="D20" s="269"/>
      <c r="E20" s="275"/>
      <c r="F20" s="269"/>
      <c r="G20" s="253"/>
      <c r="H20" s="254"/>
      <c r="I20" s="252"/>
      <c r="J20" s="254"/>
      <c r="K20" s="171"/>
      <c r="L20" s="275">
        <v>12</v>
      </c>
      <c r="M20" s="269">
        <v>971</v>
      </c>
      <c r="N20" s="275"/>
      <c r="O20" s="269"/>
      <c r="P20" s="272"/>
      <c r="Q20" s="172">
        <v>6214</v>
      </c>
      <c r="R20" s="173" t="s">
        <v>13</v>
      </c>
      <c r="S20" s="275"/>
      <c r="T20" s="338"/>
      <c r="U20" s="275"/>
      <c r="V20" s="269"/>
      <c r="W20" s="284"/>
      <c r="X20" s="338"/>
      <c r="Y20" s="275"/>
      <c r="Z20" s="338"/>
      <c r="AA20" s="275"/>
      <c r="AB20" s="269"/>
      <c r="AC20" s="171"/>
      <c r="AD20" s="172">
        <v>6214</v>
      </c>
      <c r="AE20" s="173" t="s">
        <v>13</v>
      </c>
      <c r="AF20" s="275"/>
      <c r="AG20" s="269"/>
      <c r="AH20" s="284"/>
      <c r="AI20" s="338"/>
      <c r="AJ20" s="275"/>
      <c r="AK20" s="338"/>
      <c r="AL20" s="275"/>
      <c r="AM20" s="269"/>
      <c r="AN20" s="275"/>
      <c r="AO20" s="269"/>
      <c r="AP20" s="171"/>
      <c r="AQ20" s="172">
        <v>6214</v>
      </c>
      <c r="AR20" s="339" t="s">
        <v>13</v>
      </c>
      <c r="AS20" s="341"/>
      <c r="AT20" s="276">
        <v>3028</v>
      </c>
      <c r="AU20" s="337">
        <f t="shared" si="0"/>
        <v>3999</v>
      </c>
    </row>
    <row r="21" spans="1:47" s="174" customFormat="1" ht="12" customHeight="1">
      <c r="A21" s="172">
        <v>6215</v>
      </c>
      <c r="B21" s="173" t="s">
        <v>14</v>
      </c>
      <c r="C21" s="275"/>
      <c r="D21" s="269"/>
      <c r="E21" s="275"/>
      <c r="F21" s="269"/>
      <c r="G21" s="253"/>
      <c r="H21" s="254"/>
      <c r="I21" s="252"/>
      <c r="J21" s="254"/>
      <c r="K21" s="171"/>
      <c r="L21" s="275">
        <v>15</v>
      </c>
      <c r="M21" s="276">
        <v>2992</v>
      </c>
      <c r="N21" s="275"/>
      <c r="O21" s="269"/>
      <c r="P21" s="272"/>
      <c r="Q21" s="172">
        <v>6215</v>
      </c>
      <c r="R21" s="173" t="s">
        <v>14</v>
      </c>
      <c r="S21" s="275"/>
      <c r="T21" s="338"/>
      <c r="U21" s="275"/>
      <c r="V21" s="269"/>
      <c r="W21" s="284"/>
      <c r="X21" s="338"/>
      <c r="Y21" s="275"/>
      <c r="Z21" s="338"/>
      <c r="AA21" s="275">
        <v>1</v>
      </c>
      <c r="AB21" s="269">
        <v>893</v>
      </c>
      <c r="AC21" s="171"/>
      <c r="AD21" s="172">
        <v>6215</v>
      </c>
      <c r="AE21" s="173" t="s">
        <v>14</v>
      </c>
      <c r="AF21" s="275"/>
      <c r="AG21" s="269"/>
      <c r="AH21" s="284"/>
      <c r="AI21" s="338"/>
      <c r="AJ21" s="275"/>
      <c r="AK21" s="338"/>
      <c r="AL21" s="275">
        <v>3</v>
      </c>
      <c r="AM21" s="269">
        <v>60</v>
      </c>
      <c r="AN21" s="275"/>
      <c r="AO21" s="269"/>
      <c r="AP21" s="171"/>
      <c r="AQ21" s="172">
        <v>6215</v>
      </c>
      <c r="AR21" s="339" t="s">
        <v>14</v>
      </c>
      <c r="AS21" s="275"/>
      <c r="AT21" s="269">
        <v>0</v>
      </c>
      <c r="AU21" s="337">
        <f t="shared" si="0"/>
        <v>3945</v>
      </c>
    </row>
    <row r="22" spans="1:47" s="45" customFormat="1" ht="12" customHeight="1">
      <c r="A22" s="172">
        <v>6216</v>
      </c>
      <c r="B22" s="173" t="s">
        <v>15</v>
      </c>
      <c r="C22" s="275"/>
      <c r="D22" s="269"/>
      <c r="E22" s="275"/>
      <c r="F22" s="269"/>
      <c r="G22" s="253"/>
      <c r="H22" s="254"/>
      <c r="I22" s="252"/>
      <c r="J22" s="254"/>
      <c r="K22" s="171"/>
      <c r="L22" s="275">
        <v>8</v>
      </c>
      <c r="M22" s="276">
        <v>1546</v>
      </c>
      <c r="N22" s="275"/>
      <c r="O22" s="269"/>
      <c r="P22" s="185"/>
      <c r="Q22" s="172">
        <v>6216</v>
      </c>
      <c r="R22" s="173" t="s">
        <v>15</v>
      </c>
      <c r="S22" s="275"/>
      <c r="T22" s="338"/>
      <c r="U22" s="275"/>
      <c r="V22" s="269"/>
      <c r="W22" s="284"/>
      <c r="X22" s="338"/>
      <c r="Y22" s="275"/>
      <c r="Z22" s="338"/>
      <c r="AA22" s="275"/>
      <c r="AB22" s="269"/>
      <c r="AC22" s="175"/>
      <c r="AD22" s="172">
        <v>6216</v>
      </c>
      <c r="AE22" s="173" t="s">
        <v>15</v>
      </c>
      <c r="AF22" s="275"/>
      <c r="AG22" s="269"/>
      <c r="AH22" s="284"/>
      <c r="AI22" s="338"/>
      <c r="AJ22" s="275"/>
      <c r="AK22" s="338"/>
      <c r="AL22" s="275">
        <v>1</v>
      </c>
      <c r="AM22" s="269">
        <v>20</v>
      </c>
      <c r="AN22" s="275"/>
      <c r="AO22" s="269"/>
      <c r="AP22" s="171"/>
      <c r="AQ22" s="172">
        <v>6216</v>
      </c>
      <c r="AR22" s="339" t="s">
        <v>15</v>
      </c>
      <c r="AS22" s="275"/>
      <c r="AT22" s="269"/>
      <c r="AU22" s="337">
        <f t="shared" si="0"/>
        <v>1566</v>
      </c>
    </row>
    <row r="23" spans="1:47" s="174" customFormat="1" ht="12" customHeight="1">
      <c r="A23" s="172">
        <v>6217</v>
      </c>
      <c r="B23" s="173" t="s">
        <v>16</v>
      </c>
      <c r="C23" s="275"/>
      <c r="D23" s="269"/>
      <c r="E23" s="275"/>
      <c r="F23" s="269"/>
      <c r="G23" s="253"/>
      <c r="H23" s="254"/>
      <c r="I23" s="252"/>
      <c r="J23" s="254"/>
      <c r="K23" s="171"/>
      <c r="L23" s="275">
        <v>66</v>
      </c>
      <c r="M23" s="276">
        <v>10926</v>
      </c>
      <c r="N23" s="275">
        <v>3</v>
      </c>
      <c r="O23" s="276">
        <v>2668</v>
      </c>
      <c r="P23" s="272"/>
      <c r="Q23" s="172">
        <v>6217</v>
      </c>
      <c r="R23" s="173" t="s">
        <v>16</v>
      </c>
      <c r="S23" s="275"/>
      <c r="T23" s="340">
        <v>1151</v>
      </c>
      <c r="U23" s="275"/>
      <c r="V23" s="269"/>
      <c r="W23" s="284"/>
      <c r="X23" s="338"/>
      <c r="Y23" s="275"/>
      <c r="Z23" s="338"/>
      <c r="AA23" s="275"/>
      <c r="AB23" s="269"/>
      <c r="AC23" s="171"/>
      <c r="AD23" s="172">
        <v>6217</v>
      </c>
      <c r="AE23" s="173" t="s">
        <v>16</v>
      </c>
      <c r="AF23" s="275"/>
      <c r="AG23" s="269"/>
      <c r="AH23" s="253"/>
      <c r="AI23" s="342"/>
      <c r="AJ23" s="275"/>
      <c r="AK23" s="338"/>
      <c r="AL23" s="275">
        <v>1</v>
      </c>
      <c r="AM23" s="269">
        <v>100</v>
      </c>
      <c r="AN23" s="275"/>
      <c r="AO23" s="269"/>
      <c r="AP23" s="171"/>
      <c r="AQ23" s="172">
        <v>6217</v>
      </c>
      <c r="AR23" s="339" t="s">
        <v>16</v>
      </c>
      <c r="AS23" s="275"/>
      <c r="AT23" s="269">
        <v>579</v>
      </c>
      <c r="AU23" s="337">
        <f t="shared" si="0"/>
        <v>15424</v>
      </c>
    </row>
    <row r="24" spans="1:47" s="174" customFormat="1" ht="12" customHeight="1">
      <c r="A24" s="172">
        <v>6218</v>
      </c>
      <c r="B24" s="173" t="s">
        <v>17</v>
      </c>
      <c r="C24" s="275"/>
      <c r="D24" s="269"/>
      <c r="E24" s="275"/>
      <c r="F24" s="269"/>
      <c r="G24" s="253"/>
      <c r="H24" s="254"/>
      <c r="I24" s="252"/>
      <c r="J24" s="254"/>
      <c r="K24" s="171"/>
      <c r="L24" s="275">
        <v>30</v>
      </c>
      <c r="M24" s="276">
        <v>4586</v>
      </c>
      <c r="N24" s="275"/>
      <c r="O24" s="269"/>
      <c r="P24" s="272"/>
      <c r="Q24" s="172">
        <v>6218</v>
      </c>
      <c r="R24" s="173" t="s">
        <v>17</v>
      </c>
      <c r="S24" s="275"/>
      <c r="T24" s="340">
        <v>6213</v>
      </c>
      <c r="U24" s="275"/>
      <c r="V24" s="269"/>
      <c r="W24" s="284"/>
      <c r="X24" s="338"/>
      <c r="Y24" s="275"/>
      <c r="Z24" s="338"/>
      <c r="AA24" s="275">
        <v>2</v>
      </c>
      <c r="AB24" s="269">
        <v>996</v>
      </c>
      <c r="AC24" s="171"/>
      <c r="AD24" s="172">
        <v>6218</v>
      </c>
      <c r="AE24" s="173" t="s">
        <v>17</v>
      </c>
      <c r="AF24" s="275"/>
      <c r="AG24" s="269"/>
      <c r="AH24" s="284"/>
      <c r="AI24" s="338"/>
      <c r="AJ24" s="275"/>
      <c r="AK24" s="338"/>
      <c r="AL24" s="275">
        <v>2</v>
      </c>
      <c r="AM24" s="269">
        <v>21</v>
      </c>
      <c r="AN24" s="275"/>
      <c r="AO24" s="269"/>
      <c r="AP24" s="171"/>
      <c r="AQ24" s="172">
        <v>6218</v>
      </c>
      <c r="AR24" s="339" t="s">
        <v>17</v>
      </c>
      <c r="AS24" s="341"/>
      <c r="AT24" s="276">
        <v>1039</v>
      </c>
      <c r="AU24" s="337">
        <f t="shared" si="0"/>
        <v>12855</v>
      </c>
    </row>
    <row r="25" spans="1:47" s="45" customFormat="1" ht="12" customHeight="1">
      <c r="A25" s="172">
        <v>6219</v>
      </c>
      <c r="B25" s="173" t="s">
        <v>18</v>
      </c>
      <c r="C25" s="275"/>
      <c r="D25" s="269"/>
      <c r="E25" s="275"/>
      <c r="F25" s="269"/>
      <c r="G25" s="253"/>
      <c r="H25" s="254"/>
      <c r="I25" s="252"/>
      <c r="J25" s="254"/>
      <c r="K25" s="171"/>
      <c r="L25" s="275"/>
      <c r="M25" s="269"/>
      <c r="N25" s="275"/>
      <c r="O25" s="269"/>
      <c r="P25" s="272"/>
      <c r="Q25" s="172">
        <v>6219</v>
      </c>
      <c r="R25" s="173" t="s">
        <v>18</v>
      </c>
      <c r="S25" s="275"/>
      <c r="T25" s="338"/>
      <c r="U25" s="275"/>
      <c r="V25" s="269"/>
      <c r="W25" s="284">
        <v>1</v>
      </c>
      <c r="X25" s="340">
        <v>1671</v>
      </c>
      <c r="Y25" s="275"/>
      <c r="Z25" s="338"/>
      <c r="AA25" s="275"/>
      <c r="AB25" s="269"/>
      <c r="AC25" s="171"/>
      <c r="AD25" s="172">
        <v>6219</v>
      </c>
      <c r="AE25" s="173" t="s">
        <v>18</v>
      </c>
      <c r="AF25" s="275"/>
      <c r="AG25" s="269"/>
      <c r="AH25" s="284"/>
      <c r="AI25" s="338"/>
      <c r="AJ25" s="275"/>
      <c r="AK25" s="338"/>
      <c r="AL25" s="275">
        <v>1</v>
      </c>
      <c r="AM25" s="269">
        <v>150</v>
      </c>
      <c r="AN25" s="275"/>
      <c r="AO25" s="269"/>
      <c r="AP25" s="171"/>
      <c r="AQ25" s="172">
        <v>6219</v>
      </c>
      <c r="AR25" s="339" t="s">
        <v>18</v>
      </c>
      <c r="AS25" s="275"/>
      <c r="AT25" s="269">
        <v>680</v>
      </c>
      <c r="AU25" s="337">
        <f t="shared" si="0"/>
        <v>2501</v>
      </c>
    </row>
    <row r="26" spans="1:47" s="174" customFormat="1" ht="12" customHeight="1">
      <c r="A26" s="172">
        <v>6220</v>
      </c>
      <c r="B26" s="173" t="s">
        <v>19</v>
      </c>
      <c r="C26" s="275"/>
      <c r="D26" s="269"/>
      <c r="E26" s="275"/>
      <c r="F26" s="269"/>
      <c r="G26" s="253"/>
      <c r="H26" s="254"/>
      <c r="I26" s="252"/>
      <c r="J26" s="254"/>
      <c r="K26" s="171"/>
      <c r="L26" s="275">
        <v>9</v>
      </c>
      <c r="M26" s="276">
        <v>2446</v>
      </c>
      <c r="N26" s="275">
        <v>3</v>
      </c>
      <c r="O26" s="276">
        <v>4954</v>
      </c>
      <c r="P26" s="272"/>
      <c r="Q26" s="172">
        <v>6220</v>
      </c>
      <c r="R26" s="173" t="s">
        <v>19</v>
      </c>
      <c r="S26" s="275"/>
      <c r="T26" s="338"/>
      <c r="U26" s="275"/>
      <c r="V26" s="269"/>
      <c r="W26" s="284"/>
      <c r="X26" s="338"/>
      <c r="Y26" s="275"/>
      <c r="Z26" s="338"/>
      <c r="AA26" s="275"/>
      <c r="AB26" s="269"/>
      <c r="AC26" s="171"/>
      <c r="AD26" s="172">
        <v>6220</v>
      </c>
      <c r="AE26" s="173" t="s">
        <v>19</v>
      </c>
      <c r="AF26" s="275"/>
      <c r="AG26" s="269"/>
      <c r="AH26" s="284"/>
      <c r="AI26" s="338"/>
      <c r="AJ26" s="275">
        <v>0</v>
      </c>
      <c r="AK26" s="338">
        <v>770</v>
      </c>
      <c r="AL26" s="275"/>
      <c r="AM26" s="269"/>
      <c r="AN26" s="275"/>
      <c r="AO26" s="269"/>
      <c r="AP26" s="171"/>
      <c r="AQ26" s="172">
        <v>6220</v>
      </c>
      <c r="AR26" s="339" t="s">
        <v>19</v>
      </c>
      <c r="AS26" s="275"/>
      <c r="AT26" s="269"/>
      <c r="AU26" s="337">
        <f t="shared" si="0"/>
        <v>8170</v>
      </c>
    </row>
    <row r="27" spans="1:47" s="45" customFormat="1" ht="12" customHeight="1">
      <c r="A27" s="172">
        <v>6221</v>
      </c>
      <c r="B27" s="173" t="s">
        <v>20</v>
      </c>
      <c r="C27" s="275"/>
      <c r="D27" s="269"/>
      <c r="E27" s="275"/>
      <c r="F27" s="269"/>
      <c r="G27" s="253"/>
      <c r="H27" s="254"/>
      <c r="I27" s="252"/>
      <c r="J27" s="254"/>
      <c r="K27" s="171"/>
      <c r="L27" s="275"/>
      <c r="M27" s="269"/>
      <c r="N27" s="275"/>
      <c r="O27" s="269"/>
      <c r="P27" s="185"/>
      <c r="Q27" s="172">
        <v>6221</v>
      </c>
      <c r="R27" s="173" t="s">
        <v>20</v>
      </c>
      <c r="S27" s="275"/>
      <c r="T27" s="340">
        <v>10421</v>
      </c>
      <c r="U27" s="275"/>
      <c r="V27" s="269"/>
      <c r="W27" s="284"/>
      <c r="X27" s="338"/>
      <c r="Y27" s="275"/>
      <c r="Z27" s="338"/>
      <c r="AA27" s="275"/>
      <c r="AB27" s="269"/>
      <c r="AC27" s="175"/>
      <c r="AD27" s="172">
        <v>6221</v>
      </c>
      <c r="AE27" s="173" t="s">
        <v>20</v>
      </c>
      <c r="AF27" s="275"/>
      <c r="AG27" s="269"/>
      <c r="AH27" s="284"/>
      <c r="AI27" s="338"/>
      <c r="AJ27" s="275"/>
      <c r="AK27" s="338"/>
      <c r="AL27" s="275"/>
      <c r="AM27" s="269"/>
      <c r="AN27" s="275"/>
      <c r="AO27" s="269"/>
      <c r="AP27" s="171"/>
      <c r="AQ27" s="172">
        <v>6221</v>
      </c>
      <c r="AR27" s="339" t="s">
        <v>20</v>
      </c>
      <c r="AS27" s="275"/>
      <c r="AT27" s="269"/>
      <c r="AU27" s="337">
        <f t="shared" si="0"/>
        <v>10421</v>
      </c>
    </row>
    <row r="28" spans="1:47" s="174" customFormat="1" ht="12" customHeight="1">
      <c r="A28" s="172">
        <v>6222</v>
      </c>
      <c r="B28" s="173" t="s">
        <v>21</v>
      </c>
      <c r="C28" s="275"/>
      <c r="D28" s="269"/>
      <c r="E28" s="275"/>
      <c r="F28" s="269"/>
      <c r="G28" s="253"/>
      <c r="H28" s="254"/>
      <c r="I28" s="252"/>
      <c r="J28" s="254"/>
      <c r="K28" s="171"/>
      <c r="L28" s="275">
        <v>16</v>
      </c>
      <c r="M28" s="276">
        <v>3698</v>
      </c>
      <c r="N28" s="275"/>
      <c r="O28" s="269"/>
      <c r="P28" s="185"/>
      <c r="Q28" s="172">
        <v>6222</v>
      </c>
      <c r="R28" s="173" t="s">
        <v>21</v>
      </c>
      <c r="S28" s="275"/>
      <c r="T28" s="338"/>
      <c r="U28" s="275"/>
      <c r="V28" s="269"/>
      <c r="W28" s="284"/>
      <c r="X28" s="338"/>
      <c r="Y28" s="275"/>
      <c r="Z28" s="338"/>
      <c r="AA28" s="275"/>
      <c r="AB28" s="269"/>
      <c r="AC28" s="175"/>
      <c r="AD28" s="172">
        <v>6222</v>
      </c>
      <c r="AE28" s="173" t="s">
        <v>21</v>
      </c>
      <c r="AF28" s="275"/>
      <c r="AG28" s="269"/>
      <c r="AH28" s="284"/>
      <c r="AI28" s="338"/>
      <c r="AJ28" s="275"/>
      <c r="AK28" s="338"/>
      <c r="AL28" s="275">
        <v>1</v>
      </c>
      <c r="AM28" s="269">
        <v>100</v>
      </c>
      <c r="AN28" s="275"/>
      <c r="AO28" s="269"/>
      <c r="AP28" s="171"/>
      <c r="AQ28" s="172">
        <v>6222</v>
      </c>
      <c r="AR28" s="339" t="s">
        <v>21</v>
      </c>
      <c r="AS28" s="275"/>
      <c r="AT28" s="269">
        <v>177</v>
      </c>
      <c r="AU28" s="337">
        <f t="shared" si="0"/>
        <v>3975</v>
      </c>
    </row>
    <row r="29" spans="1:47" s="45" customFormat="1" ht="12" customHeight="1">
      <c r="A29" s="172">
        <v>6223</v>
      </c>
      <c r="B29" s="173" t="s">
        <v>22</v>
      </c>
      <c r="C29" s="275"/>
      <c r="D29" s="269"/>
      <c r="E29" s="275"/>
      <c r="F29" s="269"/>
      <c r="G29" s="253"/>
      <c r="H29" s="254"/>
      <c r="I29" s="252"/>
      <c r="J29" s="254"/>
      <c r="K29" s="171"/>
      <c r="L29" s="275"/>
      <c r="M29" s="269"/>
      <c r="N29" s="275">
        <v>1</v>
      </c>
      <c r="O29" s="276">
        <v>1378</v>
      </c>
      <c r="P29" s="272"/>
      <c r="Q29" s="172">
        <v>6223</v>
      </c>
      <c r="R29" s="173" t="s">
        <v>22</v>
      </c>
      <c r="S29" s="275"/>
      <c r="T29" s="338"/>
      <c r="U29" s="275"/>
      <c r="V29" s="269"/>
      <c r="W29" s="284"/>
      <c r="X29" s="338"/>
      <c r="Y29" s="275"/>
      <c r="Z29" s="338"/>
      <c r="AA29" s="275"/>
      <c r="AB29" s="269"/>
      <c r="AC29" s="171"/>
      <c r="AD29" s="172">
        <v>6223</v>
      </c>
      <c r="AE29" s="173" t="s">
        <v>22</v>
      </c>
      <c r="AF29" s="275"/>
      <c r="AG29" s="269"/>
      <c r="AH29" s="284"/>
      <c r="AI29" s="338"/>
      <c r="AJ29" s="275"/>
      <c r="AK29" s="338"/>
      <c r="AL29" s="275">
        <v>3</v>
      </c>
      <c r="AM29" s="269">
        <v>350</v>
      </c>
      <c r="AN29" s="275"/>
      <c r="AO29" s="269"/>
      <c r="AP29" s="171"/>
      <c r="AQ29" s="172">
        <v>6223</v>
      </c>
      <c r="AR29" s="339" t="s">
        <v>22</v>
      </c>
      <c r="AS29" s="275"/>
      <c r="AT29" s="269"/>
      <c r="AU29" s="337">
        <f t="shared" si="0"/>
        <v>1728</v>
      </c>
    </row>
    <row r="30" spans="1:47" s="174" customFormat="1" ht="12" customHeight="1">
      <c r="A30" s="172">
        <v>6224</v>
      </c>
      <c r="B30" s="173" t="s">
        <v>23</v>
      </c>
      <c r="C30" s="275"/>
      <c r="D30" s="269"/>
      <c r="E30" s="275"/>
      <c r="F30" s="269"/>
      <c r="G30" s="253"/>
      <c r="H30" s="254"/>
      <c r="I30" s="252"/>
      <c r="J30" s="254"/>
      <c r="K30" s="171"/>
      <c r="L30" s="275">
        <v>88</v>
      </c>
      <c r="M30" s="276">
        <v>10821</v>
      </c>
      <c r="N30" s="275"/>
      <c r="O30" s="269"/>
      <c r="P30" s="272"/>
      <c r="Q30" s="172">
        <v>6224</v>
      </c>
      <c r="R30" s="173" t="s">
        <v>23</v>
      </c>
      <c r="S30" s="275"/>
      <c r="T30" s="338"/>
      <c r="U30" s="275"/>
      <c r="V30" s="269"/>
      <c r="W30" s="284"/>
      <c r="X30" s="338"/>
      <c r="Y30" s="275"/>
      <c r="Z30" s="338"/>
      <c r="AA30" s="275">
        <v>1</v>
      </c>
      <c r="AB30" s="269">
        <v>940</v>
      </c>
      <c r="AC30" s="171"/>
      <c r="AD30" s="172">
        <v>6224</v>
      </c>
      <c r="AE30" s="173" t="s">
        <v>23</v>
      </c>
      <c r="AF30" s="275"/>
      <c r="AG30" s="269"/>
      <c r="AH30" s="284"/>
      <c r="AI30" s="338"/>
      <c r="AJ30" s="275"/>
      <c r="AK30" s="338"/>
      <c r="AL30" s="275">
        <v>5</v>
      </c>
      <c r="AM30" s="269">
        <v>230</v>
      </c>
      <c r="AN30" s="275">
        <v>3</v>
      </c>
      <c r="AO30" s="269">
        <v>377</v>
      </c>
      <c r="AP30" s="171"/>
      <c r="AQ30" s="172">
        <v>6224</v>
      </c>
      <c r="AR30" s="339" t="s">
        <v>23</v>
      </c>
      <c r="AS30" s="341"/>
      <c r="AT30" s="276">
        <v>6987</v>
      </c>
      <c r="AU30" s="337">
        <f t="shared" si="0"/>
        <v>19355</v>
      </c>
    </row>
    <row r="31" spans="1:47" s="45" customFormat="1" ht="12" customHeight="1">
      <c r="A31" s="172">
        <v>6225</v>
      </c>
      <c r="B31" s="173" t="s">
        <v>24</v>
      </c>
      <c r="C31" s="275"/>
      <c r="D31" s="269"/>
      <c r="E31" s="275"/>
      <c r="F31" s="269"/>
      <c r="G31" s="253"/>
      <c r="H31" s="254"/>
      <c r="I31" s="252"/>
      <c r="J31" s="254"/>
      <c r="K31" s="171"/>
      <c r="L31" s="275">
        <v>7</v>
      </c>
      <c r="M31" s="276">
        <v>1704</v>
      </c>
      <c r="N31" s="275">
        <v>2</v>
      </c>
      <c r="O31" s="276">
        <v>1795</v>
      </c>
      <c r="P31" s="272"/>
      <c r="Q31" s="172">
        <v>6225</v>
      </c>
      <c r="R31" s="173" t="s">
        <v>24</v>
      </c>
      <c r="S31" s="275"/>
      <c r="T31" s="338"/>
      <c r="U31" s="275"/>
      <c r="V31" s="269"/>
      <c r="W31" s="284"/>
      <c r="X31" s="338"/>
      <c r="Y31" s="275"/>
      <c r="Z31" s="338"/>
      <c r="AA31" s="275">
        <v>1</v>
      </c>
      <c r="AB31" s="269">
        <v>107</v>
      </c>
      <c r="AC31" s="171"/>
      <c r="AD31" s="172">
        <v>6225</v>
      </c>
      <c r="AE31" s="173" t="s">
        <v>24</v>
      </c>
      <c r="AF31" s="275"/>
      <c r="AG31" s="269"/>
      <c r="AH31" s="284"/>
      <c r="AI31" s="338"/>
      <c r="AJ31" s="275"/>
      <c r="AK31" s="338"/>
      <c r="AL31" s="275"/>
      <c r="AM31" s="269"/>
      <c r="AN31" s="275">
        <v>1</v>
      </c>
      <c r="AO31" s="269">
        <v>112</v>
      </c>
      <c r="AP31" s="171"/>
      <c r="AQ31" s="172">
        <v>6225</v>
      </c>
      <c r="AR31" s="339" t="s">
        <v>24</v>
      </c>
      <c r="AS31" s="341"/>
      <c r="AT31" s="276">
        <v>1279</v>
      </c>
      <c r="AU31" s="337">
        <f t="shared" si="0"/>
        <v>4997</v>
      </c>
    </row>
    <row r="32" spans="1:47" s="45" customFormat="1" ht="12" customHeight="1">
      <c r="A32" s="172">
        <v>6226</v>
      </c>
      <c r="B32" s="173" t="s">
        <v>25</v>
      </c>
      <c r="C32" s="275"/>
      <c r="D32" s="269"/>
      <c r="E32" s="275">
        <v>1</v>
      </c>
      <c r="F32" s="276">
        <v>1207</v>
      </c>
      <c r="G32" s="253"/>
      <c r="H32" s="254"/>
      <c r="I32" s="252"/>
      <c r="J32" s="254"/>
      <c r="K32" s="171"/>
      <c r="L32" s="275"/>
      <c r="M32" s="269"/>
      <c r="N32" s="275"/>
      <c r="O32" s="269"/>
      <c r="P32" s="185"/>
      <c r="Q32" s="172">
        <v>6226</v>
      </c>
      <c r="R32" s="173" t="s">
        <v>25</v>
      </c>
      <c r="S32" s="275"/>
      <c r="T32" s="338"/>
      <c r="U32" s="275"/>
      <c r="V32" s="269"/>
      <c r="W32" s="284"/>
      <c r="X32" s="338"/>
      <c r="Y32" s="275"/>
      <c r="Z32" s="338"/>
      <c r="AA32" s="275"/>
      <c r="AB32" s="269"/>
      <c r="AC32" s="175"/>
      <c r="AD32" s="172">
        <v>6226</v>
      </c>
      <c r="AE32" s="173" t="s">
        <v>25</v>
      </c>
      <c r="AF32" s="275"/>
      <c r="AG32" s="269"/>
      <c r="AH32" s="284"/>
      <c r="AI32" s="338"/>
      <c r="AJ32" s="275"/>
      <c r="AK32" s="338"/>
      <c r="AL32" s="275"/>
      <c r="AM32" s="269"/>
      <c r="AN32" s="275"/>
      <c r="AO32" s="269"/>
      <c r="AP32" s="171"/>
      <c r="AQ32" s="172">
        <v>6226</v>
      </c>
      <c r="AR32" s="339" t="s">
        <v>25</v>
      </c>
      <c r="AS32" s="341"/>
      <c r="AT32" s="276">
        <v>1647</v>
      </c>
      <c r="AU32" s="337">
        <f t="shared" si="0"/>
        <v>2854</v>
      </c>
    </row>
    <row r="33" spans="1:47" s="174" customFormat="1" ht="12" customHeight="1">
      <c r="A33" s="172">
        <v>6227</v>
      </c>
      <c r="B33" s="173" t="s">
        <v>26</v>
      </c>
      <c r="C33" s="275"/>
      <c r="D33" s="269"/>
      <c r="E33" s="275"/>
      <c r="F33" s="269"/>
      <c r="G33" s="253"/>
      <c r="H33" s="254"/>
      <c r="I33" s="252"/>
      <c r="J33" s="254"/>
      <c r="K33" s="171"/>
      <c r="L33" s="275">
        <v>44</v>
      </c>
      <c r="M33" s="276">
        <v>6638</v>
      </c>
      <c r="N33" s="275">
        <v>6</v>
      </c>
      <c r="O33" s="276">
        <v>3948</v>
      </c>
      <c r="P33" s="272"/>
      <c r="Q33" s="172">
        <v>6227</v>
      </c>
      <c r="R33" s="173" t="s">
        <v>26</v>
      </c>
      <c r="S33" s="275"/>
      <c r="T33" s="340">
        <v>10187</v>
      </c>
      <c r="U33" s="275"/>
      <c r="V33" s="269"/>
      <c r="W33" s="284"/>
      <c r="X33" s="338"/>
      <c r="Y33" s="275"/>
      <c r="Z33" s="338"/>
      <c r="AA33" s="275"/>
      <c r="AB33" s="269"/>
      <c r="AC33" s="171"/>
      <c r="AD33" s="172">
        <v>6227</v>
      </c>
      <c r="AE33" s="173" t="s">
        <v>26</v>
      </c>
      <c r="AF33" s="275"/>
      <c r="AG33" s="269"/>
      <c r="AH33" s="284"/>
      <c r="AI33" s="338"/>
      <c r="AJ33" s="275"/>
      <c r="AK33" s="338"/>
      <c r="AL33" s="275"/>
      <c r="AM33" s="269"/>
      <c r="AN33" s="275"/>
      <c r="AO33" s="269"/>
      <c r="AP33" s="171"/>
      <c r="AQ33" s="172">
        <v>6227</v>
      </c>
      <c r="AR33" s="339" t="s">
        <v>26</v>
      </c>
      <c r="AS33" s="341"/>
      <c r="AT33" s="276">
        <v>2222</v>
      </c>
      <c r="AU33" s="337">
        <f t="shared" si="0"/>
        <v>22995</v>
      </c>
    </row>
    <row r="34" spans="1:47" s="45" customFormat="1" ht="12" customHeight="1">
      <c r="A34" s="172">
        <v>6228</v>
      </c>
      <c r="B34" s="173" t="s">
        <v>27</v>
      </c>
      <c r="C34" s="275"/>
      <c r="D34" s="269"/>
      <c r="E34" s="275"/>
      <c r="F34" s="269"/>
      <c r="G34" s="253"/>
      <c r="H34" s="254"/>
      <c r="I34" s="252"/>
      <c r="J34" s="254"/>
      <c r="K34" s="171"/>
      <c r="L34" s="275">
        <v>2</v>
      </c>
      <c r="M34" s="269">
        <v>284</v>
      </c>
      <c r="N34" s="275">
        <v>2</v>
      </c>
      <c r="O34" s="276">
        <v>1905</v>
      </c>
      <c r="P34" s="272"/>
      <c r="Q34" s="172">
        <v>6228</v>
      </c>
      <c r="R34" s="173" t="s">
        <v>27</v>
      </c>
      <c r="S34" s="275"/>
      <c r="T34" s="338"/>
      <c r="U34" s="275"/>
      <c r="V34" s="269"/>
      <c r="W34" s="284"/>
      <c r="X34" s="338"/>
      <c r="Y34" s="275"/>
      <c r="Z34" s="338"/>
      <c r="AA34" s="275">
        <v>2</v>
      </c>
      <c r="AB34" s="269">
        <v>232</v>
      </c>
      <c r="AC34" s="171"/>
      <c r="AD34" s="172">
        <v>6228</v>
      </c>
      <c r="AE34" s="173" t="s">
        <v>27</v>
      </c>
      <c r="AF34" s="275"/>
      <c r="AG34" s="269"/>
      <c r="AH34" s="284"/>
      <c r="AI34" s="338"/>
      <c r="AJ34" s="275"/>
      <c r="AK34" s="338"/>
      <c r="AL34" s="275">
        <v>1</v>
      </c>
      <c r="AM34" s="269">
        <v>150</v>
      </c>
      <c r="AN34" s="275"/>
      <c r="AO34" s="269"/>
      <c r="AP34" s="171"/>
      <c r="AQ34" s="172">
        <v>6228</v>
      </c>
      <c r="AR34" s="339" t="s">
        <v>27</v>
      </c>
      <c r="AS34" s="275"/>
      <c r="AT34" s="269">
        <v>234</v>
      </c>
      <c r="AU34" s="337">
        <f t="shared" si="0"/>
        <v>2805</v>
      </c>
    </row>
    <row r="35" spans="1:47" s="45" customFormat="1" ht="12" customHeight="1">
      <c r="A35" s="172">
        <v>6229</v>
      </c>
      <c r="B35" s="173" t="s">
        <v>28</v>
      </c>
      <c r="C35" s="275"/>
      <c r="D35" s="269"/>
      <c r="E35" s="275"/>
      <c r="F35" s="269"/>
      <c r="G35" s="253"/>
      <c r="H35" s="254"/>
      <c r="I35" s="252"/>
      <c r="J35" s="254"/>
      <c r="K35" s="171"/>
      <c r="L35" s="275"/>
      <c r="M35" s="269"/>
      <c r="N35" s="275"/>
      <c r="O35" s="269"/>
      <c r="P35" s="272"/>
      <c r="Q35" s="172">
        <v>6229</v>
      </c>
      <c r="R35" s="173" t="s">
        <v>28</v>
      </c>
      <c r="S35" s="275"/>
      <c r="T35" s="338"/>
      <c r="U35" s="275"/>
      <c r="V35" s="269"/>
      <c r="W35" s="284"/>
      <c r="X35" s="338"/>
      <c r="Y35" s="275"/>
      <c r="Z35" s="338"/>
      <c r="AA35" s="275">
        <v>1</v>
      </c>
      <c r="AB35" s="269">
        <v>100</v>
      </c>
      <c r="AC35" s="171"/>
      <c r="AD35" s="172">
        <v>6229</v>
      </c>
      <c r="AE35" s="173" t="s">
        <v>28</v>
      </c>
      <c r="AF35" s="275"/>
      <c r="AG35" s="269"/>
      <c r="AH35" s="284"/>
      <c r="AI35" s="338"/>
      <c r="AJ35" s="275"/>
      <c r="AK35" s="338"/>
      <c r="AL35" s="275"/>
      <c r="AM35" s="269"/>
      <c r="AN35" s="275"/>
      <c r="AO35" s="269"/>
      <c r="AP35" s="171"/>
      <c r="AQ35" s="172">
        <v>6229</v>
      </c>
      <c r="AR35" s="339" t="s">
        <v>28</v>
      </c>
      <c r="AS35" s="275"/>
      <c r="AT35" s="276">
        <v>8474</v>
      </c>
      <c r="AU35" s="337">
        <f t="shared" si="0"/>
        <v>8574</v>
      </c>
    </row>
    <row r="36" spans="1:47" s="174" customFormat="1" ht="12" customHeight="1">
      <c r="A36" s="172">
        <v>6230</v>
      </c>
      <c r="B36" s="173" t="s">
        <v>29</v>
      </c>
      <c r="C36" s="275">
        <v>1</v>
      </c>
      <c r="D36" s="276">
        <v>9882</v>
      </c>
      <c r="E36" s="275"/>
      <c r="F36" s="269"/>
      <c r="G36" s="253"/>
      <c r="H36" s="254"/>
      <c r="I36" s="252"/>
      <c r="J36" s="254"/>
      <c r="K36" s="171"/>
      <c r="L36" s="275">
        <v>194</v>
      </c>
      <c r="M36" s="276">
        <v>36835</v>
      </c>
      <c r="N36" s="275"/>
      <c r="O36" s="269"/>
      <c r="P36" s="272"/>
      <c r="Q36" s="172">
        <v>6230</v>
      </c>
      <c r="R36" s="173" t="s">
        <v>29</v>
      </c>
      <c r="S36" s="275"/>
      <c r="T36" s="338"/>
      <c r="U36" s="275">
        <v>1</v>
      </c>
      <c r="V36" s="269">
        <v>99</v>
      </c>
      <c r="W36" s="284"/>
      <c r="X36" s="338"/>
      <c r="Y36" s="275"/>
      <c r="Z36" s="338"/>
      <c r="AA36" s="275">
        <v>1</v>
      </c>
      <c r="AB36" s="269">
        <v>122</v>
      </c>
      <c r="AC36" s="171"/>
      <c r="AD36" s="172">
        <v>6230</v>
      </c>
      <c r="AE36" s="173" t="s">
        <v>29</v>
      </c>
      <c r="AF36" s="275"/>
      <c r="AG36" s="269"/>
      <c r="AH36" s="284"/>
      <c r="AI36" s="338"/>
      <c r="AJ36" s="275"/>
      <c r="AK36" s="338"/>
      <c r="AL36" s="275">
        <v>1</v>
      </c>
      <c r="AM36" s="269">
        <v>150</v>
      </c>
      <c r="AN36" s="275"/>
      <c r="AO36" s="269"/>
      <c r="AP36" s="171"/>
      <c r="AQ36" s="172">
        <v>6230</v>
      </c>
      <c r="AR36" s="339" t="s">
        <v>29</v>
      </c>
      <c r="AS36" s="341"/>
      <c r="AT36" s="269"/>
      <c r="AU36" s="337">
        <f t="shared" si="0"/>
        <v>47088</v>
      </c>
    </row>
    <row r="37" spans="1:47" s="45" customFormat="1" ht="12" customHeight="1">
      <c r="A37" s="172">
        <v>6231</v>
      </c>
      <c r="B37" s="173" t="s">
        <v>30</v>
      </c>
      <c r="C37" s="275">
        <v>1</v>
      </c>
      <c r="D37" s="276">
        <v>9882</v>
      </c>
      <c r="E37" s="275"/>
      <c r="F37" s="269"/>
      <c r="G37" s="253"/>
      <c r="H37" s="254"/>
      <c r="I37" s="252"/>
      <c r="J37" s="254"/>
      <c r="K37" s="171"/>
      <c r="L37" s="275">
        <v>31</v>
      </c>
      <c r="M37" s="276">
        <v>5998</v>
      </c>
      <c r="N37" s="275"/>
      <c r="O37" s="269"/>
      <c r="P37" s="272"/>
      <c r="Q37" s="172">
        <v>6231</v>
      </c>
      <c r="R37" s="173" t="s">
        <v>30</v>
      </c>
      <c r="S37" s="275"/>
      <c r="T37" s="338"/>
      <c r="U37" s="275"/>
      <c r="V37" s="269"/>
      <c r="W37" s="284"/>
      <c r="X37" s="338"/>
      <c r="Y37" s="275"/>
      <c r="Z37" s="338"/>
      <c r="AA37" s="275"/>
      <c r="AB37" s="269"/>
      <c r="AC37" s="171"/>
      <c r="AD37" s="172">
        <v>6231</v>
      </c>
      <c r="AE37" s="173" t="s">
        <v>30</v>
      </c>
      <c r="AF37" s="275"/>
      <c r="AG37" s="269"/>
      <c r="AH37" s="284"/>
      <c r="AI37" s="338"/>
      <c r="AJ37" s="275"/>
      <c r="AK37" s="338"/>
      <c r="AL37" s="275">
        <v>1</v>
      </c>
      <c r="AM37" s="269">
        <v>20</v>
      </c>
      <c r="AN37" s="275"/>
      <c r="AO37" s="269"/>
      <c r="AP37" s="171"/>
      <c r="AQ37" s="172">
        <v>6231</v>
      </c>
      <c r="AR37" s="339" t="s">
        <v>30</v>
      </c>
      <c r="AS37" s="275"/>
      <c r="AT37" s="269"/>
      <c r="AU37" s="337">
        <f t="shared" si="0"/>
        <v>15900</v>
      </c>
    </row>
    <row r="38" spans="1:47" s="45" customFormat="1" ht="12" customHeight="1">
      <c r="A38" s="172">
        <v>6232</v>
      </c>
      <c r="B38" s="173" t="s">
        <v>31</v>
      </c>
      <c r="C38" s="275"/>
      <c r="D38" s="269"/>
      <c r="E38" s="275">
        <v>1</v>
      </c>
      <c r="F38" s="276">
        <v>2027</v>
      </c>
      <c r="G38" s="253"/>
      <c r="H38" s="254"/>
      <c r="I38" s="252"/>
      <c r="J38" s="254"/>
      <c r="K38" s="171"/>
      <c r="L38" s="275">
        <v>60</v>
      </c>
      <c r="M38" s="276">
        <v>1903</v>
      </c>
      <c r="N38" s="275"/>
      <c r="O38" s="269"/>
      <c r="P38" s="272"/>
      <c r="Q38" s="172">
        <v>6232</v>
      </c>
      <c r="R38" s="173" t="s">
        <v>31</v>
      </c>
      <c r="S38" s="275"/>
      <c r="T38" s="340">
        <v>9960</v>
      </c>
      <c r="U38" s="275"/>
      <c r="V38" s="269"/>
      <c r="W38" s="284"/>
      <c r="X38" s="338"/>
      <c r="Y38" s="275"/>
      <c r="Z38" s="338"/>
      <c r="AA38" s="275"/>
      <c r="AB38" s="269"/>
      <c r="AC38" s="171"/>
      <c r="AD38" s="172">
        <v>6232</v>
      </c>
      <c r="AE38" s="173" t="s">
        <v>31</v>
      </c>
      <c r="AF38" s="275"/>
      <c r="AG38" s="269">
        <v>360</v>
      </c>
      <c r="AH38" s="284"/>
      <c r="AI38" s="338"/>
      <c r="AJ38" s="275"/>
      <c r="AK38" s="338"/>
      <c r="AL38" s="275">
        <v>6</v>
      </c>
      <c r="AM38" s="269">
        <v>120</v>
      </c>
      <c r="AN38" s="275"/>
      <c r="AO38" s="269"/>
      <c r="AP38" s="171"/>
      <c r="AQ38" s="172">
        <v>6232</v>
      </c>
      <c r="AR38" s="339" t="s">
        <v>31</v>
      </c>
      <c r="AS38" s="275"/>
      <c r="AT38" s="276">
        <v>1009</v>
      </c>
      <c r="AU38" s="337">
        <f t="shared" si="0"/>
        <v>15379</v>
      </c>
    </row>
    <row r="39" spans="1:47" s="174" customFormat="1" ht="12" customHeight="1">
      <c r="A39" s="172">
        <v>6233</v>
      </c>
      <c r="B39" s="173" t="s">
        <v>32</v>
      </c>
      <c r="C39" s="275"/>
      <c r="D39" s="269"/>
      <c r="E39" s="275"/>
      <c r="F39" s="269"/>
      <c r="G39" s="253"/>
      <c r="H39" s="254"/>
      <c r="I39" s="252"/>
      <c r="J39" s="254"/>
      <c r="K39" s="171"/>
      <c r="L39" s="275">
        <v>5</v>
      </c>
      <c r="M39" s="276">
        <v>3855</v>
      </c>
      <c r="N39" s="275"/>
      <c r="O39" s="269"/>
      <c r="P39" s="272"/>
      <c r="Q39" s="172">
        <v>6233</v>
      </c>
      <c r="R39" s="173" t="s">
        <v>32</v>
      </c>
      <c r="S39" s="275"/>
      <c r="T39" s="338">
        <v>443</v>
      </c>
      <c r="U39" s="275"/>
      <c r="V39" s="269"/>
      <c r="W39" s="284"/>
      <c r="X39" s="338"/>
      <c r="Y39" s="275"/>
      <c r="Z39" s="338"/>
      <c r="AA39" s="275"/>
      <c r="AB39" s="269"/>
      <c r="AC39" s="171"/>
      <c r="AD39" s="172">
        <v>6233</v>
      </c>
      <c r="AE39" s="173" t="s">
        <v>32</v>
      </c>
      <c r="AF39" s="275"/>
      <c r="AG39" s="269"/>
      <c r="AH39" s="284"/>
      <c r="AI39" s="338"/>
      <c r="AJ39" s="275"/>
      <c r="AK39" s="338"/>
      <c r="AL39" s="275"/>
      <c r="AM39" s="269"/>
      <c r="AN39" s="275"/>
      <c r="AO39" s="269"/>
      <c r="AP39" s="171"/>
      <c r="AQ39" s="172">
        <v>6233</v>
      </c>
      <c r="AR39" s="339" t="s">
        <v>32</v>
      </c>
      <c r="AS39" s="275"/>
      <c r="AT39" s="269">
        <v>132</v>
      </c>
      <c r="AU39" s="337">
        <f t="shared" ref="AU39:AU64" si="1">SUM(D39+F39+H39+J39+M39+O39+T39+V39+X39+Z39+AB39+AG39+AI39+AK39+AM39+AO39+AT39)</f>
        <v>4430</v>
      </c>
    </row>
    <row r="40" spans="1:47" s="174" customFormat="1" ht="12" customHeight="1">
      <c r="A40" s="172">
        <v>6234</v>
      </c>
      <c r="B40" s="173" t="s">
        <v>33</v>
      </c>
      <c r="C40" s="275"/>
      <c r="D40" s="269"/>
      <c r="E40" s="275"/>
      <c r="F40" s="269"/>
      <c r="G40" s="253"/>
      <c r="H40" s="254"/>
      <c r="I40" s="252"/>
      <c r="J40" s="254"/>
      <c r="K40" s="171"/>
      <c r="L40" s="275">
        <v>41</v>
      </c>
      <c r="M40" s="276">
        <v>1156</v>
      </c>
      <c r="N40" s="275"/>
      <c r="O40" s="269"/>
      <c r="P40" s="185"/>
      <c r="Q40" s="172">
        <v>6234</v>
      </c>
      <c r="R40" s="173" t="s">
        <v>33</v>
      </c>
      <c r="S40" s="275"/>
      <c r="T40" s="338"/>
      <c r="U40" s="275"/>
      <c r="V40" s="269"/>
      <c r="W40" s="284">
        <v>1</v>
      </c>
      <c r="X40" s="338">
        <v>101</v>
      </c>
      <c r="Y40" s="275"/>
      <c r="Z40" s="338"/>
      <c r="AA40" s="275"/>
      <c r="AB40" s="269"/>
      <c r="AC40" s="175"/>
      <c r="AD40" s="172">
        <v>6234</v>
      </c>
      <c r="AE40" s="173" t="s">
        <v>33</v>
      </c>
      <c r="AF40" s="275"/>
      <c r="AG40" s="269"/>
      <c r="AH40" s="284"/>
      <c r="AI40" s="338"/>
      <c r="AJ40" s="275"/>
      <c r="AK40" s="338"/>
      <c r="AL40" s="275"/>
      <c r="AM40" s="269"/>
      <c r="AN40" s="275"/>
      <c r="AO40" s="269"/>
      <c r="AP40" s="171"/>
      <c r="AQ40" s="172">
        <v>6234</v>
      </c>
      <c r="AR40" s="339" t="s">
        <v>33</v>
      </c>
      <c r="AS40" s="341"/>
      <c r="AT40" s="276">
        <v>3070</v>
      </c>
      <c r="AU40" s="337">
        <f t="shared" si="1"/>
        <v>4327</v>
      </c>
    </row>
    <row r="41" spans="1:47" s="45" customFormat="1" ht="12" customHeight="1">
      <c r="A41" s="172">
        <v>6235</v>
      </c>
      <c r="B41" s="173" t="s">
        <v>34</v>
      </c>
      <c r="C41" s="275"/>
      <c r="D41" s="269"/>
      <c r="E41" s="275"/>
      <c r="F41" s="269"/>
      <c r="G41" s="253"/>
      <c r="H41" s="254"/>
      <c r="I41" s="252"/>
      <c r="J41" s="254"/>
      <c r="K41" s="171"/>
      <c r="L41" s="275">
        <v>5</v>
      </c>
      <c r="M41" s="276">
        <v>1440</v>
      </c>
      <c r="N41" s="275"/>
      <c r="O41" s="269"/>
      <c r="P41" s="272"/>
      <c r="Q41" s="172">
        <v>6235</v>
      </c>
      <c r="R41" s="173" t="s">
        <v>34</v>
      </c>
      <c r="S41" s="275"/>
      <c r="T41" s="338"/>
      <c r="U41" s="275"/>
      <c r="V41" s="269"/>
      <c r="W41" s="284"/>
      <c r="X41" s="338"/>
      <c r="Y41" s="275"/>
      <c r="Z41" s="338"/>
      <c r="AA41" s="275"/>
      <c r="AB41" s="269"/>
      <c r="AC41" s="171"/>
      <c r="AD41" s="172">
        <v>6235</v>
      </c>
      <c r="AE41" s="173" t="s">
        <v>34</v>
      </c>
      <c r="AF41" s="275"/>
      <c r="AG41" s="269"/>
      <c r="AH41" s="284"/>
      <c r="AI41" s="338"/>
      <c r="AJ41" s="275"/>
      <c r="AK41" s="338"/>
      <c r="AL41" s="275">
        <v>1</v>
      </c>
      <c r="AM41" s="269">
        <v>100</v>
      </c>
      <c r="AN41" s="275"/>
      <c r="AO41" s="269"/>
      <c r="AP41" s="171"/>
      <c r="AQ41" s="172">
        <v>6235</v>
      </c>
      <c r="AR41" s="339" t="s">
        <v>34</v>
      </c>
      <c r="AS41" s="275"/>
      <c r="AT41" s="276">
        <v>11004</v>
      </c>
      <c r="AU41" s="337">
        <f t="shared" si="1"/>
        <v>12544</v>
      </c>
    </row>
    <row r="42" spans="1:47" s="45" customFormat="1" ht="12" customHeight="1">
      <c r="A42" s="172">
        <v>6236</v>
      </c>
      <c r="B42" s="173" t="s">
        <v>35</v>
      </c>
      <c r="C42" s="275"/>
      <c r="D42" s="269"/>
      <c r="E42" s="275"/>
      <c r="F42" s="269"/>
      <c r="G42" s="253"/>
      <c r="H42" s="254"/>
      <c r="I42" s="252"/>
      <c r="J42" s="254"/>
      <c r="K42" s="171"/>
      <c r="L42" s="275">
        <v>2</v>
      </c>
      <c r="M42" s="269">
        <v>315</v>
      </c>
      <c r="N42" s="275"/>
      <c r="O42" s="269"/>
      <c r="P42" s="272"/>
      <c r="Q42" s="172">
        <v>6236</v>
      </c>
      <c r="R42" s="173" t="s">
        <v>35</v>
      </c>
      <c r="S42" s="275"/>
      <c r="T42" s="338"/>
      <c r="U42" s="275">
        <v>1</v>
      </c>
      <c r="V42" s="269">
        <v>74</v>
      </c>
      <c r="W42" s="284"/>
      <c r="X42" s="338"/>
      <c r="Y42" s="275"/>
      <c r="Z42" s="338"/>
      <c r="AA42" s="275"/>
      <c r="AB42" s="269"/>
      <c r="AC42" s="171"/>
      <c r="AD42" s="172">
        <v>6236</v>
      </c>
      <c r="AE42" s="173" t="s">
        <v>35</v>
      </c>
      <c r="AF42" s="275"/>
      <c r="AG42" s="269"/>
      <c r="AH42" s="284"/>
      <c r="AI42" s="338"/>
      <c r="AJ42" s="275"/>
      <c r="AK42" s="338"/>
      <c r="AL42" s="275">
        <v>1</v>
      </c>
      <c r="AM42" s="269">
        <v>20</v>
      </c>
      <c r="AN42" s="275"/>
      <c r="AO42" s="269"/>
      <c r="AP42" s="171"/>
      <c r="AQ42" s="172">
        <v>6236</v>
      </c>
      <c r="AR42" s="339" t="s">
        <v>35</v>
      </c>
      <c r="AS42" s="341"/>
      <c r="AT42" s="269">
        <v>202</v>
      </c>
      <c r="AU42" s="337">
        <f t="shared" si="1"/>
        <v>611</v>
      </c>
    </row>
    <row r="43" spans="1:47" s="45" customFormat="1" ht="12" customHeight="1">
      <c r="A43" s="172">
        <v>6237</v>
      </c>
      <c r="B43" s="173" t="s">
        <v>36</v>
      </c>
      <c r="C43" s="275">
        <v>1</v>
      </c>
      <c r="D43" s="276">
        <v>9882</v>
      </c>
      <c r="E43" s="275"/>
      <c r="F43" s="269"/>
      <c r="G43" s="253"/>
      <c r="H43" s="254"/>
      <c r="I43" s="252"/>
      <c r="J43" s="254"/>
      <c r="K43" s="171"/>
      <c r="L43" s="275">
        <v>3</v>
      </c>
      <c r="M43" s="276">
        <v>1347</v>
      </c>
      <c r="N43" s="275"/>
      <c r="O43" s="269"/>
      <c r="P43" s="272"/>
      <c r="Q43" s="172">
        <v>6237</v>
      </c>
      <c r="R43" s="173" t="s">
        <v>36</v>
      </c>
      <c r="S43" s="275"/>
      <c r="T43" s="338"/>
      <c r="U43" s="275"/>
      <c r="V43" s="269"/>
      <c r="W43" s="284"/>
      <c r="X43" s="338"/>
      <c r="Y43" s="275"/>
      <c r="Z43" s="338"/>
      <c r="AA43" s="275"/>
      <c r="AB43" s="269"/>
      <c r="AC43" s="171"/>
      <c r="AD43" s="172">
        <v>6237</v>
      </c>
      <c r="AE43" s="173" t="s">
        <v>36</v>
      </c>
      <c r="AF43" s="275"/>
      <c r="AG43" s="269"/>
      <c r="AH43" s="284"/>
      <c r="AI43" s="338"/>
      <c r="AJ43" s="275"/>
      <c r="AK43" s="338"/>
      <c r="AL43" s="275">
        <v>2</v>
      </c>
      <c r="AM43" s="269">
        <v>40</v>
      </c>
      <c r="AN43" s="275"/>
      <c r="AO43" s="269"/>
      <c r="AP43" s="171"/>
      <c r="AQ43" s="172">
        <v>6237</v>
      </c>
      <c r="AR43" s="339" t="s">
        <v>36</v>
      </c>
      <c r="AS43" s="341"/>
      <c r="AT43" s="269">
        <v>324</v>
      </c>
      <c r="AU43" s="337">
        <f t="shared" si="1"/>
        <v>11593</v>
      </c>
    </row>
    <row r="44" spans="1:47" s="45" customFormat="1" ht="12" customHeight="1">
      <c r="A44" s="172">
        <v>6238</v>
      </c>
      <c r="B44" s="173" t="s">
        <v>37</v>
      </c>
      <c r="C44" s="275"/>
      <c r="D44" s="269"/>
      <c r="E44" s="275"/>
      <c r="F44" s="269"/>
      <c r="G44" s="253"/>
      <c r="H44" s="254"/>
      <c r="I44" s="252"/>
      <c r="J44" s="254"/>
      <c r="K44" s="171"/>
      <c r="L44" s="275">
        <v>6</v>
      </c>
      <c r="M44" s="276">
        <v>2629</v>
      </c>
      <c r="N44" s="275"/>
      <c r="O44" s="269"/>
      <c r="P44" s="185"/>
      <c r="Q44" s="172">
        <v>6238</v>
      </c>
      <c r="R44" s="173" t="s">
        <v>37</v>
      </c>
      <c r="S44" s="275"/>
      <c r="T44" s="338"/>
      <c r="U44" s="275"/>
      <c r="V44" s="269"/>
      <c r="W44" s="284">
        <v>1</v>
      </c>
      <c r="X44" s="338">
        <v>845</v>
      </c>
      <c r="Y44" s="275"/>
      <c r="Z44" s="338"/>
      <c r="AA44" s="275"/>
      <c r="AB44" s="269"/>
      <c r="AC44" s="175"/>
      <c r="AD44" s="172">
        <v>6238</v>
      </c>
      <c r="AE44" s="173" t="s">
        <v>37</v>
      </c>
      <c r="AF44" s="275"/>
      <c r="AG44" s="269"/>
      <c r="AH44" s="284"/>
      <c r="AI44" s="338"/>
      <c r="AJ44" s="275"/>
      <c r="AK44" s="338"/>
      <c r="AL44" s="275"/>
      <c r="AM44" s="269"/>
      <c r="AN44" s="275"/>
      <c r="AO44" s="269"/>
      <c r="AP44" s="171"/>
      <c r="AQ44" s="172">
        <v>6238</v>
      </c>
      <c r="AR44" s="339" t="s">
        <v>37</v>
      </c>
      <c r="AS44" s="275"/>
      <c r="AT44" s="269"/>
      <c r="AU44" s="337">
        <f t="shared" si="1"/>
        <v>3474</v>
      </c>
    </row>
    <row r="45" spans="1:47" s="45" customFormat="1" ht="12" customHeight="1">
      <c r="A45" s="172">
        <v>6239</v>
      </c>
      <c r="B45" s="173" t="s">
        <v>38</v>
      </c>
      <c r="C45" s="275"/>
      <c r="D45" s="269"/>
      <c r="E45" s="275"/>
      <c r="F45" s="269"/>
      <c r="G45" s="253"/>
      <c r="H45" s="254"/>
      <c r="I45" s="252"/>
      <c r="J45" s="254"/>
      <c r="K45" s="171"/>
      <c r="L45" s="275">
        <v>25</v>
      </c>
      <c r="M45" s="276">
        <v>7288</v>
      </c>
      <c r="N45" s="275"/>
      <c r="O45" s="269"/>
      <c r="P45" s="272"/>
      <c r="Q45" s="172">
        <v>6239</v>
      </c>
      <c r="R45" s="173" t="s">
        <v>38</v>
      </c>
      <c r="S45" s="275"/>
      <c r="T45" s="338"/>
      <c r="U45" s="275"/>
      <c r="V45" s="269"/>
      <c r="W45" s="284"/>
      <c r="X45" s="338"/>
      <c r="Y45" s="275"/>
      <c r="Z45" s="338"/>
      <c r="AA45" s="275"/>
      <c r="AB45" s="269"/>
      <c r="AC45" s="171"/>
      <c r="AD45" s="172">
        <v>6239</v>
      </c>
      <c r="AE45" s="173" t="s">
        <v>38</v>
      </c>
      <c r="AF45" s="275"/>
      <c r="AG45" s="269"/>
      <c r="AH45" s="284"/>
      <c r="AI45" s="338"/>
      <c r="AJ45" s="275"/>
      <c r="AK45" s="338"/>
      <c r="AL45" s="275"/>
      <c r="AM45" s="269"/>
      <c r="AN45" s="275"/>
      <c r="AO45" s="269"/>
      <c r="AP45" s="171"/>
      <c r="AQ45" s="172">
        <v>6239</v>
      </c>
      <c r="AR45" s="339" t="s">
        <v>38</v>
      </c>
      <c r="AS45" s="275"/>
      <c r="AT45" s="269"/>
      <c r="AU45" s="337">
        <f t="shared" si="1"/>
        <v>7288</v>
      </c>
    </row>
    <row r="46" spans="1:47" s="45" customFormat="1" ht="12" customHeight="1">
      <c r="A46" s="172">
        <v>6240</v>
      </c>
      <c r="B46" s="173" t="s">
        <v>39</v>
      </c>
      <c r="C46" s="275"/>
      <c r="D46" s="269"/>
      <c r="E46" s="275"/>
      <c r="F46" s="269"/>
      <c r="G46" s="253"/>
      <c r="H46" s="254"/>
      <c r="I46" s="252"/>
      <c r="J46" s="254"/>
      <c r="K46" s="171"/>
      <c r="L46" s="275">
        <v>37</v>
      </c>
      <c r="M46" s="276">
        <v>1765</v>
      </c>
      <c r="N46" s="275">
        <v>5</v>
      </c>
      <c r="O46" s="276">
        <v>4935</v>
      </c>
      <c r="P46" s="272"/>
      <c r="Q46" s="172">
        <v>6240</v>
      </c>
      <c r="R46" s="173" t="s">
        <v>39</v>
      </c>
      <c r="S46" s="275"/>
      <c r="T46" s="338"/>
      <c r="U46" s="275"/>
      <c r="V46" s="269"/>
      <c r="W46" s="284"/>
      <c r="X46" s="338"/>
      <c r="Y46" s="275"/>
      <c r="Z46" s="338"/>
      <c r="AA46" s="275"/>
      <c r="AB46" s="269"/>
      <c r="AC46" s="171"/>
      <c r="AD46" s="172">
        <v>6240</v>
      </c>
      <c r="AE46" s="173" t="s">
        <v>39</v>
      </c>
      <c r="AF46" s="275"/>
      <c r="AG46" s="269"/>
      <c r="AH46" s="284"/>
      <c r="AI46" s="338"/>
      <c r="AJ46" s="275"/>
      <c r="AK46" s="338"/>
      <c r="AL46" s="275"/>
      <c r="AM46" s="269"/>
      <c r="AN46" s="275"/>
      <c r="AO46" s="269"/>
      <c r="AP46" s="171"/>
      <c r="AQ46" s="172">
        <v>6240</v>
      </c>
      <c r="AR46" s="339" t="s">
        <v>39</v>
      </c>
      <c r="AS46" s="275"/>
      <c r="AT46" s="276">
        <v>1248</v>
      </c>
      <c r="AU46" s="337">
        <f t="shared" si="1"/>
        <v>7948</v>
      </c>
    </row>
    <row r="47" spans="1:47" s="45" customFormat="1" ht="12" customHeight="1">
      <c r="A47" s="172">
        <v>6241</v>
      </c>
      <c r="B47" s="173" t="s">
        <v>40</v>
      </c>
      <c r="C47" s="275"/>
      <c r="D47" s="269"/>
      <c r="E47" s="275"/>
      <c r="F47" s="269"/>
      <c r="G47" s="253"/>
      <c r="H47" s="254"/>
      <c r="I47" s="252"/>
      <c r="J47" s="254"/>
      <c r="K47" s="171"/>
      <c r="L47" s="275">
        <v>4</v>
      </c>
      <c r="M47" s="276">
        <v>1838</v>
      </c>
      <c r="N47" s="275"/>
      <c r="O47" s="269"/>
      <c r="P47" s="272"/>
      <c r="Q47" s="172">
        <v>6241</v>
      </c>
      <c r="R47" s="173" t="s">
        <v>40</v>
      </c>
      <c r="S47" s="275"/>
      <c r="T47" s="338"/>
      <c r="U47" s="275"/>
      <c r="V47" s="269"/>
      <c r="W47" s="284"/>
      <c r="X47" s="338"/>
      <c r="Y47" s="275"/>
      <c r="Z47" s="338"/>
      <c r="AA47" s="275"/>
      <c r="AB47" s="269"/>
      <c r="AC47" s="171"/>
      <c r="AD47" s="172">
        <v>6241</v>
      </c>
      <c r="AE47" s="173" t="s">
        <v>40</v>
      </c>
      <c r="AF47" s="275"/>
      <c r="AG47" s="269"/>
      <c r="AH47" s="284"/>
      <c r="AI47" s="338"/>
      <c r="AJ47" s="275"/>
      <c r="AK47" s="338"/>
      <c r="AL47" s="275"/>
      <c r="AM47" s="269"/>
      <c r="AN47" s="275"/>
      <c r="AO47" s="269"/>
      <c r="AP47" s="171"/>
      <c r="AQ47" s="172">
        <v>6241</v>
      </c>
      <c r="AR47" s="339" t="s">
        <v>40</v>
      </c>
      <c r="AS47" s="275"/>
      <c r="AT47" s="276">
        <v>1814</v>
      </c>
      <c r="AU47" s="337">
        <f t="shared" si="1"/>
        <v>3652</v>
      </c>
    </row>
    <row r="48" spans="1:47" s="45" customFormat="1" ht="12" customHeight="1">
      <c r="A48" s="172">
        <v>6242</v>
      </c>
      <c r="B48" s="173" t="s">
        <v>41</v>
      </c>
      <c r="C48" s="275"/>
      <c r="D48" s="269"/>
      <c r="E48" s="275"/>
      <c r="F48" s="269"/>
      <c r="G48" s="253"/>
      <c r="H48" s="254"/>
      <c r="I48" s="252"/>
      <c r="J48" s="254"/>
      <c r="K48" s="171"/>
      <c r="L48" s="275">
        <v>2</v>
      </c>
      <c r="M48" s="269">
        <v>626</v>
      </c>
      <c r="N48" s="275"/>
      <c r="O48" s="269"/>
      <c r="P48" s="272"/>
      <c r="Q48" s="172">
        <v>6242</v>
      </c>
      <c r="R48" s="173" t="s">
        <v>41</v>
      </c>
      <c r="S48" s="275"/>
      <c r="T48" s="338"/>
      <c r="U48" s="275"/>
      <c r="V48" s="269"/>
      <c r="W48" s="284"/>
      <c r="X48" s="338"/>
      <c r="Y48" s="275"/>
      <c r="Z48" s="338"/>
      <c r="AA48" s="275">
        <v>7</v>
      </c>
      <c r="AB48" s="276">
        <v>1350</v>
      </c>
      <c r="AC48" s="171"/>
      <c r="AD48" s="172">
        <v>6242</v>
      </c>
      <c r="AE48" s="173" t="s">
        <v>41</v>
      </c>
      <c r="AF48" s="275"/>
      <c r="AG48" s="269"/>
      <c r="AH48" s="284"/>
      <c r="AI48" s="338"/>
      <c r="AJ48" s="275"/>
      <c r="AK48" s="338"/>
      <c r="AL48" s="275">
        <v>1</v>
      </c>
      <c r="AM48" s="269">
        <v>20</v>
      </c>
      <c r="AN48" s="275">
        <v>5</v>
      </c>
      <c r="AO48" s="269">
        <v>439</v>
      </c>
      <c r="AP48" s="171"/>
      <c r="AQ48" s="172">
        <v>6242</v>
      </c>
      <c r="AR48" s="339" t="s">
        <v>41</v>
      </c>
      <c r="AS48" s="341"/>
      <c r="AT48" s="269">
        <v>123</v>
      </c>
      <c r="AU48" s="337">
        <f t="shared" si="1"/>
        <v>2558</v>
      </c>
    </row>
    <row r="49" spans="1:47" s="45" customFormat="1" ht="12" customHeight="1">
      <c r="A49" s="172">
        <v>6243</v>
      </c>
      <c r="B49" s="173" t="s">
        <v>42</v>
      </c>
      <c r="C49" s="275"/>
      <c r="D49" s="269"/>
      <c r="E49" s="275"/>
      <c r="F49" s="269"/>
      <c r="G49" s="253"/>
      <c r="H49" s="254"/>
      <c r="I49" s="252"/>
      <c r="J49" s="254"/>
      <c r="K49" s="171"/>
      <c r="L49" s="275">
        <v>6</v>
      </c>
      <c r="M49" s="276">
        <v>3340</v>
      </c>
      <c r="N49" s="275">
        <v>1</v>
      </c>
      <c r="O49" s="269">
        <v>629</v>
      </c>
      <c r="P49" s="185"/>
      <c r="Q49" s="172">
        <v>6243</v>
      </c>
      <c r="R49" s="173" t="s">
        <v>42</v>
      </c>
      <c r="S49" s="275"/>
      <c r="T49" s="338"/>
      <c r="U49" s="275"/>
      <c r="V49" s="269"/>
      <c r="W49" s="284"/>
      <c r="X49" s="338"/>
      <c r="Y49" s="275"/>
      <c r="Z49" s="338"/>
      <c r="AA49" s="275">
        <v>2</v>
      </c>
      <c r="AB49" s="269">
        <v>361</v>
      </c>
      <c r="AC49" s="175"/>
      <c r="AD49" s="172">
        <v>6243</v>
      </c>
      <c r="AE49" s="173" t="s">
        <v>42</v>
      </c>
      <c r="AF49" s="275"/>
      <c r="AG49" s="269"/>
      <c r="AH49" s="284"/>
      <c r="AI49" s="338"/>
      <c r="AJ49" s="275"/>
      <c r="AK49" s="338"/>
      <c r="AL49" s="275">
        <v>1</v>
      </c>
      <c r="AM49" s="269">
        <v>100</v>
      </c>
      <c r="AN49" s="275"/>
      <c r="AO49" s="269"/>
      <c r="AP49" s="171"/>
      <c r="AQ49" s="172">
        <v>6243</v>
      </c>
      <c r="AR49" s="339" t="s">
        <v>42</v>
      </c>
      <c r="AS49" s="341"/>
      <c r="AT49" s="276">
        <v>1062</v>
      </c>
      <c r="AU49" s="337">
        <f t="shared" si="1"/>
        <v>5492</v>
      </c>
    </row>
    <row r="50" spans="1:47" s="174" customFormat="1" ht="12" customHeight="1">
      <c r="A50" s="172">
        <v>6244</v>
      </c>
      <c r="B50" s="173" t="s">
        <v>43</v>
      </c>
      <c r="C50" s="275"/>
      <c r="D50" s="269"/>
      <c r="E50" s="275"/>
      <c r="F50" s="269"/>
      <c r="G50" s="253"/>
      <c r="H50" s="254"/>
      <c r="I50" s="252"/>
      <c r="J50" s="254"/>
      <c r="K50" s="171"/>
      <c r="L50" s="275"/>
      <c r="M50" s="269"/>
      <c r="N50" s="275"/>
      <c r="O50" s="269"/>
      <c r="P50" s="272"/>
      <c r="Q50" s="172">
        <v>6244</v>
      </c>
      <c r="R50" s="173" t="s">
        <v>43</v>
      </c>
      <c r="S50" s="275"/>
      <c r="T50" s="340">
        <v>17894</v>
      </c>
      <c r="U50" s="275"/>
      <c r="V50" s="269"/>
      <c r="W50" s="284"/>
      <c r="X50" s="338"/>
      <c r="Y50" s="275"/>
      <c r="Z50" s="338"/>
      <c r="AA50" s="275"/>
      <c r="AB50" s="269"/>
      <c r="AC50" s="171"/>
      <c r="AD50" s="172">
        <v>6244</v>
      </c>
      <c r="AE50" s="173" t="s">
        <v>43</v>
      </c>
      <c r="AF50" s="275"/>
      <c r="AG50" s="269"/>
      <c r="AH50" s="284"/>
      <c r="AI50" s="338"/>
      <c r="AJ50" s="275"/>
      <c r="AK50" s="338"/>
      <c r="AL50" s="275">
        <v>1</v>
      </c>
      <c r="AM50" s="269">
        <v>150</v>
      </c>
      <c r="AN50" s="275"/>
      <c r="AO50" s="269"/>
      <c r="AP50" s="171"/>
      <c r="AQ50" s="172">
        <v>6244</v>
      </c>
      <c r="AR50" s="339" t="s">
        <v>43</v>
      </c>
      <c r="AS50" s="275"/>
      <c r="AT50" s="269"/>
      <c r="AU50" s="337">
        <f t="shared" si="1"/>
        <v>18044</v>
      </c>
    </row>
    <row r="51" spans="1:47" s="45" customFormat="1" ht="12" customHeight="1">
      <c r="A51" s="172">
        <v>6245</v>
      </c>
      <c r="B51" s="173" t="s">
        <v>44</v>
      </c>
      <c r="C51" s="275"/>
      <c r="D51" s="269"/>
      <c r="E51" s="275"/>
      <c r="F51" s="269"/>
      <c r="G51" s="253"/>
      <c r="H51" s="254"/>
      <c r="I51" s="252"/>
      <c r="J51" s="254"/>
      <c r="K51" s="175"/>
      <c r="L51" s="275">
        <v>14</v>
      </c>
      <c r="M51" s="276">
        <v>2976</v>
      </c>
      <c r="N51" s="275">
        <v>5</v>
      </c>
      <c r="O51" s="276">
        <v>3167</v>
      </c>
      <c r="P51" s="272"/>
      <c r="Q51" s="172">
        <v>6245</v>
      </c>
      <c r="R51" s="173" t="s">
        <v>44</v>
      </c>
      <c r="S51" s="275"/>
      <c r="T51" s="340">
        <v>3380</v>
      </c>
      <c r="U51" s="275"/>
      <c r="V51" s="269"/>
      <c r="W51" s="284"/>
      <c r="X51" s="338"/>
      <c r="Y51" s="275"/>
      <c r="Z51" s="338"/>
      <c r="AA51" s="275"/>
      <c r="AB51" s="269"/>
      <c r="AC51" s="171"/>
      <c r="AD51" s="172">
        <v>6245</v>
      </c>
      <c r="AE51" s="173" t="s">
        <v>44</v>
      </c>
      <c r="AF51" s="275"/>
      <c r="AG51" s="269">
        <v>326</v>
      </c>
      <c r="AH51" s="284"/>
      <c r="AI51" s="338"/>
      <c r="AJ51" s="275"/>
      <c r="AK51" s="338"/>
      <c r="AL51" s="275"/>
      <c r="AM51" s="269"/>
      <c r="AN51" s="275"/>
      <c r="AO51" s="269"/>
      <c r="AP51" s="175"/>
      <c r="AQ51" s="172">
        <v>6245</v>
      </c>
      <c r="AR51" s="339" t="s">
        <v>44</v>
      </c>
      <c r="AS51" s="275"/>
      <c r="AT51" s="269"/>
      <c r="AU51" s="337">
        <f t="shared" si="1"/>
        <v>9849</v>
      </c>
    </row>
    <row r="52" spans="1:47" s="45" customFormat="1" ht="12" customHeight="1">
      <c r="A52" s="172">
        <v>6246</v>
      </c>
      <c r="B52" s="173" t="s">
        <v>45</v>
      </c>
      <c r="C52" s="275"/>
      <c r="D52" s="269"/>
      <c r="E52" s="275"/>
      <c r="F52" s="269"/>
      <c r="G52" s="253"/>
      <c r="H52" s="254"/>
      <c r="I52" s="252"/>
      <c r="J52" s="254"/>
      <c r="K52" s="171"/>
      <c r="L52" s="275">
        <v>17</v>
      </c>
      <c r="M52" s="269">
        <v>2795</v>
      </c>
      <c r="N52" s="275">
        <v>1</v>
      </c>
      <c r="O52" s="276">
        <v>359</v>
      </c>
      <c r="P52" s="272"/>
      <c r="Q52" s="172">
        <v>6246</v>
      </c>
      <c r="R52" s="173" t="s">
        <v>45</v>
      </c>
      <c r="S52" s="275"/>
      <c r="T52" s="338">
        <v>1279</v>
      </c>
      <c r="U52" s="275"/>
      <c r="V52" s="269"/>
      <c r="W52" s="284"/>
      <c r="X52" s="338"/>
      <c r="Y52" s="275"/>
      <c r="Z52" s="338"/>
      <c r="AA52" s="275"/>
      <c r="AB52" s="269"/>
      <c r="AC52" s="171"/>
      <c r="AD52" s="172">
        <v>6246</v>
      </c>
      <c r="AE52" s="173" t="s">
        <v>45</v>
      </c>
      <c r="AF52" s="275"/>
      <c r="AG52" s="269"/>
      <c r="AH52" s="253"/>
      <c r="AI52" s="343"/>
      <c r="AJ52" s="275">
        <v>1</v>
      </c>
      <c r="AK52" s="338">
        <v>569</v>
      </c>
      <c r="AL52" s="275">
        <v>2</v>
      </c>
      <c r="AM52" s="269">
        <v>200</v>
      </c>
      <c r="AN52" s="275"/>
      <c r="AO52" s="269"/>
      <c r="AP52" s="171"/>
      <c r="AQ52" s="172">
        <v>6246</v>
      </c>
      <c r="AR52" s="339" t="s">
        <v>45</v>
      </c>
      <c r="AS52" s="341"/>
      <c r="AT52" s="276">
        <v>2348</v>
      </c>
      <c r="AU52" s="337">
        <f t="shared" si="1"/>
        <v>7550</v>
      </c>
    </row>
    <row r="53" spans="1:47" s="45" customFormat="1" ht="12" customHeight="1">
      <c r="A53" s="172">
        <v>6247</v>
      </c>
      <c r="B53" s="173" t="s">
        <v>46</v>
      </c>
      <c r="C53" s="275"/>
      <c r="D53" s="269"/>
      <c r="E53" s="275"/>
      <c r="F53" s="269"/>
      <c r="G53" s="253"/>
      <c r="H53" s="254"/>
      <c r="I53" s="252"/>
      <c r="J53" s="254"/>
      <c r="K53" s="171"/>
      <c r="L53" s="275"/>
      <c r="M53" s="276"/>
      <c r="N53" s="275">
        <v>3</v>
      </c>
      <c r="O53" s="276">
        <v>3153</v>
      </c>
      <c r="P53" s="272"/>
      <c r="Q53" s="172">
        <v>6247</v>
      </c>
      <c r="R53" s="173" t="s">
        <v>46</v>
      </c>
      <c r="S53" s="275"/>
      <c r="T53" s="340"/>
      <c r="U53" s="275"/>
      <c r="V53" s="269"/>
      <c r="W53" s="284"/>
      <c r="X53" s="338"/>
      <c r="Y53" s="275"/>
      <c r="Z53" s="338"/>
      <c r="AA53" s="275">
        <v>2</v>
      </c>
      <c r="AB53" s="269">
        <v>841</v>
      </c>
      <c r="AC53" s="171"/>
      <c r="AD53" s="172">
        <v>6247</v>
      </c>
      <c r="AE53" s="173" t="s">
        <v>46</v>
      </c>
      <c r="AF53" s="275"/>
      <c r="AG53" s="276">
        <v>1159</v>
      </c>
      <c r="AH53" s="284"/>
      <c r="AI53" s="338"/>
      <c r="AJ53" s="275"/>
      <c r="AK53" s="338"/>
      <c r="AL53" s="275">
        <v>2</v>
      </c>
      <c r="AM53" s="269">
        <v>21</v>
      </c>
      <c r="AN53" s="275"/>
      <c r="AO53" s="269"/>
      <c r="AP53" s="171"/>
      <c r="AQ53" s="172">
        <v>6247</v>
      </c>
      <c r="AR53" s="339" t="s">
        <v>46</v>
      </c>
      <c r="AS53" s="341"/>
      <c r="AT53" s="269"/>
      <c r="AU53" s="337">
        <f t="shared" si="1"/>
        <v>5174</v>
      </c>
    </row>
    <row r="54" spans="1:47" s="45" customFormat="1" ht="12" customHeight="1">
      <c r="A54" s="172">
        <v>6248</v>
      </c>
      <c r="B54" s="173" t="s">
        <v>47</v>
      </c>
      <c r="C54" s="275"/>
      <c r="D54" s="269"/>
      <c r="E54" s="275"/>
      <c r="F54" s="269"/>
      <c r="G54" s="253"/>
      <c r="H54" s="254"/>
      <c r="I54" s="252"/>
      <c r="J54" s="254"/>
      <c r="K54" s="171"/>
      <c r="L54" s="275">
        <v>3</v>
      </c>
      <c r="M54" s="269">
        <v>750</v>
      </c>
      <c r="N54" s="275"/>
      <c r="O54" s="269"/>
      <c r="P54" s="272"/>
      <c r="Q54" s="172">
        <v>6248</v>
      </c>
      <c r="R54" s="173" t="s">
        <v>47</v>
      </c>
      <c r="S54" s="275"/>
      <c r="T54" s="338"/>
      <c r="U54" s="275"/>
      <c r="V54" s="269"/>
      <c r="W54" s="284"/>
      <c r="X54" s="338"/>
      <c r="Y54" s="275"/>
      <c r="Z54" s="338"/>
      <c r="AA54" s="275"/>
      <c r="AB54" s="269"/>
      <c r="AC54" s="171"/>
      <c r="AD54" s="172">
        <v>6248</v>
      </c>
      <c r="AE54" s="173" t="s">
        <v>47</v>
      </c>
      <c r="AF54" s="275"/>
      <c r="AG54" s="269">
        <v>223</v>
      </c>
      <c r="AH54" s="284"/>
      <c r="AI54" s="338"/>
      <c r="AJ54" s="275"/>
      <c r="AK54" s="338"/>
      <c r="AL54" s="275"/>
      <c r="AM54" s="269"/>
      <c r="AN54" s="275"/>
      <c r="AO54" s="269"/>
      <c r="AP54" s="171"/>
      <c r="AQ54" s="172">
        <v>6248</v>
      </c>
      <c r="AR54" s="339" t="s">
        <v>47</v>
      </c>
      <c r="AS54" s="275"/>
      <c r="AT54" s="276">
        <v>1654</v>
      </c>
      <c r="AU54" s="337">
        <f t="shared" si="1"/>
        <v>2627</v>
      </c>
    </row>
    <row r="55" spans="1:47" s="174" customFormat="1" ht="12" customHeight="1">
      <c r="A55" s="172">
        <v>6249</v>
      </c>
      <c r="B55" s="173" t="s">
        <v>48</v>
      </c>
      <c r="C55" s="275"/>
      <c r="D55" s="269"/>
      <c r="E55" s="275"/>
      <c r="F55" s="269"/>
      <c r="G55" s="253"/>
      <c r="H55" s="254"/>
      <c r="I55" s="252"/>
      <c r="J55" s="254"/>
      <c r="K55" s="171"/>
      <c r="L55" s="275">
        <v>21</v>
      </c>
      <c r="M55" s="276">
        <v>4999</v>
      </c>
      <c r="N55" s="275"/>
      <c r="O55" s="269"/>
      <c r="P55" s="272"/>
      <c r="Q55" s="172">
        <v>6249</v>
      </c>
      <c r="R55" s="173" t="s">
        <v>48</v>
      </c>
      <c r="S55" s="275"/>
      <c r="T55" s="338"/>
      <c r="U55" s="275"/>
      <c r="V55" s="269"/>
      <c r="W55" s="284"/>
      <c r="X55" s="338"/>
      <c r="Y55" s="275"/>
      <c r="Z55" s="338"/>
      <c r="AA55" s="275"/>
      <c r="AB55" s="269"/>
      <c r="AC55" s="171"/>
      <c r="AD55" s="172">
        <v>6249</v>
      </c>
      <c r="AE55" s="173" t="s">
        <v>48</v>
      </c>
      <c r="AF55" s="275"/>
      <c r="AG55" s="269"/>
      <c r="AH55" s="284"/>
      <c r="AI55" s="338"/>
      <c r="AJ55" s="275"/>
      <c r="AK55" s="338"/>
      <c r="AL55" s="275"/>
      <c r="AM55" s="269"/>
      <c r="AN55" s="275"/>
      <c r="AO55" s="269"/>
      <c r="AP55" s="171"/>
      <c r="AQ55" s="172">
        <v>6249</v>
      </c>
      <c r="AR55" s="339" t="s">
        <v>48</v>
      </c>
      <c r="AS55" s="275"/>
      <c r="AT55" s="269"/>
      <c r="AU55" s="337">
        <f t="shared" si="1"/>
        <v>4999</v>
      </c>
    </row>
    <row r="56" spans="1:47" s="45" customFormat="1" ht="12" customHeight="1">
      <c r="A56" s="172">
        <v>6250</v>
      </c>
      <c r="B56" s="173" t="s">
        <v>49</v>
      </c>
      <c r="C56" s="275"/>
      <c r="D56" s="269"/>
      <c r="E56" s="275"/>
      <c r="F56" s="269"/>
      <c r="G56" s="253"/>
      <c r="H56" s="254"/>
      <c r="I56" s="252"/>
      <c r="J56" s="254"/>
      <c r="K56" s="171"/>
      <c r="L56" s="275">
        <v>3</v>
      </c>
      <c r="M56" s="276">
        <v>2536</v>
      </c>
      <c r="N56" s="275"/>
      <c r="O56" s="269"/>
      <c r="P56" s="185"/>
      <c r="Q56" s="172">
        <v>6250</v>
      </c>
      <c r="R56" s="173" t="s">
        <v>49</v>
      </c>
      <c r="S56" s="275"/>
      <c r="T56" s="340">
        <v>7977</v>
      </c>
      <c r="U56" s="275"/>
      <c r="V56" s="269"/>
      <c r="W56" s="284"/>
      <c r="X56" s="338"/>
      <c r="Y56" s="275"/>
      <c r="Z56" s="338"/>
      <c r="AA56" s="275"/>
      <c r="AB56" s="269"/>
      <c r="AC56" s="175"/>
      <c r="AD56" s="172">
        <v>6250</v>
      </c>
      <c r="AE56" s="173" t="s">
        <v>49</v>
      </c>
      <c r="AF56" s="275"/>
      <c r="AG56" s="269"/>
      <c r="AH56" s="284"/>
      <c r="AI56" s="338"/>
      <c r="AJ56" s="275"/>
      <c r="AK56" s="338"/>
      <c r="AL56" s="275">
        <v>2</v>
      </c>
      <c r="AM56" s="269">
        <v>40</v>
      </c>
      <c r="AN56" s="275"/>
      <c r="AO56" s="269"/>
      <c r="AP56" s="171"/>
      <c r="AQ56" s="172">
        <v>6250</v>
      </c>
      <c r="AR56" s="339" t="s">
        <v>49</v>
      </c>
      <c r="AS56" s="341"/>
      <c r="AT56" s="269"/>
      <c r="AU56" s="337">
        <f t="shared" si="1"/>
        <v>10553</v>
      </c>
    </row>
    <row r="57" spans="1:47" s="45" customFormat="1" ht="12" customHeight="1">
      <c r="A57" s="172">
        <v>6251</v>
      </c>
      <c r="B57" s="173" t="s">
        <v>50</v>
      </c>
      <c r="C57" s="275"/>
      <c r="D57" s="269"/>
      <c r="E57" s="275"/>
      <c r="F57" s="269"/>
      <c r="G57" s="253"/>
      <c r="H57" s="254"/>
      <c r="I57" s="252"/>
      <c r="J57" s="254"/>
      <c r="K57" s="171"/>
      <c r="L57" s="275">
        <v>4</v>
      </c>
      <c r="M57" s="276">
        <v>1406</v>
      </c>
      <c r="N57" s="275"/>
      <c r="O57" s="269"/>
      <c r="P57" s="272"/>
      <c r="Q57" s="172">
        <v>6251</v>
      </c>
      <c r="R57" s="173" t="s">
        <v>50</v>
      </c>
      <c r="S57" s="275"/>
      <c r="T57" s="338"/>
      <c r="U57" s="275"/>
      <c r="V57" s="269"/>
      <c r="W57" s="284"/>
      <c r="X57" s="338"/>
      <c r="Y57" s="275"/>
      <c r="Z57" s="338"/>
      <c r="AA57" s="275"/>
      <c r="AB57" s="269"/>
      <c r="AC57" s="171"/>
      <c r="AD57" s="172">
        <v>6251</v>
      </c>
      <c r="AE57" s="173" t="s">
        <v>50</v>
      </c>
      <c r="AF57" s="275"/>
      <c r="AG57" s="269"/>
      <c r="AH57" s="284"/>
      <c r="AI57" s="338"/>
      <c r="AJ57" s="275"/>
      <c r="AK57" s="338"/>
      <c r="AL57" s="275"/>
      <c r="AM57" s="269"/>
      <c r="AN57" s="275"/>
      <c r="AO57" s="269"/>
      <c r="AP57" s="171"/>
      <c r="AQ57" s="172">
        <v>6251</v>
      </c>
      <c r="AR57" s="339" t="s">
        <v>50</v>
      </c>
      <c r="AS57" s="275"/>
      <c r="AT57" s="276">
        <v>4502</v>
      </c>
      <c r="AU57" s="337">
        <f t="shared" si="1"/>
        <v>5908</v>
      </c>
    </row>
    <row r="58" spans="1:47" s="45" customFormat="1" ht="12" customHeight="1">
      <c r="A58" s="172">
        <v>6252</v>
      </c>
      <c r="B58" s="173" t="s">
        <v>51</v>
      </c>
      <c r="C58" s="275"/>
      <c r="D58" s="269"/>
      <c r="E58" s="275"/>
      <c r="F58" s="269"/>
      <c r="G58" s="253"/>
      <c r="H58" s="254"/>
      <c r="I58" s="252"/>
      <c r="J58" s="254"/>
      <c r="K58" s="171"/>
      <c r="L58" s="275">
        <v>25</v>
      </c>
      <c r="M58" s="276">
        <v>3506</v>
      </c>
      <c r="N58" s="275"/>
      <c r="O58" s="269"/>
      <c r="P58" s="185"/>
      <c r="Q58" s="172">
        <v>6252</v>
      </c>
      <c r="R58" s="173" t="s">
        <v>51</v>
      </c>
      <c r="S58" s="275"/>
      <c r="T58" s="338"/>
      <c r="U58" s="275"/>
      <c r="V58" s="269"/>
      <c r="W58" s="284"/>
      <c r="X58" s="338"/>
      <c r="Y58" s="275"/>
      <c r="Z58" s="338"/>
      <c r="AA58" s="275"/>
      <c r="AB58" s="269"/>
      <c r="AC58" s="175"/>
      <c r="AD58" s="172">
        <v>6252</v>
      </c>
      <c r="AE58" s="173" t="s">
        <v>51</v>
      </c>
      <c r="AF58" s="275"/>
      <c r="AG58" s="269"/>
      <c r="AH58" s="284"/>
      <c r="AI58" s="338"/>
      <c r="AJ58" s="275"/>
      <c r="AK58" s="338"/>
      <c r="AL58" s="275">
        <v>1</v>
      </c>
      <c r="AM58" s="269">
        <v>150</v>
      </c>
      <c r="AN58" s="275">
        <v>1</v>
      </c>
      <c r="AO58" s="269">
        <v>113</v>
      </c>
      <c r="AP58" s="171"/>
      <c r="AQ58" s="172">
        <v>6252</v>
      </c>
      <c r="AR58" s="339" t="s">
        <v>51</v>
      </c>
      <c r="AS58" s="275"/>
      <c r="AT58" s="269">
        <v>144</v>
      </c>
      <c r="AU58" s="337">
        <f t="shared" si="1"/>
        <v>3913</v>
      </c>
    </row>
    <row r="59" spans="1:47" s="45" customFormat="1" ht="12" customHeight="1">
      <c r="A59" s="172">
        <v>6253</v>
      </c>
      <c r="B59" s="173" t="s">
        <v>52</v>
      </c>
      <c r="C59" s="275"/>
      <c r="D59" s="269"/>
      <c r="E59" s="275"/>
      <c r="F59" s="269"/>
      <c r="G59" s="253"/>
      <c r="H59" s="254"/>
      <c r="I59" s="252"/>
      <c r="J59" s="254"/>
      <c r="K59" s="171"/>
      <c r="L59" s="275">
        <v>21</v>
      </c>
      <c r="M59" s="276">
        <v>1384</v>
      </c>
      <c r="N59" s="275"/>
      <c r="O59" s="269"/>
      <c r="P59" s="185"/>
      <c r="Q59" s="172">
        <v>6253</v>
      </c>
      <c r="R59" s="173" t="s">
        <v>52</v>
      </c>
      <c r="S59" s="275"/>
      <c r="T59" s="340">
        <v>1773</v>
      </c>
      <c r="U59" s="275"/>
      <c r="V59" s="269"/>
      <c r="W59" s="284"/>
      <c r="X59" s="338"/>
      <c r="Y59" s="275"/>
      <c r="Z59" s="338"/>
      <c r="AA59" s="275"/>
      <c r="AB59" s="269"/>
      <c r="AC59" s="175"/>
      <c r="AD59" s="172">
        <v>6253</v>
      </c>
      <c r="AE59" s="173" t="s">
        <v>52</v>
      </c>
      <c r="AF59" s="275"/>
      <c r="AG59" s="269"/>
      <c r="AH59" s="284"/>
      <c r="AI59" s="338"/>
      <c r="AJ59" s="275"/>
      <c r="AK59" s="338"/>
      <c r="AL59" s="275"/>
      <c r="AM59" s="269"/>
      <c r="AN59" s="275"/>
      <c r="AO59" s="269"/>
      <c r="AP59" s="171"/>
      <c r="AQ59" s="172">
        <v>6253</v>
      </c>
      <c r="AR59" s="339" t="s">
        <v>52</v>
      </c>
      <c r="AS59" s="341"/>
      <c r="AT59" s="276">
        <v>1604</v>
      </c>
      <c r="AU59" s="337">
        <f t="shared" si="1"/>
        <v>4761</v>
      </c>
    </row>
    <row r="60" spans="1:47" s="45" customFormat="1" ht="12" customHeight="1">
      <c r="A60" s="172">
        <v>6254</v>
      </c>
      <c r="B60" s="173" t="s">
        <v>53</v>
      </c>
      <c r="C60" s="275">
        <v>1</v>
      </c>
      <c r="D60" s="276">
        <v>9882</v>
      </c>
      <c r="E60" s="275"/>
      <c r="F60" s="269"/>
      <c r="G60" s="253"/>
      <c r="H60" s="254"/>
      <c r="I60" s="252"/>
      <c r="J60" s="254"/>
      <c r="K60" s="171"/>
      <c r="L60" s="275"/>
      <c r="M60" s="269"/>
      <c r="N60" s="275"/>
      <c r="O60" s="269"/>
      <c r="P60" s="272"/>
      <c r="Q60" s="172">
        <v>6254</v>
      </c>
      <c r="R60" s="173" t="s">
        <v>53</v>
      </c>
      <c r="S60" s="275"/>
      <c r="T60" s="338"/>
      <c r="U60" s="275"/>
      <c r="V60" s="269"/>
      <c r="W60" s="284"/>
      <c r="X60" s="338"/>
      <c r="Y60" s="275"/>
      <c r="Z60" s="338"/>
      <c r="AA60" s="275"/>
      <c r="AB60" s="269"/>
      <c r="AC60" s="171"/>
      <c r="AD60" s="172">
        <v>6254</v>
      </c>
      <c r="AE60" s="173" t="s">
        <v>53</v>
      </c>
      <c r="AF60" s="275"/>
      <c r="AG60" s="269"/>
      <c r="AH60" s="284"/>
      <c r="AI60" s="338"/>
      <c r="AJ60" s="275"/>
      <c r="AK60" s="338"/>
      <c r="AL60" s="275"/>
      <c r="AM60" s="269"/>
      <c r="AN60" s="275"/>
      <c r="AO60" s="269"/>
      <c r="AP60" s="171"/>
      <c r="AQ60" s="172">
        <v>6254</v>
      </c>
      <c r="AR60" s="339" t="s">
        <v>53</v>
      </c>
      <c r="AS60" s="275"/>
      <c r="AT60" s="269">
        <v>238</v>
      </c>
      <c r="AU60" s="337">
        <f t="shared" si="1"/>
        <v>10120</v>
      </c>
    </row>
    <row r="61" spans="1:47" s="45" customFormat="1" ht="12" customHeight="1">
      <c r="A61" s="172">
        <v>6255</v>
      </c>
      <c r="B61" s="173" t="s">
        <v>54</v>
      </c>
      <c r="C61" s="275"/>
      <c r="D61" s="269"/>
      <c r="E61" s="275"/>
      <c r="F61" s="269"/>
      <c r="G61" s="253"/>
      <c r="H61" s="254"/>
      <c r="I61" s="252"/>
      <c r="J61" s="254"/>
      <c r="K61" s="171"/>
      <c r="L61" s="275"/>
      <c r="M61" s="269"/>
      <c r="N61" s="275"/>
      <c r="O61" s="269"/>
      <c r="P61" s="272"/>
      <c r="Q61" s="172">
        <v>6255</v>
      </c>
      <c r="R61" s="173" t="s">
        <v>54</v>
      </c>
      <c r="S61" s="275"/>
      <c r="T61" s="340">
        <v>4270</v>
      </c>
      <c r="U61" s="275">
        <v>1</v>
      </c>
      <c r="V61" s="269">
        <v>130</v>
      </c>
      <c r="W61" s="284"/>
      <c r="X61" s="338"/>
      <c r="Y61" s="275"/>
      <c r="Z61" s="338"/>
      <c r="AA61" s="275"/>
      <c r="AB61" s="269"/>
      <c r="AC61" s="171"/>
      <c r="AD61" s="172">
        <v>6255</v>
      </c>
      <c r="AE61" s="173" t="s">
        <v>54</v>
      </c>
      <c r="AF61" s="275"/>
      <c r="AG61" s="269"/>
      <c r="AH61" s="284"/>
      <c r="AI61" s="338"/>
      <c r="AJ61" s="275"/>
      <c r="AK61" s="338"/>
      <c r="AL61" s="275">
        <v>28</v>
      </c>
      <c r="AM61" s="269">
        <v>146</v>
      </c>
      <c r="AN61" s="275"/>
      <c r="AO61" s="269"/>
      <c r="AP61" s="171"/>
      <c r="AQ61" s="172">
        <v>6255</v>
      </c>
      <c r="AR61" s="339" t="s">
        <v>54</v>
      </c>
      <c r="AS61" s="341"/>
      <c r="AT61" s="269">
        <v>381</v>
      </c>
      <c r="AU61" s="337">
        <f t="shared" si="1"/>
        <v>4927</v>
      </c>
    </row>
    <row r="62" spans="1:47" s="45" customFormat="1" ht="12" customHeight="1">
      <c r="A62" s="172">
        <v>6256</v>
      </c>
      <c r="B62" s="173" t="s">
        <v>55</v>
      </c>
      <c r="C62" s="275"/>
      <c r="D62" s="269"/>
      <c r="E62" s="275">
        <v>1</v>
      </c>
      <c r="F62" s="269">
        <v>692</v>
      </c>
      <c r="G62" s="253"/>
      <c r="H62" s="254"/>
      <c r="I62" s="252"/>
      <c r="J62" s="254"/>
      <c r="K62" s="171"/>
      <c r="L62" s="275">
        <v>9</v>
      </c>
      <c r="M62" s="276">
        <v>2142</v>
      </c>
      <c r="N62" s="275"/>
      <c r="O62" s="269"/>
      <c r="P62" s="185"/>
      <c r="Q62" s="172">
        <v>6256</v>
      </c>
      <c r="R62" s="173" t="s">
        <v>55</v>
      </c>
      <c r="S62" s="275"/>
      <c r="T62" s="338"/>
      <c r="U62" s="275"/>
      <c r="V62" s="269"/>
      <c r="W62" s="284"/>
      <c r="X62" s="338"/>
      <c r="Y62" s="275"/>
      <c r="Z62" s="338"/>
      <c r="AA62" s="275"/>
      <c r="AB62" s="269"/>
      <c r="AC62" s="175"/>
      <c r="AD62" s="172">
        <v>6256</v>
      </c>
      <c r="AE62" s="173" t="s">
        <v>55</v>
      </c>
      <c r="AF62" s="275"/>
      <c r="AG62" s="269"/>
      <c r="AH62" s="284"/>
      <c r="AI62" s="338"/>
      <c r="AJ62" s="275"/>
      <c r="AK62" s="338"/>
      <c r="AL62" s="275">
        <v>4</v>
      </c>
      <c r="AM62" s="269">
        <v>550</v>
      </c>
      <c r="AN62" s="275"/>
      <c r="AO62" s="269"/>
      <c r="AP62" s="171"/>
      <c r="AQ62" s="172">
        <v>6256</v>
      </c>
      <c r="AR62" s="339" t="s">
        <v>55</v>
      </c>
      <c r="AS62" s="275"/>
      <c r="AT62" s="269">
        <v>194</v>
      </c>
      <c r="AU62" s="337">
        <f t="shared" si="1"/>
        <v>3578</v>
      </c>
    </row>
    <row r="63" spans="1:47" s="45" customFormat="1" ht="12" customHeight="1">
      <c r="A63" s="172">
        <v>6257</v>
      </c>
      <c r="B63" s="173" t="s">
        <v>93</v>
      </c>
      <c r="C63" s="275"/>
      <c r="D63" s="269"/>
      <c r="E63" s="275"/>
      <c r="F63" s="269"/>
      <c r="G63" s="253"/>
      <c r="H63" s="254"/>
      <c r="I63" s="252"/>
      <c r="J63" s="254"/>
      <c r="K63" s="171"/>
      <c r="L63" s="275">
        <v>4</v>
      </c>
      <c r="M63" s="276">
        <v>3581</v>
      </c>
      <c r="N63" s="275">
        <v>6</v>
      </c>
      <c r="O63" s="276">
        <v>7968</v>
      </c>
      <c r="P63" s="272"/>
      <c r="Q63" s="172">
        <v>6257</v>
      </c>
      <c r="R63" s="173" t="s">
        <v>56</v>
      </c>
      <c r="S63" s="275"/>
      <c r="T63" s="340">
        <v>2265</v>
      </c>
      <c r="U63" s="275"/>
      <c r="V63" s="269"/>
      <c r="W63" s="284"/>
      <c r="X63" s="338"/>
      <c r="Y63" s="275"/>
      <c r="Z63" s="338"/>
      <c r="AA63" s="275"/>
      <c r="AB63" s="269"/>
      <c r="AC63" s="171"/>
      <c r="AD63" s="172">
        <v>6257</v>
      </c>
      <c r="AE63" s="173" t="s">
        <v>56</v>
      </c>
      <c r="AF63" s="275"/>
      <c r="AG63" s="269"/>
      <c r="AH63" s="284"/>
      <c r="AI63" s="338"/>
      <c r="AJ63" s="275"/>
      <c r="AK63" s="338"/>
      <c r="AL63" s="275">
        <v>4</v>
      </c>
      <c r="AM63" s="269">
        <v>600</v>
      </c>
      <c r="AN63" s="275"/>
      <c r="AO63" s="269"/>
      <c r="AP63" s="171"/>
      <c r="AQ63" s="172">
        <v>6257</v>
      </c>
      <c r="AR63" s="339" t="s">
        <v>56</v>
      </c>
      <c r="AS63" s="275"/>
      <c r="AT63" s="269">
        <v>439</v>
      </c>
      <c r="AU63" s="337">
        <f t="shared" si="1"/>
        <v>14853</v>
      </c>
    </row>
    <row r="64" spans="1:47" s="45" customFormat="1" ht="12" customHeight="1" thickBot="1">
      <c r="A64" s="176">
        <v>6258</v>
      </c>
      <c r="B64" s="177" t="s">
        <v>57</v>
      </c>
      <c r="C64" s="278">
        <v>1</v>
      </c>
      <c r="D64" s="344">
        <v>9882</v>
      </c>
      <c r="E64" s="278"/>
      <c r="F64" s="279"/>
      <c r="G64" s="277"/>
      <c r="H64" s="256"/>
      <c r="I64" s="255"/>
      <c r="J64" s="256"/>
      <c r="K64" s="171"/>
      <c r="L64" s="278">
        <v>7</v>
      </c>
      <c r="M64" s="279">
        <v>442</v>
      </c>
      <c r="N64" s="278"/>
      <c r="O64" s="279"/>
      <c r="P64" s="272"/>
      <c r="Q64" s="176">
        <v>6258</v>
      </c>
      <c r="R64" s="246" t="s">
        <v>57</v>
      </c>
      <c r="S64" s="278"/>
      <c r="T64" s="345">
        <v>763</v>
      </c>
      <c r="U64" s="278"/>
      <c r="V64" s="279"/>
      <c r="W64" s="286"/>
      <c r="X64" s="345"/>
      <c r="Y64" s="278"/>
      <c r="Z64" s="345"/>
      <c r="AA64" s="278"/>
      <c r="AB64" s="279"/>
      <c r="AC64" s="171"/>
      <c r="AD64" s="176">
        <v>6258</v>
      </c>
      <c r="AE64" s="246" t="s">
        <v>57</v>
      </c>
      <c r="AF64" s="278"/>
      <c r="AG64" s="279"/>
      <c r="AH64" s="286"/>
      <c r="AI64" s="345"/>
      <c r="AJ64" s="278"/>
      <c r="AK64" s="345"/>
      <c r="AL64" s="278">
        <v>4</v>
      </c>
      <c r="AM64" s="279">
        <v>80</v>
      </c>
      <c r="AN64" s="278"/>
      <c r="AO64" s="279"/>
      <c r="AP64" s="171"/>
      <c r="AQ64" s="176">
        <v>6258</v>
      </c>
      <c r="AR64" s="346" t="s">
        <v>57</v>
      </c>
      <c r="AS64" s="278"/>
      <c r="AT64" s="279">
        <v>105</v>
      </c>
      <c r="AU64" s="337">
        <f t="shared" si="1"/>
        <v>11272</v>
      </c>
    </row>
    <row r="65" spans="1:47" s="184" customFormat="1" ht="15" customHeight="1" thickBot="1">
      <c r="A65" s="178"/>
      <c r="B65" s="179" t="s">
        <v>65</v>
      </c>
      <c r="C65" s="180">
        <f t="shared" ref="C65:J65" si="2">SUM(C7:C64)</f>
        <v>7</v>
      </c>
      <c r="D65" s="180">
        <f t="shared" si="2"/>
        <v>69174</v>
      </c>
      <c r="E65" s="180">
        <f t="shared" si="2"/>
        <v>3</v>
      </c>
      <c r="F65" s="180">
        <f t="shared" si="2"/>
        <v>3926</v>
      </c>
      <c r="G65" s="182">
        <f t="shared" si="2"/>
        <v>0</v>
      </c>
      <c r="H65" s="180">
        <f t="shared" si="2"/>
        <v>0</v>
      </c>
      <c r="I65" s="180">
        <f t="shared" si="2"/>
        <v>0</v>
      </c>
      <c r="J65" s="180">
        <f t="shared" si="2"/>
        <v>0</v>
      </c>
      <c r="K65" s="181"/>
      <c r="L65" s="180">
        <f>SUM(L7:L64)</f>
        <v>996</v>
      </c>
      <c r="M65" s="180">
        <f>SUM(M7:M64)</f>
        <v>172434</v>
      </c>
      <c r="N65" s="180">
        <f>SUM(N7:N64)</f>
        <v>38</v>
      </c>
      <c r="O65" s="180">
        <f>SUM(O7:O64)</f>
        <v>36859</v>
      </c>
      <c r="P65" s="244"/>
      <c r="Q65" s="178"/>
      <c r="R65" s="245" t="s">
        <v>65</v>
      </c>
      <c r="S65" s="242">
        <f t="shared" ref="S65:AB65" si="3">SUM(S7:S64)</f>
        <v>0</v>
      </c>
      <c r="T65" s="242">
        <f t="shared" si="3"/>
        <v>81362</v>
      </c>
      <c r="U65" s="242">
        <f t="shared" si="3"/>
        <v>6</v>
      </c>
      <c r="V65" s="242">
        <f t="shared" si="3"/>
        <v>648</v>
      </c>
      <c r="W65" s="242">
        <f t="shared" si="3"/>
        <v>3</v>
      </c>
      <c r="X65" s="242">
        <f t="shared" si="3"/>
        <v>2617</v>
      </c>
      <c r="Y65" s="242">
        <f t="shared" si="3"/>
        <v>0</v>
      </c>
      <c r="Z65" s="242">
        <f t="shared" si="3"/>
        <v>0</v>
      </c>
      <c r="AA65" s="242">
        <f t="shared" si="3"/>
        <v>24</v>
      </c>
      <c r="AB65" s="242">
        <f t="shared" si="3"/>
        <v>7515</v>
      </c>
      <c r="AC65" s="244"/>
      <c r="AD65" s="178"/>
      <c r="AE65" s="245" t="s">
        <v>65</v>
      </c>
      <c r="AF65" s="242">
        <f t="shared" ref="AF65:AO65" si="4">SUM(AF7:AF64)</f>
        <v>0</v>
      </c>
      <c r="AG65" s="242">
        <f t="shared" si="4"/>
        <v>2068</v>
      </c>
      <c r="AH65" s="180">
        <f t="shared" si="4"/>
        <v>1</v>
      </c>
      <c r="AI65" s="180">
        <f t="shared" si="4"/>
        <v>287</v>
      </c>
      <c r="AJ65" s="242">
        <f t="shared" si="4"/>
        <v>3</v>
      </c>
      <c r="AK65" s="242">
        <f t="shared" si="4"/>
        <v>4046</v>
      </c>
      <c r="AL65" s="242">
        <f t="shared" si="4"/>
        <v>92</v>
      </c>
      <c r="AM65" s="242">
        <f t="shared" si="4"/>
        <v>4478</v>
      </c>
      <c r="AN65" s="242">
        <f t="shared" si="4"/>
        <v>13</v>
      </c>
      <c r="AO65" s="242">
        <f t="shared" si="4"/>
        <v>1349</v>
      </c>
      <c r="AP65" s="181"/>
      <c r="AQ65" s="183"/>
      <c r="AR65" s="179" t="s">
        <v>65</v>
      </c>
      <c r="AS65" s="242">
        <f>SUM(AS7:AS64)</f>
        <v>0</v>
      </c>
      <c r="AT65" s="242">
        <f>SUM(AT7:AT64)</f>
        <v>66154</v>
      </c>
      <c r="AU65" s="180">
        <f>SUM(AU7:AU64)</f>
        <v>452917</v>
      </c>
    </row>
    <row r="66" spans="1:47" s="45" customFormat="1" ht="9.75">
      <c r="K66" s="185"/>
      <c r="AP66" s="185"/>
    </row>
    <row r="67" spans="1:47" s="45" customFormat="1" ht="9.75">
      <c r="K67" s="185"/>
      <c r="AP67" s="185"/>
      <c r="AU67" s="287"/>
    </row>
    <row r="68" spans="1:47" s="186" customFormat="1" ht="11.25">
      <c r="K68" s="280"/>
      <c r="AP68" s="280"/>
    </row>
    <row r="69" spans="1:47" s="186" customFormat="1" ht="11.25">
      <c r="K69" s="280"/>
      <c r="AP69" s="280"/>
    </row>
    <row r="70" spans="1:47" s="186" customFormat="1" ht="11.25">
      <c r="K70" s="280"/>
      <c r="AP70" s="280"/>
    </row>
    <row r="71" spans="1:47" s="186" customFormat="1" ht="11.25">
      <c r="K71" s="280"/>
      <c r="AP71" s="280"/>
    </row>
    <row r="72" spans="1:47" s="186" customFormat="1" ht="11.25">
      <c r="K72" s="280"/>
      <c r="AP72" s="280"/>
    </row>
    <row r="73" spans="1:47" s="186" customFormat="1" ht="11.25">
      <c r="K73" s="280"/>
      <c r="AP73" s="280"/>
    </row>
    <row r="74" spans="1:47" s="186" customFormat="1" ht="11.25">
      <c r="K74" s="280"/>
      <c r="AP74" s="280"/>
    </row>
    <row r="75" spans="1:47" s="186" customFormat="1" ht="11.25">
      <c r="K75" s="280"/>
      <c r="AP75" s="280"/>
    </row>
    <row r="76" spans="1:47" s="186" customFormat="1" ht="11.25">
      <c r="K76" s="280"/>
      <c r="AP76" s="280"/>
    </row>
    <row r="77" spans="1:47" s="186" customFormat="1" ht="11.25">
      <c r="K77" s="280"/>
      <c r="AP77" s="280"/>
    </row>
    <row r="78" spans="1:47" s="186" customFormat="1" ht="11.25">
      <c r="K78" s="280"/>
      <c r="AP78" s="280"/>
    </row>
    <row r="79" spans="1:47" s="186" customFormat="1" ht="11.25">
      <c r="K79" s="280"/>
      <c r="AP79" s="280"/>
    </row>
    <row r="80" spans="1:47" s="186" customFormat="1" ht="11.25">
      <c r="K80" s="280"/>
      <c r="AP80" s="280"/>
    </row>
    <row r="81" spans="11:42" s="186" customFormat="1" ht="11.25">
      <c r="K81" s="280"/>
      <c r="AP81" s="280"/>
    </row>
    <row r="82" spans="11:42" s="186" customFormat="1" ht="11.25">
      <c r="K82" s="280"/>
      <c r="AP82" s="280"/>
    </row>
    <row r="83" spans="11:42" s="186" customFormat="1" ht="11.25">
      <c r="K83" s="280"/>
      <c r="AP83" s="280"/>
    </row>
    <row r="84" spans="11:42" s="186" customFormat="1" ht="11.25">
      <c r="K84" s="280"/>
      <c r="AP84" s="280"/>
    </row>
    <row r="85" spans="11:42" s="186" customFormat="1" ht="11.25">
      <c r="K85" s="280"/>
      <c r="AP85" s="280"/>
    </row>
    <row r="86" spans="11:42" s="186" customFormat="1" ht="11.25">
      <c r="K86" s="280"/>
      <c r="AP86" s="280"/>
    </row>
    <row r="87" spans="11:42" s="186" customFormat="1" ht="11.25">
      <c r="K87" s="280"/>
      <c r="AP87" s="280"/>
    </row>
    <row r="88" spans="11:42" s="186" customFormat="1" ht="11.25">
      <c r="K88" s="280"/>
      <c r="AP88" s="280"/>
    </row>
    <row r="89" spans="11:42" s="186" customFormat="1" ht="11.25">
      <c r="K89" s="280"/>
      <c r="AP89" s="280"/>
    </row>
    <row r="90" spans="11:42" s="186" customFormat="1" ht="11.25">
      <c r="K90" s="280"/>
      <c r="AP90" s="280"/>
    </row>
    <row r="91" spans="11:42" s="186" customFormat="1" ht="11.25">
      <c r="K91" s="280"/>
      <c r="AP91" s="280"/>
    </row>
    <row r="92" spans="11:42" s="186" customFormat="1" ht="11.25">
      <c r="K92" s="280"/>
      <c r="AP92" s="280"/>
    </row>
    <row r="93" spans="11:42" s="186" customFormat="1" ht="11.25">
      <c r="K93" s="280"/>
      <c r="AP93" s="280"/>
    </row>
    <row r="94" spans="11:42" s="186" customFormat="1" ht="11.25">
      <c r="K94" s="280"/>
      <c r="AP94" s="280"/>
    </row>
    <row r="95" spans="11:42" s="186" customFormat="1" ht="11.25">
      <c r="K95" s="280"/>
      <c r="AP95" s="280"/>
    </row>
    <row r="96" spans="11:42" s="186" customFormat="1" ht="11.25">
      <c r="K96" s="280"/>
      <c r="AP96" s="280"/>
    </row>
    <row r="97" spans="11:42" s="186" customFormat="1" ht="11.25">
      <c r="K97" s="280"/>
      <c r="AP97" s="280"/>
    </row>
    <row r="98" spans="11:42" s="186" customFormat="1" ht="11.25">
      <c r="K98" s="280"/>
      <c r="AP98" s="280"/>
    </row>
    <row r="99" spans="11:42" s="186" customFormat="1" ht="11.25">
      <c r="K99" s="280"/>
      <c r="AP99" s="280"/>
    </row>
    <row r="100" spans="11:42" s="186" customFormat="1" ht="11.25">
      <c r="K100" s="280"/>
      <c r="AP100" s="280"/>
    </row>
    <row r="101" spans="11:42" s="186" customFormat="1" ht="11.25">
      <c r="K101" s="280"/>
      <c r="AP101" s="280"/>
    </row>
    <row r="102" spans="11:42" s="186" customFormat="1" ht="11.25">
      <c r="K102" s="280"/>
      <c r="AP102" s="280"/>
    </row>
    <row r="103" spans="11:42" s="186" customFormat="1" ht="11.25">
      <c r="K103" s="280"/>
      <c r="AP103" s="280"/>
    </row>
    <row r="104" spans="11:42" s="186" customFormat="1" ht="11.25">
      <c r="K104" s="280"/>
      <c r="AP104" s="280"/>
    </row>
    <row r="105" spans="11:42" s="186" customFormat="1" ht="11.25">
      <c r="K105" s="280"/>
      <c r="AP105" s="280"/>
    </row>
    <row r="106" spans="11:42" s="186" customFormat="1" ht="11.25">
      <c r="K106" s="280"/>
      <c r="AP106" s="280"/>
    </row>
    <row r="107" spans="11:42" s="186" customFormat="1" ht="11.25">
      <c r="K107" s="280"/>
      <c r="AP107" s="280"/>
    </row>
    <row r="108" spans="11:42" s="186" customFormat="1" ht="11.25">
      <c r="K108" s="280"/>
      <c r="AP108" s="280"/>
    </row>
    <row r="109" spans="11:42" s="186" customFormat="1" ht="11.25">
      <c r="K109" s="280"/>
      <c r="AP109" s="280"/>
    </row>
    <row r="110" spans="11:42" s="186" customFormat="1" ht="11.25">
      <c r="K110" s="280"/>
      <c r="AP110" s="280"/>
    </row>
    <row r="111" spans="11:42" s="186" customFormat="1" ht="11.25">
      <c r="K111" s="280"/>
      <c r="AP111" s="280"/>
    </row>
    <row r="112" spans="11:42" s="186" customFormat="1" ht="11.25">
      <c r="K112" s="280"/>
      <c r="AP112" s="280"/>
    </row>
    <row r="113" spans="11:42" s="186" customFormat="1" ht="11.25">
      <c r="K113" s="280"/>
      <c r="AP113" s="280"/>
    </row>
    <row r="114" spans="11:42" s="186" customFormat="1" ht="11.25">
      <c r="K114" s="280"/>
      <c r="AP114" s="280"/>
    </row>
    <row r="115" spans="11:42" s="186" customFormat="1" ht="11.25">
      <c r="K115" s="280"/>
      <c r="AP115" s="280"/>
    </row>
    <row r="116" spans="11:42" s="186" customFormat="1" ht="11.25">
      <c r="K116" s="280"/>
      <c r="AP116" s="280"/>
    </row>
    <row r="117" spans="11:42" s="186" customFormat="1" ht="11.25">
      <c r="K117" s="280"/>
      <c r="AP117" s="280"/>
    </row>
    <row r="118" spans="11:42" s="186" customFormat="1" ht="11.25">
      <c r="K118" s="280"/>
      <c r="AP118" s="280"/>
    </row>
    <row r="119" spans="11:42" s="186" customFormat="1" ht="11.25">
      <c r="K119" s="280"/>
      <c r="AP119" s="280"/>
    </row>
    <row r="120" spans="11:42" s="186" customFormat="1" ht="11.25">
      <c r="K120" s="280"/>
      <c r="AP120" s="280"/>
    </row>
    <row r="121" spans="11:42" s="186" customFormat="1" ht="11.25">
      <c r="K121" s="280"/>
      <c r="AP121" s="280"/>
    </row>
    <row r="122" spans="11:42" s="186" customFormat="1" ht="11.25">
      <c r="K122" s="280"/>
      <c r="AP122" s="280"/>
    </row>
    <row r="123" spans="11:42" s="186" customFormat="1" ht="11.25">
      <c r="K123" s="280"/>
      <c r="AP123" s="280"/>
    </row>
    <row r="124" spans="11:42" s="186" customFormat="1" ht="11.25">
      <c r="K124" s="280"/>
      <c r="AP124" s="280"/>
    </row>
    <row r="125" spans="11:42" s="186" customFormat="1" ht="11.25">
      <c r="K125" s="280"/>
      <c r="AP125" s="280"/>
    </row>
    <row r="126" spans="11:42" s="186" customFormat="1" ht="11.25">
      <c r="K126" s="280"/>
      <c r="AP126" s="280"/>
    </row>
    <row r="127" spans="11:42" s="186" customFormat="1" ht="11.25">
      <c r="K127" s="280"/>
      <c r="AP127" s="280"/>
    </row>
    <row r="128" spans="11:42" s="186" customFormat="1" ht="11.25">
      <c r="K128" s="280"/>
      <c r="AP128" s="280"/>
    </row>
    <row r="129" spans="11:42" s="186" customFormat="1" ht="11.25">
      <c r="K129" s="280"/>
      <c r="AP129" s="280"/>
    </row>
    <row r="130" spans="11:42" s="186" customFormat="1" ht="11.25">
      <c r="K130" s="280"/>
      <c r="AP130" s="280"/>
    </row>
    <row r="131" spans="11:42" s="186" customFormat="1" ht="11.25">
      <c r="K131" s="280"/>
      <c r="AP131" s="280"/>
    </row>
    <row r="132" spans="11:42" s="186" customFormat="1" ht="11.25">
      <c r="K132" s="280"/>
      <c r="AP132" s="280"/>
    </row>
    <row r="133" spans="11:42" s="186" customFormat="1" ht="11.25">
      <c r="K133" s="280"/>
      <c r="AP133" s="280"/>
    </row>
    <row r="134" spans="11:42" s="186" customFormat="1" ht="11.25">
      <c r="K134" s="280"/>
      <c r="AP134" s="280"/>
    </row>
    <row r="135" spans="11:42" s="186" customFormat="1" ht="11.25">
      <c r="K135" s="280"/>
      <c r="AP135" s="280"/>
    </row>
    <row r="136" spans="11:42" s="186" customFormat="1" ht="11.25">
      <c r="K136" s="280"/>
      <c r="AP136" s="280"/>
    </row>
    <row r="137" spans="11:42" s="186" customFormat="1" ht="11.25">
      <c r="K137" s="280"/>
      <c r="AP137" s="280"/>
    </row>
    <row r="138" spans="11:42" s="186" customFormat="1" ht="11.25">
      <c r="K138" s="280"/>
      <c r="AP138" s="280"/>
    </row>
    <row r="139" spans="11:42" s="186" customFormat="1" ht="11.25">
      <c r="K139" s="280"/>
      <c r="AP139" s="280"/>
    </row>
    <row r="140" spans="11:42" s="186" customFormat="1" ht="11.25">
      <c r="K140" s="280"/>
      <c r="AP140" s="280"/>
    </row>
    <row r="141" spans="11:42" s="186" customFormat="1" ht="11.25">
      <c r="K141" s="280"/>
      <c r="AP141" s="280"/>
    </row>
    <row r="142" spans="11:42" s="186" customFormat="1" ht="11.25">
      <c r="K142" s="280"/>
      <c r="AP142" s="280"/>
    </row>
    <row r="143" spans="11:42" s="186" customFormat="1" ht="11.25">
      <c r="K143" s="280"/>
      <c r="AP143" s="280"/>
    </row>
    <row r="144" spans="11:42" s="186" customFormat="1" ht="11.25">
      <c r="K144" s="280"/>
      <c r="AP144" s="280"/>
    </row>
    <row r="145" spans="11:42" s="186" customFormat="1" ht="11.25">
      <c r="K145" s="280"/>
      <c r="AP145" s="280"/>
    </row>
    <row r="146" spans="11:42" s="186" customFormat="1" ht="11.25">
      <c r="K146" s="280"/>
      <c r="AP146" s="280"/>
    </row>
    <row r="147" spans="11:42" s="186" customFormat="1" ht="11.25">
      <c r="K147" s="280"/>
      <c r="AP147" s="280"/>
    </row>
    <row r="148" spans="11:42" s="186" customFormat="1" ht="11.25">
      <c r="K148" s="280"/>
      <c r="AP148" s="280"/>
    </row>
    <row r="149" spans="11:42" s="186" customFormat="1" ht="11.25">
      <c r="K149" s="280"/>
      <c r="AP149" s="280"/>
    </row>
    <row r="150" spans="11:42" s="186" customFormat="1" ht="11.25">
      <c r="K150" s="280"/>
      <c r="AP150" s="280"/>
    </row>
    <row r="151" spans="11:42" s="186" customFormat="1" ht="11.25">
      <c r="K151" s="280"/>
      <c r="AP151" s="280"/>
    </row>
    <row r="152" spans="11:42" s="186" customFormat="1" ht="11.25">
      <c r="K152" s="280"/>
      <c r="AP152" s="280"/>
    </row>
    <row r="153" spans="11:42" s="186" customFormat="1" ht="11.25">
      <c r="K153" s="280"/>
      <c r="AP153" s="280"/>
    </row>
    <row r="154" spans="11:42" s="186" customFormat="1" ht="11.25">
      <c r="K154" s="280"/>
      <c r="AP154" s="280"/>
    </row>
    <row r="155" spans="11:42" s="186" customFormat="1" ht="11.25">
      <c r="K155" s="280"/>
      <c r="AP155" s="280"/>
    </row>
    <row r="156" spans="11:42" s="186" customFormat="1" ht="11.25">
      <c r="K156" s="280"/>
      <c r="AP156" s="280"/>
    </row>
    <row r="157" spans="11:42" s="186" customFormat="1" ht="11.25">
      <c r="K157" s="280"/>
      <c r="AP157" s="280"/>
    </row>
    <row r="158" spans="11:42" s="186" customFormat="1" ht="11.25">
      <c r="K158" s="280"/>
      <c r="AP158" s="280"/>
    </row>
    <row r="159" spans="11:42" s="186" customFormat="1" ht="11.25">
      <c r="K159" s="280"/>
      <c r="AP159" s="280"/>
    </row>
    <row r="160" spans="11:42" s="186" customFormat="1" ht="11.25">
      <c r="K160" s="280"/>
      <c r="AP160" s="280"/>
    </row>
    <row r="161" spans="11:42" s="186" customFormat="1" ht="11.25">
      <c r="K161" s="280"/>
      <c r="AP161" s="280"/>
    </row>
    <row r="162" spans="11:42" s="186" customFormat="1" ht="11.25">
      <c r="K162" s="280"/>
      <c r="AP162" s="280"/>
    </row>
    <row r="163" spans="11:42" s="186" customFormat="1" ht="11.25">
      <c r="K163" s="280"/>
      <c r="AP163" s="280"/>
    </row>
    <row r="164" spans="11:42" s="186" customFormat="1" ht="11.25">
      <c r="K164" s="280"/>
      <c r="AP164" s="280"/>
    </row>
    <row r="165" spans="11:42" s="186" customFormat="1" ht="11.25">
      <c r="K165" s="280"/>
      <c r="AP165" s="280"/>
    </row>
    <row r="166" spans="11:42" s="186" customFormat="1" ht="11.25">
      <c r="K166" s="280"/>
      <c r="AP166" s="280"/>
    </row>
    <row r="167" spans="11:42" s="186" customFormat="1" ht="11.25">
      <c r="K167" s="280"/>
      <c r="AP167" s="280"/>
    </row>
    <row r="168" spans="11:42" s="186" customFormat="1" ht="11.25">
      <c r="K168" s="280"/>
      <c r="AP168" s="280"/>
    </row>
  </sheetData>
  <pageMargins left="0.47244094488188981" right="0" top="0" bottom="0" header="0" footer="0"/>
  <pageSetup paperSize="9" orientation="portrait" r:id="rId1"/>
  <headerFooter alignWithMargins="0">
    <oddFooter>&amp;C&amp;8Ministrstvo za javno upravo / Služba za upravne enote</oddFooter>
  </headerFooter>
  <drawing r:id="rId2"/>
</worksheet>
</file>

<file path=xl/worksheets/sheet1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indexed="33"/>
  </sheetPr>
  <dimension ref="A1:E63"/>
  <sheetViews>
    <sheetView workbookViewId="0">
      <pane ySplit="4" topLeftCell="A5" activePane="bottomLeft" state="frozen"/>
      <selection pane="bottomLeft" sqref="A1:E1"/>
    </sheetView>
  </sheetViews>
  <sheetFormatPr defaultRowHeight="12.75"/>
  <cols>
    <col min="1" max="1" width="5.5703125" customWidth="1"/>
    <col min="2" max="2" width="17.140625" bestFit="1" customWidth="1"/>
    <col min="3" max="4" width="18.85546875" bestFit="1" customWidth="1"/>
    <col min="5" max="5" width="14.85546875" customWidth="1"/>
  </cols>
  <sheetData>
    <row r="1" spans="1:5" ht="15.75">
      <c r="A1" s="387" t="s">
        <v>189</v>
      </c>
      <c r="B1" s="387"/>
      <c r="C1" s="377"/>
      <c r="D1" s="377"/>
      <c r="E1" s="377"/>
    </row>
    <row r="2" spans="1:5" ht="17.25" customHeight="1" thickBot="1">
      <c r="A2" s="187" t="s">
        <v>190</v>
      </c>
      <c r="B2" s="188"/>
      <c r="C2" s="189"/>
      <c r="D2" s="189"/>
      <c r="E2" s="190"/>
    </row>
    <row r="3" spans="1:5" ht="25.5">
      <c r="A3" s="384" t="s">
        <v>103</v>
      </c>
      <c r="B3" s="386" t="s">
        <v>120</v>
      </c>
      <c r="C3" s="159" t="s">
        <v>160</v>
      </c>
      <c r="D3" s="159" t="s">
        <v>160</v>
      </c>
      <c r="E3" s="384" t="s">
        <v>95</v>
      </c>
    </row>
    <row r="4" spans="1:5" ht="13.5" customHeight="1" thickBot="1">
      <c r="A4" s="385"/>
      <c r="B4" s="385"/>
      <c r="C4" s="160">
        <v>2017</v>
      </c>
      <c r="D4" s="160">
        <v>2018</v>
      </c>
      <c r="E4" s="385"/>
    </row>
    <row r="5" spans="1:5" ht="12.75" customHeight="1">
      <c r="A5" s="192">
        <v>6201</v>
      </c>
      <c r="B5" s="193" t="s">
        <v>0</v>
      </c>
      <c r="C5" s="288">
        <v>2322</v>
      </c>
      <c r="D5" s="289">
        <v>10022</v>
      </c>
      <c r="E5" s="191">
        <f t="shared" ref="E5:E63" si="0">D5/C5*100</f>
        <v>431.61068044788971</v>
      </c>
    </row>
    <row r="6" spans="1:5" ht="12.75" customHeight="1">
      <c r="A6" s="192">
        <v>6202</v>
      </c>
      <c r="B6" s="193" t="s">
        <v>1</v>
      </c>
      <c r="C6" s="288">
        <v>12918</v>
      </c>
      <c r="D6" s="289">
        <v>4391</v>
      </c>
      <c r="E6" s="191">
        <f t="shared" si="0"/>
        <v>33.991329927233316</v>
      </c>
    </row>
    <row r="7" spans="1:5" ht="12.75" customHeight="1">
      <c r="A7" s="192">
        <v>6203</v>
      </c>
      <c r="B7" s="193" t="s">
        <v>2</v>
      </c>
      <c r="C7" s="288">
        <v>4724</v>
      </c>
      <c r="D7" s="289">
        <v>278</v>
      </c>
      <c r="E7" s="191">
        <f t="shared" si="0"/>
        <v>5.8848433530906012</v>
      </c>
    </row>
    <row r="8" spans="1:5" ht="12.75" customHeight="1">
      <c r="A8" s="192">
        <v>6204</v>
      </c>
      <c r="B8" s="193" t="s">
        <v>3</v>
      </c>
      <c r="C8" s="288">
        <v>3390</v>
      </c>
      <c r="D8" s="289">
        <v>2716</v>
      </c>
      <c r="E8" s="191">
        <f t="shared" si="0"/>
        <v>80.117994100294993</v>
      </c>
    </row>
    <row r="9" spans="1:5" ht="12.75" customHeight="1">
      <c r="A9" s="192">
        <v>6205</v>
      </c>
      <c r="B9" s="193" t="s">
        <v>4</v>
      </c>
      <c r="C9" s="288">
        <v>4244</v>
      </c>
      <c r="D9" s="289">
        <v>2997</v>
      </c>
      <c r="E9" s="191">
        <f t="shared" si="0"/>
        <v>70.617342130065978</v>
      </c>
    </row>
    <row r="10" spans="1:5" ht="12.75" customHeight="1">
      <c r="A10" s="192">
        <v>6206</v>
      </c>
      <c r="B10" s="193" t="s">
        <v>5</v>
      </c>
      <c r="C10" s="288">
        <v>1000</v>
      </c>
      <c r="D10" s="289">
        <v>2038</v>
      </c>
      <c r="E10" s="191">
        <f t="shared" si="0"/>
        <v>203.79999999999998</v>
      </c>
    </row>
    <row r="11" spans="1:5" ht="12.75" customHeight="1">
      <c r="A11" s="192">
        <v>6207</v>
      </c>
      <c r="B11" s="193" t="s">
        <v>6</v>
      </c>
      <c r="C11" s="288">
        <v>2411</v>
      </c>
      <c r="D11" s="289">
        <v>1888</v>
      </c>
      <c r="E11" s="191">
        <f t="shared" si="0"/>
        <v>78.307756117793446</v>
      </c>
    </row>
    <row r="12" spans="1:5" ht="12.75" customHeight="1">
      <c r="A12" s="192">
        <v>6208</v>
      </c>
      <c r="B12" s="193" t="s">
        <v>7</v>
      </c>
      <c r="C12" s="288">
        <v>1524</v>
      </c>
      <c r="D12" s="289">
        <v>17835</v>
      </c>
      <c r="E12" s="191">
        <f t="shared" si="0"/>
        <v>1170.275590551181</v>
      </c>
    </row>
    <row r="13" spans="1:5" ht="12.75" customHeight="1">
      <c r="A13" s="192">
        <v>6209</v>
      </c>
      <c r="B13" s="193" t="s">
        <v>8</v>
      </c>
      <c r="C13" s="288">
        <v>3230</v>
      </c>
      <c r="D13" s="289">
        <v>1312</v>
      </c>
      <c r="E13" s="191">
        <f t="shared" si="0"/>
        <v>40.619195046439629</v>
      </c>
    </row>
    <row r="14" spans="1:5" ht="12.75" customHeight="1">
      <c r="A14" s="192">
        <v>6210</v>
      </c>
      <c r="B14" s="193" t="s">
        <v>9</v>
      </c>
      <c r="C14" s="288">
        <v>2497</v>
      </c>
      <c r="D14" s="289">
        <v>11074</v>
      </c>
      <c r="E14" s="191">
        <f t="shared" si="0"/>
        <v>443.49219062875449</v>
      </c>
    </row>
    <row r="15" spans="1:5" ht="12.75" customHeight="1">
      <c r="A15" s="192">
        <v>6211</v>
      </c>
      <c r="B15" s="193" t="s">
        <v>10</v>
      </c>
      <c r="C15" s="288">
        <v>3736</v>
      </c>
      <c r="D15" s="289">
        <v>2887</v>
      </c>
      <c r="E15" s="191">
        <f t="shared" si="0"/>
        <v>77.275160599571734</v>
      </c>
    </row>
    <row r="16" spans="1:5" ht="12.75" customHeight="1">
      <c r="A16" s="192">
        <v>6212</v>
      </c>
      <c r="B16" s="193" t="s">
        <v>11</v>
      </c>
      <c r="C16" s="288">
        <v>876</v>
      </c>
      <c r="D16" s="289">
        <v>6917</v>
      </c>
      <c r="E16" s="191">
        <f t="shared" si="0"/>
        <v>789.61187214611869</v>
      </c>
    </row>
    <row r="17" spans="1:5" ht="12.75" customHeight="1">
      <c r="A17" s="192">
        <v>6213</v>
      </c>
      <c r="B17" s="193" t="s">
        <v>12</v>
      </c>
      <c r="C17" s="288">
        <v>18912</v>
      </c>
      <c r="D17" s="289">
        <v>1986</v>
      </c>
      <c r="E17" s="191">
        <f t="shared" si="0"/>
        <v>10.501269035532996</v>
      </c>
    </row>
    <row r="18" spans="1:5" ht="12.75" customHeight="1">
      <c r="A18" s="192">
        <v>6214</v>
      </c>
      <c r="B18" s="193" t="s">
        <v>13</v>
      </c>
      <c r="C18" s="288">
        <v>4907</v>
      </c>
      <c r="D18" s="289">
        <v>3999</v>
      </c>
      <c r="E18" s="191">
        <f t="shared" si="0"/>
        <v>81.495822294681062</v>
      </c>
    </row>
    <row r="19" spans="1:5" ht="12.75" customHeight="1">
      <c r="A19" s="192">
        <v>6215</v>
      </c>
      <c r="B19" s="193" t="s">
        <v>14</v>
      </c>
      <c r="C19" s="288">
        <v>4496</v>
      </c>
      <c r="D19" s="289">
        <v>3945</v>
      </c>
      <c r="E19" s="191">
        <f t="shared" si="0"/>
        <v>87.744661921708186</v>
      </c>
    </row>
    <row r="20" spans="1:5" ht="12.75" customHeight="1">
      <c r="A20" s="192">
        <v>6216</v>
      </c>
      <c r="B20" s="193" t="s">
        <v>15</v>
      </c>
      <c r="C20" s="288">
        <v>11928</v>
      </c>
      <c r="D20" s="289">
        <v>1566</v>
      </c>
      <c r="E20" s="191">
        <f t="shared" si="0"/>
        <v>13.12877263581489</v>
      </c>
    </row>
    <row r="21" spans="1:5" ht="12.75" customHeight="1">
      <c r="A21" s="192">
        <v>6217</v>
      </c>
      <c r="B21" s="193" t="s">
        <v>16</v>
      </c>
      <c r="C21" s="288">
        <v>30969</v>
      </c>
      <c r="D21" s="289">
        <v>15424</v>
      </c>
      <c r="E21" s="191">
        <f t="shared" si="0"/>
        <v>49.80464335303045</v>
      </c>
    </row>
    <row r="22" spans="1:5" ht="12.75" customHeight="1">
      <c r="A22" s="192">
        <v>6218</v>
      </c>
      <c r="B22" s="193" t="s">
        <v>17</v>
      </c>
      <c r="C22" s="288">
        <v>24036</v>
      </c>
      <c r="D22" s="289">
        <v>12855</v>
      </c>
      <c r="E22" s="191">
        <f t="shared" si="0"/>
        <v>53.482276585122314</v>
      </c>
    </row>
    <row r="23" spans="1:5" ht="12.75" customHeight="1">
      <c r="A23" s="192">
        <v>6219</v>
      </c>
      <c r="B23" s="193" t="s">
        <v>18</v>
      </c>
      <c r="C23" s="288">
        <v>1889</v>
      </c>
      <c r="D23" s="289">
        <v>2501</v>
      </c>
      <c r="E23" s="191">
        <f t="shared" si="0"/>
        <v>132.39809422975119</v>
      </c>
    </row>
    <row r="24" spans="1:5" ht="12.75" customHeight="1">
      <c r="A24" s="192">
        <v>6220</v>
      </c>
      <c r="B24" s="193" t="s">
        <v>19</v>
      </c>
      <c r="C24" s="288">
        <v>20025</v>
      </c>
      <c r="D24" s="289">
        <v>8170</v>
      </c>
      <c r="E24" s="191">
        <f t="shared" si="0"/>
        <v>40.799001248439446</v>
      </c>
    </row>
    <row r="25" spans="1:5" ht="12.75" customHeight="1">
      <c r="A25" s="192">
        <v>6221</v>
      </c>
      <c r="B25" s="193" t="s">
        <v>20</v>
      </c>
      <c r="C25" s="288">
        <v>3924</v>
      </c>
      <c r="D25" s="289">
        <v>10421</v>
      </c>
      <c r="E25" s="191">
        <f t="shared" si="0"/>
        <v>265.57084607543322</v>
      </c>
    </row>
    <row r="26" spans="1:5" ht="12.75" customHeight="1">
      <c r="A26" s="192">
        <v>6222</v>
      </c>
      <c r="B26" s="193" t="s">
        <v>21</v>
      </c>
      <c r="C26" s="288">
        <v>1839</v>
      </c>
      <c r="D26" s="289">
        <v>3975</v>
      </c>
      <c r="E26" s="191">
        <f t="shared" si="0"/>
        <v>216.15008156606851</v>
      </c>
    </row>
    <row r="27" spans="1:5" ht="12.75" customHeight="1">
      <c r="A27" s="192">
        <v>6223</v>
      </c>
      <c r="B27" s="193" t="s">
        <v>22</v>
      </c>
      <c r="C27" s="288">
        <v>39708</v>
      </c>
      <c r="D27" s="289">
        <v>1728</v>
      </c>
      <c r="E27" s="191">
        <f t="shared" si="0"/>
        <v>4.3517679057116956</v>
      </c>
    </row>
    <row r="28" spans="1:5" ht="12.75" customHeight="1">
      <c r="A28" s="192">
        <v>6224</v>
      </c>
      <c r="B28" s="193" t="s">
        <v>23</v>
      </c>
      <c r="C28" s="288">
        <v>16157</v>
      </c>
      <c r="D28" s="289">
        <v>19355</v>
      </c>
      <c r="E28" s="191">
        <f t="shared" si="0"/>
        <v>119.79327845515874</v>
      </c>
    </row>
    <row r="29" spans="1:5" ht="12.75" customHeight="1">
      <c r="A29" s="192">
        <v>6225</v>
      </c>
      <c r="B29" s="193" t="s">
        <v>24</v>
      </c>
      <c r="C29" s="288">
        <v>5398</v>
      </c>
      <c r="D29" s="289">
        <v>4997</v>
      </c>
      <c r="E29" s="191">
        <f t="shared" si="0"/>
        <v>92.571322712115602</v>
      </c>
    </row>
    <row r="30" spans="1:5" ht="12.75" customHeight="1">
      <c r="A30" s="192">
        <v>6226</v>
      </c>
      <c r="B30" s="193" t="s">
        <v>25</v>
      </c>
      <c r="C30" s="288">
        <v>1488</v>
      </c>
      <c r="D30" s="289">
        <v>2854</v>
      </c>
      <c r="E30" s="191">
        <f t="shared" si="0"/>
        <v>191.80107526881721</v>
      </c>
    </row>
    <row r="31" spans="1:5" ht="12.75" customHeight="1">
      <c r="A31" s="192">
        <v>6227</v>
      </c>
      <c r="B31" s="193" t="s">
        <v>26</v>
      </c>
      <c r="C31" s="288">
        <v>34810</v>
      </c>
      <c r="D31" s="289">
        <v>22995</v>
      </c>
      <c r="E31" s="191">
        <f t="shared" si="0"/>
        <v>66.05860384946854</v>
      </c>
    </row>
    <row r="32" spans="1:5" ht="12.75" customHeight="1">
      <c r="A32" s="192">
        <v>6228</v>
      </c>
      <c r="B32" s="193" t="s">
        <v>27</v>
      </c>
      <c r="C32" s="288">
        <v>2269</v>
      </c>
      <c r="D32" s="289">
        <v>2805</v>
      </c>
      <c r="E32" s="191">
        <f t="shared" si="0"/>
        <v>123.62274129572499</v>
      </c>
    </row>
    <row r="33" spans="1:5" ht="12.75" customHeight="1">
      <c r="A33" s="192">
        <v>6229</v>
      </c>
      <c r="B33" s="193" t="s">
        <v>28</v>
      </c>
      <c r="C33" s="288">
        <v>5752</v>
      </c>
      <c r="D33" s="289">
        <v>8574</v>
      </c>
      <c r="E33" s="191">
        <f t="shared" si="0"/>
        <v>149.06119610570238</v>
      </c>
    </row>
    <row r="34" spans="1:5" ht="12.75" customHeight="1">
      <c r="A34" s="192">
        <v>6230</v>
      </c>
      <c r="B34" s="193" t="s">
        <v>29</v>
      </c>
      <c r="C34" s="288">
        <v>17722</v>
      </c>
      <c r="D34" s="289">
        <v>47088</v>
      </c>
      <c r="E34" s="191">
        <f t="shared" si="0"/>
        <v>265.70364518677349</v>
      </c>
    </row>
    <row r="35" spans="1:5" ht="12.75" customHeight="1">
      <c r="A35" s="192">
        <v>6231</v>
      </c>
      <c r="B35" s="193" t="s">
        <v>30</v>
      </c>
      <c r="C35" s="288">
        <v>6310</v>
      </c>
      <c r="D35" s="289">
        <v>15900</v>
      </c>
      <c r="E35" s="191">
        <f t="shared" si="0"/>
        <v>251.98098256735341</v>
      </c>
    </row>
    <row r="36" spans="1:5" ht="12.75" customHeight="1">
      <c r="A36" s="192">
        <v>6232</v>
      </c>
      <c r="B36" s="193" t="s">
        <v>31</v>
      </c>
      <c r="C36" s="288">
        <v>26015</v>
      </c>
      <c r="D36" s="289">
        <v>15379</v>
      </c>
      <c r="E36" s="191">
        <f t="shared" si="0"/>
        <v>59.115894676148372</v>
      </c>
    </row>
    <row r="37" spans="1:5" ht="12.75" customHeight="1">
      <c r="A37" s="192">
        <v>6233</v>
      </c>
      <c r="B37" s="193" t="s">
        <v>32</v>
      </c>
      <c r="C37" s="288">
        <v>2990</v>
      </c>
      <c r="D37" s="289">
        <v>4430</v>
      </c>
      <c r="E37" s="191">
        <f t="shared" si="0"/>
        <v>148.16053511705684</v>
      </c>
    </row>
    <row r="38" spans="1:5" ht="12.75" customHeight="1">
      <c r="A38" s="192">
        <v>6234</v>
      </c>
      <c r="B38" s="193" t="s">
        <v>33</v>
      </c>
      <c r="C38" s="288">
        <v>10996</v>
      </c>
      <c r="D38" s="289">
        <v>4327</v>
      </c>
      <c r="E38" s="191">
        <f t="shared" si="0"/>
        <v>39.350672971989816</v>
      </c>
    </row>
    <row r="39" spans="1:5" ht="12.75" customHeight="1">
      <c r="A39" s="192">
        <v>6235</v>
      </c>
      <c r="B39" s="193" t="s">
        <v>34</v>
      </c>
      <c r="C39" s="288">
        <v>9871</v>
      </c>
      <c r="D39" s="289">
        <v>12544</v>
      </c>
      <c r="E39" s="191">
        <f t="shared" si="0"/>
        <v>127.07932327018538</v>
      </c>
    </row>
    <row r="40" spans="1:5" ht="12.75" customHeight="1">
      <c r="A40" s="192">
        <v>6236</v>
      </c>
      <c r="B40" s="193" t="s">
        <v>35</v>
      </c>
      <c r="C40" s="288">
        <v>2099</v>
      </c>
      <c r="D40" s="289">
        <v>611</v>
      </c>
      <c r="E40" s="191">
        <f t="shared" si="0"/>
        <v>29.109099571224395</v>
      </c>
    </row>
    <row r="41" spans="1:5" ht="12.75" customHeight="1">
      <c r="A41" s="192">
        <v>6237</v>
      </c>
      <c r="B41" s="193" t="s">
        <v>36</v>
      </c>
      <c r="C41" s="288">
        <v>3638</v>
      </c>
      <c r="D41" s="289">
        <v>11593</v>
      </c>
      <c r="E41" s="191">
        <f t="shared" si="0"/>
        <v>318.66410115448048</v>
      </c>
    </row>
    <row r="42" spans="1:5" ht="12.75" customHeight="1">
      <c r="A42" s="192">
        <v>6238</v>
      </c>
      <c r="B42" s="193" t="s">
        <v>37</v>
      </c>
      <c r="C42" s="288">
        <v>5054</v>
      </c>
      <c r="D42" s="289">
        <v>3474</v>
      </c>
      <c r="E42" s="191">
        <f t="shared" si="0"/>
        <v>68.737633557578164</v>
      </c>
    </row>
    <row r="43" spans="1:5" ht="12.75" customHeight="1">
      <c r="A43" s="192">
        <v>6239</v>
      </c>
      <c r="B43" s="193" t="s">
        <v>38</v>
      </c>
      <c r="C43" s="288">
        <v>5591</v>
      </c>
      <c r="D43" s="289">
        <v>7288</v>
      </c>
      <c r="E43" s="191">
        <f t="shared" si="0"/>
        <v>130.35235199427652</v>
      </c>
    </row>
    <row r="44" spans="1:5" ht="12.75" customHeight="1">
      <c r="A44" s="192">
        <v>6240</v>
      </c>
      <c r="B44" s="193" t="s">
        <v>39</v>
      </c>
      <c r="C44" s="288">
        <v>17000</v>
      </c>
      <c r="D44" s="289">
        <v>7948</v>
      </c>
      <c r="E44" s="191">
        <f t="shared" si="0"/>
        <v>46.752941176470586</v>
      </c>
    </row>
    <row r="45" spans="1:5" ht="12.75" customHeight="1">
      <c r="A45" s="192">
        <v>6241</v>
      </c>
      <c r="B45" s="193" t="s">
        <v>40</v>
      </c>
      <c r="C45" s="288">
        <v>1771</v>
      </c>
      <c r="D45" s="289">
        <v>3652</v>
      </c>
      <c r="E45" s="191">
        <f t="shared" si="0"/>
        <v>206.2111801242236</v>
      </c>
    </row>
    <row r="46" spans="1:5" ht="12.75" customHeight="1">
      <c r="A46" s="192">
        <v>6242</v>
      </c>
      <c r="B46" s="193" t="s">
        <v>41</v>
      </c>
      <c r="C46" s="288">
        <v>11188</v>
      </c>
      <c r="D46" s="289">
        <v>2558</v>
      </c>
      <c r="E46" s="191">
        <f t="shared" si="0"/>
        <v>22.863782624240258</v>
      </c>
    </row>
    <row r="47" spans="1:5" ht="12.75" customHeight="1">
      <c r="A47" s="192">
        <v>6243</v>
      </c>
      <c r="B47" s="193" t="s">
        <v>42</v>
      </c>
      <c r="C47" s="288">
        <v>14856</v>
      </c>
      <c r="D47" s="289">
        <v>5492</v>
      </c>
      <c r="E47" s="191">
        <f t="shared" si="0"/>
        <v>36.968228325255787</v>
      </c>
    </row>
    <row r="48" spans="1:5" ht="12.75" customHeight="1">
      <c r="A48" s="192">
        <v>6244</v>
      </c>
      <c r="B48" s="193" t="s">
        <v>43</v>
      </c>
      <c r="C48" s="288">
        <v>2984</v>
      </c>
      <c r="D48" s="289">
        <v>18044</v>
      </c>
      <c r="E48" s="191">
        <f t="shared" si="0"/>
        <v>604.69168900804289</v>
      </c>
    </row>
    <row r="49" spans="1:5" ht="12.75" customHeight="1">
      <c r="A49" s="192">
        <v>6245</v>
      </c>
      <c r="B49" s="193" t="s">
        <v>44</v>
      </c>
      <c r="C49" s="288">
        <v>12837</v>
      </c>
      <c r="D49" s="289">
        <v>9849</v>
      </c>
      <c r="E49" s="191">
        <f t="shared" si="0"/>
        <v>76.723533535872861</v>
      </c>
    </row>
    <row r="50" spans="1:5" ht="12.75" customHeight="1">
      <c r="A50" s="192">
        <v>6246</v>
      </c>
      <c r="B50" s="193" t="s">
        <v>45</v>
      </c>
      <c r="C50" s="288">
        <v>3168</v>
      </c>
      <c r="D50" s="289">
        <v>7550</v>
      </c>
      <c r="E50" s="191">
        <f t="shared" si="0"/>
        <v>238.32070707070704</v>
      </c>
    </row>
    <row r="51" spans="1:5" ht="12.75" customHeight="1">
      <c r="A51" s="192">
        <v>6247</v>
      </c>
      <c r="B51" s="193" t="s">
        <v>46</v>
      </c>
      <c r="C51" s="288">
        <v>20200</v>
      </c>
      <c r="D51" s="289">
        <v>5174</v>
      </c>
      <c r="E51" s="191">
        <f t="shared" si="0"/>
        <v>25.613861386138616</v>
      </c>
    </row>
    <row r="52" spans="1:5" ht="12.75" customHeight="1">
      <c r="A52" s="192">
        <v>6248</v>
      </c>
      <c r="B52" s="193" t="s">
        <v>47</v>
      </c>
      <c r="C52" s="288">
        <v>2664</v>
      </c>
      <c r="D52" s="289">
        <v>2627</v>
      </c>
      <c r="E52" s="191">
        <f t="shared" si="0"/>
        <v>98.611111111111114</v>
      </c>
    </row>
    <row r="53" spans="1:5" ht="12.75" customHeight="1">
      <c r="A53" s="192">
        <v>6249</v>
      </c>
      <c r="B53" s="193" t="s">
        <v>48</v>
      </c>
      <c r="C53" s="288">
        <v>3069</v>
      </c>
      <c r="D53" s="289">
        <v>4999</v>
      </c>
      <c r="E53" s="191">
        <f t="shared" si="0"/>
        <v>162.88693385467579</v>
      </c>
    </row>
    <row r="54" spans="1:5" ht="12.75" customHeight="1">
      <c r="A54" s="192">
        <v>6250</v>
      </c>
      <c r="B54" s="193" t="s">
        <v>49</v>
      </c>
      <c r="C54" s="288">
        <v>11003</v>
      </c>
      <c r="D54" s="289">
        <v>10553</v>
      </c>
      <c r="E54" s="191">
        <f t="shared" si="0"/>
        <v>95.910206307370714</v>
      </c>
    </row>
    <row r="55" spans="1:5" ht="12.75" customHeight="1">
      <c r="A55" s="192">
        <v>6251</v>
      </c>
      <c r="B55" s="193" t="s">
        <v>50</v>
      </c>
      <c r="C55" s="288">
        <v>11038</v>
      </c>
      <c r="D55" s="289">
        <v>5908</v>
      </c>
      <c r="E55" s="191">
        <v>0</v>
      </c>
    </row>
    <row r="56" spans="1:5" ht="12.75" customHeight="1">
      <c r="A56" s="192">
        <v>6252</v>
      </c>
      <c r="B56" s="193" t="s">
        <v>51</v>
      </c>
      <c r="C56" s="288">
        <v>14515</v>
      </c>
      <c r="D56" s="289">
        <v>3913</v>
      </c>
      <c r="E56" s="191">
        <f t="shared" si="0"/>
        <v>26.958318980365135</v>
      </c>
    </row>
    <row r="57" spans="1:5" ht="12.75" customHeight="1">
      <c r="A57" s="192">
        <v>6253</v>
      </c>
      <c r="B57" s="193" t="s">
        <v>52</v>
      </c>
      <c r="C57" s="288">
        <v>1935</v>
      </c>
      <c r="D57" s="289">
        <v>4761</v>
      </c>
      <c r="E57" s="191">
        <f t="shared" si="0"/>
        <v>246.04651162790697</v>
      </c>
    </row>
    <row r="58" spans="1:5" ht="12.75" customHeight="1">
      <c r="A58" s="192">
        <v>6254</v>
      </c>
      <c r="B58" s="193" t="s">
        <v>53</v>
      </c>
      <c r="C58" s="288">
        <v>2902</v>
      </c>
      <c r="D58" s="289">
        <v>10120</v>
      </c>
      <c r="E58" s="191">
        <f t="shared" si="0"/>
        <v>348.72501722949687</v>
      </c>
    </row>
    <row r="59" spans="1:5" ht="12.75" customHeight="1">
      <c r="A59" s="192">
        <v>6255</v>
      </c>
      <c r="B59" s="193" t="s">
        <v>54</v>
      </c>
      <c r="C59" s="288">
        <v>5996</v>
      </c>
      <c r="D59" s="289">
        <v>4927</v>
      </c>
      <c r="E59" s="191">
        <f t="shared" si="0"/>
        <v>82.171447631754504</v>
      </c>
    </row>
    <row r="60" spans="1:5" ht="12.75" customHeight="1">
      <c r="A60" s="192">
        <v>6256</v>
      </c>
      <c r="B60" s="193" t="s">
        <v>55</v>
      </c>
      <c r="C60" s="288">
        <v>13626</v>
      </c>
      <c r="D60" s="289">
        <v>3578</v>
      </c>
      <c r="E60" s="191">
        <f t="shared" si="0"/>
        <v>26.258623220314103</v>
      </c>
    </row>
    <row r="61" spans="1:5" ht="12.75" customHeight="1">
      <c r="A61" s="192">
        <v>6257</v>
      </c>
      <c r="B61" s="193" t="s">
        <v>56</v>
      </c>
      <c r="C61" s="288">
        <v>11877</v>
      </c>
      <c r="D61" s="289">
        <v>14853</v>
      </c>
      <c r="E61" s="191">
        <f t="shared" si="0"/>
        <v>125.05683253346804</v>
      </c>
    </row>
    <row r="62" spans="1:5" ht="12.75" customHeight="1" thickBot="1">
      <c r="A62" s="192">
        <v>6258</v>
      </c>
      <c r="B62" s="194" t="s">
        <v>57</v>
      </c>
      <c r="C62" s="290">
        <v>7266</v>
      </c>
      <c r="D62" s="289">
        <v>11272</v>
      </c>
      <c r="E62" s="191">
        <f t="shared" si="0"/>
        <v>155.13349848609965</v>
      </c>
    </row>
    <row r="63" spans="1:5" s="197" customFormat="1" ht="12.75" customHeight="1" thickBot="1">
      <c r="A63" s="195"/>
      <c r="B63" s="196" t="s">
        <v>124</v>
      </c>
      <c r="C63" s="257">
        <f>SUM(C5:C62)</f>
        <v>531560</v>
      </c>
      <c r="D63" s="258">
        <f>SUM(D5:D62)</f>
        <v>452917</v>
      </c>
      <c r="E63" s="259">
        <f t="shared" si="0"/>
        <v>85.205244939423579</v>
      </c>
    </row>
  </sheetData>
  <pageMargins left="0.47244094488188981" right="0" top="0" bottom="0" header="0" footer="0"/>
  <pageSetup paperSize="9" orientation="portrait" r:id="rId1"/>
  <headerFooter alignWithMargins="0">
    <oddHeader>&amp;R61</oddHeader>
    <oddFooter>&amp;C&amp;8Ministrstvo za javno upravo / Služba za upravne enote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indexed="45"/>
  </sheetPr>
  <dimension ref="A1:J62"/>
  <sheetViews>
    <sheetView workbookViewId="0">
      <pane xSplit="2" ySplit="3" topLeftCell="C7" activePane="bottomRight" state="frozen"/>
      <selection activeCell="B12" sqref="B12"/>
      <selection pane="topRight" activeCell="B12" sqref="B12"/>
      <selection pane="bottomLeft" activeCell="B12" sqref="B12"/>
      <selection pane="bottomRight" activeCell="F30" sqref="F30"/>
    </sheetView>
  </sheetViews>
  <sheetFormatPr defaultColWidth="8.85546875" defaultRowHeight="12.95" customHeight="1"/>
  <cols>
    <col min="1" max="1" width="5.140625" style="3" customWidth="1"/>
    <col min="2" max="2" width="17.140625" style="3" customWidth="1"/>
    <col min="3" max="4" width="10.5703125" style="3" bestFit="1" customWidth="1"/>
    <col min="5" max="5" width="8" style="3" bestFit="1" customWidth="1"/>
    <col min="6" max="6" width="9.5703125" style="3" customWidth="1"/>
    <col min="7" max="7" width="10.5703125" style="3" bestFit="1" customWidth="1"/>
    <col min="8" max="8" width="11.5703125" style="3" bestFit="1" customWidth="1"/>
    <col min="9" max="9" width="14.140625" style="3" bestFit="1" customWidth="1"/>
    <col min="10" max="10" width="11.85546875" style="3" bestFit="1" customWidth="1"/>
    <col min="11" max="16384" width="8.85546875" style="3"/>
  </cols>
  <sheetData>
    <row r="1" spans="1:10" ht="20.100000000000001" customHeight="1" thickBot="1">
      <c r="A1" s="1" t="s">
        <v>161</v>
      </c>
      <c r="I1" s="31" t="s">
        <v>66</v>
      </c>
    </row>
    <row r="2" spans="1:10" ht="12.95" customHeight="1">
      <c r="A2" s="5" t="s">
        <v>61</v>
      </c>
      <c r="B2" s="6" t="s">
        <v>62</v>
      </c>
      <c r="C2" s="5" t="s">
        <v>63</v>
      </c>
      <c r="D2" s="6" t="s">
        <v>59</v>
      </c>
      <c r="E2" s="5" t="s">
        <v>60</v>
      </c>
      <c r="F2" s="5" t="s">
        <v>137</v>
      </c>
      <c r="G2" s="5" t="s">
        <v>64</v>
      </c>
      <c r="H2" s="7" t="s">
        <v>132</v>
      </c>
      <c r="I2" s="5" t="s">
        <v>65</v>
      </c>
    </row>
    <row r="3" spans="1:10" ht="12.95" customHeight="1" thickBot="1">
      <c r="A3" s="8"/>
      <c r="B3" s="9"/>
      <c r="C3" s="8">
        <v>1</v>
      </c>
      <c r="D3" s="9">
        <v>2</v>
      </c>
      <c r="E3" s="8">
        <v>3</v>
      </c>
      <c r="F3" s="8">
        <v>4</v>
      </c>
      <c r="G3" s="8">
        <v>5</v>
      </c>
      <c r="H3" s="10">
        <v>6</v>
      </c>
      <c r="I3" s="243" t="s">
        <v>130</v>
      </c>
    </row>
    <row r="4" spans="1:10" s="11" customFormat="1" ht="12.95" customHeight="1">
      <c r="A4" s="15">
        <v>6201</v>
      </c>
      <c r="B4" s="15" t="s">
        <v>0</v>
      </c>
      <c r="C4" s="236">
        <v>790898.51</v>
      </c>
      <c r="D4" s="236">
        <v>90180.12</v>
      </c>
      <c r="E4" s="236">
        <v>3683</v>
      </c>
      <c r="F4" s="236">
        <v>27033</v>
      </c>
      <c r="G4" s="236">
        <v>68590.539999999994</v>
      </c>
      <c r="H4" s="261">
        <v>88.45</v>
      </c>
      <c r="I4" s="26">
        <f>SUM(C4+D4+E4+F4+G4+H4)</f>
        <v>980473.62</v>
      </c>
      <c r="J4" s="219"/>
    </row>
    <row r="5" spans="1:10" s="11" customFormat="1" ht="12.95" customHeight="1">
      <c r="A5" s="16">
        <v>6202</v>
      </c>
      <c r="B5" s="16" t="s">
        <v>1</v>
      </c>
      <c r="C5" s="236">
        <v>921254.74</v>
      </c>
      <c r="D5" s="236">
        <v>124584.31</v>
      </c>
      <c r="E5" s="236">
        <v>12917.6</v>
      </c>
      <c r="F5" s="236">
        <v>53150.82</v>
      </c>
      <c r="G5" s="236">
        <v>61939.38</v>
      </c>
      <c r="H5" s="262"/>
      <c r="I5" s="26">
        <f t="shared" ref="I5:I61" si="0">SUM(C5+D5+E5+F5+G5+H5)</f>
        <v>1173846.8500000001</v>
      </c>
      <c r="J5" s="219"/>
    </row>
    <row r="6" spans="1:10" s="11" customFormat="1" ht="12.95" customHeight="1">
      <c r="A6" s="16">
        <v>6203</v>
      </c>
      <c r="B6" s="16" t="s">
        <v>67</v>
      </c>
      <c r="C6" s="236">
        <v>1867014.87</v>
      </c>
      <c r="D6" s="236">
        <v>323799.53000000003</v>
      </c>
      <c r="E6" s="236">
        <v>7615.76</v>
      </c>
      <c r="F6" s="236">
        <v>208678.26</v>
      </c>
      <c r="G6" s="236">
        <v>191811.78</v>
      </c>
      <c r="H6" s="262"/>
      <c r="I6" s="26">
        <f t="shared" si="0"/>
        <v>2598920.1999999997</v>
      </c>
      <c r="J6" s="219"/>
    </row>
    <row r="7" spans="1:10" s="11" customFormat="1" ht="12.95" customHeight="1">
      <c r="A7" s="16">
        <v>6204</v>
      </c>
      <c r="B7" s="16" t="s">
        <v>3</v>
      </c>
      <c r="C7" s="236">
        <v>665701.77</v>
      </c>
      <c r="D7" s="236">
        <v>89009.2</v>
      </c>
      <c r="E7" s="236">
        <v>3000</v>
      </c>
      <c r="F7" s="236">
        <v>22444.99</v>
      </c>
      <c r="G7" s="236">
        <v>43741.760000000002</v>
      </c>
      <c r="H7" s="262">
        <v>965.95</v>
      </c>
      <c r="I7" s="26">
        <f t="shared" si="0"/>
        <v>824863.66999999993</v>
      </c>
      <c r="J7" s="219"/>
    </row>
    <row r="8" spans="1:10" s="11" customFormat="1" ht="12.95" customHeight="1">
      <c r="A8" s="16">
        <v>6205</v>
      </c>
      <c r="B8" s="16" t="s">
        <v>68</v>
      </c>
      <c r="C8" s="236">
        <v>780779.78</v>
      </c>
      <c r="D8" s="236">
        <v>98865.43</v>
      </c>
      <c r="E8" s="236">
        <v>4494.29</v>
      </c>
      <c r="F8" s="236">
        <v>14775</v>
      </c>
      <c r="G8" s="236">
        <v>45100.22</v>
      </c>
      <c r="H8" s="262"/>
      <c r="I8" s="26">
        <f t="shared" si="0"/>
        <v>944014.72</v>
      </c>
      <c r="J8" s="219"/>
    </row>
    <row r="9" spans="1:10" s="11" customFormat="1" ht="12.95" customHeight="1">
      <c r="A9" s="16">
        <v>6206</v>
      </c>
      <c r="B9" s="16" t="s">
        <v>69</v>
      </c>
      <c r="C9" s="236">
        <v>1043555.95</v>
      </c>
      <c r="D9" s="236">
        <v>169536.52</v>
      </c>
      <c r="E9" s="236">
        <v>999.85</v>
      </c>
      <c r="F9" s="236">
        <v>53565</v>
      </c>
      <c r="G9" s="236">
        <v>202032.24</v>
      </c>
      <c r="H9" s="262"/>
      <c r="I9" s="26">
        <f t="shared" si="0"/>
        <v>1469689.56</v>
      </c>
      <c r="J9" s="219"/>
    </row>
    <row r="10" spans="1:10" s="11" customFormat="1" ht="12.95" customHeight="1">
      <c r="A10" s="16">
        <v>6207</v>
      </c>
      <c r="B10" s="16" t="s">
        <v>70</v>
      </c>
      <c r="C10" s="236">
        <v>391308.05</v>
      </c>
      <c r="D10" s="236">
        <v>51244.639999999999</v>
      </c>
      <c r="E10" s="236">
        <v>2410.79</v>
      </c>
      <c r="F10" s="236">
        <v>3082.5</v>
      </c>
      <c r="G10" s="236">
        <v>21001.06</v>
      </c>
      <c r="H10" s="262"/>
      <c r="I10" s="26">
        <f t="shared" si="0"/>
        <v>469047.03999999998</v>
      </c>
      <c r="J10" s="219"/>
    </row>
    <row r="11" spans="1:10" s="11" customFormat="1" ht="12.95" customHeight="1">
      <c r="A11" s="16">
        <v>6208</v>
      </c>
      <c r="B11" s="16" t="s">
        <v>7</v>
      </c>
      <c r="C11" s="236">
        <v>824089.88</v>
      </c>
      <c r="D11" s="236">
        <v>86222.84</v>
      </c>
      <c r="E11" s="236">
        <v>2178.0100000000002</v>
      </c>
      <c r="F11" s="236">
        <v>4420</v>
      </c>
      <c r="G11" s="236">
        <v>50207.08</v>
      </c>
      <c r="H11" s="262">
        <v>10</v>
      </c>
      <c r="I11" s="26">
        <f t="shared" si="0"/>
        <v>967127.80999999994</v>
      </c>
      <c r="J11" s="219"/>
    </row>
    <row r="12" spans="1:10" s="11" customFormat="1" ht="12.95" customHeight="1">
      <c r="A12" s="16">
        <v>6209</v>
      </c>
      <c r="B12" s="16" t="s">
        <v>8</v>
      </c>
      <c r="C12" s="236">
        <v>809685.7</v>
      </c>
      <c r="D12" s="236">
        <v>146760.38</v>
      </c>
      <c r="E12" s="236">
        <v>3229.73</v>
      </c>
      <c r="F12" s="236">
        <v>18975</v>
      </c>
      <c r="G12" s="236">
        <v>124840.23</v>
      </c>
      <c r="H12" s="262"/>
      <c r="I12" s="26">
        <f t="shared" si="0"/>
        <v>1103491.04</v>
      </c>
      <c r="J12" s="219"/>
    </row>
    <row r="13" spans="1:10" s="11" customFormat="1" ht="12.95" customHeight="1">
      <c r="A13" s="16">
        <v>6210</v>
      </c>
      <c r="B13" s="16" t="s">
        <v>9</v>
      </c>
      <c r="C13" s="236">
        <v>444853.09</v>
      </c>
      <c r="D13" s="236">
        <v>52538.94</v>
      </c>
      <c r="E13" s="236">
        <v>2497.56</v>
      </c>
      <c r="F13" s="236">
        <v>27568.33</v>
      </c>
      <c r="G13" s="236">
        <v>21230.82</v>
      </c>
      <c r="H13" s="262"/>
      <c r="I13" s="26">
        <f t="shared" si="0"/>
        <v>548688.74</v>
      </c>
      <c r="J13" s="219"/>
    </row>
    <row r="14" spans="1:10" s="11" customFormat="1" ht="12.95" customHeight="1">
      <c r="A14" s="16">
        <v>6211</v>
      </c>
      <c r="B14" s="16" t="s">
        <v>10</v>
      </c>
      <c r="C14" s="236">
        <v>536448.22</v>
      </c>
      <c r="D14" s="236">
        <v>53885.03</v>
      </c>
      <c r="E14" s="236">
        <v>3957.63</v>
      </c>
      <c r="F14" s="236">
        <v>19705</v>
      </c>
      <c r="G14" s="236">
        <v>39733.230000000003</v>
      </c>
      <c r="H14" s="262"/>
      <c r="I14" s="26">
        <f t="shared" si="0"/>
        <v>653729.11</v>
      </c>
      <c r="J14" s="219"/>
    </row>
    <row r="15" spans="1:10" s="11" customFormat="1" ht="12.95" customHeight="1">
      <c r="A15" s="16">
        <v>6212</v>
      </c>
      <c r="B15" s="16" t="s">
        <v>11</v>
      </c>
      <c r="C15" s="236">
        <v>594323.24</v>
      </c>
      <c r="D15" s="236">
        <v>48550.34</v>
      </c>
      <c r="E15" s="236">
        <v>875.95</v>
      </c>
      <c r="F15" s="236">
        <v>21476.67</v>
      </c>
      <c r="G15" s="236">
        <v>34490.629999999997</v>
      </c>
      <c r="H15" s="262"/>
      <c r="I15" s="26">
        <f t="shared" si="0"/>
        <v>699716.83</v>
      </c>
      <c r="J15" s="219"/>
    </row>
    <row r="16" spans="1:10" s="11" customFormat="1" ht="12.95" customHeight="1">
      <c r="A16" s="16">
        <v>6213</v>
      </c>
      <c r="B16" s="16" t="s">
        <v>12</v>
      </c>
      <c r="C16" s="236">
        <v>649530.34</v>
      </c>
      <c r="D16" s="236">
        <v>78265.75</v>
      </c>
      <c r="E16" s="236">
        <v>18701.52</v>
      </c>
      <c r="F16" s="236">
        <v>22995.82</v>
      </c>
      <c r="G16" s="236">
        <v>51787.53</v>
      </c>
      <c r="H16" s="262">
        <v>757.62</v>
      </c>
      <c r="I16" s="26">
        <f t="shared" si="0"/>
        <v>822038.58</v>
      </c>
      <c r="J16" s="219"/>
    </row>
    <row r="17" spans="1:10" s="11" customFormat="1" ht="12.95" customHeight="1">
      <c r="A17" s="16">
        <v>6214</v>
      </c>
      <c r="B17" s="16" t="s">
        <v>13</v>
      </c>
      <c r="C17" s="236">
        <v>867367.18</v>
      </c>
      <c r="D17" s="236">
        <v>127363.17</v>
      </c>
      <c r="E17" s="236">
        <v>4610.57</v>
      </c>
      <c r="F17" s="236">
        <v>266228.37</v>
      </c>
      <c r="G17" s="236">
        <v>87980.75</v>
      </c>
      <c r="H17" s="262">
        <f>70+295.29</f>
        <v>365.29</v>
      </c>
      <c r="I17" s="26">
        <f t="shared" si="0"/>
        <v>1353915.33</v>
      </c>
      <c r="J17" s="219"/>
    </row>
    <row r="18" spans="1:10" s="11" customFormat="1" ht="12.95" customHeight="1">
      <c r="A18" s="16">
        <v>6215</v>
      </c>
      <c r="B18" s="16" t="s">
        <v>14</v>
      </c>
      <c r="C18" s="236">
        <v>855922.51</v>
      </c>
      <c r="D18" s="236">
        <v>96669.46</v>
      </c>
      <c r="E18" s="236">
        <v>4496.03</v>
      </c>
      <c r="F18" s="236">
        <v>39529.15</v>
      </c>
      <c r="G18" s="236">
        <v>100749.81</v>
      </c>
      <c r="H18" s="262"/>
      <c r="I18" s="26">
        <f t="shared" si="0"/>
        <v>1097366.96</v>
      </c>
      <c r="J18" s="219"/>
    </row>
    <row r="19" spans="1:10" s="11" customFormat="1" ht="12.95" customHeight="1">
      <c r="A19" s="16">
        <v>6216</v>
      </c>
      <c r="B19" s="16" t="s">
        <v>71</v>
      </c>
      <c r="C19" s="236">
        <v>683405.39</v>
      </c>
      <c r="D19" s="236">
        <v>65443.97</v>
      </c>
      <c r="E19" s="236">
        <v>11927.13</v>
      </c>
      <c r="F19" s="236">
        <v>75421.600000000006</v>
      </c>
      <c r="G19" s="236">
        <v>36376.6</v>
      </c>
      <c r="H19" s="262"/>
      <c r="I19" s="26">
        <f t="shared" si="0"/>
        <v>872574.69</v>
      </c>
      <c r="J19" s="219"/>
    </row>
    <row r="20" spans="1:10" s="11" customFormat="1" ht="12.95" customHeight="1">
      <c r="A20" s="16">
        <v>6217</v>
      </c>
      <c r="B20" s="16" t="s">
        <v>72</v>
      </c>
      <c r="C20" s="236">
        <v>1379827.63</v>
      </c>
      <c r="D20" s="236">
        <v>216668.55</v>
      </c>
      <c r="E20" s="236">
        <v>13511.71</v>
      </c>
      <c r="F20" s="236">
        <v>141574.98000000001</v>
      </c>
      <c r="G20" s="236">
        <v>156349.26</v>
      </c>
      <c r="H20" s="262">
        <v>500</v>
      </c>
      <c r="I20" s="26">
        <f t="shared" si="0"/>
        <v>1908432.13</v>
      </c>
      <c r="J20" s="219"/>
    </row>
    <row r="21" spans="1:10" s="11" customFormat="1" ht="12.95" customHeight="1">
      <c r="A21" s="16">
        <v>6218</v>
      </c>
      <c r="B21" s="16" t="s">
        <v>73</v>
      </c>
      <c r="C21" s="236">
        <v>1965848.23</v>
      </c>
      <c r="D21" s="236">
        <v>239938.45</v>
      </c>
      <c r="E21" s="236">
        <v>22842.62</v>
      </c>
      <c r="F21" s="236">
        <v>339706.65</v>
      </c>
      <c r="G21" s="236">
        <v>252550.24</v>
      </c>
      <c r="H21" s="262"/>
      <c r="I21" s="26">
        <f t="shared" si="0"/>
        <v>2820886.1900000004</v>
      </c>
      <c r="J21" s="219"/>
    </row>
    <row r="22" spans="1:10" s="11" customFormat="1" ht="12.95" customHeight="1">
      <c r="A22" s="16">
        <v>6219</v>
      </c>
      <c r="B22" s="16" t="s">
        <v>18</v>
      </c>
      <c r="C22" s="236">
        <v>948893.07</v>
      </c>
      <c r="D22" s="236">
        <v>114647.17</v>
      </c>
      <c r="E22" s="236">
        <v>1846.71</v>
      </c>
      <c r="F22" s="236">
        <v>30477.5</v>
      </c>
      <c r="G22" s="236">
        <v>74919.09</v>
      </c>
      <c r="H22" s="262">
        <v>42.51</v>
      </c>
      <c r="I22" s="26">
        <f t="shared" si="0"/>
        <v>1170826.05</v>
      </c>
      <c r="J22" s="219"/>
    </row>
    <row r="23" spans="1:10" s="11" customFormat="1" ht="12.95" customHeight="1">
      <c r="A23" s="16">
        <v>6220</v>
      </c>
      <c r="B23" s="16" t="s">
        <v>19</v>
      </c>
      <c r="C23" s="236">
        <v>625426.32999999996</v>
      </c>
      <c r="D23" s="236">
        <v>79258.77</v>
      </c>
      <c r="E23" s="236">
        <v>20025.02</v>
      </c>
      <c r="F23" s="236">
        <v>12111.66</v>
      </c>
      <c r="G23" s="236">
        <v>45263.31</v>
      </c>
      <c r="H23" s="262"/>
      <c r="I23" s="26">
        <f t="shared" si="0"/>
        <v>782085.09000000008</v>
      </c>
      <c r="J23" s="219"/>
    </row>
    <row r="24" spans="1:10" s="11" customFormat="1" ht="12.95" customHeight="1">
      <c r="A24" s="16">
        <v>6221</v>
      </c>
      <c r="B24" s="16" t="s">
        <v>20</v>
      </c>
      <c r="C24" s="236">
        <v>567834.42000000004</v>
      </c>
      <c r="D24" s="236">
        <v>66912.509999999995</v>
      </c>
      <c r="E24" s="236">
        <v>1961.76</v>
      </c>
      <c r="F24" s="236">
        <v>0</v>
      </c>
      <c r="G24" s="236">
        <v>48587.03</v>
      </c>
      <c r="H24" s="262"/>
      <c r="I24" s="26">
        <f t="shared" si="0"/>
        <v>685295.72000000009</v>
      </c>
      <c r="J24" s="219"/>
    </row>
    <row r="25" spans="1:10" s="11" customFormat="1" ht="12.95" customHeight="1">
      <c r="A25" s="16">
        <v>6222</v>
      </c>
      <c r="B25" s="16" t="s">
        <v>74</v>
      </c>
      <c r="C25" s="236">
        <v>946578.06</v>
      </c>
      <c r="D25" s="236">
        <v>88067.11</v>
      </c>
      <c r="E25" s="236">
        <v>1838.96</v>
      </c>
      <c r="F25" s="236">
        <v>16177.49</v>
      </c>
      <c r="G25" s="236">
        <v>42924.27</v>
      </c>
      <c r="H25" s="262"/>
      <c r="I25" s="26">
        <f t="shared" si="0"/>
        <v>1095585.8900000001</v>
      </c>
      <c r="J25" s="219"/>
    </row>
    <row r="26" spans="1:10" s="11" customFormat="1" ht="12.95" customHeight="1">
      <c r="A26" s="16">
        <v>6223</v>
      </c>
      <c r="B26" s="16" t="s">
        <v>22</v>
      </c>
      <c r="C26" s="236">
        <v>562203.96</v>
      </c>
      <c r="D26" s="236">
        <v>68737.64</v>
      </c>
      <c r="E26" s="236">
        <v>37046.61</v>
      </c>
      <c r="F26" s="236">
        <v>35928.339999999997</v>
      </c>
      <c r="G26" s="236">
        <v>51887.81</v>
      </c>
      <c r="H26" s="262"/>
      <c r="I26" s="26">
        <f t="shared" si="0"/>
        <v>755804.35999999987</v>
      </c>
      <c r="J26" s="219"/>
    </row>
    <row r="27" spans="1:10" s="11" customFormat="1" ht="12.95" customHeight="1">
      <c r="A27" s="16">
        <v>6224</v>
      </c>
      <c r="B27" s="16" t="s">
        <v>75</v>
      </c>
      <c r="C27" s="236">
        <v>6331414.75</v>
      </c>
      <c r="D27" s="236">
        <v>1189179.24</v>
      </c>
      <c r="E27" s="236">
        <v>16157.47</v>
      </c>
      <c r="F27" s="236">
        <v>2248118.92</v>
      </c>
      <c r="G27" s="236">
        <v>1257649.8700000001</v>
      </c>
      <c r="H27" s="262"/>
      <c r="I27" s="26">
        <f t="shared" si="0"/>
        <v>11042520.25</v>
      </c>
      <c r="J27" s="219"/>
    </row>
    <row r="28" spans="1:10" s="11" customFormat="1" ht="12.95" customHeight="1">
      <c r="A28" s="16">
        <v>6225</v>
      </c>
      <c r="B28" s="16" t="s">
        <v>24</v>
      </c>
      <c r="C28" s="236">
        <v>632568.49</v>
      </c>
      <c r="D28" s="236">
        <v>61311.78</v>
      </c>
      <c r="E28" s="236">
        <v>5574.63</v>
      </c>
      <c r="F28" s="236">
        <v>13527.5</v>
      </c>
      <c r="G28" s="236">
        <v>40488.22</v>
      </c>
      <c r="H28" s="262">
        <v>100</v>
      </c>
      <c r="I28" s="26">
        <f t="shared" si="0"/>
        <v>753570.62</v>
      </c>
      <c r="J28" s="219"/>
    </row>
    <row r="29" spans="1:10" s="11" customFormat="1" ht="12.95" customHeight="1">
      <c r="A29" s="16">
        <v>6226</v>
      </c>
      <c r="B29" s="16" t="s">
        <v>25</v>
      </c>
      <c r="C29" s="236">
        <v>538291.87</v>
      </c>
      <c r="D29" s="236">
        <v>73019.820000000007</v>
      </c>
      <c r="E29" s="236">
        <v>1423</v>
      </c>
      <c r="F29" s="236">
        <v>30142.5</v>
      </c>
      <c r="G29" s="236">
        <v>42453.93</v>
      </c>
      <c r="H29" s="262">
        <v>64.5</v>
      </c>
      <c r="I29" s="26">
        <f t="shared" si="0"/>
        <v>685395.62</v>
      </c>
      <c r="J29" s="219"/>
    </row>
    <row r="30" spans="1:10" s="11" customFormat="1" ht="12.95" customHeight="1">
      <c r="A30" s="16">
        <v>6227</v>
      </c>
      <c r="B30" s="16" t="s">
        <v>76</v>
      </c>
      <c r="C30" s="236">
        <v>2973135.05</v>
      </c>
      <c r="D30" s="236">
        <v>430671.56</v>
      </c>
      <c r="E30" s="236">
        <v>34810.370000000003</v>
      </c>
      <c r="F30" s="236">
        <v>287995.27</v>
      </c>
      <c r="G30" s="236">
        <v>435679.22</v>
      </c>
      <c r="H30" s="262"/>
      <c r="I30" s="26">
        <f t="shared" si="0"/>
        <v>4162291.4699999997</v>
      </c>
      <c r="J30" s="219"/>
    </row>
    <row r="31" spans="1:10" s="11" customFormat="1" ht="12.95" customHeight="1">
      <c r="A31" s="16">
        <v>6228</v>
      </c>
      <c r="B31" s="16" t="s">
        <v>27</v>
      </c>
      <c r="C31" s="236">
        <v>468599.79</v>
      </c>
      <c r="D31" s="236">
        <v>56720.57</v>
      </c>
      <c r="E31" s="236">
        <v>2269.46</v>
      </c>
      <c r="F31" s="236">
        <v>13172.5</v>
      </c>
      <c r="G31" s="236">
        <v>23918.59</v>
      </c>
      <c r="H31" s="262"/>
      <c r="I31" s="26">
        <f t="shared" si="0"/>
        <v>564680.90999999992</v>
      </c>
      <c r="J31" s="219"/>
    </row>
    <row r="32" spans="1:10" s="11" customFormat="1" ht="12.95" customHeight="1">
      <c r="A32" s="16">
        <v>6229</v>
      </c>
      <c r="B32" s="16" t="s">
        <v>77</v>
      </c>
      <c r="C32" s="236">
        <v>533835.52000000002</v>
      </c>
      <c r="D32" s="236">
        <v>68402.03</v>
      </c>
      <c r="E32" s="236">
        <v>5552.1</v>
      </c>
      <c r="F32" s="236">
        <v>13213.33</v>
      </c>
      <c r="G32" s="236">
        <v>47262.77</v>
      </c>
      <c r="H32" s="262">
        <f>200+1108.45</f>
        <v>1308.45</v>
      </c>
      <c r="I32" s="26">
        <f t="shared" si="0"/>
        <v>669574.19999999995</v>
      </c>
      <c r="J32" s="219"/>
    </row>
    <row r="33" spans="1:10" s="11" customFormat="1" ht="12.95" customHeight="1">
      <c r="A33" s="16">
        <v>6230</v>
      </c>
      <c r="B33" s="16" t="s">
        <v>29</v>
      </c>
      <c r="C33" s="236">
        <v>1650272.17</v>
      </c>
      <c r="D33" s="236">
        <v>192771.33</v>
      </c>
      <c r="E33" s="236">
        <v>17722.419999999998</v>
      </c>
      <c r="F33" s="236">
        <v>14945</v>
      </c>
      <c r="G33" s="236">
        <v>121585.57</v>
      </c>
      <c r="H33" s="262"/>
      <c r="I33" s="26">
        <f t="shared" si="0"/>
        <v>1997296.49</v>
      </c>
      <c r="J33" s="219"/>
    </row>
    <row r="34" spans="1:10" s="11" customFormat="1" ht="12.95" customHeight="1">
      <c r="A34" s="16">
        <v>6231</v>
      </c>
      <c r="B34" s="16" t="s">
        <v>30</v>
      </c>
      <c r="C34" s="236">
        <v>1689461.02</v>
      </c>
      <c r="D34" s="236">
        <v>185213.05</v>
      </c>
      <c r="E34" s="236">
        <v>6310.24</v>
      </c>
      <c r="F34" s="236">
        <v>68558.320000000007</v>
      </c>
      <c r="G34" s="236">
        <v>147070.51999999999</v>
      </c>
      <c r="H34" s="262">
        <v>300</v>
      </c>
      <c r="I34" s="26">
        <f t="shared" si="0"/>
        <v>2096913.1500000001</v>
      </c>
      <c r="J34" s="219"/>
    </row>
    <row r="35" spans="1:10" s="11" customFormat="1" ht="12.95" customHeight="1">
      <c r="A35" s="16">
        <v>6232</v>
      </c>
      <c r="B35" s="16" t="s">
        <v>78</v>
      </c>
      <c r="C35" s="236">
        <v>1776036.93</v>
      </c>
      <c r="D35" s="236">
        <v>227295.47</v>
      </c>
      <c r="E35" s="236">
        <v>8488.65</v>
      </c>
      <c r="F35" s="236">
        <v>50490.02</v>
      </c>
      <c r="G35" s="236">
        <v>165169.47</v>
      </c>
      <c r="H35" s="262"/>
      <c r="I35" s="26">
        <f t="shared" si="0"/>
        <v>2227480.54</v>
      </c>
      <c r="J35" s="219"/>
    </row>
    <row r="36" spans="1:10" s="11" customFormat="1" ht="12.95" customHeight="1">
      <c r="A36" s="16">
        <v>6233</v>
      </c>
      <c r="B36" s="16" t="s">
        <v>32</v>
      </c>
      <c r="C36" s="236">
        <v>662185.18999999994</v>
      </c>
      <c r="D36" s="236">
        <v>67474.38</v>
      </c>
      <c r="E36" s="236">
        <v>2989.84</v>
      </c>
      <c r="F36" s="236">
        <v>5930</v>
      </c>
      <c r="G36" s="236">
        <v>33367.71</v>
      </c>
      <c r="H36" s="262"/>
      <c r="I36" s="26">
        <f t="shared" si="0"/>
        <v>771947.11999999988</v>
      </c>
      <c r="J36" s="219"/>
    </row>
    <row r="37" spans="1:10" s="11" customFormat="1" ht="12.95" customHeight="1">
      <c r="A37" s="16">
        <v>6234</v>
      </c>
      <c r="B37" s="16" t="s">
        <v>79</v>
      </c>
      <c r="C37" s="236">
        <v>671585.16</v>
      </c>
      <c r="D37" s="236">
        <v>72185.240000000005</v>
      </c>
      <c r="E37" s="236">
        <v>10995.62</v>
      </c>
      <c r="F37" s="236">
        <v>9190.01</v>
      </c>
      <c r="G37" s="236">
        <v>51366.83</v>
      </c>
      <c r="H37" s="262"/>
      <c r="I37" s="26">
        <f t="shared" si="0"/>
        <v>815322.86</v>
      </c>
      <c r="J37" s="219"/>
    </row>
    <row r="38" spans="1:10" s="11" customFormat="1" ht="12.95" customHeight="1">
      <c r="A38" s="16">
        <v>6235</v>
      </c>
      <c r="B38" s="16" t="s">
        <v>80</v>
      </c>
      <c r="C38" s="236">
        <v>711259.96</v>
      </c>
      <c r="D38" s="236">
        <v>109948.55</v>
      </c>
      <c r="E38" s="236">
        <v>4000</v>
      </c>
      <c r="F38" s="236">
        <v>51614.99</v>
      </c>
      <c r="G38" s="236">
        <v>62225.16</v>
      </c>
      <c r="H38" s="262">
        <v>478.22</v>
      </c>
      <c r="I38" s="26">
        <f t="shared" si="0"/>
        <v>939526.88</v>
      </c>
      <c r="J38" s="219"/>
    </row>
    <row r="39" spans="1:10" s="11" customFormat="1" ht="12.95" customHeight="1">
      <c r="A39" s="16">
        <v>6236</v>
      </c>
      <c r="B39" s="16" t="s">
        <v>81</v>
      </c>
      <c r="C39" s="236">
        <v>735947.15</v>
      </c>
      <c r="D39" s="236">
        <v>77229.210000000006</v>
      </c>
      <c r="E39" s="236">
        <v>2098.92</v>
      </c>
      <c r="F39" s="236">
        <v>110824.17</v>
      </c>
      <c r="G39" s="236">
        <v>60843.360000000001</v>
      </c>
      <c r="H39" s="262"/>
      <c r="I39" s="26">
        <f t="shared" si="0"/>
        <v>986942.81</v>
      </c>
      <c r="J39" s="219"/>
    </row>
    <row r="40" spans="1:10" s="11" customFormat="1" ht="12.95" customHeight="1">
      <c r="A40" s="16">
        <v>6237</v>
      </c>
      <c r="B40" s="16" t="s">
        <v>82</v>
      </c>
      <c r="C40" s="236">
        <v>1624040.52</v>
      </c>
      <c r="D40" s="236">
        <v>234986.39</v>
      </c>
      <c r="E40" s="236">
        <v>4845.58</v>
      </c>
      <c r="F40" s="236">
        <v>34915.019999999997</v>
      </c>
      <c r="G40" s="236">
        <v>161689.85</v>
      </c>
      <c r="H40" s="262">
        <v>30</v>
      </c>
      <c r="I40" s="26">
        <f t="shared" si="0"/>
        <v>2060507.3600000003</v>
      </c>
      <c r="J40" s="219"/>
    </row>
    <row r="41" spans="1:10" s="11" customFormat="1" ht="12.95" customHeight="1">
      <c r="A41" s="16">
        <v>6238</v>
      </c>
      <c r="B41" s="16" t="s">
        <v>83</v>
      </c>
      <c r="C41" s="236">
        <v>522647.69</v>
      </c>
      <c r="D41" s="236">
        <v>62542.25</v>
      </c>
      <c r="E41" s="236">
        <v>5000</v>
      </c>
      <c r="F41" s="236">
        <v>3252.5</v>
      </c>
      <c r="G41" s="236">
        <v>35675.269999999997</v>
      </c>
      <c r="H41" s="262">
        <v>53.52</v>
      </c>
      <c r="I41" s="26">
        <f t="shared" si="0"/>
        <v>629171.23</v>
      </c>
      <c r="J41" s="219"/>
    </row>
    <row r="42" spans="1:10" s="11" customFormat="1" ht="12.95" customHeight="1">
      <c r="A42" s="16">
        <v>6239</v>
      </c>
      <c r="B42" s="16" t="s">
        <v>84</v>
      </c>
      <c r="C42" s="236">
        <v>938759.62</v>
      </c>
      <c r="D42" s="236">
        <v>108166</v>
      </c>
      <c r="E42" s="236">
        <v>5403.66</v>
      </c>
      <c r="F42" s="236">
        <v>51407.5</v>
      </c>
      <c r="G42" s="236">
        <v>105295.82</v>
      </c>
      <c r="H42" s="262">
        <v>187.03</v>
      </c>
      <c r="I42" s="26">
        <f t="shared" si="0"/>
        <v>1209219.6300000001</v>
      </c>
      <c r="J42" s="219"/>
    </row>
    <row r="43" spans="1:10" s="11" customFormat="1" ht="12.95" customHeight="1">
      <c r="A43" s="16">
        <v>6240</v>
      </c>
      <c r="B43" s="16" t="s">
        <v>39</v>
      </c>
      <c r="C43" s="236">
        <v>736913.01</v>
      </c>
      <c r="D43" s="236">
        <v>84958.68</v>
      </c>
      <c r="E43" s="236">
        <v>17000.009999999998</v>
      </c>
      <c r="F43" s="236">
        <v>35972.5</v>
      </c>
      <c r="G43" s="236">
        <v>63424.41</v>
      </c>
      <c r="H43" s="262"/>
      <c r="I43" s="26">
        <f t="shared" si="0"/>
        <v>938268.61</v>
      </c>
      <c r="J43" s="219"/>
    </row>
    <row r="44" spans="1:10" s="11" customFormat="1" ht="12.95" customHeight="1">
      <c r="A44" s="16">
        <v>6241</v>
      </c>
      <c r="B44" s="16" t="s">
        <v>40</v>
      </c>
      <c r="C44" s="236">
        <v>524582.23</v>
      </c>
      <c r="D44" s="236">
        <v>64233.03</v>
      </c>
      <c r="E44" s="236">
        <v>1771.48</v>
      </c>
      <c r="F44" s="236">
        <v>10415.83</v>
      </c>
      <c r="G44" s="236">
        <v>33555.74</v>
      </c>
      <c r="H44" s="262"/>
      <c r="I44" s="26">
        <f t="shared" si="0"/>
        <v>634558.30999999994</v>
      </c>
      <c r="J44" s="219"/>
    </row>
    <row r="45" spans="1:10" s="11" customFormat="1" ht="12.95" customHeight="1">
      <c r="A45" s="16">
        <v>6242</v>
      </c>
      <c r="B45" s="16" t="s">
        <v>41</v>
      </c>
      <c r="C45" s="236">
        <v>594605.03</v>
      </c>
      <c r="D45" s="236">
        <v>49527.42</v>
      </c>
      <c r="E45" s="236">
        <v>11188.36</v>
      </c>
      <c r="F45" s="236">
        <v>18315</v>
      </c>
      <c r="G45" s="236">
        <v>39695.839999999997</v>
      </c>
      <c r="H45" s="262"/>
      <c r="I45" s="26">
        <f t="shared" si="0"/>
        <v>713331.65</v>
      </c>
      <c r="J45" s="219"/>
    </row>
    <row r="46" spans="1:10" s="11" customFormat="1" ht="12.95" customHeight="1">
      <c r="A46" s="16">
        <v>6243</v>
      </c>
      <c r="B46" s="16" t="s">
        <v>85</v>
      </c>
      <c r="C46" s="236">
        <v>655147.84</v>
      </c>
      <c r="D46" s="236">
        <v>65939.789999999994</v>
      </c>
      <c r="E46" s="236">
        <v>14856.25</v>
      </c>
      <c r="F46" s="236">
        <v>7390.84</v>
      </c>
      <c r="G46" s="236">
        <v>38139.19</v>
      </c>
      <c r="H46" s="262"/>
      <c r="I46" s="26">
        <f t="shared" si="0"/>
        <v>781473.90999999992</v>
      </c>
      <c r="J46" s="219"/>
    </row>
    <row r="47" spans="1:10" s="11" customFormat="1" ht="12.95" customHeight="1">
      <c r="A47" s="16">
        <v>6244</v>
      </c>
      <c r="B47" s="16" t="s">
        <v>86</v>
      </c>
      <c r="C47" s="236">
        <v>780602.91</v>
      </c>
      <c r="D47" s="236">
        <v>106561.32</v>
      </c>
      <c r="E47" s="236">
        <v>2984.66</v>
      </c>
      <c r="F47" s="236">
        <v>49721.52</v>
      </c>
      <c r="G47" s="236">
        <v>60148.58</v>
      </c>
      <c r="H47" s="262"/>
      <c r="I47" s="26">
        <f t="shared" si="0"/>
        <v>1000018.99</v>
      </c>
      <c r="J47" s="219"/>
    </row>
    <row r="48" spans="1:10" s="11" customFormat="1" ht="12.95" customHeight="1">
      <c r="A48" s="16">
        <v>6245</v>
      </c>
      <c r="B48" s="16" t="s">
        <v>87</v>
      </c>
      <c r="C48" s="236">
        <v>676527.89</v>
      </c>
      <c r="D48" s="236">
        <v>79564.61</v>
      </c>
      <c r="E48" s="236">
        <v>12822.23</v>
      </c>
      <c r="F48" s="236">
        <v>15140</v>
      </c>
      <c r="G48" s="236">
        <v>57250.77</v>
      </c>
      <c r="H48" s="262"/>
      <c r="I48" s="26">
        <f t="shared" si="0"/>
        <v>841305.5</v>
      </c>
      <c r="J48" s="219"/>
    </row>
    <row r="49" spans="1:10" s="11" customFormat="1" ht="12.95" customHeight="1">
      <c r="A49" s="16">
        <v>6246</v>
      </c>
      <c r="B49" s="16" t="s">
        <v>45</v>
      </c>
      <c r="C49" s="236">
        <v>855288.8</v>
      </c>
      <c r="D49" s="236">
        <v>109219.75</v>
      </c>
      <c r="E49" s="236">
        <v>3045.13</v>
      </c>
      <c r="F49" s="236">
        <v>14767.5</v>
      </c>
      <c r="G49" s="236">
        <v>87148.31</v>
      </c>
      <c r="H49" s="262"/>
      <c r="I49" s="26">
        <f t="shared" si="0"/>
        <v>1069469.49</v>
      </c>
      <c r="J49" s="219"/>
    </row>
    <row r="50" spans="1:10" s="11" customFormat="1" ht="12.95" customHeight="1">
      <c r="A50" s="16">
        <v>6247</v>
      </c>
      <c r="B50" s="16" t="s">
        <v>46</v>
      </c>
      <c r="C50" s="236">
        <v>680028.63</v>
      </c>
      <c r="D50" s="236">
        <v>86718.24</v>
      </c>
      <c r="E50" s="236">
        <v>20200</v>
      </c>
      <c r="F50" s="236">
        <v>6875</v>
      </c>
      <c r="G50" s="236">
        <v>71354.31</v>
      </c>
      <c r="H50" s="262"/>
      <c r="I50" s="26">
        <f t="shared" si="0"/>
        <v>865176.17999999993</v>
      </c>
      <c r="J50" s="219"/>
    </row>
    <row r="51" spans="1:10" s="11" customFormat="1" ht="12.95" customHeight="1">
      <c r="A51" s="16">
        <v>6248</v>
      </c>
      <c r="B51" s="16" t="s">
        <v>47</v>
      </c>
      <c r="C51" s="236">
        <v>648274.06999999995</v>
      </c>
      <c r="D51" s="236">
        <v>68180.55</v>
      </c>
      <c r="E51" s="236">
        <v>3061.83</v>
      </c>
      <c r="F51" s="236">
        <v>19980</v>
      </c>
      <c r="G51" s="236">
        <v>56773.36</v>
      </c>
      <c r="H51" s="262"/>
      <c r="I51" s="26">
        <f t="shared" si="0"/>
        <v>796269.80999999994</v>
      </c>
      <c r="J51" s="219"/>
    </row>
    <row r="52" spans="1:10" s="11" customFormat="1" ht="12.95" customHeight="1">
      <c r="A52" s="16">
        <v>6249</v>
      </c>
      <c r="B52" s="16" t="s">
        <v>88</v>
      </c>
      <c r="C52" s="236">
        <v>991393.69</v>
      </c>
      <c r="D52" s="236">
        <v>129924.81</v>
      </c>
      <c r="E52" s="236">
        <v>2997.1</v>
      </c>
      <c r="F52" s="236">
        <v>51551</v>
      </c>
      <c r="G52" s="236">
        <v>110388.01</v>
      </c>
      <c r="H52" s="262">
        <f>71.6+354.21</f>
        <v>425.80999999999995</v>
      </c>
      <c r="I52" s="26">
        <f t="shared" si="0"/>
        <v>1286680.4200000002</v>
      </c>
      <c r="J52" s="219"/>
    </row>
    <row r="53" spans="1:10" s="11" customFormat="1" ht="12.95" customHeight="1">
      <c r="A53" s="16">
        <v>6250</v>
      </c>
      <c r="B53" s="16" t="s">
        <v>89</v>
      </c>
      <c r="C53" s="236">
        <v>1083544.48</v>
      </c>
      <c r="D53" s="236">
        <v>115276.65</v>
      </c>
      <c r="E53" s="236">
        <v>10982.55</v>
      </c>
      <c r="F53" s="236">
        <v>46695.83</v>
      </c>
      <c r="G53" s="236">
        <v>76457.789999999994</v>
      </c>
      <c r="H53" s="262"/>
      <c r="I53" s="26">
        <f t="shared" si="0"/>
        <v>1332957.3</v>
      </c>
      <c r="J53" s="219"/>
    </row>
    <row r="54" spans="1:10" s="11" customFormat="1" ht="12.95" customHeight="1">
      <c r="A54" s="16">
        <v>6251</v>
      </c>
      <c r="B54" s="16" t="s">
        <v>90</v>
      </c>
      <c r="C54" s="236">
        <v>747952.73</v>
      </c>
      <c r="D54" s="236">
        <v>71804.929999999993</v>
      </c>
      <c r="E54" s="236">
        <v>10837.99</v>
      </c>
      <c r="F54" s="236">
        <v>31447.52</v>
      </c>
      <c r="G54" s="236">
        <v>42345.22</v>
      </c>
      <c r="H54" s="262">
        <v>200</v>
      </c>
      <c r="I54" s="26">
        <f t="shared" si="0"/>
        <v>904588.3899999999</v>
      </c>
      <c r="J54" s="219"/>
    </row>
    <row r="55" spans="1:10" s="11" customFormat="1" ht="12.95" customHeight="1">
      <c r="A55" s="16">
        <v>6252</v>
      </c>
      <c r="B55" s="16" t="s">
        <v>51</v>
      </c>
      <c r="C55" s="236">
        <v>573884.25</v>
      </c>
      <c r="D55" s="236">
        <v>62831.33</v>
      </c>
      <c r="E55" s="236">
        <v>11714.97</v>
      </c>
      <c r="F55" s="236">
        <v>51830.82</v>
      </c>
      <c r="G55" s="236">
        <v>38014.06</v>
      </c>
      <c r="H55" s="262">
        <v>20</v>
      </c>
      <c r="I55" s="26">
        <f t="shared" si="0"/>
        <v>738295.42999999993</v>
      </c>
      <c r="J55" s="219"/>
    </row>
    <row r="56" spans="1:10" s="11" customFormat="1" ht="12.95" customHeight="1">
      <c r="A56" s="16">
        <v>6253</v>
      </c>
      <c r="B56" s="16" t="s">
        <v>52</v>
      </c>
      <c r="C56" s="236">
        <v>643840.09</v>
      </c>
      <c r="D56" s="236">
        <v>79072.240000000005</v>
      </c>
      <c r="E56" s="236">
        <v>1934.28</v>
      </c>
      <c r="F56" s="236">
        <v>950</v>
      </c>
      <c r="G56" s="236">
        <v>54157.95</v>
      </c>
      <c r="H56" s="262"/>
      <c r="I56" s="26">
        <f t="shared" si="0"/>
        <v>779954.55999999994</v>
      </c>
      <c r="J56" s="219"/>
    </row>
    <row r="57" spans="1:10" s="11" customFormat="1" ht="12.95" customHeight="1">
      <c r="A57" s="16">
        <v>6254</v>
      </c>
      <c r="B57" s="16" t="s">
        <v>53</v>
      </c>
      <c r="C57" s="236">
        <v>640425.46</v>
      </c>
      <c r="D57" s="236">
        <v>60660.86</v>
      </c>
      <c r="E57" s="236">
        <v>2901.8</v>
      </c>
      <c r="F57" s="236">
        <v>82310</v>
      </c>
      <c r="G57" s="236">
        <v>37901.83</v>
      </c>
      <c r="H57" s="262"/>
      <c r="I57" s="26">
        <f t="shared" si="0"/>
        <v>824199.95</v>
      </c>
      <c r="J57" s="219"/>
    </row>
    <row r="58" spans="1:10" s="11" customFormat="1" ht="12.95" customHeight="1">
      <c r="A58" s="16">
        <v>6255</v>
      </c>
      <c r="B58" s="16" t="s">
        <v>91</v>
      </c>
      <c r="C58" s="236">
        <v>1072592.53</v>
      </c>
      <c r="D58" s="236">
        <v>139573.85</v>
      </c>
      <c r="E58" s="236">
        <v>5996</v>
      </c>
      <c r="F58" s="236">
        <v>169069.18</v>
      </c>
      <c r="G58" s="236">
        <v>131190.64000000001</v>
      </c>
      <c r="H58" s="262"/>
      <c r="I58" s="26">
        <f t="shared" si="0"/>
        <v>1518422.2000000002</v>
      </c>
      <c r="J58" s="219"/>
    </row>
    <row r="59" spans="1:10" s="11" customFormat="1" ht="12.95" customHeight="1">
      <c r="A59" s="16">
        <v>6256</v>
      </c>
      <c r="B59" s="16" t="s">
        <v>92</v>
      </c>
      <c r="C59" s="236">
        <v>623350.63</v>
      </c>
      <c r="D59" s="236">
        <v>67442.81</v>
      </c>
      <c r="E59" s="236">
        <v>12934.65</v>
      </c>
      <c r="F59" s="236">
        <v>57005.83</v>
      </c>
      <c r="G59" s="236">
        <v>75392.149999999994</v>
      </c>
      <c r="H59" s="262">
        <v>44.9</v>
      </c>
      <c r="I59" s="26">
        <f t="shared" si="0"/>
        <v>836170.97</v>
      </c>
      <c r="J59" s="219"/>
    </row>
    <row r="60" spans="1:10" s="11" customFormat="1" ht="12.95" customHeight="1">
      <c r="A60" s="16">
        <v>6257</v>
      </c>
      <c r="B60" s="16" t="s">
        <v>93</v>
      </c>
      <c r="C60" s="236">
        <v>601393.76</v>
      </c>
      <c r="D60" s="236">
        <v>55280.71</v>
      </c>
      <c r="E60" s="236">
        <v>11876.6</v>
      </c>
      <c r="F60" s="236">
        <v>19903.330000000002</v>
      </c>
      <c r="G60" s="236">
        <v>39754.839999999997</v>
      </c>
      <c r="H60" s="262"/>
      <c r="I60" s="26">
        <f t="shared" si="0"/>
        <v>728209.23999999987</v>
      </c>
      <c r="J60" s="219"/>
    </row>
    <row r="61" spans="1:10" s="11" customFormat="1" ht="12.95" customHeight="1" thickBot="1">
      <c r="A61" s="16">
        <v>6258</v>
      </c>
      <c r="B61" s="17" t="s">
        <v>57</v>
      </c>
      <c r="C61" s="263">
        <v>1085590.1000000001</v>
      </c>
      <c r="D61" s="263">
        <v>107908.2</v>
      </c>
      <c r="E61" s="263">
        <v>1806.18</v>
      </c>
      <c r="F61" s="263">
        <v>27234.17</v>
      </c>
      <c r="G61" s="263">
        <v>99422.57</v>
      </c>
      <c r="H61" s="264"/>
      <c r="I61" s="26">
        <f t="shared" si="0"/>
        <v>1321961.22</v>
      </c>
      <c r="J61" s="219"/>
    </row>
    <row r="62" spans="1:10" s="38" customFormat="1" ht="15" customHeight="1" thickBot="1">
      <c r="A62" s="36"/>
      <c r="B62" s="37" t="s">
        <v>65</v>
      </c>
      <c r="C62" s="34">
        <f t="shared" ref="C62:I62" si="1">SUM(C4:C61)</f>
        <v>56398729.929999992</v>
      </c>
      <c r="D62" s="34">
        <f t="shared" si="1"/>
        <v>7398946.4799999986</v>
      </c>
      <c r="E62" s="34">
        <f t="shared" si="1"/>
        <v>481222.83999999991</v>
      </c>
      <c r="F62" s="34">
        <f t="shared" si="1"/>
        <v>5178899.549999998</v>
      </c>
      <c r="G62" s="34">
        <f t="shared" si="1"/>
        <v>5858352.3999999994</v>
      </c>
      <c r="H62" s="34">
        <f t="shared" si="1"/>
        <v>5942.25</v>
      </c>
      <c r="I62" s="34">
        <f t="shared" si="1"/>
        <v>75322093.450000003</v>
      </c>
      <c r="J62" s="221"/>
    </row>
  </sheetData>
  <phoneticPr fontId="3" type="noConversion"/>
  <pageMargins left="0.47244094488188981" right="0" top="0" bottom="0" header="0" footer="0"/>
  <pageSetup paperSize="9" orientation="portrait" r:id="rId1"/>
  <headerFooter alignWithMargins="0">
    <oddHeader>&amp;R31</oddHeader>
    <oddFooter>&amp;C&amp;8Ministrstvo za javno upravo / Služba za upravne enote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indexed="45"/>
  </sheetPr>
  <dimension ref="A1:K63"/>
  <sheetViews>
    <sheetView workbookViewId="0">
      <pane xSplit="2" ySplit="3" topLeftCell="C4" activePane="bottomRight" state="frozen"/>
      <selection activeCell="B12" sqref="B12"/>
      <selection pane="topRight" activeCell="B12" sqref="B12"/>
      <selection pane="bottomLeft" activeCell="B12" sqref="B12"/>
      <selection pane="bottomRight" activeCell="E34" sqref="E34"/>
    </sheetView>
  </sheetViews>
  <sheetFormatPr defaultColWidth="8.85546875" defaultRowHeight="12.75"/>
  <cols>
    <col min="1" max="1" width="5.7109375" style="3" customWidth="1"/>
    <col min="2" max="2" width="17.140625" style="3" customWidth="1"/>
    <col min="3" max="3" width="8.85546875" style="3" customWidth="1"/>
    <col min="4" max="4" width="8.42578125" style="3" customWidth="1"/>
    <col min="5" max="5" width="9.5703125" style="3" customWidth="1"/>
    <col min="6" max="6" width="8.5703125" style="3" customWidth="1"/>
    <col min="7" max="7" width="9.140625" style="3" customWidth="1"/>
    <col min="8" max="8" width="11.5703125" style="3" bestFit="1" customWidth="1"/>
    <col min="9" max="9" width="15.140625" style="3" bestFit="1" customWidth="1"/>
    <col min="10" max="16384" width="8.85546875" style="3"/>
  </cols>
  <sheetData>
    <row r="1" spans="1:11" ht="20.100000000000001" customHeight="1" thickBot="1">
      <c r="A1" s="1" t="s">
        <v>163</v>
      </c>
      <c r="I1" s="14"/>
    </row>
    <row r="2" spans="1:11" ht="12.95" customHeight="1">
      <c r="A2" s="5" t="s">
        <v>61</v>
      </c>
      <c r="B2" s="6" t="s">
        <v>62</v>
      </c>
      <c r="C2" s="5" t="s">
        <v>63</v>
      </c>
      <c r="D2" s="6" t="s">
        <v>59</v>
      </c>
      <c r="E2" s="5" t="s">
        <v>60</v>
      </c>
      <c r="F2" s="5" t="s">
        <v>138</v>
      </c>
      <c r="G2" s="5" t="s">
        <v>64</v>
      </c>
      <c r="H2" s="18" t="s">
        <v>132</v>
      </c>
      <c r="I2" s="5" t="s">
        <v>65</v>
      </c>
    </row>
    <row r="3" spans="1:11" ht="12.95" customHeight="1" thickBot="1">
      <c r="A3" s="8"/>
      <c r="B3" s="9"/>
      <c r="C3" s="8">
        <v>1</v>
      </c>
      <c r="D3" s="9">
        <v>2</v>
      </c>
      <c r="E3" s="8">
        <v>3</v>
      </c>
      <c r="F3" s="8">
        <v>4</v>
      </c>
      <c r="G3" s="8">
        <v>5</v>
      </c>
      <c r="H3" s="10">
        <v>6</v>
      </c>
      <c r="I3" s="8" t="s">
        <v>130</v>
      </c>
    </row>
    <row r="4" spans="1:11" s="11" customFormat="1" ht="12.95" customHeight="1">
      <c r="A4" s="15">
        <v>6201</v>
      </c>
      <c r="B4" s="15" t="s">
        <v>0</v>
      </c>
      <c r="C4" s="19">
        <f>'REAL 2018 številke'!C4*100/'REAL 2017 številke'!C4</f>
        <v>103.55871829876124</v>
      </c>
      <c r="D4" s="20">
        <f>'REAL 2018 številke'!D4*100/'REAL 2017 številke'!D4</f>
        <v>97.174576835781551</v>
      </c>
      <c r="E4" s="20">
        <f>'REAL 2018 številke'!E4*100/'REAL 2017 številke'!E4</f>
        <v>272.1148520228075</v>
      </c>
      <c r="F4" s="21">
        <f>'REAL 2018 številke'!F4*100/'REAL 2017 številke'!F4</f>
        <v>76.543483890060301</v>
      </c>
      <c r="G4" s="21">
        <f>'REAL 2018 številke'!G4*100/'REAL 2017 številke'!G4</f>
        <v>89.437639651182224</v>
      </c>
      <c r="H4" s="21">
        <f>'REAL 2018 številke'!H4*100/'REAL 2017 številke'!H4</f>
        <v>12.933860938383267</v>
      </c>
      <c r="I4" s="21">
        <f>'REAL 2018 številke'!I4*100/'REAL 2017 številke'!I4</f>
        <v>101.8638012922775</v>
      </c>
      <c r="J4" s="222"/>
      <c r="K4" s="219"/>
    </row>
    <row r="5" spans="1:11" s="11" customFormat="1" ht="12.95" customHeight="1">
      <c r="A5" s="16">
        <v>6202</v>
      </c>
      <c r="B5" s="16" t="s">
        <v>1</v>
      </c>
      <c r="C5" s="19">
        <f>'REAL 2018 številke'!C5*100/'REAL 2017 številke'!C5</f>
        <v>106.57483184292761</v>
      </c>
      <c r="D5" s="20">
        <f>'REAL 2018 številke'!D5*100/'REAL 2017 številke'!D5</f>
        <v>94.577158231241157</v>
      </c>
      <c r="E5" s="20">
        <f>'REAL 2018 številke'!E5*100/'REAL 2017 številke'!E5</f>
        <v>30.965504428067131</v>
      </c>
      <c r="F5" s="21">
        <f>'REAL 2018 številke'!F5*100/'REAL 2017 številke'!F5</f>
        <v>85.440826689033202</v>
      </c>
      <c r="G5" s="21">
        <f>'REAL 2018 številke'!G5*100/'REAL 2017 številke'!G5</f>
        <v>96.844091755519671</v>
      </c>
      <c r="H5" s="21"/>
      <c r="I5" s="21">
        <f>'REAL 2018 številke'!I5*100/'REAL 2017 številke'!I5</f>
        <v>103.10567856445665</v>
      </c>
    </row>
    <row r="6" spans="1:11" s="11" customFormat="1" ht="12.95" customHeight="1">
      <c r="A6" s="16">
        <v>6203</v>
      </c>
      <c r="B6" s="16" t="s">
        <v>67</v>
      </c>
      <c r="C6" s="19">
        <f>'REAL 2018 številke'!C6*100/'REAL 2017 številke'!C6</f>
        <v>109.49085477824822</v>
      </c>
      <c r="D6" s="20">
        <f>'REAL 2018 številke'!D6*100/'REAL 2017 številke'!D6</f>
        <v>101.02511884436645</v>
      </c>
      <c r="E6" s="20">
        <f>'REAL 2018 številke'!E6*100/'REAL 2017 številke'!E6</f>
        <v>3.6458606888872551</v>
      </c>
      <c r="F6" s="21">
        <f>'REAL 2018 številke'!F6*100/'REAL 2017 številke'!F6</f>
        <v>90.10041582673729</v>
      </c>
      <c r="G6" s="21">
        <f>'REAL 2018 številke'!G6*100/'REAL 2017 številke'!G6</f>
        <v>116.16417406688996</v>
      </c>
      <c r="H6" s="21"/>
      <c r="I6" s="21">
        <f>'REAL 2018 številke'!I6*100/'REAL 2017 številke'!I6</f>
        <v>107.06152539812497</v>
      </c>
    </row>
    <row r="7" spans="1:11" s="11" customFormat="1" ht="12.95" customHeight="1">
      <c r="A7" s="16">
        <v>6204</v>
      </c>
      <c r="B7" s="16" t="s">
        <v>3</v>
      </c>
      <c r="C7" s="19">
        <f>'REAL 2018 številke'!C7*100/'REAL 2017 številke'!C7</f>
        <v>102.71138681214562</v>
      </c>
      <c r="D7" s="20">
        <f>'REAL 2018 številke'!D7*100/'REAL 2017 številke'!D7</f>
        <v>100.02855884560248</v>
      </c>
      <c r="E7" s="20">
        <f>'REAL 2018 številke'!E7*100/'REAL 2017 številke'!E7</f>
        <v>90.519000000000005</v>
      </c>
      <c r="F7" s="21">
        <f>'REAL 2018 številke'!F7*100/'REAL 2017 številke'!F7</f>
        <v>88.416167706022591</v>
      </c>
      <c r="G7" s="21">
        <f>'REAL 2018 številke'!G7*100/'REAL 2017 številke'!G7</f>
        <v>98.510690927845602</v>
      </c>
      <c r="H7" s="21"/>
      <c r="I7" s="21">
        <f>'REAL 2018 številke'!I7*100/'REAL 2017 številke'!I7</f>
        <v>101.64552646620987</v>
      </c>
    </row>
    <row r="8" spans="1:11" s="11" customFormat="1" ht="12.95" customHeight="1">
      <c r="A8" s="16">
        <v>6205</v>
      </c>
      <c r="B8" s="16" t="s">
        <v>68</v>
      </c>
      <c r="C8" s="19">
        <f>'REAL 2018 številke'!C8*100/'REAL 2017 številke'!C8</f>
        <v>101.96513285730836</v>
      </c>
      <c r="D8" s="20">
        <f>'REAL 2018 številke'!D8*100/'REAL 2017 številke'!D8</f>
        <v>100.80961565635228</v>
      </c>
      <c r="E8" s="20">
        <f>'REAL 2018 številke'!E8*100/'REAL 2017 številke'!E8</f>
        <v>66.695963099844477</v>
      </c>
      <c r="F8" s="21">
        <f>'REAL 2018 številke'!F8*100/'REAL 2017 številke'!F8</f>
        <v>87.140439932318102</v>
      </c>
      <c r="G8" s="21">
        <f>'REAL 2018 številke'!G8*100/'REAL 2017 številke'!G8</f>
        <v>101.1938079237751</v>
      </c>
      <c r="H8" s="21"/>
      <c r="I8" s="21">
        <f>'REAL 2018 številke'!I8*100/'REAL 2017 številke'!I8</f>
        <v>101.4073318687234</v>
      </c>
    </row>
    <row r="9" spans="1:11" s="11" customFormat="1" ht="12.95" customHeight="1">
      <c r="A9" s="16">
        <v>6206</v>
      </c>
      <c r="B9" s="16" t="s">
        <v>69</v>
      </c>
      <c r="C9" s="19">
        <f>'REAL 2018 številke'!C9*100/'REAL 2017 številke'!C9</f>
        <v>101.89098246241612</v>
      </c>
      <c r="D9" s="20">
        <f>'REAL 2018 številke'!D9*100/'REAL 2017 številke'!D9</f>
        <v>94.246673224152531</v>
      </c>
      <c r="E9" s="20">
        <f>'REAL 2018 številke'!E9*100/'REAL 2017 številke'!E9</f>
        <v>203.8535780367055</v>
      </c>
      <c r="F9" s="21">
        <f>'REAL 2018 številke'!F9*100/'REAL 2017 številke'!F9</f>
        <v>97.012974890320166</v>
      </c>
      <c r="G9" s="21">
        <f>'REAL 2018 številke'!G9*100/'REAL 2017 številke'!G9</f>
        <v>104.38185509401866</v>
      </c>
      <c r="H9" s="21"/>
      <c r="I9" s="21">
        <f>'REAL 2018 številke'!I9*100/'REAL 2017 številke'!I9</f>
        <v>101.24316117479938</v>
      </c>
    </row>
    <row r="10" spans="1:11" s="11" customFormat="1" ht="12.95" customHeight="1">
      <c r="A10" s="16">
        <v>6207</v>
      </c>
      <c r="B10" s="16" t="s">
        <v>70</v>
      </c>
      <c r="C10" s="19">
        <f>'REAL 2018 številke'!C10*100/'REAL 2017 številke'!C10</f>
        <v>106.12789335665342</v>
      </c>
      <c r="D10" s="20">
        <f>'REAL 2018 številke'!D10*100/'REAL 2017 številke'!D10</f>
        <v>96.809285810184249</v>
      </c>
      <c r="E10" s="20">
        <f>'REAL 2018 številke'!E10*100/'REAL 2017 številke'!E10</f>
        <v>78.307525748820922</v>
      </c>
      <c r="F10" s="21">
        <f>'REAL 2018 številke'!F10*100/'REAL 2017 številke'!F10</f>
        <v>100</v>
      </c>
      <c r="G10" s="21">
        <f>'REAL 2018 številke'!G10*100/'REAL 2017 številke'!G10</f>
        <v>109.80526697223854</v>
      </c>
      <c r="H10" s="21"/>
      <c r="I10" s="21">
        <f>'REAL 2018 številke'!I10*100/'REAL 2017 številke'!I10</f>
        <v>105.0911993816228</v>
      </c>
    </row>
    <row r="11" spans="1:11" s="11" customFormat="1" ht="12.95" customHeight="1">
      <c r="A11" s="16">
        <v>6208</v>
      </c>
      <c r="B11" s="16" t="s">
        <v>7</v>
      </c>
      <c r="C11" s="19">
        <f>'REAL 2018 številke'!C11*100/'REAL 2017 številke'!C11</f>
        <v>99.953213841189267</v>
      </c>
      <c r="D11" s="20">
        <f>'REAL 2018 številke'!D11*100/'REAL 2017 številke'!D11</f>
        <v>95.253566224448193</v>
      </c>
      <c r="E11" s="20">
        <f>'REAL 2018 številke'!E11*100/'REAL 2017 številke'!E11</f>
        <v>762.82018907167549</v>
      </c>
      <c r="F11" s="21">
        <f>'REAL 2018 številke'!F11*100/'REAL 2017 številke'!F11</f>
        <v>100</v>
      </c>
      <c r="G11" s="21">
        <f>'REAL 2018 številke'!G11*100/'REAL 2017 številke'!G11</f>
        <v>92.412325114306583</v>
      </c>
      <c r="H11" s="21">
        <f>'REAL 2018 številke'!H11*100/'REAL 2017 številke'!H11</f>
        <v>176.00000000000003</v>
      </c>
      <c r="I11" s="21">
        <f>'REAL 2018 številke'!I11*100/'REAL 2017 številke'!I11</f>
        <v>100.6365518534722</v>
      </c>
    </row>
    <row r="12" spans="1:11" s="11" customFormat="1" ht="12.95" customHeight="1">
      <c r="A12" s="16">
        <v>6209</v>
      </c>
      <c r="B12" s="16" t="s">
        <v>8</v>
      </c>
      <c r="C12" s="19">
        <f>'REAL 2018 številke'!C12*100/'REAL 2017 številke'!C12</f>
        <v>101.85117756186135</v>
      </c>
      <c r="D12" s="20">
        <f>'REAL 2018 številke'!D12*100/'REAL 2017 številke'!D12</f>
        <v>101.29494758735294</v>
      </c>
      <c r="E12" s="20">
        <f>'REAL 2018 številke'!E12*100/'REAL 2017 številke'!E12</f>
        <v>46.525251336799052</v>
      </c>
      <c r="F12" s="21">
        <f>'REAL 2018 številke'!F12*100/'REAL 2017 številke'!F12</f>
        <v>103.68906455862978</v>
      </c>
      <c r="G12" s="21">
        <f>'REAL 2018 številke'!G12*100/'REAL 2017 številke'!G12</f>
        <v>102.87541123562492</v>
      </c>
      <c r="H12" s="21"/>
      <c r="I12" s="21">
        <f>'REAL 2018 številke'!I12*100/'REAL 2017 številke'!I12</f>
        <v>101.76274834093805</v>
      </c>
    </row>
    <row r="13" spans="1:11" s="11" customFormat="1" ht="12.95" customHeight="1">
      <c r="A13" s="16">
        <v>6210</v>
      </c>
      <c r="B13" s="16" t="s">
        <v>9</v>
      </c>
      <c r="C13" s="19">
        <f>'REAL 2018 številke'!C13*100/'REAL 2017 številke'!C13</f>
        <v>103.18651490090807</v>
      </c>
      <c r="D13" s="20">
        <f>'REAL 2018 številke'!D13*100/'REAL 2017 številke'!D13</f>
        <v>101.34353681288583</v>
      </c>
      <c r="E13" s="20">
        <f>'REAL 2018 številke'!E13*100/'REAL 2017 številke'!E13</f>
        <v>403.03736446772052</v>
      </c>
      <c r="F13" s="21">
        <f>'REAL 2018 številke'!F13*100/'REAL 2017 številke'!F13</f>
        <v>79.928671776636449</v>
      </c>
      <c r="G13" s="21">
        <f>'REAL 2018 številke'!G13*100/'REAL 2017 številke'!G13</f>
        <v>103.03888403745121</v>
      </c>
      <c r="H13" s="21"/>
      <c r="I13" s="21">
        <f>'REAL 2018 številke'!I13*100/'REAL 2017 številke'!I13</f>
        <v>103.47244960776852</v>
      </c>
    </row>
    <row r="14" spans="1:11" s="11" customFormat="1" ht="12.95" customHeight="1">
      <c r="A14" s="16">
        <v>6211</v>
      </c>
      <c r="B14" s="16" t="s">
        <v>10</v>
      </c>
      <c r="C14" s="19">
        <f>'REAL 2018 številke'!C14*100/'REAL 2017 številke'!C14</f>
        <v>95.80160784203926</v>
      </c>
      <c r="D14" s="20">
        <f>'REAL 2018 številke'!D14*100/'REAL 2017 številke'!D14</f>
        <v>104.60454415632691</v>
      </c>
      <c r="E14" s="20">
        <f>'REAL 2018 številke'!E14*100/'REAL 2017 številke'!E14</f>
        <v>72.937844113775157</v>
      </c>
      <c r="F14" s="21">
        <f>'REAL 2018 številke'!F14*100/'REAL 2017 številke'!F14</f>
        <v>85.02918041106318</v>
      </c>
      <c r="G14" s="21">
        <f>'REAL 2018 številke'!G14*100/'REAL 2017 številke'!G14</f>
        <v>100.81830749727621</v>
      </c>
      <c r="H14" s="21"/>
      <c r="I14" s="21">
        <f>'REAL 2018 številke'!I14*100/'REAL 2017 številke'!I14</f>
        <v>96.383682531744682</v>
      </c>
    </row>
    <row r="15" spans="1:11" s="11" customFormat="1" ht="12.95" customHeight="1">
      <c r="A15" s="16">
        <v>6212</v>
      </c>
      <c r="B15" s="16" t="s">
        <v>11</v>
      </c>
      <c r="C15" s="19">
        <f>'REAL 2018 številke'!C15*100/'REAL 2017 številke'!C15</f>
        <v>100.23519692751708</v>
      </c>
      <c r="D15" s="20">
        <f>'REAL 2018 številke'!D15*100/'REAL 2017 številke'!D15</f>
        <v>100.16203800014584</v>
      </c>
      <c r="E15" s="20">
        <f>'REAL 2018 številke'!E15*100/'REAL 2017 številke'!E15</f>
        <v>789.65694388949134</v>
      </c>
      <c r="F15" s="21">
        <f>'REAL 2018 številke'!F15*100/'REAL 2017 številke'!F15</f>
        <v>89.251871914966358</v>
      </c>
      <c r="G15" s="21">
        <f>'REAL 2018 številke'!G15*100/'REAL 2017 številke'!G15</f>
        <v>89.687952930984451</v>
      </c>
      <c r="H15" s="21"/>
      <c r="I15" s="21">
        <f>'REAL 2018 številke'!I15*100/'REAL 2017 številke'!I15</f>
        <v>100.23616982315545</v>
      </c>
    </row>
    <row r="16" spans="1:11" s="11" customFormat="1" ht="12.95" customHeight="1">
      <c r="A16" s="16">
        <v>6213</v>
      </c>
      <c r="B16" s="16" t="s">
        <v>12</v>
      </c>
      <c r="C16" s="19">
        <f>'REAL 2018 številke'!C16*100/'REAL 2017 številke'!C16</f>
        <v>119.28618607715846</v>
      </c>
      <c r="D16" s="20">
        <f>'REAL 2018 številke'!D16*100/'REAL 2017 številke'!D16</f>
        <v>108.73539191792068</v>
      </c>
      <c r="E16" s="20">
        <f>'REAL 2018 številke'!E16*100/'REAL 2017 številke'!E16</f>
        <v>10.62063404471936</v>
      </c>
      <c r="F16" s="21">
        <f>'REAL 2018 številke'!F16*100/'REAL 2017 številke'!F16</f>
        <v>77.822099842493131</v>
      </c>
      <c r="G16" s="21">
        <f>'REAL 2018 številke'!G16*100/'REAL 2017 številke'!G16</f>
        <v>107.6353129797849</v>
      </c>
      <c r="H16" s="21">
        <f>'REAL 2018 številke'!H16*100/'REAL 2017 številke'!H16</f>
        <v>36.073493307990816</v>
      </c>
      <c r="I16" s="21">
        <f>'REAL 2018 številke'!I16*100/'REAL 2017 številke'!I16</f>
        <v>113.83888576129846</v>
      </c>
    </row>
    <row r="17" spans="1:9" s="11" customFormat="1" ht="12.95" customHeight="1">
      <c r="A17" s="16">
        <v>6214</v>
      </c>
      <c r="B17" s="16" t="s">
        <v>13</v>
      </c>
      <c r="C17" s="19">
        <f>'REAL 2018 številke'!C17*100/'REAL 2017 številke'!C17</f>
        <v>97.506717973811263</v>
      </c>
      <c r="D17" s="20">
        <f>'REAL 2018 številke'!D17*100/'REAL 2017 številke'!D17</f>
        <v>103.4945345659974</v>
      </c>
      <c r="E17" s="20">
        <f>'REAL 2018 številke'!E17*100/'REAL 2017 številke'!E17</f>
        <v>86.718128127324832</v>
      </c>
      <c r="F17" s="21">
        <f>'REAL 2018 številke'!F17*100/'REAL 2017 številke'!F17</f>
        <v>82.962593355471469</v>
      </c>
      <c r="G17" s="21">
        <f>'REAL 2018 številke'!G17*100/'REAL 2017 številke'!G17</f>
        <v>104.6443341299091</v>
      </c>
      <c r="H17" s="21"/>
      <c r="I17" s="21">
        <f>'REAL 2018 številke'!I17*100/'REAL 2017 številke'!I17</f>
        <v>95.610869551200082</v>
      </c>
    </row>
    <row r="18" spans="1:9" s="11" customFormat="1" ht="12.95" customHeight="1">
      <c r="A18" s="16">
        <v>6215</v>
      </c>
      <c r="B18" s="16" t="s">
        <v>14</v>
      </c>
      <c r="C18" s="19">
        <f>'REAL 2018 številke'!C18*100/'REAL 2017 številke'!C18</f>
        <v>99.064671169823541</v>
      </c>
      <c r="D18" s="20">
        <f>'REAL 2018 številke'!D18*100/'REAL 2017 številke'!D18</f>
        <v>100.006144650027</v>
      </c>
      <c r="E18" s="20">
        <f>'REAL 2018 številke'!E18*100/'REAL 2017 številke'!E18</f>
        <v>87.733845192314106</v>
      </c>
      <c r="F18" s="21">
        <f>'REAL 2018 številke'!F18*100/'REAL 2017 številke'!F18</f>
        <v>82.797581025648157</v>
      </c>
      <c r="G18" s="21">
        <f>'REAL 2018 številke'!G18*100/'REAL 2017 številke'!G18</f>
        <v>101.75026632804568</v>
      </c>
      <c r="H18" s="21"/>
      <c r="I18" s="21">
        <f>'REAL 2018 številke'!I18*100/'REAL 2017 številke'!I18</f>
        <v>98.761779742302451</v>
      </c>
    </row>
    <row r="19" spans="1:9" s="11" customFormat="1" ht="12.95" customHeight="1">
      <c r="A19" s="16">
        <v>6216</v>
      </c>
      <c r="B19" s="16" t="s">
        <v>71</v>
      </c>
      <c r="C19" s="19">
        <f>'REAL 2018 številke'!C19*100/'REAL 2017 številke'!C19</f>
        <v>100.16746282905378</v>
      </c>
      <c r="D19" s="20">
        <f>'REAL 2018 številke'!D19*100/'REAL 2017 številke'!D19</f>
        <v>99.090336359484297</v>
      </c>
      <c r="E19" s="20">
        <f>'REAL 2018 številke'!E19*100/'REAL 2017 številke'!E19</f>
        <v>13.127550383034309</v>
      </c>
      <c r="F19" s="21">
        <f>'REAL 2018 številke'!F19*100/'REAL 2017 številke'!F19</f>
        <v>79.139583355431327</v>
      </c>
      <c r="G19" s="21">
        <f>'REAL 2018 številke'!G19*100/'REAL 2017 številke'!G19</f>
        <v>97.0380684286052</v>
      </c>
      <c r="H19" s="21"/>
      <c r="I19" s="21">
        <f>'REAL 2018 številke'!I19*100/'REAL 2017 številke'!I19</f>
        <v>96.948917920138172</v>
      </c>
    </row>
    <row r="20" spans="1:9" s="11" customFormat="1" ht="12.95" customHeight="1">
      <c r="A20" s="16">
        <v>6217</v>
      </c>
      <c r="B20" s="16" t="s">
        <v>72</v>
      </c>
      <c r="C20" s="19">
        <f>'REAL 2018 številke'!C20*100/'REAL 2017 številke'!C20</f>
        <v>100.44909305084724</v>
      </c>
      <c r="D20" s="20">
        <f>'REAL 2018 številke'!D20*100/'REAL 2017 številke'!D20</f>
        <v>102.1751795542085</v>
      </c>
      <c r="E20" s="20">
        <f>'REAL 2018 številke'!E20*100/'REAL 2017 številke'!E20</f>
        <v>109.12341961158137</v>
      </c>
      <c r="F20" s="21">
        <f>'REAL 2018 številke'!F20*100/'REAL 2017 številke'!F20</f>
        <v>83.818962926923945</v>
      </c>
      <c r="G20" s="21">
        <f>'REAL 2018 številke'!G20*100/'REAL 2017 številke'!G20</f>
        <v>104.49249328074849</v>
      </c>
      <c r="H20" s="21"/>
      <c r="I20" s="21">
        <f>'REAL 2018 številke'!I20*100/'REAL 2017 številke'!I20</f>
        <v>99.777725917871663</v>
      </c>
    </row>
    <row r="21" spans="1:9" s="11" customFormat="1" ht="12.95" customHeight="1">
      <c r="A21" s="16">
        <v>6218</v>
      </c>
      <c r="B21" s="16" t="s">
        <v>73</v>
      </c>
      <c r="C21" s="19">
        <f>'REAL 2018 številke'!C21*100/'REAL 2017 številke'!C21</f>
        <v>108.57594230455931</v>
      </c>
      <c r="D21" s="20">
        <f>'REAL 2018 številke'!D21*100/'REAL 2017 številke'!D21</f>
        <v>109.97324522184749</v>
      </c>
      <c r="E21" s="20">
        <f>'REAL 2018 številke'!E21*100/'REAL 2017 številke'!E21</f>
        <v>45.121268926244007</v>
      </c>
      <c r="F21" s="21">
        <f>'REAL 2018 številke'!F21*100/'REAL 2017 številke'!F21</f>
        <v>88.048258696142668</v>
      </c>
      <c r="G21" s="21">
        <f>'REAL 2018 številke'!G21*100/'REAL 2017 številke'!G21</f>
        <v>103.26774189563234</v>
      </c>
      <c r="H21" s="21"/>
      <c r="I21" s="21">
        <f>'REAL 2018 številke'!I21*100/'REAL 2017 številke'!I21</f>
        <v>105.27266043299677</v>
      </c>
    </row>
    <row r="22" spans="1:9" s="11" customFormat="1" ht="12.95" customHeight="1">
      <c r="A22" s="16">
        <v>6219</v>
      </c>
      <c r="B22" s="16" t="s">
        <v>18</v>
      </c>
      <c r="C22" s="19">
        <f>'REAL 2018 številke'!C22*100/'REAL 2017 številke'!C22</f>
        <v>102.04033000262085</v>
      </c>
      <c r="D22" s="20">
        <f>'REAL 2018 številke'!D22*100/'REAL 2017 številke'!D22</f>
        <v>94.923817133907448</v>
      </c>
      <c r="E22" s="20">
        <f>'REAL 2018 številke'!E22*100/'REAL 2017 številke'!E22</f>
        <v>135.4078333901912</v>
      </c>
      <c r="F22" s="21">
        <f>'REAL 2018 številke'!F22*100/'REAL 2017 številke'!F22</f>
        <v>86.301369863013704</v>
      </c>
      <c r="G22" s="21">
        <f>'REAL 2018 številke'!G22*100/'REAL 2017 številke'!G22</f>
        <v>94.099034037920106</v>
      </c>
      <c r="H22" s="21"/>
      <c r="I22" s="21">
        <f>'REAL 2018 številke'!I22*100/'REAL 2017 številke'!I22</f>
        <v>100.47455982039347</v>
      </c>
    </row>
    <row r="23" spans="1:9" s="11" customFormat="1" ht="12.95" customHeight="1">
      <c r="A23" s="16">
        <v>6220</v>
      </c>
      <c r="B23" s="16" t="s">
        <v>19</v>
      </c>
      <c r="C23" s="19">
        <f>'REAL 2018 številke'!C23*100/'REAL 2017 številke'!C23</f>
        <v>99.038356763777443</v>
      </c>
      <c r="D23" s="20">
        <f>'REAL 2018 številke'!D23*100/'REAL 2017 številke'!D23</f>
        <v>92.940390066613446</v>
      </c>
      <c r="E23" s="20">
        <f>'REAL 2018 številke'!E23*100/'REAL 2017 številke'!E23</f>
        <v>40.79756224962572</v>
      </c>
      <c r="F23" s="21">
        <f>'REAL 2018 številke'!F23*100/'REAL 2017 številke'!F23</f>
        <v>89.954638753069361</v>
      </c>
      <c r="G23" s="21">
        <f>'REAL 2018 številke'!G23*100/'REAL 2017 številke'!G23</f>
        <v>93.782072057920644</v>
      </c>
      <c r="H23" s="21"/>
      <c r="I23" s="21">
        <f>'REAL 2018 številke'!I23*100/'REAL 2017 številke'!I23</f>
        <v>96.484253394985444</v>
      </c>
    </row>
    <row r="24" spans="1:9" s="11" customFormat="1" ht="12.95" customHeight="1">
      <c r="A24" s="16">
        <v>6221</v>
      </c>
      <c r="B24" s="16" t="s">
        <v>20</v>
      </c>
      <c r="C24" s="19">
        <f>'REAL 2018 številke'!C24*100/'REAL 2017 številke'!C24</f>
        <v>97.633775000818019</v>
      </c>
      <c r="D24" s="20">
        <f>'REAL 2018 številke'!D24*100/'REAL 2017 številke'!D24</f>
        <v>116.73021980493634</v>
      </c>
      <c r="E24" s="20">
        <f>'REAL 2018 številke'!E24*100/'REAL 2017 številke'!E24</f>
        <v>528.67629067775874</v>
      </c>
      <c r="F24" s="21">
        <v>0</v>
      </c>
      <c r="G24" s="21">
        <f>'REAL 2018 številke'!G24*100/'REAL 2017 številke'!G24</f>
        <v>101.64313398040588</v>
      </c>
      <c r="H24" s="21"/>
      <c r="I24" s="21">
        <f>'REAL 2018 številke'!I24*100/'REAL 2017 številke'!I24</f>
        <v>101.02383829275921</v>
      </c>
    </row>
    <row r="25" spans="1:9" s="11" customFormat="1" ht="12.95" customHeight="1">
      <c r="A25" s="16">
        <v>6222</v>
      </c>
      <c r="B25" s="16" t="s">
        <v>74</v>
      </c>
      <c r="C25" s="19">
        <f>'REAL 2018 številke'!C25*100/'REAL 2017 številke'!C25</f>
        <v>103.03893796143976</v>
      </c>
      <c r="D25" s="20">
        <f>'REAL 2018 številke'!D25*100/'REAL 2017 številke'!D25</f>
        <v>102.01431612778028</v>
      </c>
      <c r="E25" s="20">
        <f>'REAL 2018 številke'!E25*100/'REAL 2017 številke'!E25</f>
        <v>216.12705007177971</v>
      </c>
      <c r="F25" s="21">
        <f>'REAL 2018 številke'!F25*100/'REAL 2017 številke'!F25</f>
        <v>88.461436230218652</v>
      </c>
      <c r="G25" s="21">
        <f>'REAL 2018 številke'!G25*100/'REAL 2017 številke'!G25</f>
        <v>99.121079985751663</v>
      </c>
      <c r="H25" s="21"/>
      <c r="I25" s="21">
        <f>'REAL 2018 številke'!I25*100/'REAL 2017 številke'!I25</f>
        <v>102.7776443889762</v>
      </c>
    </row>
    <row r="26" spans="1:9" s="11" customFormat="1" ht="12.95" customHeight="1">
      <c r="A26" s="16">
        <v>6223</v>
      </c>
      <c r="B26" s="16" t="s">
        <v>22</v>
      </c>
      <c r="C26" s="19">
        <f>'REAL 2018 številke'!C26*100/'REAL 2017 številke'!C26</f>
        <v>108.55349898282466</v>
      </c>
      <c r="D26" s="20">
        <f>'REAL 2018 številke'!D26*100/'REAL 2017 številke'!D26</f>
        <v>99.964939151242305</v>
      </c>
      <c r="E26" s="20">
        <f>'REAL 2018 številke'!E26*100/'REAL 2017 številke'!E26</f>
        <v>4.6654471218824067</v>
      </c>
      <c r="F26" s="21">
        <f>'REAL 2018 številke'!F26*100/'REAL 2017 številke'!F26</f>
        <v>91.464453965866525</v>
      </c>
      <c r="G26" s="21">
        <f>'REAL 2018 številke'!G26*100/'REAL 2017 številke'!G26</f>
        <v>102.54053890499523</v>
      </c>
      <c r="H26" s="21"/>
      <c r="I26" s="21">
        <f>'REAL 2018 številke'!I26*100/'REAL 2017 številke'!I26</f>
        <v>101.45505114577536</v>
      </c>
    </row>
    <row r="27" spans="1:9" s="11" customFormat="1" ht="12.95" customHeight="1">
      <c r="A27" s="16">
        <v>6224</v>
      </c>
      <c r="B27" s="16" t="s">
        <v>75</v>
      </c>
      <c r="C27" s="19">
        <f>'REAL 2018 številke'!C27*100/'REAL 2017 številke'!C27</f>
        <v>103.32882094005925</v>
      </c>
      <c r="D27" s="20">
        <f>'REAL 2018 številke'!D27*100/'REAL 2017 številke'!D27</f>
        <v>109.49051801476118</v>
      </c>
      <c r="E27" s="20">
        <f>'REAL 2018 številke'!E27*100/'REAL 2017 številke'!E27</f>
        <v>119.78855600536471</v>
      </c>
      <c r="F27" s="21">
        <f>'REAL 2018 številke'!F27*100/'REAL 2017 številke'!F27</f>
        <v>88.764418209691513</v>
      </c>
      <c r="G27" s="21">
        <f>'REAL 2018 številke'!G27*100/'REAL 2017 številke'!G27</f>
        <v>99.678857359560652</v>
      </c>
      <c r="H27" s="21"/>
      <c r="I27" s="21">
        <f>'REAL 2018 številke'!I27*100/'REAL 2017 številke'!I27</f>
        <v>100.6356336090939</v>
      </c>
    </row>
    <row r="28" spans="1:9" s="11" customFormat="1" ht="12.95" customHeight="1">
      <c r="A28" s="16">
        <v>6225</v>
      </c>
      <c r="B28" s="16" t="s">
        <v>24</v>
      </c>
      <c r="C28" s="19">
        <f>'REAL 2018 številke'!C28*100/'REAL 2017 številke'!C28</f>
        <v>99.930603561995326</v>
      </c>
      <c r="D28" s="20">
        <f>'REAL 2018 številke'!D28*100/'REAL 2017 številke'!D28</f>
        <v>101.25954588172127</v>
      </c>
      <c r="E28" s="20">
        <f>'REAL 2018 številke'!E28*100/'REAL 2017 številke'!E28</f>
        <v>89.642541298705027</v>
      </c>
      <c r="F28" s="21">
        <f>'REAL 2018 številke'!F28*100/'REAL 2017 številke'!F28</f>
        <v>92.977268527074472</v>
      </c>
      <c r="G28" s="21">
        <f>'REAL 2018 številke'!G28*100/'REAL 2017 številke'!G28</f>
        <v>102.81412717081659</v>
      </c>
      <c r="H28" s="21"/>
      <c r="I28" s="21">
        <f>'REAL 2018 številke'!I28*100/'REAL 2017 številke'!I28</f>
        <v>99.979467086973216</v>
      </c>
    </row>
    <row r="29" spans="1:9" s="11" customFormat="1" ht="12.95" customHeight="1">
      <c r="A29" s="16">
        <v>6226</v>
      </c>
      <c r="B29" s="16" t="s">
        <v>25</v>
      </c>
      <c r="C29" s="19">
        <f>'REAL 2018 številke'!C29*100/'REAL 2017 številke'!C29</f>
        <v>104.28629917817635</v>
      </c>
      <c r="D29" s="20">
        <f>'REAL 2018 številke'!D29*100/'REAL 2017 številke'!D29</f>
        <v>95.707466822021743</v>
      </c>
      <c r="E29" s="20">
        <f>'REAL 2018 številke'!E29*100/'REAL 2017 številke'!E29</f>
        <v>136.89388615600842</v>
      </c>
      <c r="F29" s="21">
        <f>'REAL 2018 številke'!F29*100/'REAL 2017 številke'!F29</f>
        <v>96.51654640457825</v>
      </c>
      <c r="G29" s="21">
        <f>'REAL 2018 številke'!G29*100/'REAL 2017 številke'!G29</f>
        <v>109.1915401000567</v>
      </c>
      <c r="H29" s="21">
        <f>'REAL 2018 številke'!H29*100/'REAL 2017 številke'!H29</f>
        <v>1404.1860465116279</v>
      </c>
      <c r="I29" s="21">
        <f>'REAL 2018 številke'!I29*100/'REAL 2017 številke'!I29</f>
        <v>103.52450020033685</v>
      </c>
    </row>
    <row r="30" spans="1:9" s="11" customFormat="1" ht="12.95" customHeight="1">
      <c r="A30" s="16">
        <v>6227</v>
      </c>
      <c r="B30" s="16" t="s">
        <v>76</v>
      </c>
      <c r="C30" s="19">
        <f>'REAL 2018 številke'!C30*100/'REAL 2017 številke'!C30</f>
        <v>106.6365656682834</v>
      </c>
      <c r="D30" s="20">
        <f>'REAL 2018 številke'!D30*100/'REAL 2017 številke'!D30</f>
        <v>101.07193518884786</v>
      </c>
      <c r="E30" s="20">
        <f>'REAL 2018 številke'!E30*100/'REAL 2017 številke'!E30</f>
        <v>66.056924991029973</v>
      </c>
      <c r="F30" s="21">
        <f>'REAL 2018 številke'!F30*100/'REAL 2017 številke'!F30</f>
        <v>89.222229240084388</v>
      </c>
      <c r="G30" s="21">
        <f>'REAL 2018 številke'!G30*100/'REAL 2017 številke'!G30</f>
        <v>104.06859202511427</v>
      </c>
      <c r="H30" s="21"/>
      <c r="I30" s="21">
        <f>'REAL 2018 številke'!I30*100/'REAL 2017 številke'!I30</f>
        <v>104.25191487130525</v>
      </c>
    </row>
    <row r="31" spans="1:9" s="11" customFormat="1" ht="12.95" customHeight="1">
      <c r="A31" s="16">
        <v>6228</v>
      </c>
      <c r="B31" s="16" t="s">
        <v>27</v>
      </c>
      <c r="C31" s="19">
        <f>'REAL 2018 številke'!C31*100/'REAL 2017 številke'!C31</f>
        <v>98.608672018397627</v>
      </c>
      <c r="D31" s="20">
        <f>'REAL 2018 številke'!D31*100/'REAL 2017 številke'!D31</f>
        <v>101.19517487218482</v>
      </c>
      <c r="E31" s="20">
        <f>'REAL 2018 številke'!E31*100/'REAL 2017 številke'!E31</f>
        <v>123.62544393820556</v>
      </c>
      <c r="F31" s="21">
        <f>'REAL 2018 številke'!F31*100/'REAL 2017 številke'!F31</f>
        <v>95.445055987853479</v>
      </c>
      <c r="G31" s="21">
        <f>'REAL 2018 številke'!G31*100/'REAL 2017 številke'!G31</f>
        <v>110.47837686084338</v>
      </c>
      <c r="H31" s="21"/>
      <c r="I31" s="21">
        <f>'REAL 2018 številke'!I31*100/'REAL 2017 številke'!I31</f>
        <v>99.397996294934089</v>
      </c>
    </row>
    <row r="32" spans="1:9" s="11" customFormat="1" ht="12.95" customHeight="1">
      <c r="A32" s="16">
        <v>6229</v>
      </c>
      <c r="B32" s="16" t="s">
        <v>77</v>
      </c>
      <c r="C32" s="19">
        <f>'REAL 2018 številke'!C32*100/'REAL 2017 številke'!C32</f>
        <v>99.907207373537076</v>
      </c>
      <c r="D32" s="20">
        <f>'REAL 2018 številke'!D32*100/'REAL 2017 številke'!D32</f>
        <v>99.725724514316312</v>
      </c>
      <c r="E32" s="20">
        <f>'REAL 2018 številke'!E32*100/'REAL 2017 številke'!E32</f>
        <v>127.41503214999729</v>
      </c>
      <c r="F32" s="21">
        <f>'REAL 2018 številke'!F32*100/'REAL 2017 številke'!F32</f>
        <v>87.260365101000275</v>
      </c>
      <c r="G32" s="21">
        <f>'REAL 2018 številke'!G32*100/'REAL 2017 številke'!G32</f>
        <v>88.924072795564044</v>
      </c>
      <c r="H32" s="21">
        <f>'REAL 2018 številke'!H32*100/'REAL 2017 številke'!H32</f>
        <v>204.19580419580419</v>
      </c>
      <c r="I32" s="21">
        <f>'REAL 2018 številke'!I32*100/'REAL 2017 številke'!I32</f>
        <v>99.295727045635886</v>
      </c>
    </row>
    <row r="33" spans="1:9" s="11" customFormat="1" ht="12.95" customHeight="1">
      <c r="A33" s="16">
        <v>6230</v>
      </c>
      <c r="B33" s="16" t="s">
        <v>29</v>
      </c>
      <c r="C33" s="19">
        <f>'REAL 2018 številke'!C33*100/'REAL 2017 številke'!C33</f>
        <v>107.21632177800102</v>
      </c>
      <c r="D33" s="20">
        <f>'REAL 2018 številke'!D33*100/'REAL 2017 številke'!D33</f>
        <v>94.181567352365107</v>
      </c>
      <c r="E33" s="20">
        <f>'REAL 2018 številke'!E33*100/'REAL 2017 številke'!E33</f>
        <v>257.23253370589345</v>
      </c>
      <c r="F33" s="21">
        <f>'REAL 2018 številke'!F33*100/'REAL 2017 številke'!F33</f>
        <v>95.371896955503516</v>
      </c>
      <c r="G33" s="21">
        <f>'REAL 2018 številke'!G33*100/'REAL 2017 številke'!G33</f>
        <v>98.138808741859734</v>
      </c>
      <c r="H33" s="21"/>
      <c r="I33" s="21">
        <f>'REAL 2018 številke'!I33*100/'REAL 2017 številke'!I33</f>
        <v>106.72326220329964</v>
      </c>
    </row>
    <row r="34" spans="1:9" s="11" customFormat="1" ht="12.95" customHeight="1">
      <c r="A34" s="16">
        <v>6231</v>
      </c>
      <c r="B34" s="16" t="s">
        <v>30</v>
      </c>
      <c r="C34" s="19">
        <f>'REAL 2018 številke'!C34*100/'REAL 2017 številke'!C34</f>
        <v>107.85743905473474</v>
      </c>
      <c r="D34" s="20">
        <f>'REAL 2018 številke'!D34*100/'REAL 2017 številke'!D34</f>
        <v>102.6409640141448</v>
      </c>
      <c r="E34" s="20">
        <f>'REAL 2018 številke'!E34*100/'REAL 2017 številke'!E34</f>
        <v>251.96395065797816</v>
      </c>
      <c r="F34" s="21">
        <f>'REAL 2018 številke'!F34*100/'REAL 2017 številke'!F34</f>
        <v>85.584069154553376</v>
      </c>
      <c r="G34" s="21">
        <f>'REAL 2018 številke'!G34*100/'REAL 2017 številke'!G34</f>
        <v>101.78793819454775</v>
      </c>
      <c r="H34" s="21">
        <f>'REAL 2018 številke'!H34*100/'REAL 2017 številke'!H34</f>
        <v>104.92</v>
      </c>
      <c r="I34" s="21">
        <f>'REAL 2018 številke'!I34*100/'REAL 2017 številke'!I34</f>
        <v>106.67600563237438</v>
      </c>
    </row>
    <row r="35" spans="1:9" s="11" customFormat="1" ht="12.95" customHeight="1">
      <c r="A35" s="16">
        <v>6232</v>
      </c>
      <c r="B35" s="16" t="s">
        <v>78</v>
      </c>
      <c r="C35" s="19">
        <f>'REAL 2018 številke'!C35*100/'REAL 2017 številke'!C35</f>
        <v>106.74999252408564</v>
      </c>
      <c r="D35" s="20">
        <f>'REAL 2018 številke'!D35*100/'REAL 2017 številke'!D35</f>
        <v>101.14079264316179</v>
      </c>
      <c r="E35" s="20">
        <f>'REAL 2018 številke'!E35*100/'REAL 2017 številke'!E35</f>
        <v>59.598404928934528</v>
      </c>
      <c r="F35" s="21">
        <f>'REAL 2018 številke'!F35*100/'REAL 2017 številke'!F35</f>
        <v>88.954866724156588</v>
      </c>
      <c r="G35" s="21">
        <f>'REAL 2018 številke'!G35*100/'REAL 2017 številke'!G35</f>
        <v>106.45154942980685</v>
      </c>
      <c r="H35" s="21"/>
      <c r="I35" s="21">
        <f>'REAL 2018 številke'!I35*100/'REAL 2017 številke'!I35</f>
        <v>105.57244284612246</v>
      </c>
    </row>
    <row r="36" spans="1:9" s="11" customFormat="1" ht="12.95" customHeight="1">
      <c r="A36" s="16">
        <v>6233</v>
      </c>
      <c r="B36" s="16" t="s">
        <v>32</v>
      </c>
      <c r="C36" s="19">
        <f>'REAL 2018 številke'!C36*100/'REAL 2017 številke'!C36</f>
        <v>97.363245167111046</v>
      </c>
      <c r="D36" s="20">
        <f>'REAL 2018 številke'!D36*100/'REAL 2017 številke'!D36</f>
        <v>99.45774974145742</v>
      </c>
      <c r="E36" s="20">
        <f>'REAL 2018 številke'!E36*100/'REAL 2017 številke'!E36</f>
        <v>133.33790436946458</v>
      </c>
      <c r="F36" s="21">
        <f>'REAL 2018 številke'!F36*100/'REAL 2017 številke'!F36</f>
        <v>83.97976391231029</v>
      </c>
      <c r="G36" s="21">
        <f>'REAL 2018 številke'!G36*100/'REAL 2017 številke'!G36</f>
        <v>91.780916340977555</v>
      </c>
      <c r="H36" s="21"/>
      <c r="I36" s="21">
        <f>'REAL 2018 številke'!I36*100/'REAL 2017 številke'!I36</f>
        <v>97.341547177480237</v>
      </c>
    </row>
    <row r="37" spans="1:9" s="11" customFormat="1" ht="12.95" customHeight="1">
      <c r="A37" s="16">
        <v>6234</v>
      </c>
      <c r="B37" s="16" t="s">
        <v>79</v>
      </c>
      <c r="C37" s="19">
        <f>'REAL 2018 številke'!C37*100/'REAL 2017 številke'!C37</f>
        <v>98.589717199826154</v>
      </c>
      <c r="D37" s="20">
        <f>'REAL 2018 številke'!D37*100/'REAL 2017 številke'!D37</f>
        <v>98.249115747208151</v>
      </c>
      <c r="E37" s="20">
        <f>'REAL 2018 številke'!E37*100/'REAL 2017 številke'!E37</f>
        <v>39.351851009765696</v>
      </c>
      <c r="F37" s="21">
        <f>'REAL 2018 številke'!F37*100/'REAL 2017 številke'!F37</f>
        <v>89.843971878158996</v>
      </c>
      <c r="G37" s="21">
        <f>'REAL 2018 številke'!G37*100/'REAL 2017 številke'!G37</f>
        <v>106.03584063879356</v>
      </c>
      <c r="H37" s="21"/>
      <c r="I37" s="21">
        <f>'REAL 2018 številke'!I37*100/'REAL 2017 številke'!I37</f>
        <v>98.131207801532753</v>
      </c>
    </row>
    <row r="38" spans="1:9" s="11" customFormat="1" ht="12.95" customHeight="1">
      <c r="A38" s="16">
        <v>6235</v>
      </c>
      <c r="B38" s="16" t="s">
        <v>80</v>
      </c>
      <c r="C38" s="19">
        <f>'REAL 2018 številke'!C38*100/'REAL 2017 številke'!C38</f>
        <v>104.76294911919406</v>
      </c>
      <c r="D38" s="20">
        <f>'REAL 2018 številke'!D38*100/'REAL 2017 številke'!D38</f>
        <v>101.86370807072944</v>
      </c>
      <c r="E38" s="20">
        <f>'REAL 2018 številke'!E38*100/'REAL 2017 številke'!E38</f>
        <v>75</v>
      </c>
      <c r="F38" s="21">
        <f>'REAL 2018 številke'!F38*100/'REAL 2017 številke'!F38</f>
        <v>93.735695773650249</v>
      </c>
      <c r="G38" s="21">
        <f>'REAL 2018 številke'!G38*100/'REAL 2017 številke'!G38</f>
        <v>95.625917233479186</v>
      </c>
      <c r="H38" s="21">
        <f>'REAL 2018 številke'!H38*100/'REAL 2017 številke'!H38</f>
        <v>728.32587512023747</v>
      </c>
      <c r="I38" s="21">
        <f>'REAL 2018 številke'!I38*100/'REAL 2017 številke'!I38</f>
        <v>103.40338852252957</v>
      </c>
    </row>
    <row r="39" spans="1:9" s="11" customFormat="1" ht="12.95" customHeight="1">
      <c r="A39" s="16">
        <v>6236</v>
      </c>
      <c r="B39" s="16" t="s">
        <v>81</v>
      </c>
      <c r="C39" s="19">
        <f>'REAL 2018 številke'!C39*100/'REAL 2017 številke'!C39</f>
        <v>105.38562178004221</v>
      </c>
      <c r="D39" s="20">
        <f>'REAL 2018 številke'!D39*100/'REAL 2017 številke'!D39</f>
        <v>103.26450315884365</v>
      </c>
      <c r="E39" s="20">
        <f>'REAL 2018 številke'!E39*100/'REAL 2017 številke'!E39</f>
        <v>29.115449850399251</v>
      </c>
      <c r="F39" s="21">
        <f>'REAL 2018 številke'!F39*100/'REAL 2017 številke'!F39</f>
        <v>94.149886256761505</v>
      </c>
      <c r="G39" s="21">
        <f>'REAL 2018 številke'!G39*100/'REAL 2017 številke'!G39</f>
        <v>99.182178630502989</v>
      </c>
      <c r="H39" s="21"/>
      <c r="I39" s="21">
        <f>'REAL 2018 številke'!I39*100/'REAL 2017 številke'!I39</f>
        <v>103.41334266369496</v>
      </c>
    </row>
    <row r="40" spans="1:9" s="11" customFormat="1" ht="12.95" customHeight="1">
      <c r="A40" s="16">
        <v>6237</v>
      </c>
      <c r="B40" s="16" t="s">
        <v>82</v>
      </c>
      <c r="C40" s="19">
        <f>'REAL 2018 številke'!C40*100/'REAL 2017 številke'!C40</f>
        <v>99.814108086416468</v>
      </c>
      <c r="D40" s="20">
        <f>'REAL 2018 številke'!D40*100/'REAL 2017 številke'!D40</f>
        <v>109.00221497934412</v>
      </c>
      <c r="E40" s="20">
        <f>'REAL 2018 številke'!E40*100/'REAL 2017 številke'!E40</f>
        <v>239.23885272764045</v>
      </c>
      <c r="F40" s="21">
        <f>'REAL 2018 številke'!F40*100/'REAL 2017 številke'!F40</f>
        <v>83.767215370347785</v>
      </c>
      <c r="G40" s="21">
        <f>'REAL 2018 številke'!G40*100/'REAL 2017 številke'!G40</f>
        <v>99.822289401592002</v>
      </c>
      <c r="H40" s="21"/>
      <c r="I40" s="21">
        <f>'REAL 2018 številke'!I40*100/'REAL 2017 številke'!I40</f>
        <v>100.9171008251094</v>
      </c>
    </row>
    <row r="41" spans="1:9" s="11" customFormat="1" ht="12.95" customHeight="1">
      <c r="A41" s="16">
        <v>6238</v>
      </c>
      <c r="B41" s="16" t="s">
        <v>83</v>
      </c>
      <c r="C41" s="19">
        <f>'REAL 2018 številke'!C41*100/'REAL 2017 številke'!C41</f>
        <v>103.98074083136193</v>
      </c>
      <c r="D41" s="20">
        <f>'REAL 2018 številke'!D41*100/'REAL 2017 številke'!D41</f>
        <v>97.819314143638906</v>
      </c>
      <c r="E41" s="20">
        <f>'REAL 2018 številke'!E41*100/'REAL 2017 številke'!E41</f>
        <v>68.400000000000006</v>
      </c>
      <c r="F41" s="21">
        <f>'REAL 2018 številke'!F41*100/'REAL 2017 številke'!F41</f>
        <v>83.858570330514993</v>
      </c>
      <c r="G41" s="21">
        <f>'REAL 2018 številke'!G41*100/'REAL 2017 številke'!G41</f>
        <v>100.7720193848568</v>
      </c>
      <c r="H41" s="21">
        <f>'REAL 2018 številke'!H41*100/'REAL 2017 številke'!H41</f>
        <v>100.07473841554558</v>
      </c>
      <c r="I41" s="21">
        <f>'REAL 2018 številke'!I41*100/'REAL 2017 številke'!I41</f>
        <v>102.79921572383405</v>
      </c>
    </row>
    <row r="42" spans="1:9" s="11" customFormat="1" ht="12.95" customHeight="1">
      <c r="A42" s="16">
        <v>6239</v>
      </c>
      <c r="B42" s="16" t="s">
        <v>84</v>
      </c>
      <c r="C42" s="19">
        <f>'REAL 2018 številke'!C42*100/'REAL 2017 številke'!C42</f>
        <v>102.22660940614382</v>
      </c>
      <c r="D42" s="20">
        <f>'REAL 2018 številke'!D42*100/'REAL 2017 številke'!D42</f>
        <v>98.352707874932975</v>
      </c>
      <c r="E42" s="20">
        <f>'REAL 2018 številke'!E42*100/'REAL 2017 številke'!E42</f>
        <v>129.40284918000023</v>
      </c>
      <c r="F42" s="21">
        <f>'REAL 2018 številke'!F42*100/'REAL 2017 številke'!F42</f>
        <v>96.328317852453438</v>
      </c>
      <c r="G42" s="21">
        <f>'REAL 2018 številke'!G42*100/'REAL 2017 številke'!G42</f>
        <v>97.785049776904714</v>
      </c>
      <c r="H42" s="21">
        <f>'REAL 2018 številke'!H42*100/'REAL 2017 številke'!H42</f>
        <v>157.9104956424103</v>
      </c>
      <c r="I42" s="21">
        <f>'REAL 2018 številke'!I42*100/'REAL 2017 številke'!I42</f>
        <v>101.37262657570321</v>
      </c>
    </row>
    <row r="43" spans="1:9" s="11" customFormat="1" ht="12.95" customHeight="1">
      <c r="A43" s="16">
        <v>6240</v>
      </c>
      <c r="B43" s="16" t="s">
        <v>39</v>
      </c>
      <c r="C43" s="19">
        <f>'REAL 2018 številke'!C43*100/'REAL 2017 številke'!C43</f>
        <v>109.22309405285164</v>
      </c>
      <c r="D43" s="20">
        <f>'REAL 2018 številke'!D43*100/'REAL 2017 številke'!D43</f>
        <v>113.3507723990062</v>
      </c>
      <c r="E43" s="20">
        <f>'REAL 2018 številke'!E43*100/'REAL 2017 številke'!E43</f>
        <v>46.750207793995422</v>
      </c>
      <c r="F43" s="21">
        <f>'REAL 2018 številke'!F43*100/'REAL 2017 številke'!F43</f>
        <v>86.193119744249074</v>
      </c>
      <c r="G43" s="21">
        <f>'REAL 2018 številke'!G43*100/'REAL 2017 številke'!G43</f>
        <v>106.04945319948582</v>
      </c>
      <c r="H43" s="21"/>
      <c r="I43" s="21">
        <f>'REAL 2018 številke'!I43*100/'REAL 2017 številke'!I43</f>
        <v>107.36745312197965</v>
      </c>
    </row>
    <row r="44" spans="1:9" s="11" customFormat="1" ht="12.95" customHeight="1">
      <c r="A44" s="16">
        <v>6241</v>
      </c>
      <c r="B44" s="16" t="s">
        <v>40</v>
      </c>
      <c r="C44" s="19">
        <f>'REAL 2018 številke'!C44*100/'REAL 2017 številke'!C44</f>
        <v>98.286100922633238</v>
      </c>
      <c r="D44" s="20">
        <f>'REAL 2018 številke'!D44*100/'REAL 2017 številke'!D44</f>
        <v>88.149819493179763</v>
      </c>
      <c r="E44" s="20">
        <f>'REAL 2018 številke'!E44*100/'REAL 2017 številke'!E44</f>
        <v>206.13667667712872</v>
      </c>
      <c r="F44" s="21">
        <f>'REAL 2018 številke'!F44*100/'REAL 2017 številke'!F44</f>
        <v>86.078881855790655</v>
      </c>
      <c r="G44" s="21">
        <f>'REAL 2018 številke'!G44*100/'REAL 2017 številke'!G44</f>
        <v>102.89402051631107</v>
      </c>
      <c r="H44" s="21"/>
      <c r="I44" s="21">
        <f>'REAL 2018 številke'!I44*100/'REAL 2017 številke'!I44</f>
        <v>97.604437644193794</v>
      </c>
    </row>
    <row r="45" spans="1:9" s="11" customFormat="1" ht="12.95" customHeight="1">
      <c r="A45" s="16">
        <v>6242</v>
      </c>
      <c r="B45" s="16" t="s">
        <v>41</v>
      </c>
      <c r="C45" s="19">
        <f>'REAL 2018 številke'!C45*100/'REAL 2017 številke'!C45</f>
        <v>96.289469666948492</v>
      </c>
      <c r="D45" s="20">
        <f>'REAL 2018 številke'!D45*100/'REAL 2017 številke'!D45</f>
        <v>96.562893847488937</v>
      </c>
      <c r="E45" s="20">
        <f>'REAL 2018 številke'!E45*100/'REAL 2017 številke'!E45</f>
        <v>22.862778816555775</v>
      </c>
      <c r="F45" s="21">
        <f>'REAL 2018 številke'!F45*100/'REAL 2017 številke'!F45</f>
        <v>100</v>
      </c>
      <c r="G45" s="21">
        <f>'REAL 2018 številke'!G45*100/'REAL 2017 številke'!G45</f>
        <v>98.760474649232791</v>
      </c>
      <c r="H45" s="21"/>
      <c r="I45" s="21">
        <f>'REAL 2018 številke'!I45*100/'REAL 2017 številke'!I45</f>
        <v>95.389558279097798</v>
      </c>
    </row>
    <row r="46" spans="1:9" s="11" customFormat="1" ht="12.95" customHeight="1">
      <c r="A46" s="16">
        <v>6243</v>
      </c>
      <c r="B46" s="16" t="s">
        <v>85</v>
      </c>
      <c r="C46" s="19">
        <f>'REAL 2018 številke'!C46*100/'REAL 2017 številke'!C46</f>
        <v>100.44805306844941</v>
      </c>
      <c r="D46" s="20">
        <f>'REAL 2018 številke'!D46*100/'REAL 2017 številke'!D46</f>
        <v>97.599780041762344</v>
      </c>
      <c r="E46" s="20">
        <f>'REAL 2018 številke'!E46*100/'REAL 2017 številke'!E46</f>
        <v>11.238771560790912</v>
      </c>
      <c r="F46" s="21">
        <f>'REAL 2018 številke'!F46*100/'REAL 2017 številke'!F46</f>
        <v>90.754230912859697</v>
      </c>
      <c r="G46" s="21">
        <f>'REAL 2018 številke'!G46*100/'REAL 2017 številke'!G46</f>
        <v>109.0360335392545</v>
      </c>
      <c r="H46" s="21"/>
      <c r="I46" s="21">
        <f>'REAL 2018 številke'!I46*100/'REAL 2017 številke'!I46</f>
        <v>99.328375530796677</v>
      </c>
    </row>
    <row r="47" spans="1:9" s="11" customFormat="1" ht="12.95" customHeight="1">
      <c r="A47" s="16">
        <v>6244</v>
      </c>
      <c r="B47" s="16" t="s">
        <v>86</v>
      </c>
      <c r="C47" s="19">
        <f>'REAL 2018 številke'!C47*100/'REAL 2017 številke'!C47</f>
        <v>102.99282896601038</v>
      </c>
      <c r="D47" s="20">
        <f>'REAL 2018 številke'!D47*100/'REAL 2017 številke'!D47</f>
        <v>94.476879603218123</v>
      </c>
      <c r="E47" s="20">
        <f>'REAL 2018 številke'!E47*100/'REAL 2017 številke'!E47</f>
        <v>603.08376833542184</v>
      </c>
      <c r="F47" s="21">
        <f>'REAL 2018 številke'!F47*100/'REAL 2017 številke'!F47</f>
        <v>91.762460198320568</v>
      </c>
      <c r="G47" s="21">
        <f>'REAL 2018 številke'!G47*100/'REAL 2017 številke'!G47</f>
        <v>107.5884418219017</v>
      </c>
      <c r="H47" s="21"/>
      <c r="I47" s="21">
        <f>'REAL 2018 številke'!I47*100/'REAL 2017 številke'!I47</f>
        <v>103.30036532606246</v>
      </c>
    </row>
    <row r="48" spans="1:9" s="11" customFormat="1" ht="12.95" customHeight="1">
      <c r="A48" s="16">
        <v>6245</v>
      </c>
      <c r="B48" s="16" t="s">
        <v>87</v>
      </c>
      <c r="C48" s="19">
        <f>'REAL 2018 številke'!C48*100/'REAL 2017 številke'!C48</f>
        <v>97.026638473101229</v>
      </c>
      <c r="D48" s="20">
        <f>'REAL 2018 številke'!D48*100/'REAL 2017 številke'!D48</f>
        <v>103.02399521596348</v>
      </c>
      <c r="E48" s="20">
        <f>'REAL 2018 številke'!E48*100/'REAL 2017 številke'!E48</f>
        <v>23.210237220826642</v>
      </c>
      <c r="F48" s="21">
        <f>'REAL 2018 številke'!F48*100/'REAL 2017 številke'!F48</f>
        <v>71.268163804491408</v>
      </c>
      <c r="G48" s="21">
        <f>'REAL 2018 številke'!G48*100/'REAL 2017 številke'!G48</f>
        <v>105.68893658548174</v>
      </c>
      <c r="H48" s="21"/>
      <c r="I48" s="21">
        <f>'REAL 2018 številke'!I48*100/'REAL 2017 številke'!I48</f>
        <v>96.971160892208601</v>
      </c>
    </row>
    <row r="49" spans="1:9" s="11" customFormat="1" ht="12.95" customHeight="1">
      <c r="A49" s="16">
        <v>6246</v>
      </c>
      <c r="B49" s="16" t="s">
        <v>45</v>
      </c>
      <c r="C49" s="19">
        <f>'REAL 2018 številke'!C49*100/'REAL 2017 številke'!C49</f>
        <v>98.579631815592577</v>
      </c>
      <c r="D49" s="20">
        <f>'REAL 2018 številke'!D49*100/'REAL 2017 številke'!D49</f>
        <v>99.871607470260642</v>
      </c>
      <c r="E49" s="20">
        <f>'REAL 2018 številke'!E49*100/'REAL 2017 številke'!E49</f>
        <v>247.94737827284877</v>
      </c>
      <c r="F49" s="21">
        <f>'REAL 2018 številke'!F49*100/'REAL 2017 številke'!F49</f>
        <v>89.842559674961905</v>
      </c>
      <c r="G49" s="21">
        <f>'REAL 2018 številke'!G49*100/'REAL 2017 številke'!G49</f>
        <v>106.91505090574907</v>
      </c>
      <c r="H49" s="21"/>
      <c r="I49" s="21">
        <f>'REAL 2018 številke'!I49*100/'REAL 2017 številke'!I49</f>
        <v>99.695462093079442</v>
      </c>
    </row>
    <row r="50" spans="1:9" s="11" customFormat="1" ht="12.95" customHeight="1">
      <c r="A50" s="16">
        <v>6247</v>
      </c>
      <c r="B50" s="16" t="s">
        <v>46</v>
      </c>
      <c r="C50" s="19">
        <f>'REAL 2018 številke'!C50*100/'REAL 2017 številke'!C50</f>
        <v>102.39545061507189</v>
      </c>
      <c r="D50" s="20">
        <f>'REAL 2018 številke'!D50*100/'REAL 2017 številke'!D50</f>
        <v>94.976731538831956</v>
      </c>
      <c r="E50" s="20">
        <f>'REAL 2018 številke'!E50*100/'REAL 2017 številke'!E50</f>
        <v>25.61064356435644</v>
      </c>
      <c r="F50" s="21">
        <f>'REAL 2018 številke'!F50*100/'REAL 2017 številke'!F50</f>
        <v>100</v>
      </c>
      <c r="G50" s="21">
        <f>'REAL 2018 številke'!G50*100/'REAL 2017 številke'!G50</f>
        <v>104.23265251951845</v>
      </c>
      <c r="H50" s="21"/>
      <c r="I50" s="21">
        <f>'REAL 2018 številke'!I50*100/'REAL 2017 številke'!I50</f>
        <v>99.991584373023315</v>
      </c>
    </row>
    <row r="51" spans="1:9" s="11" customFormat="1" ht="12.95" customHeight="1">
      <c r="A51" s="16">
        <v>6248</v>
      </c>
      <c r="B51" s="16" t="s">
        <v>47</v>
      </c>
      <c r="C51" s="19">
        <f>'REAL 2018 številke'!C51*100/'REAL 2017 številke'!C51</f>
        <v>99.686262324204947</v>
      </c>
      <c r="D51" s="20">
        <f>'REAL 2018 številke'!D51*100/'REAL 2017 številke'!D51</f>
        <v>109.16911054545615</v>
      </c>
      <c r="E51" s="20">
        <f>'REAL 2018 številke'!E51*100/'REAL 2017 številke'!E51</f>
        <v>85.793463386275533</v>
      </c>
      <c r="F51" s="21">
        <f>'REAL 2018 številke'!F51*100/'REAL 2017 številke'!F51</f>
        <v>89.489489489489486</v>
      </c>
      <c r="G51" s="21">
        <f>'REAL 2018 številke'!G51*100/'REAL 2017 številke'!G51</f>
        <v>95.184889532696317</v>
      </c>
      <c r="H51" s="21"/>
      <c r="I51" s="21">
        <f>'REAL 2018 številke'!I51*100/'REAL 2017 številke'!I51</f>
        <v>99.868008307385168</v>
      </c>
    </row>
    <row r="52" spans="1:9" s="11" customFormat="1" ht="12.95" customHeight="1">
      <c r="A52" s="16">
        <v>6249</v>
      </c>
      <c r="B52" s="16" t="s">
        <v>88</v>
      </c>
      <c r="C52" s="19">
        <f>'REAL 2018 številke'!C52*100/'REAL 2017 številke'!C52</f>
        <v>98.041159612383666</v>
      </c>
      <c r="D52" s="20">
        <f>'REAL 2018 številke'!D52*100/'REAL 2017 številke'!D52</f>
        <v>101.85669696188127</v>
      </c>
      <c r="E52" s="20">
        <f>'REAL 2018 številke'!E52*100/'REAL 2017 številke'!E52</f>
        <v>166.79289980314303</v>
      </c>
      <c r="F52" s="21">
        <f>'REAL 2018 številke'!F52*100/'REAL 2017 številke'!F52</f>
        <v>83.11186979883999</v>
      </c>
      <c r="G52" s="21">
        <f>'REAL 2018 številke'!G52*100/'REAL 2017 številke'!G52</f>
        <v>99.091232825014245</v>
      </c>
      <c r="H52" s="21"/>
      <c r="I52" s="21">
        <f>'REAL 2018 številke'!I52*100/'REAL 2017 številke'!I52</f>
        <v>98.046085134333495</v>
      </c>
    </row>
    <row r="53" spans="1:9" s="11" customFormat="1" ht="12.95" customHeight="1">
      <c r="A53" s="16">
        <v>6250</v>
      </c>
      <c r="B53" s="16" t="s">
        <v>89</v>
      </c>
      <c r="C53" s="19">
        <f>'REAL 2018 številke'!C53*100/'REAL 2017 številke'!C53</f>
        <v>100.70080002622504</v>
      </c>
      <c r="D53" s="20">
        <f>'REAL 2018 številke'!D53*100/'REAL 2017 številke'!D53</f>
        <v>104.24224680366753</v>
      </c>
      <c r="E53" s="20">
        <f>'REAL 2018 številke'!E53*100/'REAL 2017 številke'!E53</f>
        <v>88.773372304246294</v>
      </c>
      <c r="F53" s="21">
        <f>'REAL 2018 številke'!F53*100/'REAL 2017 številke'!F53</f>
        <v>80.779868352270427</v>
      </c>
      <c r="G53" s="21">
        <f>'REAL 2018 številke'!G53*100/'REAL 2017 številke'!G53</f>
        <v>101.43998407487322</v>
      </c>
      <c r="H53" s="21"/>
      <c r="I53" s="21">
        <f>'REAL 2018 številke'!I53*100/'REAL 2017 številke'!I53</f>
        <v>100.31357418575975</v>
      </c>
    </row>
    <row r="54" spans="1:9" s="11" customFormat="1" ht="12.95" customHeight="1">
      <c r="A54" s="16">
        <v>6251</v>
      </c>
      <c r="B54" s="16" t="s">
        <v>90</v>
      </c>
      <c r="C54" s="19">
        <f>'REAL 2018 številke'!C54*100/'REAL 2017 številke'!C54</f>
        <v>100.11045216721116</v>
      </c>
      <c r="D54" s="20">
        <f>'REAL 2018 številke'!D54*100/'REAL 2017 številke'!D54</f>
        <v>99.832198151296865</v>
      </c>
      <c r="E54" s="20">
        <f>'REAL 2018 številke'!E54*100/'REAL 2017 številke'!E54</f>
        <v>42.086309361791258</v>
      </c>
      <c r="F54" s="21">
        <f>'REAL 2018 številke'!F54*100/'REAL 2017 številke'!F54</f>
        <v>56.183540069296406</v>
      </c>
      <c r="G54" s="21">
        <f>'REAL 2018 številke'!G54*100/'REAL 2017 številke'!G54</f>
        <v>103.18852989782553</v>
      </c>
      <c r="H54" s="21">
        <f>'REAL 2018 številke'!H54*100/'REAL 2017 številke'!H54</f>
        <v>692.97</v>
      </c>
      <c r="I54" s="21">
        <f>'REAL 2018 številke'!I54*100/'REAL 2017 številke'!I54</f>
        <v>98.141243002245488</v>
      </c>
    </row>
    <row r="55" spans="1:9" s="11" customFormat="1" ht="12.95" customHeight="1">
      <c r="A55" s="16">
        <v>6252</v>
      </c>
      <c r="B55" s="16" t="s">
        <v>51</v>
      </c>
      <c r="C55" s="19">
        <f>'REAL 2018 številke'!C55*100/'REAL 2017 številke'!C55</f>
        <v>100.06821758917413</v>
      </c>
      <c r="D55" s="20">
        <f>'REAL 2018 številke'!D55*100/'REAL 2017 številke'!D55</f>
        <v>100.5658482798311</v>
      </c>
      <c r="E55" s="20">
        <f>'REAL 2018 številke'!E55*100/'REAL 2017 številke'!E55</f>
        <v>33.404268214088475</v>
      </c>
      <c r="F55" s="21">
        <f>'REAL 2018 številke'!F55*100/'REAL 2017 številke'!F55</f>
        <v>95.485330928586507</v>
      </c>
      <c r="G55" s="21">
        <f>'REAL 2018 številke'!G55*100/'REAL 2017 številke'!G55</f>
        <v>96.311075428407278</v>
      </c>
      <c r="H55" s="21"/>
      <c r="I55" s="21">
        <f>'REAL 2018 številke'!I55*100/'REAL 2017 številke'!I55</f>
        <v>98.53487512444714</v>
      </c>
    </row>
    <row r="56" spans="1:9" s="11" customFormat="1" ht="12.95" customHeight="1">
      <c r="A56" s="16">
        <v>6253</v>
      </c>
      <c r="B56" s="16" t="s">
        <v>52</v>
      </c>
      <c r="C56" s="19">
        <f>'REAL 2018 številke'!C56*100/'REAL 2017 številke'!C56</f>
        <v>102.71463990383079</v>
      </c>
      <c r="D56" s="20">
        <f>'REAL 2018 številke'!D56*100/'REAL 2017 številke'!D56</f>
        <v>103.2985280295588</v>
      </c>
      <c r="E56" s="20">
        <f>'REAL 2018 številke'!E56*100/'REAL 2017 številke'!E56</f>
        <v>154.48952581839237</v>
      </c>
      <c r="F56" s="21">
        <f>'REAL 2018 številke'!F56*100/'REAL 2017 številke'!F56</f>
        <v>0</v>
      </c>
      <c r="G56" s="21">
        <f>'REAL 2018 številke'!G56*100/'REAL 2017 številke'!G56</f>
        <v>118.22585603775623</v>
      </c>
      <c r="H56" s="21"/>
      <c r="I56" s="21">
        <f>'REAL 2018 številke'!I56*100/'REAL 2017 številke'!I56</f>
        <v>103.85418478738045</v>
      </c>
    </row>
    <row r="57" spans="1:9" s="11" customFormat="1" ht="12.95" customHeight="1">
      <c r="A57" s="16">
        <v>6254</v>
      </c>
      <c r="B57" s="16" t="s">
        <v>53</v>
      </c>
      <c r="C57" s="19">
        <f>'REAL 2018 številke'!C57*100/'REAL 2017 številke'!C57</f>
        <v>93.977534871895955</v>
      </c>
      <c r="D57" s="20">
        <f>'REAL 2018 številke'!D57*100/'REAL 2017 številke'!D57</f>
        <v>86.313382302855587</v>
      </c>
      <c r="E57" s="20">
        <f>'REAL 2018 številke'!E57*100/'REAL 2017 številke'!E57</f>
        <v>348.75180922186229</v>
      </c>
      <c r="F57" s="21">
        <f>'REAL 2018 številke'!F57*100/'REAL 2017 številke'!F57</f>
        <v>94.605746567853245</v>
      </c>
      <c r="G57" s="21">
        <f>'REAL 2018 številke'!G57*100/'REAL 2017 številke'!G57</f>
        <v>102.76435201149917</v>
      </c>
      <c r="H57" s="21"/>
      <c r="I57" s="21">
        <f>'REAL 2018 številke'!I57*100/'REAL 2017 številke'!I57</f>
        <v>94.777261270156586</v>
      </c>
    </row>
    <row r="58" spans="1:9" s="11" customFormat="1" ht="12.95" customHeight="1">
      <c r="A58" s="16">
        <v>6255</v>
      </c>
      <c r="B58" s="16" t="s">
        <v>91</v>
      </c>
      <c r="C58" s="19">
        <f>'REAL 2018 številke'!C58*100/'REAL 2017 številke'!C58</f>
        <v>103.63605646218701</v>
      </c>
      <c r="D58" s="20">
        <f>'REAL 2018 številke'!D58*100/'REAL 2017 številke'!D58</f>
        <v>101.30303778250723</v>
      </c>
      <c r="E58" s="20">
        <f>'REAL 2018 številke'!E58*100/'REAL 2017 številke'!E58</f>
        <v>82.165610406937944</v>
      </c>
      <c r="F58" s="21">
        <f>'REAL 2018 številke'!F58*100/'REAL 2017 številke'!F58</f>
        <v>82.545582820003048</v>
      </c>
      <c r="G58" s="21">
        <f>'REAL 2018 številke'!G58*100/'REAL 2017 številke'!G58</f>
        <v>105.37981977982574</v>
      </c>
      <c r="H58" s="21"/>
      <c r="I58" s="21">
        <f>'REAL 2018 številke'!I58*100/'REAL 2017 številke'!I58</f>
        <v>101.1391561582806</v>
      </c>
    </row>
    <row r="59" spans="1:9" s="11" customFormat="1" ht="12.95" customHeight="1">
      <c r="A59" s="16">
        <v>6256</v>
      </c>
      <c r="B59" s="16" t="s">
        <v>92</v>
      </c>
      <c r="C59" s="19">
        <f>'REAL 2018 številke'!C59*100/'REAL 2017 številke'!C59</f>
        <v>105.4286236945008</v>
      </c>
      <c r="D59" s="20">
        <f>'REAL 2018 številke'!D59*100/'REAL 2017 številke'!D59</f>
        <v>96.357002325377607</v>
      </c>
      <c r="E59" s="20">
        <f>'REAL 2018 številke'!E59*100/'REAL 2017 številke'!E59</f>
        <v>30.908374018624393</v>
      </c>
      <c r="F59" s="21">
        <f>'REAL 2018 številke'!F59*100/'REAL 2017 številke'!F59</f>
        <v>82.31179161850639</v>
      </c>
      <c r="G59" s="21">
        <f>'REAL 2018 številke'!G59*100/'REAL 2017 številke'!G59</f>
        <v>103.25513995820521</v>
      </c>
      <c r="H59" s="21">
        <f>'REAL 2018 številke'!H59*100/'REAL 2017 številke'!H59</f>
        <v>100</v>
      </c>
      <c r="I59" s="21">
        <f>'REAL 2018 številke'!I59*100/'REAL 2017 številke'!I59</f>
        <v>101.77194264469622</v>
      </c>
    </row>
    <row r="60" spans="1:9" s="11" customFormat="1" ht="12.95" customHeight="1">
      <c r="A60" s="16">
        <v>6257</v>
      </c>
      <c r="B60" s="16" t="s">
        <v>93</v>
      </c>
      <c r="C60" s="19">
        <f>'REAL 2018 številke'!C60*100/'REAL 2017 številke'!C60</f>
        <v>104.95028581606833</v>
      </c>
      <c r="D60" s="20">
        <f>'REAL 2018 številke'!D60*100/'REAL 2017 številke'!D60</f>
        <v>98.349641312494001</v>
      </c>
      <c r="E60" s="20">
        <f>'REAL 2018 številke'!E60*100/'REAL 2017 številke'!E60</f>
        <v>109.45893605914151</v>
      </c>
      <c r="F60" s="21">
        <f>'REAL 2018 številke'!F60*100/'REAL 2017 številke'!F60</f>
        <v>83.08479033407977</v>
      </c>
      <c r="G60" s="21">
        <f>'REAL 2018 številke'!G60*100/'REAL 2017 številke'!G60</f>
        <v>105.10010856539732</v>
      </c>
      <c r="H60" s="21"/>
      <c r="I60" s="21">
        <f>'REAL 2018 številke'!I60*100/'REAL 2017 številke'!I60</f>
        <v>104.18778811430629</v>
      </c>
    </row>
    <row r="61" spans="1:9" s="11" customFormat="1" ht="12.95" customHeight="1" thickBot="1">
      <c r="A61" s="16">
        <v>6258</v>
      </c>
      <c r="B61" s="17" t="s">
        <v>57</v>
      </c>
      <c r="C61" s="22">
        <f>'REAL 2018 številke'!C61*100/'REAL 2017 številke'!C61</f>
        <v>99.170000721266703</v>
      </c>
      <c r="D61" s="23">
        <f>'REAL 2018 številke'!D61*100/'REAL 2017 številke'!D61</f>
        <v>99.850585961029836</v>
      </c>
      <c r="E61" s="23">
        <f>'REAL 2018 številke'!E61*100/'REAL 2017 številke'!E61</f>
        <v>573.82597526270911</v>
      </c>
      <c r="F61" s="24">
        <f>'REAL 2018 številke'!F61*100/'REAL 2017 številke'!F61</f>
        <v>96.51169835541161</v>
      </c>
      <c r="G61" s="24">
        <f>'REAL 2018 številke'!G61*100/'REAL 2017 številke'!G61</f>
        <v>106.20050356775126</v>
      </c>
      <c r="H61" s="21"/>
      <c r="I61" s="24">
        <f>'REAL 2018 številke'!I61*100/'REAL 2017 številke'!I61</f>
        <v>100.35902868618189</v>
      </c>
    </row>
    <row r="62" spans="1:9" s="38" customFormat="1" ht="15" customHeight="1" thickBot="1">
      <c r="A62" s="36"/>
      <c r="B62" s="33" t="s">
        <v>65</v>
      </c>
      <c r="C62" s="203">
        <f>'REAL 2018 številke'!C62*100/'REAL 2017 številke'!C62</f>
        <v>102.99083018729961</v>
      </c>
      <c r="D62" s="203">
        <f>'REAL 2018 številke'!D62*100/'REAL 2017 številke'!D62</f>
        <v>102.12287222815542</v>
      </c>
      <c r="E62" s="203">
        <f>'REAL 2018 številke'!E62*100/'REAL 2017 številke'!E62</f>
        <v>84.293686060287598</v>
      </c>
      <c r="F62" s="204">
        <f>'REAL 2018 številke'!F62*100/'REAL 2017 številke'!F62</f>
        <v>87.956031122480468</v>
      </c>
      <c r="G62" s="204">
        <f>'REAL 2018 številke'!G62*100/'REAL 2017 številke'!G62</f>
        <v>102.06007648157185</v>
      </c>
      <c r="H62" s="204">
        <f>'REAL 2018 številke'!H62*100/'REAL 2017 številke'!H62</f>
        <v>419.98333964407431</v>
      </c>
      <c r="I62" s="204">
        <f>'REAL 2018 številke'!I62*100/'REAL 2017 številke'!I62</f>
        <v>101.70498945419314</v>
      </c>
    </row>
    <row r="63" spans="1:9">
      <c r="A63" s="51" t="s">
        <v>135</v>
      </c>
    </row>
  </sheetData>
  <phoneticPr fontId="3" type="noConversion"/>
  <pageMargins left="0.47244094488188981" right="0" top="0" bottom="0" header="0" footer="0"/>
  <pageSetup paperSize="9" orientation="portrait" r:id="rId1"/>
  <headerFooter alignWithMargins="0">
    <oddHeader>&amp;R32</oddHeader>
    <oddFooter>&amp;C&amp;8Ministrstvo za javno upravo / Služba za upravne enote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tabColor indexed="47"/>
  </sheetPr>
  <dimension ref="A1:G64"/>
  <sheetViews>
    <sheetView workbookViewId="0">
      <pane xSplit="2" ySplit="4" topLeftCell="C45" activePane="bottomRight" state="frozen"/>
      <selection activeCell="B12" sqref="B12"/>
      <selection pane="topRight" activeCell="B12" sqref="B12"/>
      <selection pane="bottomLeft" activeCell="B12" sqref="B12"/>
      <selection pane="bottomRight" activeCell="A64" sqref="A64:B64"/>
    </sheetView>
  </sheetViews>
  <sheetFormatPr defaultColWidth="8.85546875" defaultRowHeight="12.75"/>
  <cols>
    <col min="1" max="1" width="6.85546875" style="3" customWidth="1"/>
    <col min="2" max="2" width="18" style="3" bestFit="1" customWidth="1"/>
    <col min="3" max="4" width="13.7109375" style="3" bestFit="1" customWidth="1"/>
    <col min="5" max="5" width="8" style="3" bestFit="1" customWidth="1"/>
    <col min="6" max="6" width="15.140625" style="3" hidden="1" customWidth="1"/>
    <col min="7" max="7" width="14.5703125" style="3" bestFit="1" customWidth="1"/>
    <col min="8" max="16384" width="8.85546875" style="3"/>
  </cols>
  <sheetData>
    <row r="1" spans="1:7" ht="20.100000000000001" customHeight="1" thickBot="1">
      <c r="A1" s="1" t="s">
        <v>165</v>
      </c>
      <c r="G1" s="39" t="s">
        <v>66</v>
      </c>
    </row>
    <row r="2" spans="1:7" ht="12.95" customHeight="1">
      <c r="A2" s="5" t="s">
        <v>61</v>
      </c>
      <c r="B2" s="6" t="s">
        <v>62</v>
      </c>
      <c r="C2" s="5" t="s">
        <v>94</v>
      </c>
      <c r="D2" s="5" t="s">
        <v>94</v>
      </c>
      <c r="E2" s="5" t="s">
        <v>95</v>
      </c>
      <c r="F2" s="5" t="s">
        <v>94</v>
      </c>
      <c r="G2" s="5" t="s">
        <v>96</v>
      </c>
    </row>
    <row r="3" spans="1:7" ht="12.95" customHeight="1">
      <c r="A3" s="40"/>
      <c r="B3" s="41"/>
      <c r="C3" s="40" t="s">
        <v>164</v>
      </c>
      <c r="D3" s="40" t="s">
        <v>147</v>
      </c>
      <c r="E3" s="40"/>
      <c r="F3" s="40">
        <v>2018</v>
      </c>
      <c r="G3" s="40" t="s">
        <v>166</v>
      </c>
    </row>
    <row r="4" spans="1:7" ht="12.95" customHeight="1" thickBot="1">
      <c r="A4" s="8"/>
      <c r="B4" s="9"/>
      <c r="C4" s="8">
        <v>1</v>
      </c>
      <c r="D4" s="8">
        <v>2</v>
      </c>
      <c r="E4" s="8" t="s">
        <v>97</v>
      </c>
      <c r="F4" s="8"/>
      <c r="G4" s="8">
        <v>4</v>
      </c>
    </row>
    <row r="5" spans="1:7" ht="12.95" customHeight="1">
      <c r="A5" s="15">
        <v>6201</v>
      </c>
      <c r="B5" s="15" t="s">
        <v>0</v>
      </c>
      <c r="C5" s="237">
        <v>819044.36</v>
      </c>
      <c r="D5" s="236">
        <v>790898.51</v>
      </c>
      <c r="E5" s="43">
        <f>C5/D5*100</f>
        <v>103.55871829876125</v>
      </c>
      <c r="F5" s="42">
        <v>998747.7</v>
      </c>
      <c r="G5" s="42">
        <f>C5*100/F5</f>
        <v>82.007133533323781</v>
      </c>
    </row>
    <row r="6" spans="1:7" ht="12.95" customHeight="1">
      <c r="A6" s="16">
        <v>6202</v>
      </c>
      <c r="B6" s="16" t="s">
        <v>1</v>
      </c>
      <c r="C6" s="236">
        <v>981825.69</v>
      </c>
      <c r="D6" s="236">
        <v>921254.74</v>
      </c>
      <c r="E6" s="223">
        <f t="shared" ref="E6:E62" si="0">C6*100/D6</f>
        <v>106.57483184292761</v>
      </c>
      <c r="F6" s="223">
        <v>1210302.7599999998</v>
      </c>
      <c r="G6" s="42">
        <f t="shared" ref="G6:G62" si="1">C6*100/F6</f>
        <v>81.122320996772757</v>
      </c>
    </row>
    <row r="7" spans="1:7" ht="12.95" customHeight="1">
      <c r="A7" s="16">
        <v>6203</v>
      </c>
      <c r="B7" s="16" t="s">
        <v>67</v>
      </c>
      <c r="C7" s="236">
        <v>2044210.54</v>
      </c>
      <c r="D7" s="236">
        <v>1867014.87</v>
      </c>
      <c r="E7" s="42">
        <f t="shared" si="0"/>
        <v>109.49085477824822</v>
      </c>
      <c r="F7" s="42">
        <v>2782443.61</v>
      </c>
      <c r="G7" s="42">
        <f t="shared" si="1"/>
        <v>73.468174975880288</v>
      </c>
    </row>
    <row r="8" spans="1:7" ht="12.95" customHeight="1">
      <c r="A8" s="16">
        <v>6204</v>
      </c>
      <c r="B8" s="16" t="s">
        <v>3</v>
      </c>
      <c r="C8" s="236">
        <v>683751.52</v>
      </c>
      <c r="D8" s="236">
        <v>665701.77</v>
      </c>
      <c r="E8" s="42">
        <f t="shared" si="0"/>
        <v>102.71138681214562</v>
      </c>
      <c r="F8" s="42">
        <v>838437.02</v>
      </c>
      <c r="G8" s="42">
        <f t="shared" si="1"/>
        <v>81.550731144958263</v>
      </c>
    </row>
    <row r="9" spans="1:7" ht="12.95" customHeight="1">
      <c r="A9" s="16">
        <v>6205</v>
      </c>
      <c r="B9" s="16" t="s">
        <v>68</v>
      </c>
      <c r="C9" s="236">
        <v>796123.14</v>
      </c>
      <c r="D9" s="236">
        <v>780779.78</v>
      </c>
      <c r="E9" s="42">
        <f t="shared" si="0"/>
        <v>101.96513285730836</v>
      </c>
      <c r="F9" s="42">
        <v>957300.14</v>
      </c>
      <c r="G9" s="42">
        <f t="shared" si="1"/>
        <v>83.163378624388372</v>
      </c>
    </row>
    <row r="10" spans="1:7" ht="12.95" customHeight="1">
      <c r="A10" s="16">
        <v>6206</v>
      </c>
      <c r="B10" s="16" t="s">
        <v>69</v>
      </c>
      <c r="C10" s="236">
        <v>1063289.4099999999</v>
      </c>
      <c r="D10" s="236">
        <v>1043555.95</v>
      </c>
      <c r="E10" s="42">
        <f t="shared" si="0"/>
        <v>101.89098246241612</v>
      </c>
      <c r="F10" s="42">
        <v>1487960.17</v>
      </c>
      <c r="G10" s="42">
        <f t="shared" si="1"/>
        <v>71.459534430951862</v>
      </c>
    </row>
    <row r="11" spans="1:7" ht="12.95" customHeight="1">
      <c r="A11" s="16">
        <v>6207</v>
      </c>
      <c r="B11" s="16" t="s">
        <v>70</v>
      </c>
      <c r="C11" s="236">
        <v>415286.99</v>
      </c>
      <c r="D11" s="236">
        <v>391308.05</v>
      </c>
      <c r="E11" s="42">
        <f t="shared" si="0"/>
        <v>106.12789335665342</v>
      </c>
      <c r="F11" s="42">
        <v>492927.16000000003</v>
      </c>
      <c r="G11" s="42">
        <f t="shared" si="1"/>
        <v>84.24915965271623</v>
      </c>
    </row>
    <row r="12" spans="1:7" ht="12.95" customHeight="1">
      <c r="A12" s="16">
        <v>6208</v>
      </c>
      <c r="B12" s="16" t="s">
        <v>7</v>
      </c>
      <c r="C12" s="236">
        <v>823704.32</v>
      </c>
      <c r="D12" s="236">
        <v>824089.88</v>
      </c>
      <c r="E12" s="42">
        <f t="shared" si="0"/>
        <v>99.953213841189267</v>
      </c>
      <c r="F12" s="42">
        <v>973284.08</v>
      </c>
      <c r="G12" s="42">
        <f t="shared" si="1"/>
        <v>84.631438747051121</v>
      </c>
    </row>
    <row r="13" spans="1:7" ht="12.95" customHeight="1">
      <c r="A13" s="16">
        <v>6209</v>
      </c>
      <c r="B13" s="16" t="s">
        <v>8</v>
      </c>
      <c r="C13" s="236">
        <v>824674.42</v>
      </c>
      <c r="D13" s="236">
        <v>809685.7</v>
      </c>
      <c r="E13" s="42">
        <f t="shared" si="0"/>
        <v>101.85117756186135</v>
      </c>
      <c r="F13" s="42">
        <v>1122942.81</v>
      </c>
      <c r="G13" s="42">
        <f t="shared" si="1"/>
        <v>73.438683845350951</v>
      </c>
    </row>
    <row r="14" spans="1:7" ht="12.95" customHeight="1">
      <c r="A14" s="16">
        <v>6210</v>
      </c>
      <c r="B14" s="16" t="s">
        <v>9</v>
      </c>
      <c r="C14" s="236">
        <v>459028.4</v>
      </c>
      <c r="D14" s="236">
        <v>444853.09</v>
      </c>
      <c r="E14" s="42">
        <f t="shared" si="0"/>
        <v>103.18651490090807</v>
      </c>
      <c r="F14" s="42">
        <v>567741.68000000005</v>
      </c>
      <c r="G14" s="42">
        <f t="shared" si="1"/>
        <v>80.851629565051482</v>
      </c>
    </row>
    <row r="15" spans="1:7" ht="12.95" customHeight="1">
      <c r="A15" s="16">
        <v>6211</v>
      </c>
      <c r="B15" s="16" t="s">
        <v>10</v>
      </c>
      <c r="C15" s="236">
        <v>513926.02</v>
      </c>
      <c r="D15" s="236">
        <v>536448.22</v>
      </c>
      <c r="E15" s="42">
        <f t="shared" si="0"/>
        <v>95.80160784203926</v>
      </c>
      <c r="F15" s="42">
        <v>630088.18999999994</v>
      </c>
      <c r="G15" s="42">
        <f t="shared" si="1"/>
        <v>81.564141045081328</v>
      </c>
    </row>
    <row r="16" spans="1:7" ht="12.95" customHeight="1">
      <c r="A16" s="16">
        <v>6212</v>
      </c>
      <c r="B16" s="16" t="s">
        <v>11</v>
      </c>
      <c r="C16" s="236">
        <v>595721.06999999995</v>
      </c>
      <c r="D16" s="236">
        <v>594323.24</v>
      </c>
      <c r="E16" s="42">
        <f t="shared" si="0"/>
        <v>100.23519692751708</v>
      </c>
      <c r="F16" s="42">
        <v>701369.34999999986</v>
      </c>
      <c r="G16" s="42">
        <f t="shared" si="1"/>
        <v>84.936855310258437</v>
      </c>
    </row>
    <row r="17" spans="1:7" ht="12.95" customHeight="1">
      <c r="A17" s="16">
        <v>6213</v>
      </c>
      <c r="B17" s="16" t="s">
        <v>12</v>
      </c>
      <c r="C17" s="236">
        <v>774799.97</v>
      </c>
      <c r="D17" s="236">
        <v>649530.34</v>
      </c>
      <c r="E17" s="42">
        <f t="shared" si="0"/>
        <v>119.28618607715846</v>
      </c>
      <c r="F17" s="42">
        <v>935799.56</v>
      </c>
      <c r="G17" s="42">
        <f t="shared" si="1"/>
        <v>82.795504840801584</v>
      </c>
    </row>
    <row r="18" spans="1:7" ht="12.95" customHeight="1">
      <c r="A18" s="16">
        <v>6214</v>
      </c>
      <c r="B18" s="16" t="s">
        <v>13</v>
      </c>
      <c r="C18" s="236">
        <v>845741.27</v>
      </c>
      <c r="D18" s="236">
        <v>867367.18</v>
      </c>
      <c r="E18" s="42">
        <f t="shared" si="0"/>
        <v>97.506717973811263</v>
      </c>
      <c r="F18" s="42">
        <v>1294490.2200000002</v>
      </c>
      <c r="G18" s="42">
        <f t="shared" si="1"/>
        <v>65.333925041164065</v>
      </c>
    </row>
    <row r="19" spans="1:7" ht="12.95" customHeight="1">
      <c r="A19" s="16">
        <v>6215</v>
      </c>
      <c r="B19" s="16" t="s">
        <v>14</v>
      </c>
      <c r="C19" s="236">
        <v>847916.82</v>
      </c>
      <c r="D19" s="236">
        <v>855922.51</v>
      </c>
      <c r="E19" s="42">
        <f t="shared" si="0"/>
        <v>99.064671169823541</v>
      </c>
      <c r="F19" s="42">
        <v>1083779.1400000001</v>
      </c>
      <c r="G19" s="42">
        <f t="shared" si="1"/>
        <v>78.237049294010205</v>
      </c>
    </row>
    <row r="20" spans="1:7" ht="12.95" customHeight="1">
      <c r="A20" s="16">
        <v>6216</v>
      </c>
      <c r="B20" s="16" t="s">
        <v>71</v>
      </c>
      <c r="C20" s="236">
        <v>684549.84</v>
      </c>
      <c r="D20" s="236">
        <v>683405.39</v>
      </c>
      <c r="E20" s="42">
        <f t="shared" si="0"/>
        <v>100.16746282905378</v>
      </c>
      <c r="F20" s="42">
        <v>845951.72</v>
      </c>
      <c r="G20" s="42">
        <f t="shared" si="1"/>
        <v>80.920674763803305</v>
      </c>
    </row>
    <row r="21" spans="1:7" ht="12.95" customHeight="1">
      <c r="A21" s="16">
        <v>6217</v>
      </c>
      <c r="B21" s="16" t="s">
        <v>72</v>
      </c>
      <c r="C21" s="236">
        <v>1386024.34</v>
      </c>
      <c r="D21" s="236">
        <v>1379827.63</v>
      </c>
      <c r="E21" s="42">
        <f t="shared" si="0"/>
        <v>100.44909305084724</v>
      </c>
      <c r="F21" s="42">
        <v>1904190.18</v>
      </c>
      <c r="G21" s="42">
        <f t="shared" si="1"/>
        <v>72.788125606235411</v>
      </c>
    </row>
    <row r="22" spans="1:7" ht="12.95" customHeight="1">
      <c r="A22" s="16">
        <v>6218</v>
      </c>
      <c r="B22" s="16" t="s">
        <v>73</v>
      </c>
      <c r="C22" s="236">
        <v>2134438.2400000002</v>
      </c>
      <c r="D22" s="236">
        <v>1965848.23</v>
      </c>
      <c r="E22" s="42">
        <f t="shared" si="0"/>
        <v>108.57594230455931</v>
      </c>
      <c r="F22" s="42">
        <v>2969621.9400000004</v>
      </c>
      <c r="G22" s="42">
        <f t="shared" si="1"/>
        <v>71.87575668302074</v>
      </c>
    </row>
    <row r="23" spans="1:7" ht="12.95" customHeight="1">
      <c r="A23" s="16">
        <v>6219</v>
      </c>
      <c r="B23" s="16" t="s">
        <v>18</v>
      </c>
      <c r="C23" s="236">
        <v>968253.62</v>
      </c>
      <c r="D23" s="236">
        <v>948893.07</v>
      </c>
      <c r="E23" s="42">
        <f t="shared" si="0"/>
        <v>102.04033000262085</v>
      </c>
      <c r="F23" s="42">
        <v>1176382.32</v>
      </c>
      <c r="G23" s="42">
        <f t="shared" si="1"/>
        <v>82.307733084597871</v>
      </c>
    </row>
    <row r="24" spans="1:7" ht="12.95" customHeight="1">
      <c r="A24" s="16">
        <v>6220</v>
      </c>
      <c r="B24" s="16" t="s">
        <v>19</v>
      </c>
      <c r="C24" s="236">
        <v>619411.96</v>
      </c>
      <c r="D24" s="236">
        <v>625426.32999999996</v>
      </c>
      <c r="E24" s="42">
        <f t="shared" si="0"/>
        <v>99.038356763777443</v>
      </c>
      <c r="F24" s="42">
        <v>754588.96</v>
      </c>
      <c r="G24" s="42">
        <f t="shared" si="1"/>
        <v>82.086008785498265</v>
      </c>
    </row>
    <row r="25" spans="1:7" ht="12.95" customHeight="1">
      <c r="A25" s="16">
        <v>6221</v>
      </c>
      <c r="B25" s="16" t="s">
        <v>20</v>
      </c>
      <c r="C25" s="236">
        <v>554398.18000000005</v>
      </c>
      <c r="D25" s="236">
        <v>567834.42000000004</v>
      </c>
      <c r="E25" s="42">
        <f t="shared" si="0"/>
        <v>97.633775000818019</v>
      </c>
      <c r="F25" s="42">
        <v>692312.04</v>
      </c>
      <c r="G25" s="42">
        <f t="shared" si="1"/>
        <v>80.079234213520252</v>
      </c>
    </row>
    <row r="26" spans="1:7" ht="12.95" customHeight="1">
      <c r="A26" s="16">
        <v>6222</v>
      </c>
      <c r="B26" s="16" t="s">
        <v>74</v>
      </c>
      <c r="C26" s="236">
        <v>975343.98</v>
      </c>
      <c r="D26" s="236">
        <v>946578.06</v>
      </c>
      <c r="E26" s="42">
        <f t="shared" si="0"/>
        <v>103.03893796143976</v>
      </c>
      <c r="F26" s="42">
        <v>1126017.3700000001</v>
      </c>
      <c r="G26" s="42">
        <f t="shared" si="1"/>
        <v>86.618910683411556</v>
      </c>
    </row>
    <row r="27" spans="1:7" ht="12.95" customHeight="1">
      <c r="A27" s="16">
        <v>6223</v>
      </c>
      <c r="B27" s="16" t="s">
        <v>22</v>
      </c>
      <c r="C27" s="236">
        <v>610292.06999999995</v>
      </c>
      <c r="D27" s="236">
        <v>562203.96</v>
      </c>
      <c r="E27" s="42">
        <f t="shared" si="0"/>
        <v>108.55349898282466</v>
      </c>
      <c r="F27" s="42">
        <v>766801.70000000007</v>
      </c>
      <c r="G27" s="42">
        <f t="shared" si="1"/>
        <v>79.589295381061348</v>
      </c>
    </row>
    <row r="28" spans="1:7" ht="12.95" customHeight="1">
      <c r="A28" s="16">
        <v>6224</v>
      </c>
      <c r="B28" s="16" t="s">
        <v>75</v>
      </c>
      <c r="C28" s="236">
        <v>6542176.21</v>
      </c>
      <c r="D28" s="236">
        <v>6331414.75</v>
      </c>
      <c r="E28" s="42">
        <f t="shared" si="0"/>
        <v>103.32882094005925</v>
      </c>
      <c r="F28" s="42">
        <v>11112710.219999999</v>
      </c>
      <c r="G28" s="42">
        <f t="shared" si="1"/>
        <v>58.871113171166634</v>
      </c>
    </row>
    <row r="29" spans="1:7" ht="12.95" customHeight="1">
      <c r="A29" s="16">
        <v>6225</v>
      </c>
      <c r="B29" s="16" t="s">
        <v>24</v>
      </c>
      <c r="C29" s="236">
        <v>632129.51</v>
      </c>
      <c r="D29" s="236">
        <v>632568.49</v>
      </c>
      <c r="E29" s="42">
        <f t="shared" si="0"/>
        <v>99.930603561995326</v>
      </c>
      <c r="F29" s="42">
        <v>753415.89</v>
      </c>
      <c r="G29" s="42">
        <f t="shared" si="1"/>
        <v>83.901802230372382</v>
      </c>
    </row>
    <row r="30" spans="1:7" ht="12.95" customHeight="1">
      <c r="A30" s="16">
        <v>6226</v>
      </c>
      <c r="B30" s="16" t="s">
        <v>25</v>
      </c>
      <c r="C30" s="236">
        <v>561364.67000000004</v>
      </c>
      <c r="D30" s="236">
        <v>538291.87</v>
      </c>
      <c r="E30" s="42">
        <f t="shared" si="0"/>
        <v>104.28629917817635</v>
      </c>
      <c r="F30" s="42">
        <v>709552.39</v>
      </c>
      <c r="G30" s="42">
        <f t="shared" si="1"/>
        <v>79.115323676099536</v>
      </c>
    </row>
    <row r="31" spans="1:7" ht="12.95" customHeight="1">
      <c r="A31" s="16">
        <v>6227</v>
      </c>
      <c r="B31" s="16" t="s">
        <v>76</v>
      </c>
      <c r="C31" s="236">
        <v>3170449.11</v>
      </c>
      <c r="D31" s="236">
        <v>2973135.05</v>
      </c>
      <c r="E31" s="42">
        <f t="shared" si="0"/>
        <v>106.6365656682834</v>
      </c>
      <c r="F31" s="42">
        <v>4339268.5599999996</v>
      </c>
      <c r="G31" s="42">
        <f t="shared" si="1"/>
        <v>73.064136643342493</v>
      </c>
    </row>
    <row r="32" spans="1:7" ht="12.95" customHeight="1">
      <c r="A32" s="16">
        <v>6228</v>
      </c>
      <c r="B32" s="16" t="s">
        <v>27</v>
      </c>
      <c r="C32" s="236">
        <v>462080.03</v>
      </c>
      <c r="D32" s="236">
        <v>468599.79</v>
      </c>
      <c r="E32" s="42">
        <f t="shared" si="0"/>
        <v>98.608672018397627</v>
      </c>
      <c r="F32" s="42">
        <v>561281.51</v>
      </c>
      <c r="G32" s="42">
        <f t="shared" si="1"/>
        <v>82.325895609851813</v>
      </c>
    </row>
    <row r="33" spans="1:7" ht="12.95" customHeight="1">
      <c r="A33" s="16">
        <v>6229</v>
      </c>
      <c r="B33" s="16" t="s">
        <v>77</v>
      </c>
      <c r="C33" s="236">
        <v>533340.16000000003</v>
      </c>
      <c r="D33" s="236">
        <v>533835.52000000002</v>
      </c>
      <c r="E33" s="42">
        <f t="shared" si="0"/>
        <v>99.907207373537076</v>
      </c>
      <c r="F33" s="42">
        <v>664858.57000000007</v>
      </c>
      <c r="G33" s="42">
        <f t="shared" si="1"/>
        <v>80.218588443554239</v>
      </c>
    </row>
    <row r="34" spans="1:7" ht="12.95" customHeight="1">
      <c r="A34" s="16">
        <v>6230</v>
      </c>
      <c r="B34" s="16" t="s">
        <v>29</v>
      </c>
      <c r="C34" s="236">
        <v>1769361.12</v>
      </c>
      <c r="D34" s="236">
        <v>1650272.17</v>
      </c>
      <c r="E34" s="42">
        <f t="shared" si="0"/>
        <v>107.21632177800102</v>
      </c>
      <c r="F34" s="42">
        <v>2131579.9700000002</v>
      </c>
      <c r="G34" s="42">
        <f t="shared" si="1"/>
        <v>83.007025066012417</v>
      </c>
    </row>
    <row r="35" spans="1:7" ht="12.95" customHeight="1">
      <c r="A35" s="16">
        <v>6231</v>
      </c>
      <c r="B35" s="16" t="s">
        <v>30</v>
      </c>
      <c r="C35" s="236">
        <v>1822209.39</v>
      </c>
      <c r="D35" s="236">
        <v>1689461.02</v>
      </c>
      <c r="E35" s="42">
        <f t="shared" si="0"/>
        <v>107.85743905473474</v>
      </c>
      <c r="F35" s="42">
        <v>2236903.1899999995</v>
      </c>
      <c r="G35" s="42">
        <f t="shared" si="1"/>
        <v>81.461254029504985</v>
      </c>
    </row>
    <row r="36" spans="1:7" ht="12.95" customHeight="1">
      <c r="A36" s="16">
        <v>6232</v>
      </c>
      <c r="B36" s="16" t="s">
        <v>78</v>
      </c>
      <c r="C36" s="236">
        <v>1895919.29</v>
      </c>
      <c r="D36" s="236">
        <v>1776036.93</v>
      </c>
      <c r="E36" s="42">
        <f t="shared" si="0"/>
        <v>106.74999252408564</v>
      </c>
      <c r="F36" s="42">
        <v>2351605.62</v>
      </c>
      <c r="G36" s="42">
        <f t="shared" si="1"/>
        <v>80.622331987793089</v>
      </c>
    </row>
    <row r="37" spans="1:7" ht="12.95" customHeight="1">
      <c r="A37" s="16">
        <v>6233</v>
      </c>
      <c r="B37" s="16" t="s">
        <v>32</v>
      </c>
      <c r="C37" s="236">
        <v>644724.99</v>
      </c>
      <c r="D37" s="236">
        <v>662185.18999999994</v>
      </c>
      <c r="E37" s="42">
        <f t="shared" si="0"/>
        <v>97.363245167111046</v>
      </c>
      <c r="F37" s="42">
        <v>751425.2699999999</v>
      </c>
      <c r="G37" s="42">
        <f t="shared" si="1"/>
        <v>85.800280578799288</v>
      </c>
    </row>
    <row r="38" spans="1:7" ht="12.95" customHeight="1">
      <c r="A38" s="16">
        <v>6234</v>
      </c>
      <c r="B38" s="16" t="s">
        <v>79</v>
      </c>
      <c r="C38" s="236">
        <v>662113.91</v>
      </c>
      <c r="D38" s="236">
        <v>671585.16</v>
      </c>
      <c r="E38" s="42">
        <f t="shared" si="0"/>
        <v>98.589717199826154</v>
      </c>
      <c r="F38" s="42">
        <v>800086.17</v>
      </c>
      <c r="G38" s="42">
        <f t="shared" si="1"/>
        <v>82.755324967059479</v>
      </c>
    </row>
    <row r="39" spans="1:7" ht="12.95" customHeight="1">
      <c r="A39" s="16">
        <v>6235</v>
      </c>
      <c r="B39" s="16" t="s">
        <v>80</v>
      </c>
      <c r="C39" s="236">
        <v>745136.91</v>
      </c>
      <c r="D39" s="236">
        <v>711259.96</v>
      </c>
      <c r="E39" s="42">
        <f t="shared" si="0"/>
        <v>104.76294911919406</v>
      </c>
      <c r="F39" s="42">
        <v>971502.63000000012</v>
      </c>
      <c r="G39" s="42">
        <f t="shared" si="1"/>
        <v>76.699422831207357</v>
      </c>
    </row>
    <row r="40" spans="1:7" ht="12.95" customHeight="1">
      <c r="A40" s="16">
        <v>6236</v>
      </c>
      <c r="B40" s="16" t="s">
        <v>81</v>
      </c>
      <c r="C40" s="236">
        <v>775582.48</v>
      </c>
      <c r="D40" s="236">
        <v>735947.15</v>
      </c>
      <c r="E40" s="42">
        <f t="shared" si="0"/>
        <v>105.38562178004221</v>
      </c>
      <c r="F40" s="42">
        <v>1020630.5499999999</v>
      </c>
      <c r="G40" s="42">
        <f t="shared" si="1"/>
        <v>75.990521741682144</v>
      </c>
    </row>
    <row r="41" spans="1:7" ht="12.95" customHeight="1">
      <c r="A41" s="16">
        <v>6237</v>
      </c>
      <c r="B41" s="16" t="s">
        <v>82</v>
      </c>
      <c r="C41" s="236">
        <v>1621021.56</v>
      </c>
      <c r="D41" s="236">
        <v>1624040.52</v>
      </c>
      <c r="E41" s="42">
        <f t="shared" si="0"/>
        <v>99.814108086416468</v>
      </c>
      <c r="F41" s="42">
        <v>2079404.2900000003</v>
      </c>
      <c r="G41" s="42">
        <f t="shared" si="1"/>
        <v>77.956055385458484</v>
      </c>
    </row>
    <row r="42" spans="1:7" ht="12.95" customHeight="1">
      <c r="A42" s="16">
        <v>6238</v>
      </c>
      <c r="B42" s="16" t="s">
        <v>83</v>
      </c>
      <c r="C42" s="236">
        <v>543452.93999999994</v>
      </c>
      <c r="D42" s="236">
        <v>522647.69</v>
      </c>
      <c r="E42" s="42">
        <f t="shared" si="0"/>
        <v>103.98074083136193</v>
      </c>
      <c r="F42" s="42">
        <v>646783.09000000008</v>
      </c>
      <c r="G42" s="42">
        <f t="shared" si="1"/>
        <v>84.023987083521291</v>
      </c>
    </row>
    <row r="43" spans="1:7" ht="12.95" customHeight="1">
      <c r="A43" s="16">
        <v>6239</v>
      </c>
      <c r="B43" s="16" t="s">
        <v>84</v>
      </c>
      <c r="C43" s="236">
        <v>959662.13</v>
      </c>
      <c r="D43" s="236">
        <v>938759.62</v>
      </c>
      <c r="E43" s="42">
        <f t="shared" si="0"/>
        <v>102.22660940614382</v>
      </c>
      <c r="F43" s="42">
        <v>1225817.7000000002</v>
      </c>
      <c r="G43" s="42">
        <f t="shared" si="1"/>
        <v>78.287508003841012</v>
      </c>
    </row>
    <row r="44" spans="1:7" ht="12.95" customHeight="1">
      <c r="A44" s="16">
        <v>6240</v>
      </c>
      <c r="B44" s="16" t="s">
        <v>39</v>
      </c>
      <c r="C44" s="236">
        <v>804879.19</v>
      </c>
      <c r="D44" s="236">
        <v>736913.01</v>
      </c>
      <c r="E44" s="42">
        <f t="shared" si="0"/>
        <v>109.22309405285164</v>
      </c>
      <c r="F44" s="42">
        <v>1007395.11</v>
      </c>
      <c r="G44" s="42">
        <f t="shared" si="1"/>
        <v>79.897071368551707</v>
      </c>
    </row>
    <row r="45" spans="1:7" ht="12.95" customHeight="1">
      <c r="A45" s="16">
        <v>6241</v>
      </c>
      <c r="B45" s="16" t="s">
        <v>40</v>
      </c>
      <c r="C45" s="236">
        <v>515591.42</v>
      </c>
      <c r="D45" s="236">
        <v>524582.23</v>
      </c>
      <c r="E45" s="42">
        <f t="shared" si="0"/>
        <v>98.286100922633238</v>
      </c>
      <c r="F45" s="42">
        <v>619357.06999999995</v>
      </c>
      <c r="G45" s="42">
        <f t="shared" si="1"/>
        <v>83.246231450946382</v>
      </c>
    </row>
    <row r="46" spans="1:7" ht="12.95" customHeight="1">
      <c r="A46" s="16">
        <v>6242</v>
      </c>
      <c r="B46" s="16" t="s">
        <v>41</v>
      </c>
      <c r="C46" s="236">
        <v>572542.03</v>
      </c>
      <c r="D46" s="236">
        <v>594605.03</v>
      </c>
      <c r="E46" s="42">
        <f t="shared" si="0"/>
        <v>96.289469666948492</v>
      </c>
      <c r="F46" s="42">
        <v>680443.91</v>
      </c>
      <c r="G46" s="42">
        <f t="shared" si="1"/>
        <v>84.142428433226769</v>
      </c>
    </row>
    <row r="47" spans="1:7" ht="12.95" customHeight="1">
      <c r="A47" s="16">
        <v>6243</v>
      </c>
      <c r="B47" s="16" t="s">
        <v>85</v>
      </c>
      <c r="C47" s="236">
        <v>658083.25</v>
      </c>
      <c r="D47" s="236">
        <v>655147.84</v>
      </c>
      <c r="E47" s="42">
        <f t="shared" si="0"/>
        <v>100.44805306844941</v>
      </c>
      <c r="F47" s="42">
        <v>776225.34</v>
      </c>
      <c r="G47" s="42">
        <f t="shared" si="1"/>
        <v>84.77992357219361</v>
      </c>
    </row>
    <row r="48" spans="1:7" ht="12.95" customHeight="1">
      <c r="A48" s="16">
        <v>6244</v>
      </c>
      <c r="B48" s="16" t="s">
        <v>86</v>
      </c>
      <c r="C48" s="236">
        <v>803965.02</v>
      </c>
      <c r="D48" s="236">
        <v>780602.91</v>
      </c>
      <c r="E48" s="42">
        <f t="shared" si="0"/>
        <v>102.99282896601038</v>
      </c>
      <c r="F48" s="42">
        <v>1033023.27</v>
      </c>
      <c r="G48" s="42">
        <f t="shared" si="1"/>
        <v>77.826419147363453</v>
      </c>
    </row>
    <row r="49" spans="1:7" ht="12.95" customHeight="1">
      <c r="A49" s="16">
        <v>6245</v>
      </c>
      <c r="B49" s="16" t="s">
        <v>87</v>
      </c>
      <c r="C49" s="236">
        <v>656412.27</v>
      </c>
      <c r="D49" s="236">
        <v>676527.89</v>
      </c>
      <c r="E49" s="42">
        <f t="shared" si="0"/>
        <v>97.026638473101229</v>
      </c>
      <c r="F49" s="42">
        <v>815823.71</v>
      </c>
      <c r="G49" s="42">
        <f t="shared" si="1"/>
        <v>80.46006287314205</v>
      </c>
    </row>
    <row r="50" spans="1:7" ht="12.95" customHeight="1">
      <c r="A50" s="16">
        <v>6246</v>
      </c>
      <c r="B50" s="16" t="s">
        <v>45</v>
      </c>
      <c r="C50" s="236">
        <v>843140.55</v>
      </c>
      <c r="D50" s="236">
        <v>855288.8</v>
      </c>
      <c r="E50" s="42">
        <f t="shared" si="0"/>
        <v>98.579631815592577</v>
      </c>
      <c r="F50" s="42">
        <v>1066212.55</v>
      </c>
      <c r="G50" s="42">
        <f t="shared" si="1"/>
        <v>79.078092824925008</v>
      </c>
    </row>
    <row r="51" spans="1:7" ht="12.95" customHeight="1">
      <c r="A51" s="16">
        <v>6247</v>
      </c>
      <c r="B51" s="16" t="s">
        <v>46</v>
      </c>
      <c r="C51" s="236">
        <v>696318.38</v>
      </c>
      <c r="D51" s="236">
        <v>680028.63</v>
      </c>
      <c r="E51" s="42">
        <f t="shared" si="0"/>
        <v>102.39545061507189</v>
      </c>
      <c r="F51" s="42">
        <v>865103.37</v>
      </c>
      <c r="G51" s="42">
        <f t="shared" si="1"/>
        <v>80.489615940347107</v>
      </c>
    </row>
    <row r="52" spans="1:7" ht="12.95" customHeight="1">
      <c r="A52" s="16">
        <v>6248</v>
      </c>
      <c r="B52" s="16" t="s">
        <v>47</v>
      </c>
      <c r="C52" s="236">
        <v>646240.18999999994</v>
      </c>
      <c r="D52" s="236">
        <v>648274.06999999995</v>
      </c>
      <c r="E52" s="42">
        <f t="shared" si="0"/>
        <v>99.686262324204947</v>
      </c>
      <c r="F52" s="42">
        <v>795218.79999999993</v>
      </c>
      <c r="G52" s="42">
        <f t="shared" si="1"/>
        <v>81.265708255388333</v>
      </c>
    </row>
    <row r="53" spans="1:7" ht="12.95" customHeight="1">
      <c r="A53" s="16">
        <v>6249</v>
      </c>
      <c r="B53" s="16" t="s">
        <v>88</v>
      </c>
      <c r="C53" s="236">
        <v>971973.87</v>
      </c>
      <c r="D53" s="236">
        <v>991393.69</v>
      </c>
      <c r="E53" s="42">
        <f t="shared" si="0"/>
        <v>98.041159612383666</v>
      </c>
      <c r="F53" s="42">
        <v>1261539.78</v>
      </c>
      <c r="G53" s="42">
        <f t="shared" si="1"/>
        <v>77.046628684194161</v>
      </c>
    </row>
    <row r="54" spans="1:7" ht="12.95" customHeight="1">
      <c r="A54" s="16">
        <v>6250</v>
      </c>
      <c r="B54" s="16" t="s">
        <v>89</v>
      </c>
      <c r="C54" s="236">
        <v>1091137.96</v>
      </c>
      <c r="D54" s="236">
        <v>1083544.48</v>
      </c>
      <c r="E54" s="42">
        <f t="shared" si="0"/>
        <v>100.70080002622504</v>
      </c>
      <c r="F54" s="42">
        <v>1337137.1100000001</v>
      </c>
      <c r="G54" s="42">
        <f t="shared" si="1"/>
        <v>81.60254859727884</v>
      </c>
    </row>
    <row r="55" spans="1:7" ht="12.95" customHeight="1">
      <c r="A55" s="16">
        <v>6251</v>
      </c>
      <c r="B55" s="16" t="s">
        <v>90</v>
      </c>
      <c r="C55" s="236">
        <v>748778.86</v>
      </c>
      <c r="D55" s="236">
        <v>747952.73</v>
      </c>
      <c r="E55" s="42">
        <f t="shared" si="0"/>
        <v>100.11045216721116</v>
      </c>
      <c r="F55" s="42">
        <v>887774.29</v>
      </c>
      <c r="G55" s="42">
        <f t="shared" si="1"/>
        <v>84.343381919744488</v>
      </c>
    </row>
    <row r="56" spans="1:7" ht="12.95" customHeight="1">
      <c r="A56" s="16">
        <v>6252</v>
      </c>
      <c r="B56" s="16" t="s">
        <v>51</v>
      </c>
      <c r="C56" s="236">
        <v>574275.74</v>
      </c>
      <c r="D56" s="236">
        <v>573884.25</v>
      </c>
      <c r="E56" s="42">
        <f t="shared" si="0"/>
        <v>100.06821758917413</v>
      </c>
      <c r="F56" s="42">
        <v>727478.48</v>
      </c>
      <c r="G56" s="42">
        <f t="shared" si="1"/>
        <v>78.940581170181147</v>
      </c>
    </row>
    <row r="57" spans="1:7" ht="12.95" customHeight="1">
      <c r="A57" s="16">
        <v>6253</v>
      </c>
      <c r="B57" s="16" t="s">
        <v>52</v>
      </c>
      <c r="C57" s="236">
        <v>661318.03</v>
      </c>
      <c r="D57" s="236">
        <v>643840.09</v>
      </c>
      <c r="E57" s="42">
        <f t="shared" si="0"/>
        <v>102.71463990383079</v>
      </c>
      <c r="F57" s="42">
        <v>810015.45</v>
      </c>
      <c r="G57" s="42">
        <f t="shared" si="1"/>
        <v>81.64264397672909</v>
      </c>
    </row>
    <row r="58" spans="1:7" ht="12.95" customHeight="1">
      <c r="A58" s="16">
        <v>6254</v>
      </c>
      <c r="B58" s="16" t="s">
        <v>53</v>
      </c>
      <c r="C58" s="236">
        <v>601856.06000000006</v>
      </c>
      <c r="D58" s="236">
        <v>640425.46</v>
      </c>
      <c r="E58" s="42">
        <f t="shared" si="0"/>
        <v>93.977534871895955</v>
      </c>
      <c r="F58" s="42">
        <v>781154.1399999999</v>
      </c>
      <c r="G58" s="42">
        <f t="shared" si="1"/>
        <v>77.047029412146514</v>
      </c>
    </row>
    <row r="59" spans="1:7" ht="12.95" customHeight="1">
      <c r="A59" s="16">
        <v>6255</v>
      </c>
      <c r="B59" s="16" t="s">
        <v>91</v>
      </c>
      <c r="C59" s="236">
        <v>1111592.6000000001</v>
      </c>
      <c r="D59" s="236">
        <v>1072592.53</v>
      </c>
      <c r="E59" s="42">
        <f t="shared" si="0"/>
        <v>103.63605646218701</v>
      </c>
      <c r="F59" s="42">
        <v>1535719.4</v>
      </c>
      <c r="G59" s="42">
        <f t="shared" si="1"/>
        <v>72.382532902820671</v>
      </c>
    </row>
    <row r="60" spans="1:7" ht="12.95" customHeight="1">
      <c r="A60" s="16">
        <v>6256</v>
      </c>
      <c r="B60" s="16" t="s">
        <v>92</v>
      </c>
      <c r="C60" s="236">
        <v>657189.99</v>
      </c>
      <c r="D60" s="236">
        <v>623350.63</v>
      </c>
      <c r="E60" s="42">
        <f t="shared" si="0"/>
        <v>105.4286236945008</v>
      </c>
      <c r="F60" s="42">
        <v>850987.44000000006</v>
      </c>
      <c r="G60" s="42">
        <f t="shared" si="1"/>
        <v>77.226755544124117</v>
      </c>
    </row>
    <row r="61" spans="1:7" ht="12.95" customHeight="1">
      <c r="A61" s="16">
        <v>6257</v>
      </c>
      <c r="B61" s="16" t="s">
        <v>93</v>
      </c>
      <c r="C61" s="236">
        <v>631164.47</v>
      </c>
      <c r="D61" s="236">
        <v>601393.76</v>
      </c>
      <c r="E61" s="42">
        <f t="shared" si="0"/>
        <v>104.95028581606833</v>
      </c>
      <c r="F61" s="42">
        <v>758705.1</v>
      </c>
      <c r="G61" s="42">
        <f t="shared" si="1"/>
        <v>83.189696497361098</v>
      </c>
    </row>
    <row r="62" spans="1:7" ht="12.95" customHeight="1" thickBot="1">
      <c r="A62" s="16">
        <v>6258</v>
      </c>
      <c r="B62" s="17" t="s">
        <v>57</v>
      </c>
      <c r="C62" s="251">
        <v>1076579.71</v>
      </c>
      <c r="D62" s="263">
        <v>1085590.1000000001</v>
      </c>
      <c r="E62" s="43">
        <f t="shared" si="0"/>
        <v>99.170000721266703</v>
      </c>
      <c r="F62" s="43">
        <v>1326707.44</v>
      </c>
      <c r="G62" s="42">
        <f t="shared" si="1"/>
        <v>81.146730435159085</v>
      </c>
    </row>
    <row r="63" spans="1:7" s="32" customFormat="1" ht="15" customHeight="1" thickBot="1">
      <c r="A63" s="36"/>
      <c r="B63" s="33" t="s">
        <v>65</v>
      </c>
      <c r="C63" s="161">
        <f>SUM(C5:C62)</f>
        <v>58085520.170000009</v>
      </c>
      <c r="D63" s="161">
        <f>SUM(D5:D62)</f>
        <v>56398729.929999992</v>
      </c>
      <c r="E63" s="203">
        <f>C63*100/D63</f>
        <v>102.99083018729961</v>
      </c>
      <c r="F63" s="203">
        <f>SUM(F5:F62)</f>
        <v>76606327.200000003</v>
      </c>
      <c r="G63" s="203">
        <f>C63*100/F63</f>
        <v>75.823397744096525</v>
      </c>
    </row>
    <row r="64" spans="1:7">
      <c r="A64" s="358"/>
      <c r="B64" s="358"/>
      <c r="C64" s="44"/>
      <c r="D64" s="45"/>
      <c r="G64" s="45"/>
    </row>
  </sheetData>
  <phoneticPr fontId="3" type="noConversion"/>
  <pageMargins left="0.59055118110236227" right="0.74803149606299213" top="0" bottom="0" header="0" footer="0"/>
  <pageSetup paperSize="9" orientation="portrait" r:id="rId1"/>
  <headerFooter alignWithMargins="0">
    <oddHeader>&amp;R34</oddHeader>
    <oddFooter>&amp;C&amp;8Ministrstvo za javno upravo / Služba za upravne enote</oddFooter>
  </headerFooter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tabColor indexed="43"/>
  </sheetPr>
  <dimension ref="A1:I64"/>
  <sheetViews>
    <sheetView workbookViewId="0">
      <pane xSplit="2" ySplit="4" topLeftCell="C45" activePane="bottomRight" state="frozen"/>
      <selection activeCell="B12" sqref="B12"/>
      <selection pane="topRight" activeCell="B12" sqref="B12"/>
      <selection pane="bottomLeft" activeCell="B12" sqref="B12"/>
      <selection pane="bottomRight" activeCell="A64" sqref="A64:B64"/>
    </sheetView>
  </sheetViews>
  <sheetFormatPr defaultColWidth="8.85546875" defaultRowHeight="12.75"/>
  <cols>
    <col min="1" max="1" width="6.7109375" style="3" customWidth="1"/>
    <col min="2" max="2" width="18" style="3" bestFit="1" customWidth="1"/>
    <col min="3" max="4" width="14.140625" style="3" bestFit="1" customWidth="1"/>
    <col min="5" max="5" width="8" style="3" bestFit="1" customWidth="1"/>
    <col min="6" max="6" width="13.28515625" style="3" hidden="1" customWidth="1"/>
    <col min="7" max="7" width="14.5703125" style="3" customWidth="1"/>
    <col min="8" max="16384" width="8.85546875" style="3"/>
  </cols>
  <sheetData>
    <row r="1" spans="1:7" ht="20.100000000000001" customHeight="1" thickBot="1">
      <c r="A1" s="1" t="s">
        <v>167</v>
      </c>
      <c r="G1" s="31" t="s">
        <v>66</v>
      </c>
    </row>
    <row r="2" spans="1:7" ht="12.95" customHeight="1">
      <c r="A2" s="5" t="s">
        <v>61</v>
      </c>
      <c r="B2" s="6" t="s">
        <v>62</v>
      </c>
      <c r="C2" s="5" t="s">
        <v>94</v>
      </c>
      <c r="D2" s="5" t="s">
        <v>94</v>
      </c>
      <c r="E2" s="5" t="s">
        <v>95</v>
      </c>
      <c r="F2" s="5" t="s">
        <v>94</v>
      </c>
      <c r="G2" s="5" t="s">
        <v>96</v>
      </c>
    </row>
    <row r="3" spans="1:7" ht="12.95" customHeight="1">
      <c r="A3" s="40"/>
      <c r="B3" s="41"/>
      <c r="C3" s="40" t="s">
        <v>168</v>
      </c>
      <c r="D3" s="40" t="s">
        <v>148</v>
      </c>
      <c r="E3" s="40"/>
      <c r="F3" s="40">
        <v>2018</v>
      </c>
      <c r="G3" s="40" t="s">
        <v>166</v>
      </c>
    </row>
    <row r="4" spans="1:7" ht="12.95" customHeight="1" thickBot="1">
      <c r="A4" s="8"/>
      <c r="B4" s="9"/>
      <c r="C4" s="8">
        <v>1</v>
      </c>
      <c r="D4" s="8">
        <v>2</v>
      </c>
      <c r="E4" s="8" t="s">
        <v>97</v>
      </c>
      <c r="F4" s="8"/>
      <c r="G4" s="8">
        <v>4</v>
      </c>
    </row>
    <row r="5" spans="1:7" ht="12.95" customHeight="1">
      <c r="A5" s="15">
        <v>6201</v>
      </c>
      <c r="B5" s="15" t="s">
        <v>0</v>
      </c>
      <c r="C5" s="236">
        <v>87632.15</v>
      </c>
      <c r="D5" s="236">
        <v>90180.12</v>
      </c>
      <c r="E5" s="42">
        <f t="shared" ref="E5:E63" si="0">C5*100/D5</f>
        <v>97.174576835781551</v>
      </c>
      <c r="F5" s="226">
        <v>998747.7</v>
      </c>
      <c r="G5" s="42">
        <f>C5*100/F5</f>
        <v>8.7742029343346672</v>
      </c>
    </row>
    <row r="6" spans="1:7" ht="12.95" customHeight="1">
      <c r="A6" s="16">
        <v>6202</v>
      </c>
      <c r="B6" s="16" t="s">
        <v>1</v>
      </c>
      <c r="C6" s="236">
        <v>117828.3</v>
      </c>
      <c r="D6" s="236">
        <v>124584.31</v>
      </c>
      <c r="E6" s="42">
        <f t="shared" si="0"/>
        <v>94.577158231241157</v>
      </c>
      <c r="F6" s="226">
        <v>1210302.7599999998</v>
      </c>
      <c r="G6" s="42">
        <f t="shared" ref="G6:G62" si="1">C6*100/F6</f>
        <v>9.7354400811248265</v>
      </c>
    </row>
    <row r="7" spans="1:7" ht="12.95" customHeight="1">
      <c r="A7" s="16">
        <v>6203</v>
      </c>
      <c r="B7" s="16" t="s">
        <v>67</v>
      </c>
      <c r="C7" s="236">
        <v>327118.86</v>
      </c>
      <c r="D7" s="236">
        <v>323799.53000000003</v>
      </c>
      <c r="E7" s="42">
        <f t="shared" si="0"/>
        <v>101.02511884436645</v>
      </c>
      <c r="F7" s="226">
        <v>2782443.61</v>
      </c>
      <c r="G7" s="42">
        <f t="shared" si="1"/>
        <v>11.756531518710634</v>
      </c>
    </row>
    <row r="8" spans="1:7" ht="12.95" customHeight="1">
      <c r="A8" s="16">
        <v>6204</v>
      </c>
      <c r="B8" s="16" t="s">
        <v>3</v>
      </c>
      <c r="C8" s="236">
        <v>89034.62</v>
      </c>
      <c r="D8" s="236">
        <v>89009.2</v>
      </c>
      <c r="E8" s="42">
        <f t="shared" si="0"/>
        <v>100.02855884560248</v>
      </c>
      <c r="F8" s="226">
        <v>838437.02</v>
      </c>
      <c r="G8" s="42">
        <f t="shared" si="1"/>
        <v>10.619118416312295</v>
      </c>
    </row>
    <row r="9" spans="1:7" ht="12.95" customHeight="1">
      <c r="A9" s="16">
        <v>6205</v>
      </c>
      <c r="B9" s="16" t="s">
        <v>68</v>
      </c>
      <c r="C9" s="236">
        <v>99665.86</v>
      </c>
      <c r="D9" s="236">
        <v>98865.43</v>
      </c>
      <c r="E9" s="42">
        <f t="shared" si="0"/>
        <v>100.80961565635228</v>
      </c>
      <c r="F9" s="226">
        <v>957300.14</v>
      </c>
      <c r="G9" s="42">
        <f t="shared" si="1"/>
        <v>10.411140230273025</v>
      </c>
    </row>
    <row r="10" spans="1:7" ht="12.95" customHeight="1">
      <c r="A10" s="16">
        <v>6206</v>
      </c>
      <c r="B10" s="16" t="s">
        <v>69</v>
      </c>
      <c r="C10" s="236">
        <v>159782.53</v>
      </c>
      <c r="D10" s="236">
        <v>169536.52</v>
      </c>
      <c r="E10" s="42">
        <f t="shared" si="0"/>
        <v>94.246673224152531</v>
      </c>
      <c r="F10" s="226">
        <v>1487960.17</v>
      </c>
      <c r="G10" s="42">
        <f t="shared" si="1"/>
        <v>10.738360691469316</v>
      </c>
    </row>
    <row r="11" spans="1:7" ht="12.95" customHeight="1">
      <c r="A11" s="16">
        <v>6207</v>
      </c>
      <c r="B11" s="16" t="s">
        <v>70</v>
      </c>
      <c r="C11" s="236">
        <v>49609.57</v>
      </c>
      <c r="D11" s="236">
        <v>51244.639999999999</v>
      </c>
      <c r="E11" s="42">
        <f t="shared" si="0"/>
        <v>96.809285810184249</v>
      </c>
      <c r="F11" s="226">
        <v>492927.16000000003</v>
      </c>
      <c r="G11" s="42">
        <f t="shared" si="1"/>
        <v>10.06428008552014</v>
      </c>
    </row>
    <row r="12" spans="1:7" ht="12.95" customHeight="1">
      <c r="A12" s="16">
        <v>6208</v>
      </c>
      <c r="B12" s="16" t="s">
        <v>7</v>
      </c>
      <c r="C12" s="236">
        <v>82130.33</v>
      </c>
      <c r="D12" s="236">
        <v>86222.84</v>
      </c>
      <c r="E12" s="42">
        <f t="shared" si="0"/>
        <v>95.253566224448193</v>
      </c>
      <c r="F12" s="226">
        <v>973284.08</v>
      </c>
      <c r="G12" s="42">
        <f t="shared" si="1"/>
        <v>8.438474612674236</v>
      </c>
    </row>
    <row r="13" spans="1:7" ht="12.95" customHeight="1">
      <c r="A13" s="16">
        <v>6209</v>
      </c>
      <c r="B13" s="16" t="s">
        <v>8</v>
      </c>
      <c r="C13" s="236">
        <v>148660.85</v>
      </c>
      <c r="D13" s="236">
        <v>146760.38</v>
      </c>
      <c r="E13" s="42">
        <f t="shared" si="0"/>
        <v>101.29494758735294</v>
      </c>
      <c r="F13" s="226">
        <v>1122942.81</v>
      </c>
      <c r="G13" s="42">
        <f t="shared" si="1"/>
        <v>13.238505886154611</v>
      </c>
    </row>
    <row r="14" spans="1:7" ht="12.95" customHeight="1">
      <c r="A14" s="16">
        <v>6210</v>
      </c>
      <c r="B14" s="16" t="s">
        <v>9</v>
      </c>
      <c r="C14" s="236">
        <v>53244.82</v>
      </c>
      <c r="D14" s="236">
        <v>52538.94</v>
      </c>
      <c r="E14" s="42">
        <f t="shared" si="0"/>
        <v>101.34353681288583</v>
      </c>
      <c r="F14" s="226">
        <v>567741.68000000005</v>
      </c>
      <c r="G14" s="42">
        <f t="shared" si="1"/>
        <v>9.3783531975316645</v>
      </c>
    </row>
    <row r="15" spans="1:7" ht="12.95" customHeight="1">
      <c r="A15" s="16">
        <v>6211</v>
      </c>
      <c r="B15" s="16" t="s">
        <v>10</v>
      </c>
      <c r="C15" s="236">
        <v>56366.19</v>
      </c>
      <c r="D15" s="236">
        <v>53885.03</v>
      </c>
      <c r="E15" s="42">
        <f t="shared" si="0"/>
        <v>104.60454415632691</v>
      </c>
      <c r="F15" s="226">
        <v>630088.18999999994</v>
      </c>
      <c r="G15" s="42">
        <f t="shared" si="1"/>
        <v>8.9457620210275657</v>
      </c>
    </row>
    <row r="16" spans="1:7" ht="12.95" customHeight="1">
      <c r="A16" s="16">
        <v>6212</v>
      </c>
      <c r="B16" s="16" t="s">
        <v>11</v>
      </c>
      <c r="C16" s="236">
        <v>48629.01</v>
      </c>
      <c r="D16" s="236">
        <v>48550.34</v>
      </c>
      <c r="E16" s="42">
        <f t="shared" si="0"/>
        <v>100.16203800014584</v>
      </c>
      <c r="F16" s="226">
        <v>701369.34999999986</v>
      </c>
      <c r="G16" s="42">
        <f t="shared" si="1"/>
        <v>6.9334381378370766</v>
      </c>
    </row>
    <row r="17" spans="1:9" ht="12.95" customHeight="1">
      <c r="A17" s="16">
        <v>6213</v>
      </c>
      <c r="B17" s="16" t="s">
        <v>12</v>
      </c>
      <c r="C17" s="236">
        <v>85102.57</v>
      </c>
      <c r="D17" s="236">
        <v>78265.75</v>
      </c>
      <c r="E17" s="42">
        <f t="shared" si="0"/>
        <v>108.73539191792068</v>
      </c>
      <c r="F17" s="226">
        <v>935799.56</v>
      </c>
      <c r="G17" s="42">
        <f t="shared" si="1"/>
        <v>9.0941023738032101</v>
      </c>
    </row>
    <row r="18" spans="1:9" ht="12.95" customHeight="1">
      <c r="A18" s="16">
        <v>6214</v>
      </c>
      <c r="B18" s="16" t="s">
        <v>13</v>
      </c>
      <c r="C18" s="236">
        <v>131813.92000000001</v>
      </c>
      <c r="D18" s="236">
        <v>127363.17</v>
      </c>
      <c r="E18" s="42">
        <f t="shared" si="0"/>
        <v>103.4945345659974</v>
      </c>
      <c r="F18" s="226">
        <v>1294490.2200000002</v>
      </c>
      <c r="G18" s="42">
        <f t="shared" si="1"/>
        <v>10.182689522366573</v>
      </c>
    </row>
    <row r="19" spans="1:9" ht="12.95" customHeight="1">
      <c r="A19" s="16">
        <v>6215</v>
      </c>
      <c r="B19" s="16" t="s">
        <v>14</v>
      </c>
      <c r="C19" s="236">
        <v>96675.4</v>
      </c>
      <c r="D19" s="236">
        <v>96669.46</v>
      </c>
      <c r="E19" s="42">
        <f t="shared" si="0"/>
        <v>100.006144650027</v>
      </c>
      <c r="F19" s="226">
        <v>1083779.1400000001</v>
      </c>
      <c r="G19" s="42">
        <f t="shared" si="1"/>
        <v>8.9202122860567314</v>
      </c>
    </row>
    <row r="20" spans="1:9" ht="12.95" customHeight="1">
      <c r="A20" s="16">
        <v>6216</v>
      </c>
      <c r="B20" s="16" t="s">
        <v>71</v>
      </c>
      <c r="C20" s="236">
        <v>64848.65</v>
      </c>
      <c r="D20" s="236">
        <v>65443.97</v>
      </c>
      <c r="E20" s="42">
        <f t="shared" si="0"/>
        <v>99.090336359484297</v>
      </c>
      <c r="F20" s="226">
        <v>845951.72</v>
      </c>
      <c r="G20" s="42">
        <f t="shared" si="1"/>
        <v>7.6657625331147745</v>
      </c>
    </row>
    <row r="21" spans="1:9" ht="12.95" customHeight="1">
      <c r="A21" s="16">
        <v>6217</v>
      </c>
      <c r="B21" s="16" t="s">
        <v>72</v>
      </c>
      <c r="C21" s="236">
        <v>221381.48</v>
      </c>
      <c r="D21" s="236">
        <v>216668.55</v>
      </c>
      <c r="E21" s="42">
        <f t="shared" si="0"/>
        <v>102.1751795542085</v>
      </c>
      <c r="F21" s="226">
        <v>1904190.18</v>
      </c>
      <c r="G21" s="42">
        <f t="shared" si="1"/>
        <v>11.626017313039604</v>
      </c>
    </row>
    <row r="22" spans="1:9" ht="12.95" customHeight="1">
      <c r="A22" s="16">
        <v>6218</v>
      </c>
      <c r="B22" s="16" t="s">
        <v>73</v>
      </c>
      <c r="C22" s="236">
        <v>263868.09999999998</v>
      </c>
      <c r="D22" s="236">
        <v>239938.45</v>
      </c>
      <c r="E22" s="42">
        <f t="shared" si="0"/>
        <v>109.97324522184749</v>
      </c>
      <c r="F22" s="226">
        <v>2969621.9400000004</v>
      </c>
      <c r="G22" s="42">
        <f t="shared" si="1"/>
        <v>8.8855788828122648</v>
      </c>
    </row>
    <row r="23" spans="1:9" ht="12.95" customHeight="1">
      <c r="A23" s="16">
        <v>6219</v>
      </c>
      <c r="B23" s="16" t="s">
        <v>18</v>
      </c>
      <c r="C23" s="236">
        <v>108827.47</v>
      </c>
      <c r="D23" s="236">
        <v>114647.17</v>
      </c>
      <c r="E23" s="42">
        <f t="shared" si="0"/>
        <v>94.923817133907448</v>
      </c>
      <c r="F23" s="226">
        <v>1176382.32</v>
      </c>
      <c r="G23" s="42">
        <f t="shared" si="1"/>
        <v>9.2510290362065284</v>
      </c>
    </row>
    <row r="24" spans="1:9" ht="12.95" customHeight="1">
      <c r="A24" s="16">
        <v>6220</v>
      </c>
      <c r="B24" s="16" t="s">
        <v>19</v>
      </c>
      <c r="C24" s="236">
        <v>73663.41</v>
      </c>
      <c r="D24" s="236">
        <v>79258.77</v>
      </c>
      <c r="E24" s="42">
        <f t="shared" si="0"/>
        <v>92.940390066613446</v>
      </c>
      <c r="F24" s="226">
        <v>754588.96</v>
      </c>
      <c r="G24" s="42">
        <f t="shared" si="1"/>
        <v>9.762057743330887</v>
      </c>
    </row>
    <row r="25" spans="1:9" ht="12.95" customHeight="1">
      <c r="A25" s="16">
        <v>6221</v>
      </c>
      <c r="B25" s="16" t="s">
        <v>20</v>
      </c>
      <c r="C25" s="236">
        <v>78107.12</v>
      </c>
      <c r="D25" s="236">
        <v>66912.509999999995</v>
      </c>
      <c r="E25" s="42">
        <f t="shared" si="0"/>
        <v>116.73021980493634</v>
      </c>
      <c r="F25" s="226">
        <v>692312.04</v>
      </c>
      <c r="G25" s="42">
        <f t="shared" si="1"/>
        <v>11.282068704164093</v>
      </c>
    </row>
    <row r="26" spans="1:9" ht="12.95" customHeight="1">
      <c r="A26" s="16">
        <v>6222</v>
      </c>
      <c r="B26" s="16" t="s">
        <v>74</v>
      </c>
      <c r="C26" s="236">
        <v>89841.06</v>
      </c>
      <c r="D26" s="236">
        <v>88067.11</v>
      </c>
      <c r="E26" s="42">
        <f t="shared" si="0"/>
        <v>102.01431612778028</v>
      </c>
      <c r="F26" s="226">
        <v>1126017.3700000001</v>
      </c>
      <c r="G26" s="42">
        <f t="shared" si="1"/>
        <v>7.9786566702785402</v>
      </c>
    </row>
    <row r="27" spans="1:9" ht="12.95" customHeight="1">
      <c r="A27" s="16">
        <v>6223</v>
      </c>
      <c r="B27" s="16" t="s">
        <v>22</v>
      </c>
      <c r="C27" s="236">
        <v>68713.539999999994</v>
      </c>
      <c r="D27" s="236">
        <v>68737.64</v>
      </c>
      <c r="E27" s="42">
        <f t="shared" si="0"/>
        <v>99.964939151242305</v>
      </c>
      <c r="F27" s="226">
        <v>766801.70000000007</v>
      </c>
      <c r="G27" s="42">
        <f t="shared" si="1"/>
        <v>8.9610573372489899</v>
      </c>
    </row>
    <row r="28" spans="1:9" ht="12.95" customHeight="1">
      <c r="A28" s="16">
        <v>6224</v>
      </c>
      <c r="B28" s="16" t="s">
        <v>75</v>
      </c>
      <c r="C28" s="236">
        <v>1302038.51</v>
      </c>
      <c r="D28" s="236">
        <v>1189179.24</v>
      </c>
      <c r="E28" s="42">
        <f t="shared" si="0"/>
        <v>109.49051801476118</v>
      </c>
      <c r="F28" s="226">
        <v>11112710.219999999</v>
      </c>
      <c r="G28" s="42">
        <f t="shared" si="1"/>
        <v>11.716660330588555</v>
      </c>
    </row>
    <row r="29" spans="1:9" ht="12.95" customHeight="1">
      <c r="A29" s="16">
        <v>6225</v>
      </c>
      <c r="B29" s="16" t="s">
        <v>24</v>
      </c>
      <c r="C29" s="236">
        <v>62084.03</v>
      </c>
      <c r="D29" s="236">
        <v>61311.78</v>
      </c>
      <c r="E29" s="42">
        <f t="shared" si="0"/>
        <v>101.25954588172127</v>
      </c>
      <c r="F29" s="226">
        <v>753415.89</v>
      </c>
      <c r="G29" s="42">
        <f t="shared" si="1"/>
        <v>8.2403398739041727</v>
      </c>
    </row>
    <row r="30" spans="1:9" ht="12.95" customHeight="1">
      <c r="A30" s="16">
        <v>6226</v>
      </c>
      <c r="B30" s="16" t="s">
        <v>25</v>
      </c>
      <c r="C30" s="236">
        <v>69885.42</v>
      </c>
      <c r="D30" s="236">
        <v>73019.820000000007</v>
      </c>
      <c r="E30" s="42">
        <f t="shared" si="0"/>
        <v>95.707466822021743</v>
      </c>
      <c r="F30" s="226">
        <v>709552.39</v>
      </c>
      <c r="G30" s="42">
        <f t="shared" si="1"/>
        <v>9.8492262142898284</v>
      </c>
      <c r="I30" s="225"/>
    </row>
    <row r="31" spans="1:9" ht="12.95" customHeight="1">
      <c r="A31" s="16">
        <v>6227</v>
      </c>
      <c r="B31" s="16" t="s">
        <v>76</v>
      </c>
      <c r="C31" s="236">
        <v>435288.08</v>
      </c>
      <c r="D31" s="236">
        <v>430671.56</v>
      </c>
      <c r="E31" s="42">
        <f t="shared" si="0"/>
        <v>101.07193518884786</v>
      </c>
      <c r="F31" s="226">
        <v>4339268.5599999996</v>
      </c>
      <c r="G31" s="42">
        <f t="shared" si="1"/>
        <v>10.031369895206486</v>
      </c>
    </row>
    <row r="32" spans="1:9" ht="12.95" customHeight="1">
      <c r="A32" s="16">
        <v>6228</v>
      </c>
      <c r="B32" s="16" t="s">
        <v>27</v>
      </c>
      <c r="C32" s="236">
        <v>57398.48</v>
      </c>
      <c r="D32" s="236">
        <v>56720.57</v>
      </c>
      <c r="E32" s="42">
        <f t="shared" si="0"/>
        <v>101.19517487218482</v>
      </c>
      <c r="F32" s="226">
        <v>561281.51</v>
      </c>
      <c r="G32" s="42">
        <f t="shared" si="1"/>
        <v>10.226326536215312</v>
      </c>
    </row>
    <row r="33" spans="1:7" ht="12.95" customHeight="1">
      <c r="A33" s="16">
        <v>6229</v>
      </c>
      <c r="B33" s="16" t="s">
        <v>77</v>
      </c>
      <c r="C33" s="236">
        <v>68214.42</v>
      </c>
      <c r="D33" s="236">
        <v>68402.03</v>
      </c>
      <c r="E33" s="42">
        <f t="shared" si="0"/>
        <v>99.725724514316312</v>
      </c>
      <c r="F33" s="226">
        <v>664858.57000000007</v>
      </c>
      <c r="G33" s="42">
        <f t="shared" si="1"/>
        <v>10.259989579437924</v>
      </c>
    </row>
    <row r="34" spans="1:7" ht="12.95" customHeight="1">
      <c r="A34" s="16">
        <v>6230</v>
      </c>
      <c r="B34" s="16" t="s">
        <v>29</v>
      </c>
      <c r="C34" s="236">
        <v>181555.06</v>
      </c>
      <c r="D34" s="236">
        <v>192771.33</v>
      </c>
      <c r="E34" s="42">
        <f t="shared" si="0"/>
        <v>94.181567352365107</v>
      </c>
      <c r="F34" s="226">
        <v>2131579.9700000002</v>
      </c>
      <c r="G34" s="42">
        <f t="shared" si="1"/>
        <v>8.5173937902972501</v>
      </c>
    </row>
    <row r="35" spans="1:7" ht="12.95" customHeight="1">
      <c r="A35" s="16">
        <v>6231</v>
      </c>
      <c r="B35" s="16" t="s">
        <v>30</v>
      </c>
      <c r="C35" s="236">
        <v>190104.46</v>
      </c>
      <c r="D35" s="236">
        <v>185213.05</v>
      </c>
      <c r="E35" s="42">
        <f t="shared" si="0"/>
        <v>102.6409640141448</v>
      </c>
      <c r="F35" s="226">
        <v>2236903.1899999995</v>
      </c>
      <c r="G35" s="42">
        <f t="shared" si="1"/>
        <v>8.4985555409753797</v>
      </c>
    </row>
    <row r="36" spans="1:7" ht="12.95" customHeight="1">
      <c r="A36" s="16">
        <v>6232</v>
      </c>
      <c r="B36" s="16" t="s">
        <v>78</v>
      </c>
      <c r="C36" s="236">
        <v>229888.44</v>
      </c>
      <c r="D36" s="236">
        <v>227295.47</v>
      </c>
      <c r="E36" s="42">
        <f t="shared" si="0"/>
        <v>101.14079264316179</v>
      </c>
      <c r="F36" s="226">
        <v>2351605.62</v>
      </c>
      <c r="G36" s="42">
        <f t="shared" si="1"/>
        <v>9.775807560793293</v>
      </c>
    </row>
    <row r="37" spans="1:7" ht="12.95" customHeight="1">
      <c r="A37" s="16">
        <v>6233</v>
      </c>
      <c r="B37" s="16" t="s">
        <v>32</v>
      </c>
      <c r="C37" s="236">
        <v>67108.5</v>
      </c>
      <c r="D37" s="236">
        <v>67474.38</v>
      </c>
      <c r="E37" s="42">
        <f t="shared" si="0"/>
        <v>99.45774974145742</v>
      </c>
      <c r="F37" s="226">
        <v>751425.2699999999</v>
      </c>
      <c r="G37" s="42">
        <f t="shared" si="1"/>
        <v>8.9308282113003745</v>
      </c>
    </row>
    <row r="38" spans="1:7" ht="12.95" customHeight="1">
      <c r="A38" s="16">
        <v>6234</v>
      </c>
      <c r="B38" s="16" t="s">
        <v>79</v>
      </c>
      <c r="C38" s="236">
        <v>70921.36</v>
      </c>
      <c r="D38" s="236">
        <v>72185.240000000005</v>
      </c>
      <c r="E38" s="42">
        <f t="shared" si="0"/>
        <v>98.249115747208151</v>
      </c>
      <c r="F38" s="226">
        <v>800086.17</v>
      </c>
      <c r="G38" s="42">
        <f t="shared" si="1"/>
        <v>8.864215213218845</v>
      </c>
    </row>
    <row r="39" spans="1:7" ht="12.95" customHeight="1">
      <c r="A39" s="16">
        <v>6235</v>
      </c>
      <c r="B39" s="16" t="s">
        <v>80</v>
      </c>
      <c r="C39" s="236">
        <v>111997.67</v>
      </c>
      <c r="D39" s="236">
        <v>109948.55</v>
      </c>
      <c r="E39" s="42">
        <f t="shared" si="0"/>
        <v>101.86370807072944</v>
      </c>
      <c r="F39" s="226">
        <v>971502.63000000012</v>
      </c>
      <c r="G39" s="42">
        <f t="shared" si="1"/>
        <v>11.528293032001363</v>
      </c>
    </row>
    <row r="40" spans="1:7" ht="12.95" customHeight="1">
      <c r="A40" s="16">
        <v>6236</v>
      </c>
      <c r="B40" s="16" t="s">
        <v>81</v>
      </c>
      <c r="C40" s="236">
        <v>79750.36</v>
      </c>
      <c r="D40" s="236">
        <v>77229.210000000006</v>
      </c>
      <c r="E40" s="42">
        <f t="shared" si="0"/>
        <v>103.26450315884365</v>
      </c>
      <c r="F40" s="226">
        <v>1020630.5499999999</v>
      </c>
      <c r="G40" s="42">
        <f t="shared" si="1"/>
        <v>7.8138323411933932</v>
      </c>
    </row>
    <row r="41" spans="1:7" ht="12.95" customHeight="1">
      <c r="A41" s="16">
        <v>6237</v>
      </c>
      <c r="B41" s="16" t="s">
        <v>82</v>
      </c>
      <c r="C41" s="236">
        <v>256140.37</v>
      </c>
      <c r="D41" s="236">
        <v>234986.39</v>
      </c>
      <c r="E41" s="42">
        <f t="shared" si="0"/>
        <v>109.00221497934412</v>
      </c>
      <c r="F41" s="226">
        <v>2079404.2900000003</v>
      </c>
      <c r="G41" s="42">
        <f t="shared" si="1"/>
        <v>12.317968719781758</v>
      </c>
    </row>
    <row r="42" spans="1:7" ht="12.95" customHeight="1">
      <c r="A42" s="16">
        <v>6238</v>
      </c>
      <c r="B42" s="16" t="s">
        <v>83</v>
      </c>
      <c r="C42" s="236">
        <v>61178.400000000001</v>
      </c>
      <c r="D42" s="236">
        <v>62542.25</v>
      </c>
      <c r="E42" s="42">
        <f t="shared" si="0"/>
        <v>97.819314143638906</v>
      </c>
      <c r="F42" s="226">
        <v>646783.09000000008</v>
      </c>
      <c r="G42" s="42">
        <f t="shared" si="1"/>
        <v>9.4588743808994753</v>
      </c>
    </row>
    <row r="43" spans="1:7" ht="12.95" customHeight="1">
      <c r="A43" s="16">
        <v>6239</v>
      </c>
      <c r="B43" s="16" t="s">
        <v>84</v>
      </c>
      <c r="C43" s="236">
        <v>106384.19</v>
      </c>
      <c r="D43" s="236">
        <v>108166</v>
      </c>
      <c r="E43" s="42">
        <f t="shared" si="0"/>
        <v>98.352707874932975</v>
      </c>
      <c r="F43" s="226">
        <v>1225817.7000000002</v>
      </c>
      <c r="G43" s="42">
        <f t="shared" si="1"/>
        <v>8.6786305989871071</v>
      </c>
    </row>
    <row r="44" spans="1:7" ht="12.95" customHeight="1">
      <c r="A44" s="16">
        <v>6240</v>
      </c>
      <c r="B44" s="16" t="s">
        <v>39</v>
      </c>
      <c r="C44" s="236">
        <v>96301.32</v>
      </c>
      <c r="D44" s="236">
        <v>84958.68</v>
      </c>
      <c r="E44" s="42">
        <f t="shared" si="0"/>
        <v>113.3507723990062</v>
      </c>
      <c r="F44" s="226">
        <v>1007395.11</v>
      </c>
      <c r="G44" s="42">
        <f t="shared" si="1"/>
        <v>9.5594388978123987</v>
      </c>
    </row>
    <row r="45" spans="1:7" ht="12.95" customHeight="1">
      <c r="A45" s="16">
        <v>6241</v>
      </c>
      <c r="B45" s="16" t="s">
        <v>40</v>
      </c>
      <c r="C45" s="236">
        <v>56621.3</v>
      </c>
      <c r="D45" s="236">
        <v>64233.03</v>
      </c>
      <c r="E45" s="42">
        <f t="shared" si="0"/>
        <v>88.149819493179763</v>
      </c>
      <c r="F45" s="226">
        <v>619357.06999999995</v>
      </c>
      <c r="G45" s="42">
        <f t="shared" si="1"/>
        <v>9.1419477943474519</v>
      </c>
    </row>
    <row r="46" spans="1:7" ht="12.95" customHeight="1">
      <c r="A46" s="16">
        <v>6242</v>
      </c>
      <c r="B46" s="16" t="s">
        <v>41</v>
      </c>
      <c r="C46" s="236">
        <v>47825.11</v>
      </c>
      <c r="D46" s="236">
        <v>49527.42</v>
      </c>
      <c r="E46" s="42">
        <f t="shared" si="0"/>
        <v>96.562893847488937</v>
      </c>
      <c r="F46" s="226">
        <v>680443.91</v>
      </c>
      <c r="G46" s="42">
        <f t="shared" si="1"/>
        <v>7.02851613441584</v>
      </c>
    </row>
    <row r="47" spans="1:7" ht="12.95" customHeight="1">
      <c r="A47" s="16">
        <v>6243</v>
      </c>
      <c r="B47" s="16" t="s">
        <v>85</v>
      </c>
      <c r="C47" s="236">
        <v>64357.09</v>
      </c>
      <c r="D47" s="236">
        <v>65939.789999999994</v>
      </c>
      <c r="E47" s="42">
        <f t="shared" si="0"/>
        <v>97.599780041762344</v>
      </c>
      <c r="F47" s="226">
        <v>776225.34</v>
      </c>
      <c r="G47" s="42">
        <f t="shared" si="1"/>
        <v>8.2910318284636269</v>
      </c>
    </row>
    <row r="48" spans="1:7" ht="12.95" customHeight="1">
      <c r="A48" s="16">
        <v>6244</v>
      </c>
      <c r="B48" s="16" t="s">
        <v>86</v>
      </c>
      <c r="C48" s="236">
        <v>100675.81</v>
      </c>
      <c r="D48" s="236">
        <v>106561.32</v>
      </c>
      <c r="E48" s="42">
        <f t="shared" si="0"/>
        <v>94.476879603218123</v>
      </c>
      <c r="F48" s="226">
        <v>1033023.27</v>
      </c>
      <c r="G48" s="42">
        <f t="shared" si="1"/>
        <v>9.7457446432934667</v>
      </c>
    </row>
    <row r="49" spans="1:7" ht="12.95" customHeight="1">
      <c r="A49" s="16">
        <v>6245</v>
      </c>
      <c r="B49" s="16" t="s">
        <v>87</v>
      </c>
      <c r="C49" s="236">
        <v>81970.64</v>
      </c>
      <c r="D49" s="236">
        <v>79564.61</v>
      </c>
      <c r="E49" s="42">
        <f t="shared" si="0"/>
        <v>103.02399521596348</v>
      </c>
      <c r="F49" s="226">
        <v>815823.71</v>
      </c>
      <c r="G49" s="42">
        <f t="shared" si="1"/>
        <v>10.047592267206847</v>
      </c>
    </row>
    <row r="50" spans="1:7" ht="12.95" customHeight="1">
      <c r="A50" s="16">
        <v>6246</v>
      </c>
      <c r="B50" s="16" t="s">
        <v>45</v>
      </c>
      <c r="C50" s="236">
        <v>109079.52</v>
      </c>
      <c r="D50" s="236">
        <v>109219.75</v>
      </c>
      <c r="E50" s="42">
        <f t="shared" si="0"/>
        <v>99.871607470260642</v>
      </c>
      <c r="F50" s="226">
        <v>1066212.55</v>
      </c>
      <c r="G50" s="42">
        <f t="shared" si="1"/>
        <v>10.230560501280912</v>
      </c>
    </row>
    <row r="51" spans="1:7" ht="12.95" customHeight="1">
      <c r="A51" s="16">
        <v>6247</v>
      </c>
      <c r="B51" s="16" t="s">
        <v>46</v>
      </c>
      <c r="C51" s="236">
        <v>82362.149999999994</v>
      </c>
      <c r="D51" s="236">
        <v>86718.24</v>
      </c>
      <c r="E51" s="42">
        <f t="shared" si="0"/>
        <v>94.976731538831956</v>
      </c>
      <c r="F51" s="226">
        <v>865103.37</v>
      </c>
      <c r="G51" s="42">
        <f t="shared" si="1"/>
        <v>9.5204981111101201</v>
      </c>
    </row>
    <row r="52" spans="1:7" ht="12.95" customHeight="1">
      <c r="A52" s="16">
        <v>6248</v>
      </c>
      <c r="B52" s="16" t="s">
        <v>47</v>
      </c>
      <c r="C52" s="236">
        <v>74432.100000000006</v>
      </c>
      <c r="D52" s="236">
        <v>68180.55</v>
      </c>
      <c r="E52" s="42">
        <f t="shared" si="0"/>
        <v>109.16911054545615</v>
      </c>
      <c r="F52" s="226">
        <v>795218.79999999993</v>
      </c>
      <c r="G52" s="42">
        <f t="shared" si="1"/>
        <v>9.359952254649917</v>
      </c>
    </row>
    <row r="53" spans="1:7" ht="12.95" customHeight="1">
      <c r="A53" s="16">
        <v>6249</v>
      </c>
      <c r="B53" s="16" t="s">
        <v>88</v>
      </c>
      <c r="C53" s="236">
        <v>132337.12</v>
      </c>
      <c r="D53" s="236">
        <v>129924.81</v>
      </c>
      <c r="E53" s="42">
        <f t="shared" si="0"/>
        <v>101.85669696188127</v>
      </c>
      <c r="F53" s="226">
        <v>1261539.78</v>
      </c>
      <c r="G53" s="42">
        <f t="shared" si="1"/>
        <v>10.490126597514031</v>
      </c>
    </row>
    <row r="54" spans="1:7" ht="12.95" customHeight="1">
      <c r="A54" s="16">
        <v>6250</v>
      </c>
      <c r="B54" s="16" t="s">
        <v>89</v>
      </c>
      <c r="C54" s="236">
        <v>120166.97</v>
      </c>
      <c r="D54" s="236">
        <v>115276.65</v>
      </c>
      <c r="E54" s="42">
        <f t="shared" si="0"/>
        <v>104.24224680366753</v>
      </c>
      <c r="F54" s="226">
        <v>1337137.1100000001</v>
      </c>
      <c r="G54" s="42">
        <f t="shared" si="1"/>
        <v>8.9868846733301719</v>
      </c>
    </row>
    <row r="55" spans="1:7" ht="12.95" customHeight="1">
      <c r="A55" s="16">
        <v>6251</v>
      </c>
      <c r="B55" s="16" t="s">
        <v>90</v>
      </c>
      <c r="C55" s="236">
        <v>71684.44</v>
      </c>
      <c r="D55" s="236">
        <v>71804.929999999993</v>
      </c>
      <c r="E55" s="42">
        <f t="shared" si="0"/>
        <v>99.832198151296865</v>
      </c>
      <c r="F55" s="226">
        <v>887774.29</v>
      </c>
      <c r="G55" s="42">
        <f t="shared" si="1"/>
        <v>8.0746244633869715</v>
      </c>
    </row>
    <row r="56" spans="1:7" ht="12.95" customHeight="1">
      <c r="A56" s="16">
        <v>6252</v>
      </c>
      <c r="B56" s="16" t="s">
        <v>51</v>
      </c>
      <c r="C56" s="236">
        <v>63186.86</v>
      </c>
      <c r="D56" s="236">
        <v>62831.33</v>
      </c>
      <c r="E56" s="42">
        <f t="shared" si="0"/>
        <v>100.5658482798311</v>
      </c>
      <c r="F56" s="226">
        <v>727478.48</v>
      </c>
      <c r="G56" s="42">
        <f t="shared" si="1"/>
        <v>8.6857359684371698</v>
      </c>
    </row>
    <row r="57" spans="1:7" ht="12.95" customHeight="1">
      <c r="A57" s="16">
        <v>6253</v>
      </c>
      <c r="B57" s="16" t="s">
        <v>52</v>
      </c>
      <c r="C57" s="236">
        <v>81680.460000000006</v>
      </c>
      <c r="D57" s="236">
        <v>79072.240000000005</v>
      </c>
      <c r="E57" s="42">
        <f t="shared" si="0"/>
        <v>103.2985280295588</v>
      </c>
      <c r="F57" s="226">
        <v>810015.45</v>
      </c>
      <c r="G57" s="42">
        <f t="shared" si="1"/>
        <v>10.083815067971853</v>
      </c>
    </row>
    <row r="58" spans="1:7" ht="12.95" customHeight="1">
      <c r="A58" s="16">
        <v>6254</v>
      </c>
      <c r="B58" s="16" t="s">
        <v>53</v>
      </c>
      <c r="C58" s="236">
        <v>52358.44</v>
      </c>
      <c r="D58" s="236">
        <v>60660.86</v>
      </c>
      <c r="E58" s="42">
        <f t="shared" si="0"/>
        <v>86.313382302855587</v>
      </c>
      <c r="F58" s="226">
        <v>781154.1399999999</v>
      </c>
      <c r="G58" s="42">
        <f t="shared" si="1"/>
        <v>6.7027027469892184</v>
      </c>
    </row>
    <row r="59" spans="1:7" ht="12.95" customHeight="1">
      <c r="A59" s="16">
        <v>6255</v>
      </c>
      <c r="B59" s="16" t="s">
        <v>91</v>
      </c>
      <c r="C59" s="236">
        <v>141392.54999999999</v>
      </c>
      <c r="D59" s="236">
        <v>139573.85</v>
      </c>
      <c r="E59" s="42">
        <f t="shared" si="0"/>
        <v>101.30303778250723</v>
      </c>
      <c r="F59" s="226">
        <v>1535719.4</v>
      </c>
      <c r="G59" s="42">
        <f t="shared" si="1"/>
        <v>9.2069260829810435</v>
      </c>
    </row>
    <row r="60" spans="1:7" ht="12.95" customHeight="1">
      <c r="A60" s="16">
        <v>6256</v>
      </c>
      <c r="B60" s="16" t="s">
        <v>92</v>
      </c>
      <c r="C60" s="236">
        <v>64985.87</v>
      </c>
      <c r="D60" s="236">
        <v>67442.81</v>
      </c>
      <c r="E60" s="42">
        <f t="shared" si="0"/>
        <v>96.357002325377607</v>
      </c>
      <c r="F60" s="226">
        <v>850987.44000000006</v>
      </c>
      <c r="G60" s="42">
        <f t="shared" si="1"/>
        <v>7.6365251642256897</v>
      </c>
    </row>
    <row r="61" spans="1:7" ht="12.95" customHeight="1">
      <c r="A61" s="16">
        <v>6257</v>
      </c>
      <c r="B61" s="16" t="s">
        <v>93</v>
      </c>
      <c r="C61" s="236">
        <v>54368.38</v>
      </c>
      <c r="D61" s="236">
        <v>55280.71</v>
      </c>
      <c r="E61" s="42">
        <f t="shared" si="0"/>
        <v>98.349641312494001</v>
      </c>
      <c r="F61" s="226">
        <v>758705.1</v>
      </c>
      <c r="G61" s="42">
        <f t="shared" si="1"/>
        <v>7.1659436584781098</v>
      </c>
    </row>
    <row r="62" spans="1:7" ht="12.95" customHeight="1" thickBot="1">
      <c r="A62" s="16">
        <v>6258</v>
      </c>
      <c r="B62" s="17" t="s">
        <v>57</v>
      </c>
      <c r="C62" s="236">
        <v>107746.97</v>
      </c>
      <c r="D62" s="263">
        <v>107908.2</v>
      </c>
      <c r="E62" s="43">
        <f t="shared" si="0"/>
        <v>99.850585961029836</v>
      </c>
      <c r="F62" s="227">
        <v>1326707.44</v>
      </c>
      <c r="G62" s="42">
        <f t="shared" si="1"/>
        <v>8.1213813046831191</v>
      </c>
    </row>
    <row r="63" spans="1:7" s="32" customFormat="1" ht="15" customHeight="1" thickBot="1">
      <c r="A63" s="36"/>
      <c r="B63" s="33" t="s">
        <v>65</v>
      </c>
      <c r="C63" s="161">
        <f>SUM(C5:C62)</f>
        <v>7556016.6600000011</v>
      </c>
      <c r="D63" s="161">
        <f>SUM(D5:D62)</f>
        <v>7398946.4799999986</v>
      </c>
      <c r="E63" s="203">
        <f t="shared" si="0"/>
        <v>102.12287222815542</v>
      </c>
      <c r="F63" s="228">
        <f>SUM(F5:F62)</f>
        <v>76606327.200000003</v>
      </c>
      <c r="G63" s="203">
        <f>C63*100/F63</f>
        <v>9.8634367893308958</v>
      </c>
    </row>
    <row r="64" spans="1:7">
      <c r="A64" s="358"/>
      <c r="B64" s="358"/>
      <c r="C64" s="44"/>
      <c r="D64" s="45"/>
      <c r="G64" s="45"/>
    </row>
  </sheetData>
  <phoneticPr fontId="3" type="noConversion"/>
  <pageMargins left="0.59055118110236227" right="0.74803149606299213" top="0" bottom="0" header="0" footer="0"/>
  <pageSetup paperSize="9" orientation="portrait" r:id="rId1"/>
  <headerFooter alignWithMargins="0">
    <oddHeader>&amp;R38</oddHeader>
    <oddFooter>&amp;C&amp;8Ministrstvo za javno upravo / Služba za upravne enote</oddFooter>
  </headerFooter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tabColor indexed="42"/>
  </sheetPr>
  <dimension ref="A1:G64"/>
  <sheetViews>
    <sheetView workbookViewId="0">
      <pane xSplit="2" ySplit="4" topLeftCell="C45" activePane="bottomRight" state="frozen"/>
      <selection activeCell="B12" sqref="B12"/>
      <selection pane="topRight" activeCell="B12" sqref="B12"/>
      <selection pane="bottomLeft" activeCell="B12" sqref="B12"/>
      <selection pane="bottomRight" activeCell="A64" sqref="A64:B64"/>
    </sheetView>
  </sheetViews>
  <sheetFormatPr defaultColWidth="8.85546875" defaultRowHeight="12.75"/>
  <cols>
    <col min="1" max="1" width="5.7109375" style="3" customWidth="1"/>
    <col min="2" max="2" width="17.7109375" style="3" bestFit="1" customWidth="1"/>
    <col min="3" max="4" width="15.7109375" style="3" customWidth="1"/>
    <col min="5" max="5" width="12.7109375" style="3" customWidth="1"/>
    <col min="6" max="6" width="11.28515625" style="3" hidden="1" customWidth="1"/>
    <col min="7" max="7" width="14.5703125" style="3" customWidth="1"/>
    <col min="8" max="16384" width="8.85546875" style="3"/>
  </cols>
  <sheetData>
    <row r="1" spans="1:7" ht="20.100000000000001" customHeight="1" thickBot="1">
      <c r="A1" s="1" t="s">
        <v>169</v>
      </c>
      <c r="G1" s="31" t="s">
        <v>66</v>
      </c>
    </row>
    <row r="2" spans="1:7" ht="12.95" customHeight="1">
      <c r="A2" s="5" t="s">
        <v>61</v>
      </c>
      <c r="B2" s="6" t="s">
        <v>62</v>
      </c>
      <c r="C2" s="5" t="s">
        <v>94</v>
      </c>
      <c r="D2" s="5" t="s">
        <v>94</v>
      </c>
      <c r="E2" s="5" t="s">
        <v>95</v>
      </c>
      <c r="F2" s="5" t="s">
        <v>94</v>
      </c>
      <c r="G2" s="5" t="s">
        <v>96</v>
      </c>
    </row>
    <row r="3" spans="1:7" ht="12.95" customHeight="1">
      <c r="A3" s="40"/>
      <c r="B3" s="41"/>
      <c r="C3" s="40" t="s">
        <v>170</v>
      </c>
      <c r="D3" s="40" t="s">
        <v>149</v>
      </c>
      <c r="E3" s="40"/>
      <c r="F3" s="40">
        <v>2018</v>
      </c>
      <c r="G3" s="40" t="s">
        <v>166</v>
      </c>
    </row>
    <row r="4" spans="1:7" ht="12.95" customHeight="1" thickBot="1">
      <c r="A4" s="8"/>
      <c r="B4" s="9"/>
      <c r="C4" s="8">
        <v>1</v>
      </c>
      <c r="D4" s="8">
        <v>2</v>
      </c>
      <c r="E4" s="8" t="s">
        <v>97</v>
      </c>
      <c r="F4" s="8"/>
      <c r="G4" s="8">
        <v>4</v>
      </c>
    </row>
    <row r="5" spans="1:7" ht="12.95" customHeight="1">
      <c r="A5" s="15">
        <v>6201</v>
      </c>
      <c r="B5" s="15" t="s">
        <v>0</v>
      </c>
      <c r="C5" s="237">
        <v>10021.99</v>
      </c>
      <c r="D5" s="236">
        <v>3683</v>
      </c>
      <c r="E5" s="42">
        <f>C5*100/D5</f>
        <v>272.1148520228075</v>
      </c>
      <c r="F5" s="226">
        <v>998747.7</v>
      </c>
      <c r="G5" s="46">
        <f>C5*100/F5</f>
        <v>1.0034556274822961</v>
      </c>
    </row>
    <row r="6" spans="1:7" ht="12.95" customHeight="1">
      <c r="A6" s="16">
        <v>6202</v>
      </c>
      <c r="B6" s="16" t="s">
        <v>1</v>
      </c>
      <c r="C6" s="236">
        <v>4000</v>
      </c>
      <c r="D6" s="236">
        <v>12917.6</v>
      </c>
      <c r="E6" s="42">
        <f t="shared" ref="E6:E62" si="0">C6*100/D6</f>
        <v>30.965504428067131</v>
      </c>
      <c r="F6" s="226">
        <v>1210302.7599999998</v>
      </c>
      <c r="G6" s="46">
        <f t="shared" ref="G6:G62" si="1">C6*100/F6</f>
        <v>0.33049581742670742</v>
      </c>
    </row>
    <row r="7" spans="1:7" ht="12.95" customHeight="1">
      <c r="A7" s="16">
        <v>6203</v>
      </c>
      <c r="B7" s="16" t="s">
        <v>67</v>
      </c>
      <c r="C7" s="236">
        <v>277.66000000000003</v>
      </c>
      <c r="D7" s="236">
        <v>7615.76</v>
      </c>
      <c r="E7" s="42">
        <f t="shared" si="0"/>
        <v>3.6458606888872551</v>
      </c>
      <c r="F7" s="226">
        <v>2782443.61</v>
      </c>
      <c r="G7" s="46">
        <f t="shared" si="1"/>
        <v>9.9789982805797116E-3</v>
      </c>
    </row>
    <row r="8" spans="1:7" ht="12.95" customHeight="1">
      <c r="A8" s="16">
        <v>6204</v>
      </c>
      <c r="B8" s="16" t="s">
        <v>3</v>
      </c>
      <c r="C8" s="236">
        <v>2715.57</v>
      </c>
      <c r="D8" s="236">
        <v>3000</v>
      </c>
      <c r="E8" s="42">
        <f t="shared" si="0"/>
        <v>90.519000000000005</v>
      </c>
      <c r="F8" s="226">
        <v>838437.02</v>
      </c>
      <c r="G8" s="46">
        <f t="shared" si="1"/>
        <v>0.32388479220538235</v>
      </c>
    </row>
    <row r="9" spans="1:7" ht="12.95" customHeight="1">
      <c r="A9" s="16">
        <v>6205</v>
      </c>
      <c r="B9" s="16" t="s">
        <v>68</v>
      </c>
      <c r="C9" s="236">
        <v>2997.51</v>
      </c>
      <c r="D9" s="236">
        <v>4494.29</v>
      </c>
      <c r="E9" s="42">
        <f t="shared" si="0"/>
        <v>66.695963099844477</v>
      </c>
      <c r="F9" s="226">
        <v>957300.14</v>
      </c>
      <c r="G9" s="46">
        <f t="shared" si="1"/>
        <v>0.31312123280374743</v>
      </c>
    </row>
    <row r="10" spans="1:7" ht="12.95" customHeight="1">
      <c r="A10" s="16">
        <v>6206</v>
      </c>
      <c r="B10" s="16" t="s">
        <v>69</v>
      </c>
      <c r="C10" s="236">
        <v>2038.23</v>
      </c>
      <c r="D10" s="236">
        <v>999.85</v>
      </c>
      <c r="E10" s="42">
        <f t="shared" si="0"/>
        <v>203.8535780367055</v>
      </c>
      <c r="F10" s="226">
        <v>1487960.17</v>
      </c>
      <c r="G10" s="46">
        <f t="shared" si="1"/>
        <v>0.13698148922897579</v>
      </c>
    </row>
    <row r="11" spans="1:7" ht="12.95" customHeight="1">
      <c r="A11" s="16">
        <v>6207</v>
      </c>
      <c r="B11" s="16" t="s">
        <v>70</v>
      </c>
      <c r="C11" s="236">
        <v>1887.83</v>
      </c>
      <c r="D11" s="236">
        <v>2410.79</v>
      </c>
      <c r="E11" s="42">
        <f t="shared" si="0"/>
        <v>78.307525748820922</v>
      </c>
      <c r="F11" s="226">
        <v>492927.16000000003</v>
      </c>
      <c r="G11" s="46">
        <f t="shared" si="1"/>
        <v>0.38298356292641694</v>
      </c>
    </row>
    <row r="12" spans="1:7" ht="12.95" customHeight="1">
      <c r="A12" s="16">
        <v>6208</v>
      </c>
      <c r="B12" s="16" t="s">
        <v>7</v>
      </c>
      <c r="C12" s="236">
        <v>16614.3</v>
      </c>
      <c r="D12" s="236">
        <v>2178.0100000000002</v>
      </c>
      <c r="E12" s="42">
        <f t="shared" si="0"/>
        <v>762.82018907167549</v>
      </c>
      <c r="F12" s="226">
        <v>973284.08</v>
      </c>
      <c r="G12" s="46">
        <f t="shared" si="1"/>
        <v>1.7070350107853403</v>
      </c>
    </row>
    <row r="13" spans="1:7" ht="12.95" customHeight="1">
      <c r="A13" s="16">
        <v>6209</v>
      </c>
      <c r="B13" s="16" t="s">
        <v>8</v>
      </c>
      <c r="C13" s="236">
        <v>1502.64</v>
      </c>
      <c r="D13" s="236">
        <v>3229.73</v>
      </c>
      <c r="E13" s="42">
        <f t="shared" si="0"/>
        <v>46.525251336799052</v>
      </c>
      <c r="F13" s="226">
        <v>1122942.81</v>
      </c>
      <c r="G13" s="46">
        <f t="shared" si="1"/>
        <v>0.13381269167216092</v>
      </c>
    </row>
    <row r="14" spans="1:7" ht="12.95" customHeight="1">
      <c r="A14" s="16">
        <v>6210</v>
      </c>
      <c r="B14" s="16" t="s">
        <v>9</v>
      </c>
      <c r="C14" s="236">
        <v>10066.1</v>
      </c>
      <c r="D14" s="236">
        <v>2497.56</v>
      </c>
      <c r="E14" s="42">
        <f t="shared" si="0"/>
        <v>403.03736446772052</v>
      </c>
      <c r="F14" s="226">
        <v>567741.68000000005</v>
      </c>
      <c r="G14" s="46">
        <f t="shared" si="1"/>
        <v>1.7730070478531714</v>
      </c>
    </row>
    <row r="15" spans="1:7" ht="12.95" customHeight="1">
      <c r="A15" s="16">
        <v>6211</v>
      </c>
      <c r="B15" s="16" t="s">
        <v>10</v>
      </c>
      <c r="C15" s="236">
        <v>2886.61</v>
      </c>
      <c r="D15" s="236">
        <v>3957.63</v>
      </c>
      <c r="E15" s="42">
        <f t="shared" si="0"/>
        <v>72.937844113775157</v>
      </c>
      <c r="F15" s="226">
        <v>630088.18999999994</v>
      </c>
      <c r="G15" s="46">
        <f t="shared" si="1"/>
        <v>0.45812793285333603</v>
      </c>
    </row>
    <row r="16" spans="1:7" ht="12.95" customHeight="1">
      <c r="A16" s="16">
        <v>6212</v>
      </c>
      <c r="B16" s="16" t="s">
        <v>11</v>
      </c>
      <c r="C16" s="236">
        <v>6917</v>
      </c>
      <c r="D16" s="236">
        <v>875.95</v>
      </c>
      <c r="E16" s="42">
        <f t="shared" si="0"/>
        <v>789.65694388949134</v>
      </c>
      <c r="F16" s="226">
        <v>701369.34999999986</v>
      </c>
      <c r="G16" s="46">
        <f t="shared" si="1"/>
        <v>0.98621361198632385</v>
      </c>
    </row>
    <row r="17" spans="1:7" ht="12.95" customHeight="1">
      <c r="A17" s="16">
        <v>6213</v>
      </c>
      <c r="B17" s="16" t="s">
        <v>12</v>
      </c>
      <c r="C17" s="236">
        <v>1986.22</v>
      </c>
      <c r="D17" s="236">
        <v>18701.52</v>
      </c>
      <c r="E17" s="42">
        <f t="shared" si="0"/>
        <v>10.62063404471936</v>
      </c>
      <c r="F17" s="226">
        <v>935799.56</v>
      </c>
      <c r="G17" s="46">
        <f t="shared" si="1"/>
        <v>0.21224844345940919</v>
      </c>
    </row>
    <row r="18" spans="1:7" ht="12.95" customHeight="1">
      <c r="A18" s="16">
        <v>6214</v>
      </c>
      <c r="B18" s="16" t="s">
        <v>13</v>
      </c>
      <c r="C18" s="236">
        <v>3998.2</v>
      </c>
      <c r="D18" s="236">
        <v>4610.57</v>
      </c>
      <c r="E18" s="42">
        <f t="shared" si="0"/>
        <v>86.718128127324832</v>
      </c>
      <c r="F18" s="226">
        <v>1294490.2200000002</v>
      </c>
      <c r="G18" s="46">
        <f t="shared" si="1"/>
        <v>0.30886289739601119</v>
      </c>
    </row>
    <row r="19" spans="1:7" ht="12.95" customHeight="1">
      <c r="A19" s="16">
        <v>6215</v>
      </c>
      <c r="B19" s="16" t="s">
        <v>14</v>
      </c>
      <c r="C19" s="236">
        <v>3944.54</v>
      </c>
      <c r="D19" s="236">
        <v>4496.03</v>
      </c>
      <c r="E19" s="42">
        <f t="shared" si="0"/>
        <v>87.733845192314106</v>
      </c>
      <c r="F19" s="226">
        <v>1083779.1400000001</v>
      </c>
      <c r="G19" s="46">
        <f t="shared" si="1"/>
        <v>0.3639616093736589</v>
      </c>
    </row>
    <row r="20" spans="1:7" ht="12.95" customHeight="1">
      <c r="A20" s="16">
        <v>6216</v>
      </c>
      <c r="B20" s="16" t="s">
        <v>71</v>
      </c>
      <c r="C20" s="236">
        <v>1565.74</v>
      </c>
      <c r="D20" s="236">
        <v>11927.13</v>
      </c>
      <c r="E20" s="42">
        <f t="shared" si="0"/>
        <v>13.127550383034309</v>
      </c>
      <c r="F20" s="226">
        <v>845951.72</v>
      </c>
      <c r="G20" s="46">
        <f t="shared" si="1"/>
        <v>0.18508621272145415</v>
      </c>
    </row>
    <row r="21" spans="1:7" ht="12.95" customHeight="1">
      <c r="A21" s="16">
        <v>6217</v>
      </c>
      <c r="B21" s="16" t="s">
        <v>72</v>
      </c>
      <c r="C21" s="236">
        <v>14744.44</v>
      </c>
      <c r="D21" s="236">
        <v>13511.71</v>
      </c>
      <c r="E21" s="42">
        <f t="shared" si="0"/>
        <v>109.12341961158137</v>
      </c>
      <c r="F21" s="226">
        <v>1904190.18</v>
      </c>
      <c r="G21" s="46">
        <f t="shared" si="1"/>
        <v>0.77431551506058083</v>
      </c>
    </row>
    <row r="22" spans="1:7" ht="12.95" customHeight="1">
      <c r="A22" s="16">
        <v>6218</v>
      </c>
      <c r="B22" s="16" t="s">
        <v>73</v>
      </c>
      <c r="C22" s="236">
        <v>10306.879999999999</v>
      </c>
      <c r="D22" s="236">
        <v>22842.62</v>
      </c>
      <c r="E22" s="42">
        <f t="shared" si="0"/>
        <v>45.121268926244007</v>
      </c>
      <c r="F22" s="226">
        <v>2969621.9400000004</v>
      </c>
      <c r="G22" s="46">
        <f t="shared" si="1"/>
        <v>0.34707717710356079</v>
      </c>
    </row>
    <row r="23" spans="1:7" ht="12.95" customHeight="1">
      <c r="A23" s="16">
        <v>6219</v>
      </c>
      <c r="B23" s="16" t="s">
        <v>18</v>
      </c>
      <c r="C23" s="236">
        <v>2500.59</v>
      </c>
      <c r="D23" s="236">
        <v>1846.71</v>
      </c>
      <c r="E23" s="42">
        <f t="shared" si="0"/>
        <v>135.4078333901912</v>
      </c>
      <c r="F23" s="226">
        <v>1176382.32</v>
      </c>
      <c r="G23" s="46">
        <f t="shared" si="1"/>
        <v>0.21256609840923144</v>
      </c>
    </row>
    <row r="24" spans="1:7" ht="12.95" customHeight="1">
      <c r="A24" s="16">
        <v>6220</v>
      </c>
      <c r="B24" s="16" t="s">
        <v>19</v>
      </c>
      <c r="C24" s="236">
        <v>8169.72</v>
      </c>
      <c r="D24" s="236">
        <v>20025.02</v>
      </c>
      <c r="E24" s="42">
        <f t="shared" si="0"/>
        <v>40.79756224962572</v>
      </c>
      <c r="F24" s="226">
        <v>754588.96</v>
      </c>
      <c r="G24" s="46">
        <f t="shared" si="1"/>
        <v>1.0826715514099226</v>
      </c>
    </row>
    <row r="25" spans="1:7" ht="12.95" customHeight="1">
      <c r="A25" s="16">
        <v>6221</v>
      </c>
      <c r="B25" s="16" t="s">
        <v>20</v>
      </c>
      <c r="C25" s="236">
        <v>10371.36</v>
      </c>
      <c r="D25" s="236">
        <v>1961.76</v>
      </c>
      <c r="E25" s="42">
        <f t="shared" si="0"/>
        <v>528.67629067775874</v>
      </c>
      <c r="F25" s="226">
        <v>692312.04</v>
      </c>
      <c r="G25" s="46">
        <f t="shared" si="1"/>
        <v>1.4980759254165217</v>
      </c>
    </row>
    <row r="26" spans="1:7" ht="12.95" customHeight="1">
      <c r="A26" s="16">
        <v>6222</v>
      </c>
      <c r="B26" s="16" t="s">
        <v>74</v>
      </c>
      <c r="C26" s="236">
        <v>3974.49</v>
      </c>
      <c r="D26" s="236">
        <v>1838.96</v>
      </c>
      <c r="E26" s="42">
        <f t="shared" si="0"/>
        <v>216.12705007177971</v>
      </c>
      <c r="F26" s="226">
        <v>1126017.3700000001</v>
      </c>
      <c r="G26" s="46">
        <f t="shared" si="1"/>
        <v>0.35296880011717757</v>
      </c>
    </row>
    <row r="27" spans="1:7" ht="12.95" customHeight="1">
      <c r="A27" s="16">
        <v>6223</v>
      </c>
      <c r="B27" s="16" t="s">
        <v>22</v>
      </c>
      <c r="C27" s="236">
        <v>1728.39</v>
      </c>
      <c r="D27" s="236">
        <v>37046.61</v>
      </c>
      <c r="E27" s="42">
        <f t="shared" si="0"/>
        <v>4.6654471218824067</v>
      </c>
      <c r="F27" s="226">
        <v>766801.70000000007</v>
      </c>
      <c r="G27" s="46">
        <f t="shared" si="1"/>
        <v>0.22540247367735358</v>
      </c>
    </row>
    <row r="28" spans="1:7" ht="12.95" customHeight="1">
      <c r="A28" s="16">
        <v>6224</v>
      </c>
      <c r="B28" s="16" t="s">
        <v>75</v>
      </c>
      <c r="C28" s="236">
        <v>19354.8</v>
      </c>
      <c r="D28" s="236">
        <v>16157.47</v>
      </c>
      <c r="E28" s="42">
        <f t="shared" si="0"/>
        <v>119.78855600536471</v>
      </c>
      <c r="F28" s="226">
        <v>11112710.219999999</v>
      </c>
      <c r="G28" s="46">
        <f t="shared" si="1"/>
        <v>0.17416813375702334</v>
      </c>
    </row>
    <row r="29" spans="1:7" ht="12.95" customHeight="1">
      <c r="A29" s="16">
        <v>6225</v>
      </c>
      <c r="B29" s="16" t="s">
        <v>24</v>
      </c>
      <c r="C29" s="236">
        <v>4997.24</v>
      </c>
      <c r="D29" s="236">
        <v>5574.63</v>
      </c>
      <c r="E29" s="42">
        <f t="shared" si="0"/>
        <v>89.642541298705027</v>
      </c>
      <c r="F29" s="226">
        <v>753415.89</v>
      </c>
      <c r="G29" s="46">
        <f t="shared" si="1"/>
        <v>0.6632777548665717</v>
      </c>
    </row>
    <row r="30" spans="1:7" ht="12.95" customHeight="1">
      <c r="A30" s="16">
        <v>6226</v>
      </c>
      <c r="B30" s="16" t="s">
        <v>25</v>
      </c>
      <c r="C30" s="236">
        <v>1948</v>
      </c>
      <c r="D30" s="236">
        <v>1423</v>
      </c>
      <c r="E30" s="42">
        <f t="shared" si="0"/>
        <v>136.89388615600842</v>
      </c>
      <c r="F30" s="226">
        <v>709552.39</v>
      </c>
      <c r="G30" s="46">
        <f t="shared" si="1"/>
        <v>0.27453927679674223</v>
      </c>
    </row>
    <row r="31" spans="1:7" ht="12.95" customHeight="1">
      <c r="A31" s="16">
        <v>6227</v>
      </c>
      <c r="B31" s="16" t="s">
        <v>76</v>
      </c>
      <c r="C31" s="236">
        <v>22994.66</v>
      </c>
      <c r="D31" s="236">
        <v>34810.370000000003</v>
      </c>
      <c r="E31" s="42">
        <f t="shared" si="0"/>
        <v>66.056924991029973</v>
      </c>
      <c r="F31" s="226">
        <v>4339268.5599999996</v>
      </c>
      <c r="G31" s="46">
        <f t="shared" si="1"/>
        <v>0.52992018544249775</v>
      </c>
    </row>
    <row r="32" spans="1:7" ht="12.95" customHeight="1">
      <c r="A32" s="16">
        <v>6228</v>
      </c>
      <c r="B32" s="16" t="s">
        <v>27</v>
      </c>
      <c r="C32" s="236">
        <v>2805.63</v>
      </c>
      <c r="D32" s="236">
        <v>2269.46</v>
      </c>
      <c r="E32" s="42">
        <f t="shared" si="0"/>
        <v>123.62544393820556</v>
      </c>
      <c r="F32" s="226">
        <v>561281.51</v>
      </c>
      <c r="G32" s="46">
        <f t="shared" si="1"/>
        <v>0.49986146880199206</v>
      </c>
    </row>
    <row r="33" spans="1:7" ht="12.95" customHeight="1">
      <c r="A33" s="16">
        <v>6229</v>
      </c>
      <c r="B33" s="16" t="s">
        <v>77</v>
      </c>
      <c r="C33" s="236">
        <v>7074.21</v>
      </c>
      <c r="D33" s="236">
        <v>5552.1</v>
      </c>
      <c r="E33" s="42">
        <f t="shared" si="0"/>
        <v>127.41503214999729</v>
      </c>
      <c r="F33" s="226">
        <v>664858.57000000007</v>
      </c>
      <c r="G33" s="46">
        <f t="shared" si="1"/>
        <v>1.0640172691163474</v>
      </c>
    </row>
    <row r="34" spans="1:7" ht="12.95" customHeight="1">
      <c r="A34" s="16">
        <v>6230</v>
      </c>
      <c r="B34" s="16" t="s">
        <v>29</v>
      </c>
      <c r="C34" s="236">
        <v>45587.83</v>
      </c>
      <c r="D34" s="236">
        <v>17722.419999999998</v>
      </c>
      <c r="E34" s="42">
        <f t="shared" si="0"/>
        <v>257.23253370589345</v>
      </c>
      <c r="F34" s="226">
        <v>2131579.9700000002</v>
      </c>
      <c r="G34" s="46">
        <f t="shared" si="1"/>
        <v>2.1386872949458233</v>
      </c>
    </row>
    <row r="35" spans="1:7" ht="12.95" customHeight="1">
      <c r="A35" s="16">
        <v>6231</v>
      </c>
      <c r="B35" s="16" t="s">
        <v>30</v>
      </c>
      <c r="C35" s="236">
        <v>15899.53</v>
      </c>
      <c r="D35" s="236">
        <v>6310.24</v>
      </c>
      <c r="E35" s="42">
        <f t="shared" si="0"/>
        <v>251.96395065797816</v>
      </c>
      <c r="F35" s="226">
        <v>2236903.1899999995</v>
      </c>
      <c r="G35" s="46">
        <f t="shared" si="1"/>
        <v>0.71078310724748006</v>
      </c>
    </row>
    <row r="36" spans="1:7" ht="12.95" customHeight="1">
      <c r="A36" s="16">
        <v>6232</v>
      </c>
      <c r="B36" s="16" t="s">
        <v>78</v>
      </c>
      <c r="C36" s="236">
        <v>5059.1000000000004</v>
      </c>
      <c r="D36" s="236">
        <v>8488.65</v>
      </c>
      <c r="E36" s="42">
        <f t="shared" si="0"/>
        <v>59.598404928934528</v>
      </c>
      <c r="F36" s="226">
        <v>2351605.62</v>
      </c>
      <c r="G36" s="46">
        <f t="shared" si="1"/>
        <v>0.21513386245436852</v>
      </c>
    </row>
    <row r="37" spans="1:7" ht="12.95" customHeight="1">
      <c r="A37" s="16">
        <v>6233</v>
      </c>
      <c r="B37" s="16" t="s">
        <v>32</v>
      </c>
      <c r="C37" s="236">
        <v>3986.59</v>
      </c>
      <c r="D37" s="236">
        <v>2989.84</v>
      </c>
      <c r="E37" s="42">
        <f t="shared" si="0"/>
        <v>133.33790436946458</v>
      </c>
      <c r="F37" s="226">
        <v>751425.2699999999</v>
      </c>
      <c r="G37" s="46">
        <f t="shared" si="1"/>
        <v>0.5305371218085333</v>
      </c>
    </row>
    <row r="38" spans="1:7" ht="12.95" customHeight="1">
      <c r="A38" s="16">
        <v>6234</v>
      </c>
      <c r="B38" s="16" t="s">
        <v>79</v>
      </c>
      <c r="C38" s="236">
        <v>4326.9799999999996</v>
      </c>
      <c r="D38" s="236">
        <v>10995.62</v>
      </c>
      <c r="E38" s="42">
        <f t="shared" si="0"/>
        <v>39.351851009765696</v>
      </c>
      <c r="F38" s="226">
        <v>800086.17</v>
      </c>
      <c r="G38" s="46">
        <f t="shared" si="1"/>
        <v>0.54081424754536112</v>
      </c>
    </row>
    <row r="39" spans="1:7" ht="12.95" customHeight="1">
      <c r="A39" s="16">
        <v>6235</v>
      </c>
      <c r="B39" s="16" t="s">
        <v>80</v>
      </c>
      <c r="C39" s="236">
        <v>3000</v>
      </c>
      <c r="D39" s="236">
        <v>4000</v>
      </c>
      <c r="E39" s="42">
        <f t="shared" si="0"/>
        <v>75</v>
      </c>
      <c r="F39" s="226">
        <v>971502.63000000012</v>
      </c>
      <c r="G39" s="46">
        <f t="shared" si="1"/>
        <v>0.30879998749977644</v>
      </c>
    </row>
    <row r="40" spans="1:7" ht="12.95" customHeight="1">
      <c r="A40" s="16">
        <v>6236</v>
      </c>
      <c r="B40" s="16" t="s">
        <v>81</v>
      </c>
      <c r="C40" s="236">
        <v>611.11</v>
      </c>
      <c r="D40" s="236">
        <v>2098.92</v>
      </c>
      <c r="E40" s="42">
        <f t="shared" si="0"/>
        <v>29.115449850399251</v>
      </c>
      <c r="F40" s="226">
        <v>1020630.5499999999</v>
      </c>
      <c r="G40" s="46">
        <f t="shared" si="1"/>
        <v>5.9875730743117576E-2</v>
      </c>
    </row>
    <row r="41" spans="1:7" ht="12.95" customHeight="1">
      <c r="A41" s="16">
        <v>6237</v>
      </c>
      <c r="B41" s="16" t="s">
        <v>82</v>
      </c>
      <c r="C41" s="236">
        <v>11592.51</v>
      </c>
      <c r="D41" s="236">
        <v>4845.58</v>
      </c>
      <c r="E41" s="42">
        <f t="shared" si="0"/>
        <v>239.23885272764045</v>
      </c>
      <c r="F41" s="226">
        <v>2079404.2900000003</v>
      </c>
      <c r="G41" s="46">
        <f t="shared" si="1"/>
        <v>0.55749187667589151</v>
      </c>
    </row>
    <row r="42" spans="1:7" ht="12.95" customHeight="1">
      <c r="A42" s="16">
        <v>6238</v>
      </c>
      <c r="B42" s="16" t="s">
        <v>83</v>
      </c>
      <c r="C42" s="236">
        <v>3420</v>
      </c>
      <c r="D42" s="236">
        <v>5000</v>
      </c>
      <c r="E42" s="42">
        <f t="shared" si="0"/>
        <v>68.400000000000006</v>
      </c>
      <c r="F42" s="226">
        <v>646783.09000000008</v>
      </c>
      <c r="G42" s="46">
        <f t="shared" si="1"/>
        <v>0.52877078156140411</v>
      </c>
    </row>
    <row r="43" spans="1:7" ht="12.95" customHeight="1">
      <c r="A43" s="16">
        <v>6239</v>
      </c>
      <c r="B43" s="16" t="s">
        <v>84</v>
      </c>
      <c r="C43" s="236">
        <v>6992.49</v>
      </c>
      <c r="D43" s="236">
        <v>5403.66</v>
      </c>
      <c r="E43" s="42">
        <f t="shared" si="0"/>
        <v>129.40284918000023</v>
      </c>
      <c r="F43" s="226">
        <v>1225817.7000000002</v>
      </c>
      <c r="G43" s="46">
        <f t="shared" si="1"/>
        <v>0.57043473919490628</v>
      </c>
    </row>
    <row r="44" spans="1:7" ht="12.95" customHeight="1">
      <c r="A44" s="16">
        <v>6240</v>
      </c>
      <c r="B44" s="16" t="s">
        <v>39</v>
      </c>
      <c r="C44" s="236">
        <v>7947.54</v>
      </c>
      <c r="D44" s="236">
        <v>17000.009999999998</v>
      </c>
      <c r="E44" s="42">
        <f t="shared" si="0"/>
        <v>46.750207793995422</v>
      </c>
      <c r="F44" s="226">
        <v>1007395.11</v>
      </c>
      <c r="G44" s="46">
        <f t="shared" si="1"/>
        <v>0.78891985092125372</v>
      </c>
    </row>
    <row r="45" spans="1:7" ht="12.95" customHeight="1">
      <c r="A45" s="16">
        <v>6241</v>
      </c>
      <c r="B45" s="16" t="s">
        <v>40</v>
      </c>
      <c r="C45" s="236">
        <v>3651.67</v>
      </c>
      <c r="D45" s="236">
        <v>1771.48</v>
      </c>
      <c r="E45" s="42">
        <f t="shared" si="0"/>
        <v>206.13667667712872</v>
      </c>
      <c r="F45" s="226">
        <v>619357.06999999995</v>
      </c>
      <c r="G45" s="46">
        <f t="shared" si="1"/>
        <v>0.5895904280224008</v>
      </c>
    </row>
    <row r="46" spans="1:7" ht="12.95" customHeight="1">
      <c r="A46" s="16">
        <v>6242</v>
      </c>
      <c r="B46" s="16" t="s">
        <v>41</v>
      </c>
      <c r="C46" s="236">
        <v>2557.9699999999998</v>
      </c>
      <c r="D46" s="236">
        <v>11188.36</v>
      </c>
      <c r="E46" s="42">
        <f t="shared" si="0"/>
        <v>22.862778816555775</v>
      </c>
      <c r="F46" s="226">
        <v>680443.91</v>
      </c>
      <c r="G46" s="46">
        <f t="shared" si="1"/>
        <v>0.37592665058902497</v>
      </c>
    </row>
    <row r="47" spans="1:7" ht="12.95" customHeight="1">
      <c r="A47" s="16">
        <v>6243</v>
      </c>
      <c r="B47" s="16" t="s">
        <v>85</v>
      </c>
      <c r="C47" s="236">
        <v>1669.66</v>
      </c>
      <c r="D47" s="236">
        <v>14856.25</v>
      </c>
      <c r="E47" s="42">
        <f t="shared" si="0"/>
        <v>11.238771560790912</v>
      </c>
      <c r="F47" s="226">
        <v>776225.34</v>
      </c>
      <c r="G47" s="46">
        <f t="shared" si="1"/>
        <v>0.21509990900322837</v>
      </c>
    </row>
    <row r="48" spans="1:7" ht="12.95" customHeight="1">
      <c r="A48" s="16">
        <v>6244</v>
      </c>
      <c r="B48" s="16" t="s">
        <v>86</v>
      </c>
      <c r="C48" s="236">
        <v>18000</v>
      </c>
      <c r="D48" s="236">
        <v>2984.66</v>
      </c>
      <c r="E48" s="42">
        <f t="shared" si="0"/>
        <v>603.08376833542184</v>
      </c>
      <c r="F48" s="226">
        <v>1033023.27</v>
      </c>
      <c r="G48" s="46">
        <f t="shared" si="1"/>
        <v>1.7424583281652504</v>
      </c>
    </row>
    <row r="49" spans="1:7" ht="12.95" customHeight="1">
      <c r="A49" s="16">
        <v>6245</v>
      </c>
      <c r="B49" s="16" t="s">
        <v>87</v>
      </c>
      <c r="C49" s="236">
        <v>2976.07</v>
      </c>
      <c r="D49" s="236">
        <v>12822.23</v>
      </c>
      <c r="E49" s="42">
        <f t="shared" si="0"/>
        <v>23.210237220826642</v>
      </c>
      <c r="F49" s="226">
        <v>815823.71</v>
      </c>
      <c r="G49" s="46">
        <f t="shared" si="1"/>
        <v>0.36479327133064082</v>
      </c>
    </row>
    <row r="50" spans="1:7" ht="12.95" customHeight="1">
      <c r="A50" s="16">
        <v>6246</v>
      </c>
      <c r="B50" s="16" t="s">
        <v>45</v>
      </c>
      <c r="C50" s="236">
        <v>7550.32</v>
      </c>
      <c r="D50" s="236">
        <v>3045.13</v>
      </c>
      <c r="E50" s="42">
        <f t="shared" si="0"/>
        <v>247.94737827284877</v>
      </c>
      <c r="F50" s="226">
        <v>1066212.55</v>
      </c>
      <c r="G50" s="46">
        <f t="shared" si="1"/>
        <v>0.70814398123526112</v>
      </c>
    </row>
    <row r="51" spans="1:7" ht="12.95" customHeight="1">
      <c r="A51" s="16">
        <v>6247</v>
      </c>
      <c r="B51" s="16" t="s">
        <v>46</v>
      </c>
      <c r="C51" s="236">
        <v>5173.3500000000004</v>
      </c>
      <c r="D51" s="236">
        <v>20200</v>
      </c>
      <c r="E51" s="42">
        <f t="shared" si="0"/>
        <v>25.61064356435644</v>
      </c>
      <c r="F51" s="226">
        <v>865103.37</v>
      </c>
      <c r="G51" s="46">
        <f t="shared" si="1"/>
        <v>0.59800368134041604</v>
      </c>
    </row>
    <row r="52" spans="1:7" ht="12.95" customHeight="1">
      <c r="A52" s="16">
        <v>6248</v>
      </c>
      <c r="B52" s="16" t="s">
        <v>47</v>
      </c>
      <c r="C52" s="236">
        <v>2626.85</v>
      </c>
      <c r="D52" s="236">
        <v>3061.83</v>
      </c>
      <c r="E52" s="42">
        <f t="shared" si="0"/>
        <v>85.793463386275533</v>
      </c>
      <c r="F52" s="226">
        <v>795218.79999999993</v>
      </c>
      <c r="G52" s="46">
        <f t="shared" si="1"/>
        <v>0.33033047005427946</v>
      </c>
    </row>
    <row r="53" spans="1:7" ht="12.95" customHeight="1">
      <c r="A53" s="16">
        <v>6249</v>
      </c>
      <c r="B53" s="16" t="s">
        <v>88</v>
      </c>
      <c r="C53" s="236">
        <v>4998.95</v>
      </c>
      <c r="D53" s="236">
        <v>2997.1</v>
      </c>
      <c r="E53" s="42">
        <f t="shared" si="0"/>
        <v>166.79289980314303</v>
      </c>
      <c r="F53" s="226">
        <v>1261539.78</v>
      </c>
      <c r="G53" s="46">
        <f t="shared" si="1"/>
        <v>0.39625781756957357</v>
      </c>
    </row>
    <row r="54" spans="1:7" ht="12.95" customHeight="1">
      <c r="A54" s="16">
        <v>6250</v>
      </c>
      <c r="B54" s="16" t="s">
        <v>89</v>
      </c>
      <c r="C54" s="236">
        <v>9749.58</v>
      </c>
      <c r="D54" s="236">
        <v>10982.55</v>
      </c>
      <c r="E54" s="42">
        <f t="shared" si="0"/>
        <v>88.773372304246294</v>
      </c>
      <c r="F54" s="226">
        <v>1337137.1100000001</v>
      </c>
      <c r="G54" s="46">
        <f t="shared" si="1"/>
        <v>0.72913839030314542</v>
      </c>
    </row>
    <row r="55" spans="1:7" ht="12.95" customHeight="1">
      <c r="A55" s="16">
        <v>6251</v>
      </c>
      <c r="B55" s="16" t="s">
        <v>90</v>
      </c>
      <c r="C55" s="236">
        <v>4561.3100000000004</v>
      </c>
      <c r="D55" s="236">
        <v>10837.99</v>
      </c>
      <c r="E55" s="42">
        <f t="shared" si="0"/>
        <v>42.086309361791258</v>
      </c>
      <c r="F55" s="226">
        <v>887774.29</v>
      </c>
      <c r="G55" s="46">
        <f t="shared" si="1"/>
        <v>0.51379163052807042</v>
      </c>
    </row>
    <row r="56" spans="1:7" ht="12.95" customHeight="1">
      <c r="A56" s="16">
        <v>6252</v>
      </c>
      <c r="B56" s="16" t="s">
        <v>51</v>
      </c>
      <c r="C56" s="236">
        <v>3913.3</v>
      </c>
      <c r="D56" s="236">
        <v>11714.97</v>
      </c>
      <c r="E56" s="42">
        <f t="shared" si="0"/>
        <v>33.404268214088475</v>
      </c>
      <c r="F56" s="226">
        <v>727478.48</v>
      </c>
      <c r="G56" s="46">
        <f t="shared" si="1"/>
        <v>0.53792656519544058</v>
      </c>
    </row>
    <row r="57" spans="1:7" ht="12.95" customHeight="1">
      <c r="A57" s="16">
        <v>6253</v>
      </c>
      <c r="B57" s="16" t="s">
        <v>52</v>
      </c>
      <c r="C57" s="236">
        <v>2988.26</v>
      </c>
      <c r="D57" s="236">
        <v>1934.28</v>
      </c>
      <c r="E57" s="42">
        <f t="shared" si="0"/>
        <v>154.48952581839237</v>
      </c>
      <c r="F57" s="226">
        <v>810015.45</v>
      </c>
      <c r="G57" s="46">
        <f t="shared" si="1"/>
        <v>0.3689139509622934</v>
      </c>
    </row>
    <row r="58" spans="1:7" ht="12.95" customHeight="1">
      <c r="A58" s="16">
        <v>6254</v>
      </c>
      <c r="B58" s="16" t="s">
        <v>53</v>
      </c>
      <c r="C58" s="236">
        <v>10120.08</v>
      </c>
      <c r="D58" s="236">
        <v>2901.8</v>
      </c>
      <c r="E58" s="42">
        <f t="shared" si="0"/>
        <v>348.75180922186229</v>
      </c>
      <c r="F58" s="226">
        <v>781154.1399999999</v>
      </c>
      <c r="G58" s="46">
        <f t="shared" si="1"/>
        <v>1.2955292024695666</v>
      </c>
    </row>
    <row r="59" spans="1:7" ht="12.95" customHeight="1">
      <c r="A59" s="16">
        <v>6255</v>
      </c>
      <c r="B59" s="16" t="s">
        <v>91</v>
      </c>
      <c r="C59" s="236">
        <v>4926.6499999999996</v>
      </c>
      <c r="D59" s="236">
        <v>5996</v>
      </c>
      <c r="E59" s="42">
        <f t="shared" si="0"/>
        <v>82.165610406937944</v>
      </c>
      <c r="F59" s="226">
        <v>1535719.4</v>
      </c>
      <c r="G59" s="46">
        <f t="shared" si="1"/>
        <v>0.32080404792698458</v>
      </c>
    </row>
    <row r="60" spans="1:7" ht="12.95" customHeight="1">
      <c r="A60" s="16">
        <v>6256</v>
      </c>
      <c r="B60" s="16" t="s">
        <v>92</v>
      </c>
      <c r="C60" s="236">
        <v>3997.89</v>
      </c>
      <c r="D60" s="236">
        <v>12934.65</v>
      </c>
      <c r="E60" s="42">
        <f t="shared" si="0"/>
        <v>30.908374018624393</v>
      </c>
      <c r="F60" s="226">
        <v>850987.44000000006</v>
      </c>
      <c r="G60" s="46">
        <f t="shared" si="1"/>
        <v>0.46979424279164445</v>
      </c>
    </row>
    <row r="61" spans="1:7" ht="12.95" customHeight="1">
      <c r="A61" s="16">
        <v>6257</v>
      </c>
      <c r="B61" s="16" t="s">
        <v>93</v>
      </c>
      <c r="C61" s="236">
        <v>13000</v>
      </c>
      <c r="D61" s="236">
        <v>11876.6</v>
      </c>
      <c r="E61" s="42">
        <f t="shared" si="0"/>
        <v>109.45893605914151</v>
      </c>
      <c r="F61" s="226">
        <v>758705.1</v>
      </c>
      <c r="G61" s="46">
        <f t="shared" si="1"/>
        <v>1.7134457116473845</v>
      </c>
    </row>
    <row r="62" spans="1:7" ht="12.95" customHeight="1" thickBot="1">
      <c r="A62" s="16">
        <v>6258</v>
      </c>
      <c r="B62" s="17" t="s">
        <v>57</v>
      </c>
      <c r="C62" s="251">
        <v>10364.33</v>
      </c>
      <c r="D62" s="263">
        <v>1806.18</v>
      </c>
      <c r="E62" s="42">
        <f t="shared" si="0"/>
        <v>573.82597526270911</v>
      </c>
      <c r="F62" s="227">
        <v>1326707.44</v>
      </c>
      <c r="G62" s="46">
        <f t="shared" si="1"/>
        <v>0.78120689516899067</v>
      </c>
    </row>
    <row r="63" spans="1:7" s="32" customFormat="1" ht="15" customHeight="1" thickBot="1">
      <c r="A63" s="36"/>
      <c r="B63" s="33" t="s">
        <v>65</v>
      </c>
      <c r="C63" s="161">
        <f>SUM(C5:C62)</f>
        <v>405640.47</v>
      </c>
      <c r="D63" s="224">
        <f>SUM(D5:D62)</f>
        <v>481222.83999999991</v>
      </c>
      <c r="E63" s="203">
        <f>C63*100/D63</f>
        <v>84.293686060287598</v>
      </c>
      <c r="F63" s="228">
        <f>SUM(F5:F62)</f>
        <v>76606327.200000003</v>
      </c>
      <c r="G63" s="229">
        <f>C63*100/F63</f>
        <v>0.52951301129601736</v>
      </c>
    </row>
    <row r="64" spans="1:7">
      <c r="A64" s="358"/>
      <c r="B64" s="358"/>
      <c r="C64" s="44"/>
      <c r="D64" s="45"/>
      <c r="G64" s="45"/>
    </row>
  </sheetData>
  <phoneticPr fontId="3" type="noConversion"/>
  <pageMargins left="0.59055118110236227" right="0.74803149606299213" top="0" bottom="0" header="0" footer="0"/>
  <pageSetup paperSize="9" orientation="portrait" r:id="rId1"/>
  <headerFooter alignWithMargins="0">
    <oddHeader>&amp;R42</oddHeader>
    <oddFooter>&amp;C&amp;8Ministrstvo za javno upravo / Služba za upravne enote</oddFooter>
  </headerFooter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>
    <tabColor indexed="15"/>
  </sheetPr>
  <dimension ref="A1:G6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0" sqref="D20"/>
    </sheetView>
  </sheetViews>
  <sheetFormatPr defaultColWidth="8.85546875" defaultRowHeight="12.75"/>
  <cols>
    <col min="1" max="1" width="5.7109375" style="3" customWidth="1"/>
    <col min="2" max="2" width="17.7109375" style="3" bestFit="1" customWidth="1"/>
    <col min="3" max="4" width="22.7109375" style="3" bestFit="1" customWidth="1"/>
    <col min="5" max="5" width="12.7109375" style="3" customWidth="1"/>
    <col min="6" max="6" width="11.140625" style="3" hidden="1" customWidth="1"/>
    <col min="7" max="7" width="14.5703125" style="3" customWidth="1"/>
    <col min="8" max="16384" width="8.85546875" style="3"/>
  </cols>
  <sheetData>
    <row r="1" spans="1:7" ht="20.100000000000001" customHeight="1" thickBot="1">
      <c r="A1" s="1" t="s">
        <v>171</v>
      </c>
      <c r="G1" s="31" t="s">
        <v>66</v>
      </c>
    </row>
    <row r="2" spans="1:7" ht="12.95" customHeight="1">
      <c r="A2" s="5" t="s">
        <v>61</v>
      </c>
      <c r="B2" s="6" t="s">
        <v>62</v>
      </c>
      <c r="C2" s="5" t="s">
        <v>145</v>
      </c>
      <c r="D2" s="5" t="s">
        <v>145</v>
      </c>
      <c r="E2" s="5" t="s">
        <v>95</v>
      </c>
      <c r="F2" s="5" t="s">
        <v>94</v>
      </c>
      <c r="G2" s="5" t="s">
        <v>96</v>
      </c>
    </row>
    <row r="3" spans="1:7" ht="12.95" customHeight="1">
      <c r="A3" s="40"/>
      <c r="B3" s="41"/>
      <c r="C3" s="40" t="s">
        <v>191</v>
      </c>
      <c r="D3" s="40" t="s">
        <v>192</v>
      </c>
      <c r="E3" s="40"/>
      <c r="F3" s="40">
        <v>2018</v>
      </c>
      <c r="G3" s="40" t="s">
        <v>166</v>
      </c>
    </row>
    <row r="4" spans="1:7" ht="12.95" customHeight="1" thickBot="1">
      <c r="A4" s="8"/>
      <c r="B4" s="9"/>
      <c r="C4" s="8">
        <v>1</v>
      </c>
      <c r="D4" s="8">
        <v>2</v>
      </c>
      <c r="E4" s="8" t="s">
        <v>97</v>
      </c>
      <c r="F4" s="8"/>
      <c r="G4" s="8">
        <v>4</v>
      </c>
    </row>
    <row r="5" spans="1:7" ht="12.95" customHeight="1">
      <c r="A5" s="15">
        <v>6201</v>
      </c>
      <c r="B5" s="15" t="s">
        <v>0</v>
      </c>
      <c r="C5" s="237">
        <v>20692</v>
      </c>
      <c r="D5" s="236">
        <v>27033</v>
      </c>
      <c r="E5" s="42">
        <f>C5*100/D5</f>
        <v>76.543483890060301</v>
      </c>
      <c r="F5" s="226">
        <v>998747.7</v>
      </c>
      <c r="G5" s="42">
        <f>C5*100/F5</f>
        <v>2.0717945082626974</v>
      </c>
    </row>
    <row r="6" spans="1:7" ht="12.95" customHeight="1">
      <c r="A6" s="16">
        <v>6202</v>
      </c>
      <c r="B6" s="16" t="s">
        <v>1</v>
      </c>
      <c r="C6" s="236">
        <v>45412.5</v>
      </c>
      <c r="D6" s="236">
        <v>53150.82</v>
      </c>
      <c r="E6" s="42">
        <f t="shared" ref="E6:E62" si="0">C6*100/D6</f>
        <v>85.440826689033202</v>
      </c>
      <c r="F6" s="226">
        <v>1210302.7599999998</v>
      </c>
      <c r="G6" s="42">
        <f t="shared" ref="G6:G61" si="1">C6*100/F6</f>
        <v>3.7521603272225876</v>
      </c>
    </row>
    <row r="7" spans="1:7" ht="12.95" customHeight="1">
      <c r="A7" s="16">
        <v>6203</v>
      </c>
      <c r="B7" s="16" t="s">
        <v>67</v>
      </c>
      <c r="C7" s="236">
        <v>188019.98</v>
      </c>
      <c r="D7" s="236">
        <v>208678.26</v>
      </c>
      <c r="E7" s="42">
        <f t="shared" si="0"/>
        <v>90.10041582673729</v>
      </c>
      <c r="F7" s="226">
        <v>2782443.61</v>
      </c>
      <c r="G7" s="42">
        <f t="shared" si="1"/>
        <v>6.7573689301110402</v>
      </c>
    </row>
    <row r="8" spans="1:7" ht="12.95" customHeight="1">
      <c r="A8" s="16">
        <v>6204</v>
      </c>
      <c r="B8" s="16" t="s">
        <v>3</v>
      </c>
      <c r="C8" s="236">
        <v>19845</v>
      </c>
      <c r="D8" s="236">
        <v>22444.99</v>
      </c>
      <c r="E8" s="42">
        <f t="shared" si="0"/>
        <v>88.416167706022591</v>
      </c>
      <c r="F8" s="226">
        <v>838437.02</v>
      </c>
      <c r="G8" s="42">
        <f t="shared" si="1"/>
        <v>2.3669040758720317</v>
      </c>
    </row>
    <row r="9" spans="1:7" ht="12.95" customHeight="1">
      <c r="A9" s="16">
        <v>6205</v>
      </c>
      <c r="B9" s="16" t="s">
        <v>68</v>
      </c>
      <c r="C9" s="236">
        <v>12875</v>
      </c>
      <c r="D9" s="236">
        <v>14775</v>
      </c>
      <c r="E9" s="42">
        <f t="shared" si="0"/>
        <v>87.140439932318102</v>
      </c>
      <c r="F9" s="226">
        <v>957300.14</v>
      </c>
      <c r="G9" s="42">
        <f t="shared" si="1"/>
        <v>1.344928247895169</v>
      </c>
    </row>
    <row r="10" spans="1:7" ht="12.95" customHeight="1">
      <c r="A10" s="16">
        <v>6206</v>
      </c>
      <c r="B10" s="16" t="s">
        <v>69</v>
      </c>
      <c r="C10" s="236">
        <v>51965</v>
      </c>
      <c r="D10" s="236">
        <v>53565</v>
      </c>
      <c r="E10" s="42">
        <f t="shared" si="0"/>
        <v>97.012974890320166</v>
      </c>
      <c r="F10" s="226">
        <v>1487960.17</v>
      </c>
      <c r="G10" s="42">
        <f t="shared" si="1"/>
        <v>3.4923649871622575</v>
      </c>
    </row>
    <row r="11" spans="1:7" ht="12.95" customHeight="1">
      <c r="A11" s="16">
        <v>6207</v>
      </c>
      <c r="B11" s="16" t="s">
        <v>70</v>
      </c>
      <c r="C11" s="236">
        <v>3082.5</v>
      </c>
      <c r="D11" s="236">
        <v>3082.5</v>
      </c>
      <c r="E11" s="42">
        <f t="shared" si="0"/>
        <v>100</v>
      </c>
      <c r="F11" s="226">
        <v>492927.16000000003</v>
      </c>
      <c r="G11" s="42">
        <f t="shared" si="1"/>
        <v>0.62534594360757068</v>
      </c>
    </row>
    <row r="12" spans="1:7" ht="12.95" customHeight="1">
      <c r="A12" s="16">
        <v>6208</v>
      </c>
      <c r="B12" s="16" t="s">
        <v>7</v>
      </c>
      <c r="C12" s="236">
        <v>4420</v>
      </c>
      <c r="D12" s="236">
        <v>4420</v>
      </c>
      <c r="E12" s="42">
        <f t="shared" si="0"/>
        <v>100</v>
      </c>
      <c r="F12" s="226">
        <v>973284.08</v>
      </c>
      <c r="G12" s="42">
        <f t="shared" si="1"/>
        <v>0.45413256939330604</v>
      </c>
    </row>
    <row r="13" spans="1:7" ht="12.95" customHeight="1">
      <c r="A13" s="16">
        <v>6209</v>
      </c>
      <c r="B13" s="16" t="s">
        <v>8</v>
      </c>
      <c r="C13" s="236">
        <v>19675</v>
      </c>
      <c r="D13" s="236">
        <v>18975</v>
      </c>
      <c r="E13" s="42">
        <f t="shared" si="0"/>
        <v>103.68906455862978</v>
      </c>
      <c r="F13" s="226">
        <v>1122942.81</v>
      </c>
      <c r="G13" s="42">
        <f t="shared" si="1"/>
        <v>1.7520927891243188</v>
      </c>
    </row>
    <row r="14" spans="1:7" ht="12.95" customHeight="1">
      <c r="A14" s="16">
        <v>6210</v>
      </c>
      <c r="B14" s="16" t="s">
        <v>9</v>
      </c>
      <c r="C14" s="236">
        <v>22035</v>
      </c>
      <c r="D14" s="236">
        <v>27568.33</v>
      </c>
      <c r="E14" s="42">
        <f t="shared" si="0"/>
        <v>79.928671776636449</v>
      </c>
      <c r="F14" s="226">
        <v>567741.68000000005</v>
      </c>
      <c r="G14" s="42">
        <f t="shared" si="1"/>
        <v>3.881166519252206</v>
      </c>
    </row>
    <row r="15" spans="1:7" ht="12.95" customHeight="1">
      <c r="A15" s="16">
        <v>6211</v>
      </c>
      <c r="B15" s="16" t="s">
        <v>10</v>
      </c>
      <c r="C15" s="236">
        <v>16755</v>
      </c>
      <c r="D15" s="236">
        <v>19705</v>
      </c>
      <c r="E15" s="42">
        <f t="shared" si="0"/>
        <v>85.02918041106318</v>
      </c>
      <c r="F15" s="226">
        <v>630088.18999999994</v>
      </c>
      <c r="G15" s="42">
        <f t="shared" si="1"/>
        <v>2.6591515705126931</v>
      </c>
    </row>
    <row r="16" spans="1:7" ht="12.95" customHeight="1">
      <c r="A16" s="16">
        <v>6212</v>
      </c>
      <c r="B16" s="16" t="s">
        <v>11</v>
      </c>
      <c r="C16" s="236">
        <v>19168.330000000002</v>
      </c>
      <c r="D16" s="236">
        <v>21476.67</v>
      </c>
      <c r="E16" s="42">
        <f t="shared" si="0"/>
        <v>89.251871914966358</v>
      </c>
      <c r="F16" s="226">
        <v>701369.34999999986</v>
      </c>
      <c r="G16" s="42">
        <f t="shared" si="1"/>
        <v>2.7329865498114518</v>
      </c>
    </row>
    <row r="17" spans="1:7" ht="12.95" customHeight="1">
      <c r="A17" s="16">
        <v>6213</v>
      </c>
      <c r="B17" s="16" t="s">
        <v>12</v>
      </c>
      <c r="C17" s="236">
        <v>17895.830000000002</v>
      </c>
      <c r="D17" s="236">
        <v>22995.82</v>
      </c>
      <c r="E17" s="42">
        <f t="shared" si="0"/>
        <v>77.822099842493131</v>
      </c>
      <c r="F17" s="226">
        <v>935799.56</v>
      </c>
      <c r="G17" s="42">
        <f t="shared" si="1"/>
        <v>1.9123571718712928</v>
      </c>
    </row>
    <row r="18" spans="1:7" ht="12.95" customHeight="1">
      <c r="A18" s="16">
        <v>6214</v>
      </c>
      <c r="B18" s="16" t="s">
        <v>13</v>
      </c>
      <c r="C18" s="236">
        <v>220869.96</v>
      </c>
      <c r="D18" s="236">
        <v>266228.37</v>
      </c>
      <c r="E18" s="42">
        <f t="shared" si="0"/>
        <v>82.962593355471469</v>
      </c>
      <c r="F18" s="226">
        <v>1294490.2200000002</v>
      </c>
      <c r="G18" s="42">
        <f t="shared" si="1"/>
        <v>17.062311988730201</v>
      </c>
    </row>
    <row r="19" spans="1:7" ht="12.95" customHeight="1">
      <c r="A19" s="16">
        <v>6215</v>
      </c>
      <c r="B19" s="16" t="s">
        <v>14</v>
      </c>
      <c r="C19" s="236">
        <v>32729.18</v>
      </c>
      <c r="D19" s="236">
        <v>39529.15</v>
      </c>
      <c r="E19" s="42">
        <f t="shared" si="0"/>
        <v>82.797581025648157</v>
      </c>
      <c r="F19" s="226">
        <v>1083779.1400000001</v>
      </c>
      <c r="G19" s="42">
        <f t="shared" si="1"/>
        <v>3.0199123411805098</v>
      </c>
    </row>
    <row r="20" spans="1:7" ht="12.95" customHeight="1">
      <c r="A20" s="16">
        <v>6216</v>
      </c>
      <c r="B20" s="16" t="s">
        <v>71</v>
      </c>
      <c r="C20" s="236">
        <v>59688.34</v>
      </c>
      <c r="D20" s="236">
        <v>75421.600000000006</v>
      </c>
      <c r="E20" s="42">
        <f t="shared" si="0"/>
        <v>79.139583355431327</v>
      </c>
      <c r="F20" s="226">
        <v>845951.72</v>
      </c>
      <c r="G20" s="42">
        <f t="shared" si="1"/>
        <v>7.0557620002238428</v>
      </c>
    </row>
    <row r="21" spans="1:7" ht="12.95" customHeight="1">
      <c r="A21" s="16">
        <v>6217</v>
      </c>
      <c r="B21" s="16" t="s">
        <v>72</v>
      </c>
      <c r="C21" s="236">
        <v>118666.68</v>
      </c>
      <c r="D21" s="236">
        <v>141574.98000000001</v>
      </c>
      <c r="E21" s="42">
        <f t="shared" si="0"/>
        <v>83.818962926923945</v>
      </c>
      <c r="F21" s="226">
        <v>1904190.18</v>
      </c>
      <c r="G21" s="42">
        <f t="shared" si="1"/>
        <v>6.2318712304251038</v>
      </c>
    </row>
    <row r="22" spans="1:7" ht="12.95" customHeight="1">
      <c r="A22" s="16">
        <v>6218</v>
      </c>
      <c r="B22" s="16" t="s">
        <v>73</v>
      </c>
      <c r="C22" s="236">
        <v>299105.78999999998</v>
      </c>
      <c r="D22" s="236">
        <v>339706.65</v>
      </c>
      <c r="E22" s="42">
        <f t="shared" si="0"/>
        <v>88.048258696142668</v>
      </c>
      <c r="F22" s="226">
        <v>2969621.9400000004</v>
      </c>
      <c r="G22" s="42">
        <f t="shared" si="1"/>
        <v>10.072184138025325</v>
      </c>
    </row>
    <row r="23" spans="1:7" ht="12.95" customHeight="1">
      <c r="A23" s="16">
        <v>6219</v>
      </c>
      <c r="B23" s="16" t="s">
        <v>18</v>
      </c>
      <c r="C23" s="236">
        <v>26302.5</v>
      </c>
      <c r="D23" s="236">
        <v>30477.5</v>
      </c>
      <c r="E23" s="42">
        <f t="shared" si="0"/>
        <v>86.301369863013704</v>
      </c>
      <c r="F23" s="226">
        <v>1176382.32</v>
      </c>
      <c r="G23" s="42">
        <f t="shared" si="1"/>
        <v>2.2358802536236686</v>
      </c>
    </row>
    <row r="24" spans="1:7" ht="12.95" customHeight="1">
      <c r="A24" s="16">
        <v>6220</v>
      </c>
      <c r="B24" s="16" t="s">
        <v>19</v>
      </c>
      <c r="C24" s="236">
        <v>10895</v>
      </c>
      <c r="D24" s="236">
        <v>12111.66</v>
      </c>
      <c r="E24" s="42">
        <f t="shared" si="0"/>
        <v>89.954638753069361</v>
      </c>
      <c r="F24" s="226">
        <v>754588.96</v>
      </c>
      <c r="G24" s="42">
        <f t="shared" si="1"/>
        <v>1.4438324144047907</v>
      </c>
    </row>
    <row r="25" spans="1:7" ht="12.95" customHeight="1">
      <c r="A25" s="16">
        <v>6221</v>
      </c>
      <c r="B25" s="16" t="s">
        <v>20</v>
      </c>
      <c r="C25" s="236">
        <v>0</v>
      </c>
      <c r="D25" s="236">
        <v>0</v>
      </c>
      <c r="E25" s="42">
        <v>0</v>
      </c>
      <c r="F25" s="226">
        <v>692312.04</v>
      </c>
      <c r="G25" s="42">
        <f t="shared" si="1"/>
        <v>0</v>
      </c>
    </row>
    <row r="26" spans="1:7" ht="12.95" customHeight="1">
      <c r="A26" s="16">
        <v>6222</v>
      </c>
      <c r="B26" s="16" t="s">
        <v>74</v>
      </c>
      <c r="C26" s="236">
        <v>14310.84</v>
      </c>
      <c r="D26" s="236">
        <v>16177.49</v>
      </c>
      <c r="E26" s="42">
        <f t="shared" si="0"/>
        <v>88.461436230218652</v>
      </c>
      <c r="F26" s="226">
        <v>1126017.3700000001</v>
      </c>
      <c r="G26" s="42">
        <f t="shared" si="1"/>
        <v>1.2709253321731617</v>
      </c>
    </row>
    <row r="27" spans="1:7" ht="12.95" customHeight="1">
      <c r="A27" s="16">
        <v>6223</v>
      </c>
      <c r="B27" s="16" t="s">
        <v>22</v>
      </c>
      <c r="C27" s="236">
        <v>32861.660000000003</v>
      </c>
      <c r="D27" s="236">
        <v>35928.339999999997</v>
      </c>
      <c r="E27" s="42">
        <f t="shared" si="0"/>
        <v>91.464453965866525</v>
      </c>
      <c r="F27" s="226">
        <v>766801.70000000007</v>
      </c>
      <c r="G27" s="42">
        <f t="shared" si="1"/>
        <v>4.2855486627116246</v>
      </c>
    </row>
    <row r="28" spans="1:7" ht="12.95" customHeight="1">
      <c r="A28" s="16">
        <v>6224</v>
      </c>
      <c r="B28" s="16" t="s">
        <v>75</v>
      </c>
      <c r="C28" s="236">
        <v>1995529.68</v>
      </c>
      <c r="D28" s="236">
        <v>2248118.92</v>
      </c>
      <c r="E28" s="42">
        <f t="shared" si="0"/>
        <v>88.764418209691513</v>
      </c>
      <c r="F28" s="226">
        <v>11112710.219999999</v>
      </c>
      <c r="G28" s="42">
        <f t="shared" si="1"/>
        <v>17.957182725853535</v>
      </c>
    </row>
    <row r="29" spans="1:7" ht="12.95" customHeight="1">
      <c r="A29" s="16">
        <v>6225</v>
      </c>
      <c r="B29" s="16" t="s">
        <v>24</v>
      </c>
      <c r="C29" s="236">
        <v>12577.5</v>
      </c>
      <c r="D29" s="236">
        <v>13527.5</v>
      </c>
      <c r="E29" s="42">
        <f t="shared" si="0"/>
        <v>92.977268527074472</v>
      </c>
      <c r="F29" s="226">
        <v>753415.89</v>
      </c>
      <c r="G29" s="42">
        <f t="shared" si="1"/>
        <v>1.6693966993448996</v>
      </c>
    </row>
    <row r="30" spans="1:7" ht="12.95" customHeight="1">
      <c r="A30" s="16">
        <v>6226</v>
      </c>
      <c r="B30" s="16" t="s">
        <v>25</v>
      </c>
      <c r="C30" s="236">
        <v>29092.5</v>
      </c>
      <c r="D30" s="236">
        <v>30142.5</v>
      </c>
      <c r="E30" s="42">
        <f t="shared" si="0"/>
        <v>96.51654640457825</v>
      </c>
      <c r="F30" s="226">
        <v>709552.39</v>
      </c>
      <c r="G30" s="42">
        <f t="shared" si="1"/>
        <v>4.1001200771094579</v>
      </c>
    </row>
    <row r="31" spans="1:7" ht="12.95" customHeight="1">
      <c r="A31" s="16">
        <v>6227</v>
      </c>
      <c r="B31" s="16" t="s">
        <v>76</v>
      </c>
      <c r="C31" s="236">
        <v>256955.8</v>
      </c>
      <c r="D31" s="236">
        <v>287995.27</v>
      </c>
      <c r="E31" s="42">
        <f t="shared" si="0"/>
        <v>89.222229240084388</v>
      </c>
      <c r="F31" s="226">
        <v>4339268.5599999996</v>
      </c>
      <c r="G31" s="42">
        <f t="shared" si="1"/>
        <v>5.921638553756627</v>
      </c>
    </row>
    <row r="32" spans="1:7" ht="12.95" customHeight="1">
      <c r="A32" s="16">
        <v>6228</v>
      </c>
      <c r="B32" s="16" t="s">
        <v>27</v>
      </c>
      <c r="C32" s="236">
        <v>12572.5</v>
      </c>
      <c r="D32" s="236">
        <v>13172.5</v>
      </c>
      <c r="E32" s="42">
        <f t="shared" si="0"/>
        <v>95.445055987853479</v>
      </c>
      <c r="F32" s="226">
        <v>561281.51</v>
      </c>
      <c r="G32" s="42">
        <f t="shared" si="1"/>
        <v>2.2399633296311507</v>
      </c>
    </row>
    <row r="33" spans="1:7" ht="12.95" customHeight="1">
      <c r="A33" s="16">
        <v>6229</v>
      </c>
      <c r="B33" s="16" t="s">
        <v>77</v>
      </c>
      <c r="C33" s="236">
        <v>11530</v>
      </c>
      <c r="D33" s="236">
        <v>13213.33</v>
      </c>
      <c r="E33" s="42">
        <f t="shared" si="0"/>
        <v>87.260365101000275</v>
      </c>
      <c r="F33" s="226">
        <v>664858.57000000007</v>
      </c>
      <c r="G33" s="42">
        <f t="shared" si="1"/>
        <v>1.7342034111104259</v>
      </c>
    </row>
    <row r="34" spans="1:7" ht="12.95" customHeight="1">
      <c r="A34" s="16">
        <v>6230</v>
      </c>
      <c r="B34" s="16" t="s">
        <v>29</v>
      </c>
      <c r="C34" s="236">
        <v>14253.33</v>
      </c>
      <c r="D34" s="236">
        <v>14945</v>
      </c>
      <c r="E34" s="42">
        <f t="shared" si="0"/>
        <v>95.371896955503516</v>
      </c>
      <c r="F34" s="226">
        <v>2131579.9700000002</v>
      </c>
      <c r="G34" s="42">
        <f t="shared" si="1"/>
        <v>0.66867441994212395</v>
      </c>
    </row>
    <row r="35" spans="1:7" ht="12.95" customHeight="1">
      <c r="A35" s="16">
        <v>6231</v>
      </c>
      <c r="B35" s="16" t="s">
        <v>30</v>
      </c>
      <c r="C35" s="236">
        <v>58675</v>
      </c>
      <c r="D35" s="236">
        <v>68558.320000000007</v>
      </c>
      <c r="E35" s="42">
        <f t="shared" si="0"/>
        <v>85.584069154553376</v>
      </c>
      <c r="F35" s="226">
        <v>2236903.1899999995</v>
      </c>
      <c r="G35" s="42">
        <f t="shared" si="1"/>
        <v>2.6230460156838533</v>
      </c>
    </row>
    <row r="36" spans="1:7" ht="12.95" customHeight="1">
      <c r="A36" s="16">
        <v>6232</v>
      </c>
      <c r="B36" s="16" t="s">
        <v>78</v>
      </c>
      <c r="C36" s="236">
        <v>44913.33</v>
      </c>
      <c r="D36" s="236">
        <v>50490.02</v>
      </c>
      <c r="E36" s="42">
        <f t="shared" si="0"/>
        <v>88.954866724156588</v>
      </c>
      <c r="F36" s="226">
        <v>2351605.62</v>
      </c>
      <c r="G36" s="42">
        <f t="shared" si="1"/>
        <v>1.9099006065481337</v>
      </c>
    </row>
    <row r="37" spans="1:7" ht="12.95" customHeight="1">
      <c r="A37" s="16">
        <v>6233</v>
      </c>
      <c r="B37" s="16" t="s">
        <v>32</v>
      </c>
      <c r="C37" s="236">
        <v>4980</v>
      </c>
      <c r="D37" s="236">
        <v>5930</v>
      </c>
      <c r="E37" s="42">
        <f t="shared" si="0"/>
        <v>83.97976391231029</v>
      </c>
      <c r="F37" s="226">
        <v>751425.2699999999</v>
      </c>
      <c r="G37" s="42">
        <f t="shared" si="1"/>
        <v>0.66274055436011625</v>
      </c>
    </row>
    <row r="38" spans="1:7" ht="12.95" customHeight="1">
      <c r="A38" s="16">
        <v>6234</v>
      </c>
      <c r="B38" s="16" t="s">
        <v>79</v>
      </c>
      <c r="C38" s="236">
        <v>8256.67</v>
      </c>
      <c r="D38" s="236">
        <v>9190.01</v>
      </c>
      <c r="E38" s="42">
        <f t="shared" si="0"/>
        <v>89.843971878158996</v>
      </c>
      <c r="F38" s="226">
        <v>800086.17</v>
      </c>
      <c r="G38" s="42">
        <f t="shared" si="1"/>
        <v>1.0319725936520061</v>
      </c>
    </row>
    <row r="39" spans="1:7" ht="12.95" customHeight="1">
      <c r="A39" s="16">
        <v>6235</v>
      </c>
      <c r="B39" s="16" t="s">
        <v>80</v>
      </c>
      <c r="C39" s="236">
        <v>48381.67</v>
      </c>
      <c r="D39" s="236">
        <v>51614.99</v>
      </c>
      <c r="E39" s="42">
        <f t="shared" si="0"/>
        <v>93.735695773650249</v>
      </c>
      <c r="F39" s="226">
        <v>971502.63000000012</v>
      </c>
      <c r="G39" s="42">
        <f t="shared" si="1"/>
        <v>4.9800863637394368</v>
      </c>
    </row>
    <row r="40" spans="1:7" ht="12.95" customHeight="1">
      <c r="A40" s="16">
        <v>6236</v>
      </c>
      <c r="B40" s="16" t="s">
        <v>81</v>
      </c>
      <c r="C40" s="236">
        <v>104340.83</v>
      </c>
      <c r="D40" s="236">
        <v>110824.17</v>
      </c>
      <c r="E40" s="42">
        <f t="shared" si="0"/>
        <v>94.149886256761505</v>
      </c>
      <c r="F40" s="226">
        <v>1020630.5499999999</v>
      </c>
      <c r="G40" s="42">
        <f t="shared" si="1"/>
        <v>10.223173311831593</v>
      </c>
    </row>
    <row r="41" spans="1:7" ht="12.95" customHeight="1">
      <c r="A41" s="16">
        <v>6237</v>
      </c>
      <c r="B41" s="16" t="s">
        <v>82</v>
      </c>
      <c r="C41" s="236">
        <v>29247.34</v>
      </c>
      <c r="D41" s="236">
        <v>34915.019999999997</v>
      </c>
      <c r="E41" s="42">
        <f t="shared" si="0"/>
        <v>83.767215370347785</v>
      </c>
      <c r="F41" s="226">
        <v>2079404.2900000003</v>
      </c>
      <c r="G41" s="42">
        <f t="shared" si="1"/>
        <v>1.4065249427757984</v>
      </c>
    </row>
    <row r="42" spans="1:7" ht="12.95" customHeight="1">
      <c r="A42" s="16">
        <v>6238</v>
      </c>
      <c r="B42" s="16" t="s">
        <v>83</v>
      </c>
      <c r="C42" s="236">
        <v>2727.5</v>
      </c>
      <c r="D42" s="236">
        <v>3252.5</v>
      </c>
      <c r="E42" s="42">
        <f t="shared" si="0"/>
        <v>83.858570330514993</v>
      </c>
      <c r="F42" s="226">
        <v>646783.09000000008</v>
      </c>
      <c r="G42" s="42">
        <f t="shared" si="1"/>
        <v>0.42170242886220166</v>
      </c>
    </row>
    <row r="43" spans="1:7" ht="12.95" customHeight="1">
      <c r="A43" s="16">
        <v>6239</v>
      </c>
      <c r="B43" s="16" t="s">
        <v>84</v>
      </c>
      <c r="C43" s="236">
        <v>49519.98</v>
      </c>
      <c r="D43" s="236">
        <v>51407.5</v>
      </c>
      <c r="E43" s="42">
        <f t="shared" si="0"/>
        <v>96.328317852453438</v>
      </c>
      <c r="F43" s="226">
        <v>1225817.7000000002</v>
      </c>
      <c r="G43" s="42">
        <f t="shared" si="1"/>
        <v>4.0397507720764674</v>
      </c>
    </row>
    <row r="44" spans="1:7" ht="12.95" customHeight="1">
      <c r="A44" s="16">
        <v>6240</v>
      </c>
      <c r="B44" s="16" t="s">
        <v>39</v>
      </c>
      <c r="C44" s="236">
        <v>31005.82</v>
      </c>
      <c r="D44" s="236">
        <v>35972.5</v>
      </c>
      <c r="E44" s="42">
        <f t="shared" si="0"/>
        <v>86.193119744249074</v>
      </c>
      <c r="F44" s="226">
        <v>1007395.11</v>
      </c>
      <c r="G44" s="42">
        <f t="shared" si="1"/>
        <v>3.0778211738589838</v>
      </c>
    </row>
    <row r="45" spans="1:7" ht="12.95" customHeight="1">
      <c r="A45" s="16">
        <v>6241</v>
      </c>
      <c r="B45" s="16" t="s">
        <v>40</v>
      </c>
      <c r="C45" s="236">
        <v>8965.83</v>
      </c>
      <c r="D45" s="236">
        <v>10415.83</v>
      </c>
      <c r="E45" s="42">
        <f t="shared" si="0"/>
        <v>86.078881855790655</v>
      </c>
      <c r="F45" s="226">
        <v>619357.06999999995</v>
      </c>
      <c r="G45" s="42">
        <f t="shared" si="1"/>
        <v>1.4476027536102882</v>
      </c>
    </row>
    <row r="46" spans="1:7" ht="12.95" customHeight="1">
      <c r="A46" s="16">
        <v>6242</v>
      </c>
      <c r="B46" s="16" t="s">
        <v>41</v>
      </c>
      <c r="C46" s="236">
        <v>18315</v>
      </c>
      <c r="D46" s="236">
        <v>18315</v>
      </c>
      <c r="E46" s="42">
        <f t="shared" si="0"/>
        <v>100</v>
      </c>
      <c r="F46" s="226">
        <v>680443.91</v>
      </c>
      <c r="G46" s="42">
        <f t="shared" si="1"/>
        <v>2.6916252362373263</v>
      </c>
    </row>
    <row r="47" spans="1:7" ht="12.95" customHeight="1">
      <c r="A47" s="16">
        <v>6243</v>
      </c>
      <c r="B47" s="16" t="s">
        <v>85</v>
      </c>
      <c r="C47" s="236">
        <v>6707.5</v>
      </c>
      <c r="D47" s="236">
        <v>7390.84</v>
      </c>
      <c r="E47" s="42">
        <f t="shared" si="0"/>
        <v>90.754230912859697</v>
      </c>
      <c r="F47" s="226">
        <v>776225.34</v>
      </c>
      <c r="G47" s="42">
        <f t="shared" si="1"/>
        <v>0.86411762852266594</v>
      </c>
    </row>
    <row r="48" spans="1:7" ht="12.95" customHeight="1">
      <c r="A48" s="16">
        <v>6244</v>
      </c>
      <c r="B48" s="16" t="s">
        <v>86</v>
      </c>
      <c r="C48" s="236">
        <v>45625.69</v>
      </c>
      <c r="D48" s="236">
        <v>49721.52</v>
      </c>
      <c r="E48" s="42">
        <f t="shared" si="0"/>
        <v>91.762460198320568</v>
      </c>
      <c r="F48" s="226">
        <v>1033023.27</v>
      </c>
      <c r="G48" s="42">
        <f t="shared" si="1"/>
        <v>4.4167146399325548</v>
      </c>
    </row>
    <row r="49" spans="1:7" ht="12.95" customHeight="1">
      <c r="A49" s="16">
        <v>6245</v>
      </c>
      <c r="B49" s="16" t="s">
        <v>87</v>
      </c>
      <c r="C49" s="236">
        <v>10790</v>
      </c>
      <c r="D49" s="236">
        <v>15140</v>
      </c>
      <c r="E49" s="42">
        <f t="shared" si="0"/>
        <v>71.268163804491408</v>
      </c>
      <c r="F49" s="226">
        <v>815823.71</v>
      </c>
      <c r="G49" s="42">
        <f t="shared" si="1"/>
        <v>1.322589656042235</v>
      </c>
    </row>
    <row r="50" spans="1:7" ht="12.95" customHeight="1">
      <c r="A50" s="16">
        <v>6246</v>
      </c>
      <c r="B50" s="16" t="s">
        <v>45</v>
      </c>
      <c r="C50" s="236">
        <v>13267.5</v>
      </c>
      <c r="D50" s="236">
        <v>14767.5</v>
      </c>
      <c r="E50" s="42">
        <f t="shared" si="0"/>
        <v>89.842559674961905</v>
      </c>
      <c r="F50" s="226">
        <v>1066212.55</v>
      </c>
      <c r="G50" s="42">
        <f t="shared" si="1"/>
        <v>1.244357890928971</v>
      </c>
    </row>
    <row r="51" spans="1:7" ht="12.95" customHeight="1">
      <c r="A51" s="16">
        <v>6247</v>
      </c>
      <c r="B51" s="16" t="s">
        <v>46</v>
      </c>
      <c r="C51" s="236">
        <v>6875</v>
      </c>
      <c r="D51" s="236">
        <v>6875</v>
      </c>
      <c r="E51" s="42">
        <f t="shared" si="0"/>
        <v>100</v>
      </c>
      <c r="F51" s="226">
        <v>865103.37</v>
      </c>
      <c r="G51" s="42">
        <f t="shared" si="1"/>
        <v>0.79470271858957153</v>
      </c>
    </row>
    <row r="52" spans="1:7" ht="12.95" customHeight="1">
      <c r="A52" s="16">
        <v>6248</v>
      </c>
      <c r="B52" s="16" t="s">
        <v>47</v>
      </c>
      <c r="C52" s="236">
        <v>17880</v>
      </c>
      <c r="D52" s="236">
        <v>19980</v>
      </c>
      <c r="E52" s="42">
        <f t="shared" si="0"/>
        <v>89.489489489489486</v>
      </c>
      <c r="F52" s="226">
        <v>795218.79999999993</v>
      </c>
      <c r="G52" s="42">
        <f t="shared" si="1"/>
        <v>2.2484377884426276</v>
      </c>
    </row>
    <row r="53" spans="1:7" ht="12.95" customHeight="1">
      <c r="A53" s="16">
        <v>6249</v>
      </c>
      <c r="B53" s="16" t="s">
        <v>88</v>
      </c>
      <c r="C53" s="236">
        <v>42845</v>
      </c>
      <c r="D53" s="236">
        <v>51551</v>
      </c>
      <c r="E53" s="42">
        <f t="shared" si="0"/>
        <v>83.11186979883999</v>
      </c>
      <c r="F53" s="226">
        <v>1261539.78</v>
      </c>
      <c r="G53" s="42">
        <f t="shared" si="1"/>
        <v>3.3962464505082828</v>
      </c>
    </row>
    <row r="54" spans="1:7" ht="12.95" customHeight="1">
      <c r="A54" s="16">
        <v>6250</v>
      </c>
      <c r="B54" s="16" t="s">
        <v>89</v>
      </c>
      <c r="C54" s="236">
        <v>37720.83</v>
      </c>
      <c r="D54" s="236">
        <v>46695.83</v>
      </c>
      <c r="E54" s="42">
        <f t="shared" si="0"/>
        <v>80.779868352270427</v>
      </c>
      <c r="F54" s="226">
        <v>1337137.1100000001</v>
      </c>
      <c r="G54" s="42">
        <f t="shared" si="1"/>
        <v>2.8210143685265003</v>
      </c>
    </row>
    <row r="55" spans="1:7" ht="12.95" customHeight="1">
      <c r="A55" s="16">
        <v>6251</v>
      </c>
      <c r="B55" s="16" t="s">
        <v>90</v>
      </c>
      <c r="C55" s="236">
        <v>17668.330000000002</v>
      </c>
      <c r="D55" s="236">
        <v>31447.52</v>
      </c>
      <c r="E55" s="42">
        <f t="shared" si="0"/>
        <v>56.183540069296406</v>
      </c>
      <c r="F55" s="226">
        <v>887774.29</v>
      </c>
      <c r="G55" s="42">
        <f t="shared" si="1"/>
        <v>1.9901826623071053</v>
      </c>
    </row>
    <row r="56" spans="1:7" ht="12.95" customHeight="1">
      <c r="A56" s="16">
        <v>6252</v>
      </c>
      <c r="B56" s="16" t="s">
        <v>51</v>
      </c>
      <c r="C56" s="236">
        <v>49490.83</v>
      </c>
      <c r="D56" s="236">
        <v>51830.82</v>
      </c>
      <c r="E56" s="42">
        <f t="shared" si="0"/>
        <v>95.485330928586507</v>
      </c>
      <c r="F56" s="226">
        <v>727478.48</v>
      </c>
      <c r="G56" s="42">
        <f t="shared" si="1"/>
        <v>6.8030644700307841</v>
      </c>
    </row>
    <row r="57" spans="1:7" ht="12.95" customHeight="1">
      <c r="A57" s="16">
        <v>6253</v>
      </c>
      <c r="B57" s="16" t="s">
        <v>52</v>
      </c>
      <c r="C57" s="236">
        <v>0</v>
      </c>
      <c r="D57" s="236">
        <v>950</v>
      </c>
      <c r="E57" s="42">
        <f t="shared" si="0"/>
        <v>0</v>
      </c>
      <c r="F57" s="226">
        <v>810015.45</v>
      </c>
      <c r="G57" s="42">
        <f t="shared" si="1"/>
        <v>0</v>
      </c>
    </row>
    <row r="58" spans="1:7" ht="12.95" customHeight="1">
      <c r="A58" s="16">
        <v>6254</v>
      </c>
      <c r="B58" s="16" t="s">
        <v>53</v>
      </c>
      <c r="C58" s="236">
        <v>77869.990000000005</v>
      </c>
      <c r="D58" s="236">
        <v>82310</v>
      </c>
      <c r="E58" s="42">
        <f t="shared" si="0"/>
        <v>94.605746567853245</v>
      </c>
      <c r="F58" s="226">
        <v>781154.1399999999</v>
      </c>
      <c r="G58" s="42">
        <f t="shared" si="1"/>
        <v>9.968581872970681</v>
      </c>
    </row>
    <row r="59" spans="1:7" ht="12.95" customHeight="1">
      <c r="A59" s="16">
        <v>6255</v>
      </c>
      <c r="B59" s="16" t="s">
        <v>91</v>
      </c>
      <c r="C59" s="236">
        <v>139559.14000000001</v>
      </c>
      <c r="D59" s="236">
        <v>169069.18</v>
      </c>
      <c r="E59" s="42">
        <f t="shared" si="0"/>
        <v>82.545582820003048</v>
      </c>
      <c r="F59" s="226">
        <v>1535719.4</v>
      </c>
      <c r="G59" s="42">
        <f t="shared" si="1"/>
        <v>9.0875416433496916</v>
      </c>
    </row>
    <row r="60" spans="1:7" ht="12.95" customHeight="1">
      <c r="A60" s="16">
        <v>6256</v>
      </c>
      <c r="B60" s="16" t="s">
        <v>92</v>
      </c>
      <c r="C60" s="236">
        <v>46922.52</v>
      </c>
      <c r="D60" s="236">
        <v>57005.83</v>
      </c>
      <c r="E60" s="42">
        <f t="shared" si="0"/>
        <v>82.31179161850639</v>
      </c>
      <c r="F60" s="226">
        <v>850987.44000000006</v>
      </c>
      <c r="G60" s="42">
        <f t="shared" si="1"/>
        <v>5.5138910158297989</v>
      </c>
    </row>
    <row r="61" spans="1:7" ht="12.95" customHeight="1">
      <c r="A61" s="16">
        <v>6257</v>
      </c>
      <c r="B61" s="16" t="s">
        <v>93</v>
      </c>
      <c r="C61" s="236">
        <v>16536.64</v>
      </c>
      <c r="D61" s="236">
        <v>19903.330000000002</v>
      </c>
      <c r="E61" s="42">
        <f t="shared" si="0"/>
        <v>83.08479033407977</v>
      </c>
      <c r="F61" s="226">
        <v>758705.1</v>
      </c>
      <c r="G61" s="42">
        <f t="shared" si="1"/>
        <v>2.1795872994658927</v>
      </c>
    </row>
    <row r="62" spans="1:7" ht="12.95" customHeight="1" thickBot="1">
      <c r="A62" s="16">
        <v>6258</v>
      </c>
      <c r="B62" s="17" t="s">
        <v>57</v>
      </c>
      <c r="C62" s="251">
        <v>26284.16</v>
      </c>
      <c r="D62" s="263">
        <v>27234.17</v>
      </c>
      <c r="E62" s="42">
        <f t="shared" si="0"/>
        <v>96.51169835541161</v>
      </c>
      <c r="F62" s="227">
        <v>1326707.44</v>
      </c>
      <c r="G62" s="42">
        <f>C62*100/F62</f>
        <v>1.9811572022238755</v>
      </c>
    </row>
    <row r="63" spans="1:7" s="32" customFormat="1" ht="15" customHeight="1" thickBot="1">
      <c r="A63" s="36"/>
      <c r="B63" s="33" t="s">
        <v>65</v>
      </c>
      <c r="C63" s="161">
        <f>SUM(C5:C62)</f>
        <v>4555154.4999999991</v>
      </c>
      <c r="D63" s="161">
        <f>SUM(D5:D62)</f>
        <v>5178899.549999998</v>
      </c>
      <c r="E63" s="203">
        <f>C63*100/D63</f>
        <v>87.956031122480468</v>
      </c>
      <c r="F63" s="228">
        <f>SUM(F5:F62)</f>
        <v>76606327.200000003</v>
      </c>
      <c r="G63" s="203">
        <f>C63*100/F63</f>
        <v>5.9461857349036293</v>
      </c>
    </row>
    <row r="64" spans="1:7">
      <c r="A64" s="44"/>
      <c r="B64" s="44"/>
      <c r="C64" s="45"/>
      <c r="D64" s="44"/>
      <c r="G64" s="45"/>
    </row>
  </sheetData>
  <phoneticPr fontId="3" type="noConversion"/>
  <pageMargins left="0.59055118110236227" right="0.19685039370078741" top="0" bottom="0" header="0" footer="0"/>
  <pageSetup paperSize="9" orientation="portrait" r:id="rId1"/>
  <headerFooter alignWithMargins="0">
    <oddHeader>&amp;R46</oddHeader>
    <oddFooter>&amp;C&amp;8Ministrstvo za javno upravo / Služba za upravne enote</oddFooter>
  </headerFooter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3">
    <tabColor indexed="24"/>
  </sheetPr>
  <dimension ref="A1:F64"/>
  <sheetViews>
    <sheetView workbookViewId="0">
      <pane xSplit="2" ySplit="4" topLeftCell="C45" activePane="bottomRight" state="frozen"/>
      <selection activeCell="B12" sqref="B12"/>
      <selection pane="topRight" activeCell="B12" sqref="B12"/>
      <selection pane="bottomLeft" activeCell="B12" sqref="B12"/>
      <selection pane="bottomRight" activeCell="A64" sqref="A64:B64"/>
    </sheetView>
  </sheetViews>
  <sheetFormatPr defaultColWidth="8.85546875" defaultRowHeight="12.75"/>
  <cols>
    <col min="1" max="1" width="5.7109375" style="3" customWidth="1"/>
    <col min="2" max="2" width="17.7109375" style="3" bestFit="1" customWidth="1"/>
    <col min="3" max="4" width="15.7109375" style="3" customWidth="1"/>
    <col min="5" max="5" width="12.7109375" style="3" customWidth="1"/>
    <col min="6" max="6" width="14.5703125" style="3" customWidth="1"/>
    <col min="7" max="16384" width="8.85546875" style="3"/>
  </cols>
  <sheetData>
    <row r="1" spans="1:6" ht="20.100000000000001" customHeight="1" thickBot="1">
      <c r="A1" s="1" t="s">
        <v>172</v>
      </c>
      <c r="F1" s="31" t="s">
        <v>66</v>
      </c>
    </row>
    <row r="2" spans="1:6" ht="12.95" customHeight="1">
      <c r="A2" s="5" t="s">
        <v>61</v>
      </c>
      <c r="B2" s="6" t="s">
        <v>62</v>
      </c>
      <c r="C2" s="5" t="s">
        <v>94</v>
      </c>
      <c r="D2" s="5" t="s">
        <v>94</v>
      </c>
      <c r="E2" s="5" t="s">
        <v>95</v>
      </c>
      <c r="F2" s="5" t="s">
        <v>96</v>
      </c>
    </row>
    <row r="3" spans="1:6" ht="12.95" customHeight="1">
      <c r="A3" s="40"/>
      <c r="B3" s="41"/>
      <c r="C3" s="40" t="s">
        <v>173</v>
      </c>
      <c r="D3" s="40" t="s">
        <v>150</v>
      </c>
      <c r="E3" s="40"/>
      <c r="F3" s="40" t="s">
        <v>166</v>
      </c>
    </row>
    <row r="4" spans="1:6" ht="12.95" customHeight="1" thickBot="1">
      <c r="A4" s="8"/>
      <c r="B4" s="9"/>
      <c r="C4" s="8">
        <v>1</v>
      </c>
      <c r="D4" s="8">
        <v>2</v>
      </c>
      <c r="E4" s="8" t="s">
        <v>97</v>
      </c>
      <c r="F4" s="8">
        <v>4</v>
      </c>
    </row>
    <row r="5" spans="1:6" ht="12.95" customHeight="1">
      <c r="A5" s="15">
        <v>6201</v>
      </c>
      <c r="B5" s="15" t="s">
        <v>0</v>
      </c>
      <c r="C5" s="249">
        <v>61345.760000000002</v>
      </c>
      <c r="D5" s="236">
        <v>68590.539999999994</v>
      </c>
      <c r="E5" s="42">
        <f>C5*100/D5</f>
        <v>89.437639651182224</v>
      </c>
      <c r="F5" s="42">
        <f>C5*100/'REAL 2018 številke'!I4</f>
        <v>6.1422679621690248</v>
      </c>
    </row>
    <row r="6" spans="1:6" ht="12.95" customHeight="1">
      <c r="A6" s="16">
        <v>6202</v>
      </c>
      <c r="B6" s="16" t="s">
        <v>1</v>
      </c>
      <c r="C6" s="249">
        <v>59984.63</v>
      </c>
      <c r="D6" s="236">
        <v>61939.38</v>
      </c>
      <c r="E6" s="42">
        <f t="shared" ref="E6:E62" si="0">C6*100/D6</f>
        <v>96.844091755519671</v>
      </c>
      <c r="F6" s="42">
        <f>C6*100/'REAL 2018 številke'!I5</f>
        <v>4.956167331222149</v>
      </c>
    </row>
    <row r="7" spans="1:6" ht="12.95" customHeight="1">
      <c r="A7" s="16">
        <v>6203</v>
      </c>
      <c r="B7" s="16" t="s">
        <v>67</v>
      </c>
      <c r="C7" s="249">
        <v>222816.57</v>
      </c>
      <c r="D7" s="236">
        <v>191811.78</v>
      </c>
      <c r="E7" s="42">
        <f t="shared" si="0"/>
        <v>116.16417406688996</v>
      </c>
      <c r="F7" s="42">
        <f>C7*100/'REAL 2018 številke'!I6</f>
        <v>8.0079455770174626</v>
      </c>
    </row>
    <row r="8" spans="1:6" ht="12.95" customHeight="1">
      <c r="A8" s="16">
        <v>6204</v>
      </c>
      <c r="B8" s="16" t="s">
        <v>3</v>
      </c>
      <c r="C8" s="249">
        <v>43090.31</v>
      </c>
      <c r="D8" s="236">
        <v>43741.760000000002</v>
      </c>
      <c r="E8" s="42">
        <f t="shared" si="0"/>
        <v>98.510690927845602</v>
      </c>
      <c r="F8" s="42">
        <f>C8*100/'REAL 2018 številke'!I7</f>
        <v>5.1393615706520208</v>
      </c>
    </row>
    <row r="9" spans="1:6" ht="12.95" customHeight="1">
      <c r="A9" s="16">
        <v>6205</v>
      </c>
      <c r="B9" s="16" t="s">
        <v>68</v>
      </c>
      <c r="C9" s="249">
        <v>45638.63</v>
      </c>
      <c r="D9" s="236">
        <v>45100.22</v>
      </c>
      <c r="E9" s="42">
        <f t="shared" si="0"/>
        <v>101.1938079237751</v>
      </c>
      <c r="F9" s="42">
        <f>C9*100/'REAL 2018 številke'!I8</f>
        <v>4.7674316646396813</v>
      </c>
    </row>
    <row r="10" spans="1:6" ht="12.95" customHeight="1">
      <c r="A10" s="16">
        <v>6206</v>
      </c>
      <c r="B10" s="16" t="s">
        <v>69</v>
      </c>
      <c r="C10" s="249">
        <v>210885</v>
      </c>
      <c r="D10" s="236">
        <v>202032.24</v>
      </c>
      <c r="E10" s="42">
        <f t="shared" si="0"/>
        <v>104.38185509401866</v>
      </c>
      <c r="F10" s="42">
        <f>C10*100/'REAL 2018 številke'!I9</f>
        <v>14.172758401187581</v>
      </c>
    </row>
    <row r="11" spans="1:6" ht="12.95" customHeight="1">
      <c r="A11" s="16">
        <v>6207</v>
      </c>
      <c r="B11" s="16" t="s">
        <v>70</v>
      </c>
      <c r="C11" s="249">
        <v>23060.27</v>
      </c>
      <c r="D11" s="236">
        <v>21001.06</v>
      </c>
      <c r="E11" s="42">
        <f t="shared" si="0"/>
        <v>109.80526697223854</v>
      </c>
      <c r="F11" s="42">
        <f>C11*100/'REAL 2018 številke'!I10</f>
        <v>4.6782307552296363</v>
      </c>
    </row>
    <row r="12" spans="1:6" ht="12.95" customHeight="1">
      <c r="A12" s="16">
        <v>6208</v>
      </c>
      <c r="B12" s="16" t="s">
        <v>7</v>
      </c>
      <c r="C12" s="249">
        <v>46397.53</v>
      </c>
      <c r="D12" s="236">
        <v>50207.08</v>
      </c>
      <c r="E12" s="42">
        <f t="shared" si="0"/>
        <v>92.412325114306583</v>
      </c>
      <c r="F12" s="42">
        <f>C12*100/'REAL 2018 številke'!I11</f>
        <v>4.7671107494124429</v>
      </c>
    </row>
    <row r="13" spans="1:6" ht="12.95" customHeight="1">
      <c r="A13" s="16">
        <v>6209</v>
      </c>
      <c r="B13" s="16" t="s">
        <v>8</v>
      </c>
      <c r="C13" s="249">
        <v>128429.9</v>
      </c>
      <c r="D13" s="236">
        <v>124840.23</v>
      </c>
      <c r="E13" s="42">
        <f t="shared" si="0"/>
        <v>102.87541123562492</v>
      </c>
      <c r="F13" s="42">
        <f>C13*100/'REAL 2018 številke'!I12</f>
        <v>11.436904787697959</v>
      </c>
    </row>
    <row r="14" spans="1:6" ht="12.95" customHeight="1">
      <c r="A14" s="16">
        <v>6210</v>
      </c>
      <c r="B14" s="16" t="s">
        <v>9</v>
      </c>
      <c r="C14" s="249">
        <v>21876</v>
      </c>
      <c r="D14" s="236">
        <v>21230.82</v>
      </c>
      <c r="E14" s="42">
        <f t="shared" si="0"/>
        <v>103.03888403745121</v>
      </c>
      <c r="F14" s="42">
        <f>C14*100/'REAL 2018 številke'!I13</f>
        <v>3.8531608248314617</v>
      </c>
    </row>
    <row r="15" spans="1:6" ht="12.95" customHeight="1">
      <c r="A15" s="16">
        <v>6211</v>
      </c>
      <c r="B15" s="16" t="s">
        <v>10</v>
      </c>
      <c r="C15" s="249">
        <v>40058.370000000003</v>
      </c>
      <c r="D15" s="236">
        <v>39733.230000000003</v>
      </c>
      <c r="E15" s="42">
        <f t="shared" si="0"/>
        <v>100.81830749727621</v>
      </c>
      <c r="F15" s="42">
        <f>C15*100/'REAL 2018 številke'!I14</f>
        <v>6.3575814680798901</v>
      </c>
    </row>
    <row r="16" spans="1:6" ht="12.95" customHeight="1">
      <c r="A16" s="16">
        <v>6212</v>
      </c>
      <c r="B16" s="16" t="s">
        <v>11</v>
      </c>
      <c r="C16" s="249">
        <v>30933.94</v>
      </c>
      <c r="D16" s="236">
        <v>34490.629999999997</v>
      </c>
      <c r="E16" s="42">
        <f t="shared" si="0"/>
        <v>89.687952930984451</v>
      </c>
      <c r="F16" s="42">
        <f>C16*100/'REAL 2018 številke'!I15</f>
        <v>4.4105063901067254</v>
      </c>
    </row>
    <row r="17" spans="1:6" ht="12.95" customHeight="1">
      <c r="A17" s="16">
        <v>6213</v>
      </c>
      <c r="B17" s="16" t="s">
        <v>12</v>
      </c>
      <c r="C17" s="249">
        <v>55741.67</v>
      </c>
      <c r="D17" s="236">
        <v>51787.53</v>
      </c>
      <c r="E17" s="42">
        <f t="shared" si="0"/>
        <v>107.6353129797849</v>
      </c>
      <c r="F17" s="42">
        <f>C17*100/'REAL 2018 številke'!I16</f>
        <v>5.9565821980082996</v>
      </c>
    </row>
    <row r="18" spans="1:6" ht="12.95" customHeight="1">
      <c r="A18" s="16">
        <v>6214</v>
      </c>
      <c r="B18" s="16" t="s">
        <v>13</v>
      </c>
      <c r="C18" s="249">
        <v>92066.87</v>
      </c>
      <c r="D18" s="236">
        <v>87980.75</v>
      </c>
      <c r="E18" s="42">
        <f t="shared" si="0"/>
        <v>104.6443341299091</v>
      </c>
      <c r="F18" s="42">
        <f>C18*100/'REAL 2018 številke'!I17</f>
        <v>7.1122105503431294</v>
      </c>
    </row>
    <row r="19" spans="1:6" ht="12.95" customHeight="1">
      <c r="A19" s="16">
        <v>6215</v>
      </c>
      <c r="B19" s="16" t="s">
        <v>14</v>
      </c>
      <c r="C19" s="249">
        <v>102513.2</v>
      </c>
      <c r="D19" s="236">
        <v>100749.81</v>
      </c>
      <c r="E19" s="42">
        <f t="shared" si="0"/>
        <v>101.75026632804568</v>
      </c>
      <c r="F19" s="42">
        <f>C19*100/'REAL 2018 številke'!I18</f>
        <v>9.458864469378879</v>
      </c>
    </row>
    <row r="20" spans="1:6" ht="12.95" customHeight="1">
      <c r="A20" s="16">
        <v>6216</v>
      </c>
      <c r="B20" s="16" t="s">
        <v>71</v>
      </c>
      <c r="C20" s="249">
        <v>35299.15</v>
      </c>
      <c r="D20" s="236">
        <v>36376.6</v>
      </c>
      <c r="E20" s="42">
        <f t="shared" si="0"/>
        <v>97.0380684286052</v>
      </c>
      <c r="F20" s="42">
        <f>C20*100/'REAL 2018 številke'!I19</f>
        <v>4.1727144901366238</v>
      </c>
    </row>
    <row r="21" spans="1:6" ht="12.95" customHeight="1">
      <c r="A21" s="16">
        <v>6217</v>
      </c>
      <c r="B21" s="16" t="s">
        <v>72</v>
      </c>
      <c r="C21" s="249">
        <v>163373.24</v>
      </c>
      <c r="D21" s="236">
        <v>156349.26</v>
      </c>
      <c r="E21" s="42">
        <f t="shared" si="0"/>
        <v>104.49249328074849</v>
      </c>
      <c r="F21" s="42">
        <f>C21*100/'REAL 2018 številke'!I20</f>
        <v>8.5796703352393084</v>
      </c>
    </row>
    <row r="22" spans="1:6" ht="12.95" customHeight="1">
      <c r="A22" s="16">
        <v>6218</v>
      </c>
      <c r="B22" s="16" t="s">
        <v>73</v>
      </c>
      <c r="C22" s="249">
        <v>260802.93</v>
      </c>
      <c r="D22" s="236">
        <v>252550.24</v>
      </c>
      <c r="E22" s="42">
        <f t="shared" si="0"/>
        <v>103.26774189563234</v>
      </c>
      <c r="F22" s="42">
        <f>C22*100/'REAL 2018 številke'!I21</f>
        <v>8.7823613668479279</v>
      </c>
    </row>
    <row r="23" spans="1:6" ht="12.95" customHeight="1">
      <c r="A23" s="16">
        <v>6219</v>
      </c>
      <c r="B23" s="16" t="s">
        <v>18</v>
      </c>
      <c r="C23" s="249">
        <v>70498.14</v>
      </c>
      <c r="D23" s="236">
        <v>74919.09</v>
      </c>
      <c r="E23" s="42">
        <f t="shared" si="0"/>
        <v>94.099034037920106</v>
      </c>
      <c r="F23" s="42">
        <f>C23*100/'REAL 2018 številke'!I22</f>
        <v>5.9927915271626997</v>
      </c>
    </row>
    <row r="24" spans="1:6" ht="12.95" customHeight="1">
      <c r="A24" s="16">
        <v>6220</v>
      </c>
      <c r="B24" s="16" t="s">
        <v>19</v>
      </c>
      <c r="C24" s="249">
        <v>42448.87</v>
      </c>
      <c r="D24" s="236">
        <v>45263.31</v>
      </c>
      <c r="E24" s="42">
        <f t="shared" si="0"/>
        <v>93.782072057920644</v>
      </c>
      <c r="F24" s="42">
        <f>C24*100/'REAL 2018 številke'!I23</f>
        <v>5.6254295053561352</v>
      </c>
    </row>
    <row r="25" spans="1:6" ht="12.95" customHeight="1">
      <c r="A25" s="16">
        <v>6221</v>
      </c>
      <c r="B25" s="16" t="s">
        <v>20</v>
      </c>
      <c r="C25" s="249">
        <v>49385.38</v>
      </c>
      <c r="D25" s="236">
        <v>48587.03</v>
      </c>
      <c r="E25" s="42">
        <f t="shared" si="0"/>
        <v>101.64313398040588</v>
      </c>
      <c r="F25" s="42">
        <f>C25*100/'REAL 2018 številke'!I24</f>
        <v>7.1333989800321831</v>
      </c>
    </row>
    <row r="26" spans="1:6" ht="12.95" customHeight="1">
      <c r="A26" s="16">
        <v>6222</v>
      </c>
      <c r="B26" s="16" t="s">
        <v>74</v>
      </c>
      <c r="C26" s="249">
        <v>42547</v>
      </c>
      <c r="D26" s="236">
        <v>42924.27</v>
      </c>
      <c r="E26" s="42">
        <f t="shared" si="0"/>
        <v>99.121079985751663</v>
      </c>
      <c r="F26" s="42">
        <f>C26*100/'REAL 2018 številke'!I25</f>
        <v>3.778538514019548</v>
      </c>
    </row>
    <row r="27" spans="1:6" ht="12.95" customHeight="1">
      <c r="A27" s="16">
        <v>6223</v>
      </c>
      <c r="B27" s="16" t="s">
        <v>22</v>
      </c>
      <c r="C27" s="249">
        <v>53206.04</v>
      </c>
      <c r="D27" s="236">
        <v>51887.81</v>
      </c>
      <c r="E27" s="42">
        <f t="shared" si="0"/>
        <v>102.54053890499523</v>
      </c>
      <c r="F27" s="42">
        <f>C27*100/'REAL 2018 številke'!I26</f>
        <v>6.9386961453006686</v>
      </c>
    </row>
    <row r="28" spans="1:6" ht="12.95" customHeight="1">
      <c r="A28" s="16">
        <v>6224</v>
      </c>
      <c r="B28" s="16" t="s">
        <v>75</v>
      </c>
      <c r="C28" s="249">
        <v>1253611.02</v>
      </c>
      <c r="D28" s="236">
        <v>1257649.8700000001</v>
      </c>
      <c r="E28" s="42">
        <f t="shared" si="0"/>
        <v>99.678857359560652</v>
      </c>
      <c r="F28" s="42">
        <f>C28*100/'REAL 2018 številke'!I27</f>
        <v>11.280875638634264</v>
      </c>
    </row>
    <row r="29" spans="1:6" ht="12.95" customHeight="1">
      <c r="A29" s="16">
        <v>6225</v>
      </c>
      <c r="B29" s="16" t="s">
        <v>24</v>
      </c>
      <c r="C29" s="249">
        <v>41627.61</v>
      </c>
      <c r="D29" s="236">
        <v>40488.22</v>
      </c>
      <c r="E29" s="42">
        <f t="shared" si="0"/>
        <v>102.81412717081659</v>
      </c>
      <c r="F29" s="42">
        <f>C29*100/'REAL 2018 številke'!I28</f>
        <v>5.5251834415119649</v>
      </c>
    </row>
    <row r="30" spans="1:6" ht="12.95" customHeight="1">
      <c r="A30" s="16">
        <v>6226</v>
      </c>
      <c r="B30" s="16" t="s">
        <v>25</v>
      </c>
      <c r="C30" s="249">
        <v>46356.1</v>
      </c>
      <c r="D30" s="236">
        <v>42453.93</v>
      </c>
      <c r="E30" s="42">
        <f t="shared" si="0"/>
        <v>109.1915401000567</v>
      </c>
      <c r="F30" s="42">
        <f>C30*100/'REAL 2018 številke'!I29</f>
        <v>6.5331469040644059</v>
      </c>
    </row>
    <row r="31" spans="1:6" ht="12.95" customHeight="1">
      <c r="A31" s="16">
        <v>6227</v>
      </c>
      <c r="B31" s="16" t="s">
        <v>76</v>
      </c>
      <c r="C31" s="249">
        <v>453405.23</v>
      </c>
      <c r="D31" s="236">
        <v>435679.22</v>
      </c>
      <c r="E31" s="42">
        <f t="shared" si="0"/>
        <v>104.06859202511427</v>
      </c>
      <c r="F31" s="42">
        <f>C31*100/'REAL 2018 številke'!I30</f>
        <v>10.448886113654142</v>
      </c>
    </row>
    <row r="32" spans="1:6" ht="12.95" customHeight="1">
      <c r="A32" s="16">
        <v>6228</v>
      </c>
      <c r="B32" s="16" t="s">
        <v>27</v>
      </c>
      <c r="C32" s="249">
        <v>26424.87</v>
      </c>
      <c r="D32" s="236">
        <v>23918.59</v>
      </c>
      <c r="E32" s="42">
        <f t="shared" si="0"/>
        <v>110.47837686084338</v>
      </c>
      <c r="F32" s="42">
        <f>C32*100/'REAL 2018 številke'!I31</f>
        <v>4.7079530554997255</v>
      </c>
    </row>
    <row r="33" spans="1:6" ht="12.95" customHeight="1">
      <c r="A33" s="16">
        <v>6229</v>
      </c>
      <c r="B33" s="16" t="s">
        <v>77</v>
      </c>
      <c r="C33" s="249">
        <v>42027.98</v>
      </c>
      <c r="D33" s="236">
        <v>47262.77</v>
      </c>
      <c r="E33" s="42">
        <f t="shared" si="0"/>
        <v>88.924072795564044</v>
      </c>
      <c r="F33" s="42">
        <f>C33*100/'REAL 2018 številke'!I32</f>
        <v>6.3213413944562671</v>
      </c>
    </row>
    <row r="34" spans="1:6" ht="12.95" customHeight="1">
      <c r="A34" s="16">
        <v>6230</v>
      </c>
      <c r="B34" s="16" t="s">
        <v>29</v>
      </c>
      <c r="C34" s="249">
        <v>119322.63</v>
      </c>
      <c r="D34" s="236">
        <v>121585.57</v>
      </c>
      <c r="E34" s="42">
        <f t="shared" si="0"/>
        <v>98.138808741859734</v>
      </c>
      <c r="F34" s="42">
        <f>C34*100/'REAL 2018 številke'!I33</f>
        <v>5.5978490921923978</v>
      </c>
    </row>
    <row r="35" spans="1:6" ht="12.95" customHeight="1">
      <c r="A35" s="16">
        <v>6231</v>
      </c>
      <c r="B35" s="16" t="s">
        <v>30</v>
      </c>
      <c r="C35" s="249">
        <v>149700.04999999999</v>
      </c>
      <c r="D35" s="236">
        <v>147070.51999999999</v>
      </c>
      <c r="E35" s="42">
        <f t="shared" si="0"/>
        <v>101.78793819454775</v>
      </c>
      <c r="F35" s="42">
        <f>C35*100/'REAL 2018 številke'!I34</f>
        <v>6.6922900673229408</v>
      </c>
    </row>
    <row r="36" spans="1:6" ht="12.95" customHeight="1">
      <c r="A36" s="16">
        <v>6232</v>
      </c>
      <c r="B36" s="16" t="s">
        <v>78</v>
      </c>
      <c r="C36" s="249">
        <v>175825.46</v>
      </c>
      <c r="D36" s="236">
        <v>165169.47</v>
      </c>
      <c r="E36" s="42">
        <f t="shared" si="0"/>
        <v>106.45154942980685</v>
      </c>
      <c r="F36" s="42">
        <f>C36*100/'REAL 2018 številke'!I35</f>
        <v>7.476825982411115</v>
      </c>
    </row>
    <row r="37" spans="1:6" ht="12.95" customHeight="1">
      <c r="A37" s="16">
        <v>6233</v>
      </c>
      <c r="B37" s="16" t="s">
        <v>32</v>
      </c>
      <c r="C37" s="249">
        <v>30625.19</v>
      </c>
      <c r="D37" s="236">
        <v>33367.71</v>
      </c>
      <c r="E37" s="42">
        <f t="shared" si="0"/>
        <v>91.780916340977555</v>
      </c>
      <c r="F37" s="42">
        <f>C37*100/'REAL 2018 številke'!I36</f>
        <v>4.0756135337317048</v>
      </c>
    </row>
    <row r="38" spans="1:6" ht="12.95" customHeight="1">
      <c r="A38" s="16">
        <v>6234</v>
      </c>
      <c r="B38" s="16" t="s">
        <v>79</v>
      </c>
      <c r="C38" s="249">
        <v>54467.25</v>
      </c>
      <c r="D38" s="236">
        <v>51366.83</v>
      </c>
      <c r="E38" s="42">
        <f t="shared" si="0"/>
        <v>106.03584063879356</v>
      </c>
      <c r="F38" s="42">
        <f>C38*100/'REAL 2018 številke'!I37</f>
        <v>6.8076729785243</v>
      </c>
    </row>
    <row r="39" spans="1:6" ht="12.95" customHeight="1">
      <c r="A39" s="16">
        <v>6235</v>
      </c>
      <c r="B39" s="16" t="s">
        <v>80</v>
      </c>
      <c r="C39" s="249">
        <v>59503.38</v>
      </c>
      <c r="D39" s="236">
        <v>62225.16</v>
      </c>
      <c r="E39" s="42">
        <f t="shared" si="0"/>
        <v>95.625917233479186</v>
      </c>
      <c r="F39" s="42">
        <f>C39*100/'REAL 2018 številke'!I38</f>
        <v>6.124881000064816</v>
      </c>
    </row>
    <row r="40" spans="1:6" ht="12.95" customHeight="1">
      <c r="A40" s="16">
        <v>6236</v>
      </c>
      <c r="B40" s="16" t="s">
        <v>81</v>
      </c>
      <c r="C40" s="249">
        <v>60345.77</v>
      </c>
      <c r="D40" s="236">
        <v>60843.360000000001</v>
      </c>
      <c r="E40" s="42">
        <f t="shared" si="0"/>
        <v>99.182178630502989</v>
      </c>
      <c r="F40" s="42">
        <f>C40*100/'REAL 2018 številke'!I39</f>
        <v>5.9125968745497577</v>
      </c>
    </row>
    <row r="41" spans="1:6" ht="12.95" customHeight="1">
      <c r="A41" s="16">
        <v>6237</v>
      </c>
      <c r="B41" s="16" t="s">
        <v>82</v>
      </c>
      <c r="C41" s="249">
        <v>161402.51</v>
      </c>
      <c r="D41" s="236">
        <v>161689.85</v>
      </c>
      <c r="E41" s="42">
        <f t="shared" si="0"/>
        <v>99.822289401592002</v>
      </c>
      <c r="F41" s="42">
        <f>C41*100/'REAL 2018 številke'!I40</f>
        <v>7.7619590753080523</v>
      </c>
    </row>
    <row r="42" spans="1:6" ht="12.95" customHeight="1">
      <c r="A42" s="16">
        <v>6238</v>
      </c>
      <c r="B42" s="16" t="s">
        <v>83</v>
      </c>
      <c r="C42" s="249">
        <v>35950.69</v>
      </c>
      <c r="D42" s="236">
        <v>35675.269999999997</v>
      </c>
      <c r="E42" s="42">
        <f t="shared" si="0"/>
        <v>100.7720193848568</v>
      </c>
      <c r="F42" s="42">
        <f>C42*100/'REAL 2018 številke'!I41</f>
        <v>5.5583843418046062</v>
      </c>
    </row>
    <row r="43" spans="1:6" ht="12.95" customHeight="1">
      <c r="A43" s="16">
        <v>6239</v>
      </c>
      <c r="B43" s="16" t="s">
        <v>84</v>
      </c>
      <c r="C43" s="249">
        <v>102963.57</v>
      </c>
      <c r="D43" s="236">
        <v>105295.82</v>
      </c>
      <c r="E43" s="42">
        <f t="shared" si="0"/>
        <v>97.785049776904714</v>
      </c>
      <c r="F43" s="42">
        <f>C43*100/'REAL 2018 številke'!I42</f>
        <v>8.399582580672476</v>
      </c>
    </row>
    <row r="44" spans="1:6" ht="12.95" customHeight="1">
      <c r="A44" s="16">
        <v>6240</v>
      </c>
      <c r="B44" s="16" t="s">
        <v>39</v>
      </c>
      <c r="C44" s="249">
        <v>67261.240000000005</v>
      </c>
      <c r="D44" s="236">
        <v>63424.41</v>
      </c>
      <c r="E44" s="42">
        <f t="shared" si="0"/>
        <v>106.04945319948582</v>
      </c>
      <c r="F44" s="42">
        <f>C44*100/'REAL 2018 številke'!I43</f>
        <v>6.6767487088556559</v>
      </c>
    </row>
    <row r="45" spans="1:6" ht="12.95" customHeight="1">
      <c r="A45" s="16">
        <v>6241</v>
      </c>
      <c r="B45" s="16" t="s">
        <v>40</v>
      </c>
      <c r="C45" s="249">
        <v>34526.85</v>
      </c>
      <c r="D45" s="236">
        <v>33555.74</v>
      </c>
      <c r="E45" s="42">
        <f t="shared" si="0"/>
        <v>102.89402051631107</v>
      </c>
      <c r="F45" s="42">
        <f>C45*100/'REAL 2018 številke'!I44</f>
        <v>5.574627573073478</v>
      </c>
    </row>
    <row r="46" spans="1:6" ht="12.95" customHeight="1">
      <c r="A46" s="16">
        <v>6242</v>
      </c>
      <c r="B46" s="16" t="s">
        <v>41</v>
      </c>
      <c r="C46" s="249">
        <v>39203.800000000003</v>
      </c>
      <c r="D46" s="236">
        <v>39695.839999999997</v>
      </c>
      <c r="E46" s="42">
        <f t="shared" si="0"/>
        <v>98.760474649232791</v>
      </c>
      <c r="F46" s="42">
        <f>C46*100/'REAL 2018 številke'!I45</f>
        <v>5.7615035455310348</v>
      </c>
    </row>
    <row r="47" spans="1:6" ht="12.95" customHeight="1">
      <c r="A47" s="16">
        <v>6243</v>
      </c>
      <c r="B47" s="16" t="s">
        <v>85</v>
      </c>
      <c r="C47" s="249">
        <v>41585.46</v>
      </c>
      <c r="D47" s="236">
        <v>38139.19</v>
      </c>
      <c r="E47" s="42">
        <f t="shared" si="0"/>
        <v>109.0360335392545</v>
      </c>
      <c r="F47" s="42">
        <f>C47*100/'REAL 2018 številke'!I46</f>
        <v>5.357395315128465</v>
      </c>
    </row>
    <row r="48" spans="1:6" ht="12.95" customHeight="1">
      <c r="A48" s="16">
        <v>6244</v>
      </c>
      <c r="B48" s="16" t="s">
        <v>86</v>
      </c>
      <c r="C48" s="249">
        <v>64712.92</v>
      </c>
      <c r="D48" s="236">
        <v>60148.58</v>
      </c>
      <c r="E48" s="42">
        <f t="shared" si="0"/>
        <v>107.5884418219017</v>
      </c>
      <c r="F48" s="42">
        <f>C48*100/'REAL 2018 številke'!I47</f>
        <v>6.264420355216199</v>
      </c>
    </row>
    <row r="49" spans="1:6" ht="12.95" customHeight="1">
      <c r="A49" s="16">
        <v>6245</v>
      </c>
      <c r="B49" s="16" t="s">
        <v>87</v>
      </c>
      <c r="C49" s="249">
        <v>60507.73</v>
      </c>
      <c r="D49" s="236">
        <v>57250.77</v>
      </c>
      <c r="E49" s="42">
        <f t="shared" si="0"/>
        <v>105.68893658548174</v>
      </c>
      <c r="F49" s="42">
        <f>C49*100/'REAL 2018 številke'!I48</f>
        <v>7.4167653205372028</v>
      </c>
    </row>
    <row r="50" spans="1:6" ht="12.95" customHeight="1">
      <c r="A50" s="16">
        <v>6246</v>
      </c>
      <c r="B50" s="16" t="s">
        <v>45</v>
      </c>
      <c r="C50" s="249">
        <v>93174.66</v>
      </c>
      <c r="D50" s="236">
        <v>87148.31</v>
      </c>
      <c r="E50" s="42">
        <f t="shared" si="0"/>
        <v>106.91505090574907</v>
      </c>
      <c r="F50" s="42">
        <f>C50*100/'REAL 2018 številke'!I49</f>
        <v>8.7388448016298437</v>
      </c>
    </row>
    <row r="51" spans="1:6" ht="12.95" customHeight="1">
      <c r="A51" s="16">
        <v>6247</v>
      </c>
      <c r="B51" s="16" t="s">
        <v>46</v>
      </c>
      <c r="C51" s="249">
        <v>74374.490000000005</v>
      </c>
      <c r="D51" s="236">
        <v>71354.31</v>
      </c>
      <c r="E51" s="42">
        <f t="shared" si="0"/>
        <v>104.23265251951845</v>
      </c>
      <c r="F51" s="42">
        <f>C51*100/'REAL 2018 številke'!I50</f>
        <v>8.5971795486127878</v>
      </c>
    </row>
    <row r="52" spans="1:6" ht="12.95" customHeight="1">
      <c r="A52" s="16">
        <v>6248</v>
      </c>
      <c r="B52" s="16" t="s">
        <v>47</v>
      </c>
      <c r="C52" s="249">
        <v>54039.66</v>
      </c>
      <c r="D52" s="236">
        <v>56773.36</v>
      </c>
      <c r="E52" s="42">
        <f t="shared" si="0"/>
        <v>95.184889532696317</v>
      </c>
      <c r="F52" s="42">
        <f>C52*100/'REAL 2018 številke'!I51</f>
        <v>6.7955712314648506</v>
      </c>
    </row>
    <row r="53" spans="1:6" ht="12.95" customHeight="1">
      <c r="A53" s="16">
        <v>6249</v>
      </c>
      <c r="B53" s="16" t="s">
        <v>88</v>
      </c>
      <c r="C53" s="249">
        <v>109384.84</v>
      </c>
      <c r="D53" s="236">
        <v>110388.01</v>
      </c>
      <c r="E53" s="42">
        <f t="shared" si="0"/>
        <v>99.091232825014245</v>
      </c>
      <c r="F53" s="42">
        <f>C53*100/'REAL 2018 številke'!I52</f>
        <v>8.6707404502139447</v>
      </c>
    </row>
    <row r="54" spans="1:6" ht="12.95" customHeight="1">
      <c r="A54" s="16">
        <v>6250</v>
      </c>
      <c r="B54" s="16" t="s">
        <v>89</v>
      </c>
      <c r="C54" s="249">
        <v>77558.77</v>
      </c>
      <c r="D54" s="236">
        <v>76457.789999999994</v>
      </c>
      <c r="E54" s="42">
        <f t="shared" si="0"/>
        <v>101.43998407487322</v>
      </c>
      <c r="F54" s="42">
        <f>C54*100/'REAL 2018 številke'!I53</f>
        <v>5.8003602936425862</v>
      </c>
    </row>
    <row r="55" spans="1:6" ht="12.95" customHeight="1">
      <c r="A55" s="16">
        <v>6251</v>
      </c>
      <c r="B55" s="16" t="s">
        <v>90</v>
      </c>
      <c r="C55" s="249">
        <v>43695.41</v>
      </c>
      <c r="D55" s="236">
        <v>42345.22</v>
      </c>
      <c r="E55" s="42">
        <f t="shared" si="0"/>
        <v>103.18852989782553</v>
      </c>
      <c r="F55" s="42">
        <f>C55*100/'REAL 2018 številke'!I54</f>
        <v>4.9219053189747139</v>
      </c>
    </row>
    <row r="56" spans="1:6" ht="12.95" customHeight="1">
      <c r="A56" s="16">
        <v>6252</v>
      </c>
      <c r="B56" s="16" t="s">
        <v>51</v>
      </c>
      <c r="C56" s="249">
        <v>36611.75</v>
      </c>
      <c r="D56" s="236">
        <v>38014.06</v>
      </c>
      <c r="E56" s="42">
        <f t="shared" si="0"/>
        <v>96.311075428407278</v>
      </c>
      <c r="F56" s="42">
        <f>C56*100/'REAL 2018 številke'!I55</f>
        <v>5.0326918261554621</v>
      </c>
    </row>
    <row r="57" spans="1:6" ht="12.95" customHeight="1">
      <c r="A57" s="16">
        <v>6253</v>
      </c>
      <c r="B57" s="16" t="s">
        <v>52</v>
      </c>
      <c r="C57" s="249">
        <v>64028.7</v>
      </c>
      <c r="D57" s="236">
        <v>54157.95</v>
      </c>
      <c r="E57" s="42">
        <f t="shared" si="0"/>
        <v>118.22585603775623</v>
      </c>
      <c r="F57" s="42">
        <f>C57*100/'REAL 2018 številke'!I56</f>
        <v>7.9046270043367697</v>
      </c>
    </row>
    <row r="58" spans="1:6" ht="12.95" customHeight="1">
      <c r="A58" s="16">
        <v>6254</v>
      </c>
      <c r="B58" s="16" t="s">
        <v>53</v>
      </c>
      <c r="C58" s="249">
        <v>38949.57</v>
      </c>
      <c r="D58" s="236">
        <v>37901.83</v>
      </c>
      <c r="E58" s="42">
        <f t="shared" si="0"/>
        <v>102.76435201149917</v>
      </c>
      <c r="F58" s="42">
        <f>C58*100/'REAL 2018 številke'!I57</f>
        <v>4.9861567654240435</v>
      </c>
    </row>
    <row r="59" spans="1:6" ht="12.95" customHeight="1">
      <c r="A59" s="16">
        <v>6255</v>
      </c>
      <c r="B59" s="16" t="s">
        <v>91</v>
      </c>
      <c r="C59" s="249">
        <v>138248.46</v>
      </c>
      <c r="D59" s="236">
        <v>131190.64000000001</v>
      </c>
      <c r="E59" s="42">
        <f t="shared" si="0"/>
        <v>105.37981977982574</v>
      </c>
      <c r="F59" s="42">
        <f>C59*100/'REAL 2018 številke'!I58</f>
        <v>9.0021953229216223</v>
      </c>
    </row>
    <row r="60" spans="1:6" ht="12.95" customHeight="1">
      <c r="A60" s="16">
        <v>6256</v>
      </c>
      <c r="B60" s="16" t="s">
        <v>92</v>
      </c>
      <c r="C60" s="249">
        <v>77846.27</v>
      </c>
      <c r="D60" s="236">
        <v>75392.149999999994</v>
      </c>
      <c r="E60" s="42">
        <f t="shared" si="0"/>
        <v>103.25513995820521</v>
      </c>
      <c r="F60" s="42">
        <f>C60*100/'REAL 2018 številke'!I59</f>
        <v>9.1477578094454604</v>
      </c>
    </row>
    <row r="61" spans="1:6" ht="12.95" customHeight="1">
      <c r="A61" s="16">
        <v>6257</v>
      </c>
      <c r="B61" s="16" t="s">
        <v>93</v>
      </c>
      <c r="C61" s="249">
        <v>41782.379999999997</v>
      </c>
      <c r="D61" s="236">
        <v>39754.839999999997</v>
      </c>
      <c r="E61" s="42">
        <f t="shared" si="0"/>
        <v>105.10010856539732</v>
      </c>
      <c r="F61" s="42">
        <f>C61*100/'REAL 2018 številke'!I60</f>
        <v>5.50706460257088</v>
      </c>
    </row>
    <row r="62" spans="1:6" ht="12.95" customHeight="1" thickBot="1">
      <c r="A62" s="16">
        <v>6258</v>
      </c>
      <c r="B62" s="17" t="s">
        <v>57</v>
      </c>
      <c r="C62" s="249">
        <v>105587.27</v>
      </c>
      <c r="D62" s="263">
        <v>99422.57</v>
      </c>
      <c r="E62" s="42">
        <f t="shared" si="0"/>
        <v>106.20050356775126</v>
      </c>
      <c r="F62" s="43">
        <f>C62*100/'REAL 2018 številke'!I61</f>
        <v>7.9585948504215827</v>
      </c>
    </row>
    <row r="63" spans="1:6" s="32" customFormat="1" ht="15" customHeight="1" thickBot="1">
      <c r="A63" s="36"/>
      <c r="B63" s="33" t="s">
        <v>65</v>
      </c>
      <c r="C63" s="161">
        <f>SUM(C5:C62)</f>
        <v>5979038.9399999995</v>
      </c>
      <c r="D63" s="224">
        <f>SUM(D5:D62)</f>
        <v>5858352.3999999994</v>
      </c>
      <c r="E63" s="230">
        <f>C63*100/D63</f>
        <v>102.06007648157185</v>
      </c>
      <c r="F63" s="203">
        <f>C63*100/'REAL 2018 številke'!I62</f>
        <v>7.8048891763081416</v>
      </c>
    </row>
    <row r="64" spans="1:6">
      <c r="A64" s="358"/>
      <c r="B64" s="358"/>
      <c r="C64" s="44"/>
      <c r="D64" s="45"/>
      <c r="F64" s="45"/>
    </row>
  </sheetData>
  <phoneticPr fontId="3" type="noConversion"/>
  <pageMargins left="0.59055118110236227" right="0.74803149606299213" top="0" bottom="0" header="0" footer="0"/>
  <pageSetup paperSize="9" orientation="portrait" r:id="rId1"/>
  <headerFooter alignWithMargins="0">
    <oddHeader>&amp;R50</oddHeader>
    <oddFooter>&amp;C&amp;8Ministrstvo za javno upravo / Služba za upravne enote</oddFooter>
  </headerFooter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7">
    <tabColor indexed="38"/>
  </sheetPr>
  <dimension ref="A1:L64"/>
  <sheetViews>
    <sheetView workbookViewId="0">
      <pane ySplit="4" topLeftCell="A5" activePane="bottomLeft" state="frozen"/>
      <selection activeCell="B12" sqref="B12"/>
      <selection pane="bottomLeft" activeCell="G2" sqref="G2:J2"/>
    </sheetView>
  </sheetViews>
  <sheetFormatPr defaultColWidth="8.85546875" defaultRowHeight="12.75"/>
  <cols>
    <col min="1" max="1" width="4.85546875" style="3" customWidth="1"/>
    <col min="2" max="2" width="14.85546875" style="3" bestFit="1" customWidth="1"/>
    <col min="3" max="4" width="6.140625" style="3" bestFit="1" customWidth="1"/>
    <col min="5" max="5" width="5.5703125" style="3" bestFit="1" customWidth="1"/>
    <col min="6" max="6" width="6.28515625" style="3" bestFit="1" customWidth="1"/>
    <col min="7" max="7" width="6.140625" style="3" bestFit="1" customWidth="1"/>
    <col min="8" max="8" width="6.140625" style="3" customWidth="1"/>
    <col min="9" max="9" width="5.5703125" style="3" bestFit="1" customWidth="1"/>
    <col min="10" max="10" width="6.28515625" style="3" bestFit="1" customWidth="1"/>
    <col min="11" max="11" width="9.5703125" style="3" customWidth="1"/>
    <col min="12" max="12" width="12.140625" style="76" bestFit="1" customWidth="1"/>
    <col min="13" max="16384" width="8.85546875" style="3"/>
  </cols>
  <sheetData>
    <row r="1" spans="1:12" ht="20.100000000000001" customHeight="1" thickBot="1">
      <c r="A1" s="1" t="s">
        <v>178</v>
      </c>
      <c r="L1" s="47"/>
    </row>
    <row r="2" spans="1:12" s="51" customFormat="1" ht="12.95" customHeight="1" thickBot="1">
      <c r="A2" s="48" t="s">
        <v>61</v>
      </c>
      <c r="B2" s="49" t="s">
        <v>62</v>
      </c>
      <c r="C2" s="359" t="s">
        <v>174</v>
      </c>
      <c r="D2" s="360"/>
      <c r="E2" s="360"/>
      <c r="F2" s="361"/>
      <c r="G2" s="359" t="s">
        <v>151</v>
      </c>
      <c r="H2" s="362"/>
      <c r="I2" s="362"/>
      <c r="J2" s="363"/>
      <c r="K2" s="50" t="s">
        <v>95</v>
      </c>
      <c r="L2" s="50" t="s">
        <v>98</v>
      </c>
    </row>
    <row r="3" spans="1:12" s="51" customFormat="1" ht="12.95" customHeight="1">
      <c r="A3" s="52"/>
      <c r="B3" s="53"/>
      <c r="C3" s="48" t="s">
        <v>99</v>
      </c>
      <c r="D3" s="48" t="s">
        <v>100</v>
      </c>
      <c r="E3" s="48" t="s">
        <v>101</v>
      </c>
      <c r="F3" s="54" t="s">
        <v>65</v>
      </c>
      <c r="G3" s="48" t="s">
        <v>99</v>
      </c>
      <c r="H3" s="48" t="s">
        <v>100</v>
      </c>
      <c r="I3" s="48" t="s">
        <v>101</v>
      </c>
      <c r="J3" s="54" t="s">
        <v>65</v>
      </c>
      <c r="K3" s="55" t="s">
        <v>175</v>
      </c>
      <c r="L3" s="55" t="s">
        <v>102</v>
      </c>
    </row>
    <row r="4" spans="1:12" s="51" customFormat="1" ht="12.95" customHeight="1" thickBot="1">
      <c r="A4" s="56"/>
      <c r="B4" s="57"/>
      <c r="C4" s="56"/>
      <c r="D4" s="56"/>
      <c r="E4" s="56"/>
      <c r="F4" s="58"/>
      <c r="G4" s="56"/>
      <c r="H4" s="56"/>
      <c r="I4" s="56"/>
      <c r="J4" s="58"/>
      <c r="K4" s="59">
        <v>2017</v>
      </c>
      <c r="L4" s="59" t="s">
        <v>166</v>
      </c>
    </row>
    <row r="5" spans="1:12" s="51" customFormat="1" ht="12.95" customHeight="1">
      <c r="A5" s="60">
        <v>6201</v>
      </c>
      <c r="B5" s="61" t="s">
        <v>0</v>
      </c>
      <c r="C5" s="213">
        <v>11.44</v>
      </c>
      <c r="D5" s="213"/>
      <c r="E5" s="214"/>
      <c r="F5" s="63">
        <f>C5+D5+E5</f>
        <v>11.44</v>
      </c>
      <c r="G5" s="213">
        <v>88.45</v>
      </c>
      <c r="H5" s="213"/>
      <c r="I5" s="214"/>
      <c r="J5" s="63">
        <f>G5+H5+I5</f>
        <v>88.45</v>
      </c>
      <c r="K5" s="64">
        <f>F5*100/J5</f>
        <v>12.933860938383267</v>
      </c>
      <c r="L5" s="65">
        <f>F5*100/'REAL 2018 številke'!I4</f>
        <v>1.1454344275336004E-3</v>
      </c>
    </row>
    <row r="6" spans="1:12" s="51" customFormat="1" ht="12.95" customHeight="1">
      <c r="A6" s="66">
        <v>6202</v>
      </c>
      <c r="B6" s="67" t="s">
        <v>1</v>
      </c>
      <c r="C6" s="208">
        <v>1251.6400000000001</v>
      </c>
      <c r="D6" s="208"/>
      <c r="E6" s="215"/>
      <c r="F6" s="63">
        <f t="shared" ref="F6:F62" si="0">C6+D6+E6</f>
        <v>1251.6400000000001</v>
      </c>
      <c r="G6" s="208"/>
      <c r="H6" s="208"/>
      <c r="I6" s="215"/>
      <c r="J6" s="63">
        <f t="shared" ref="J6:J62" si="1">G6+H6+I6</f>
        <v>0</v>
      </c>
      <c r="K6" s="64"/>
      <c r="L6" s="65">
        <f>F6*100/'REAL 2018 številke'!I5</f>
        <v>0.10341544623099103</v>
      </c>
    </row>
    <row r="7" spans="1:12" s="51" customFormat="1" ht="12.95" customHeight="1">
      <c r="A7" s="66">
        <v>6203</v>
      </c>
      <c r="B7" s="67" t="s">
        <v>67</v>
      </c>
      <c r="C7" s="209"/>
      <c r="D7" s="209"/>
      <c r="E7" s="215"/>
      <c r="F7" s="63">
        <f t="shared" si="0"/>
        <v>0</v>
      </c>
      <c r="G7" s="209"/>
      <c r="H7" s="209"/>
      <c r="I7" s="215"/>
      <c r="J7" s="63">
        <f t="shared" si="1"/>
        <v>0</v>
      </c>
      <c r="K7" s="64"/>
      <c r="L7" s="65">
        <f>F7*100/'REAL 2018 številke'!I6</f>
        <v>0</v>
      </c>
    </row>
    <row r="8" spans="1:12" s="51" customFormat="1" ht="12.95" customHeight="1">
      <c r="A8" s="66">
        <v>6204</v>
      </c>
      <c r="B8" s="67" t="s">
        <v>3</v>
      </c>
      <c r="C8" s="209"/>
      <c r="D8" s="209"/>
      <c r="E8" s="215"/>
      <c r="F8" s="63">
        <f t="shared" si="0"/>
        <v>0</v>
      </c>
      <c r="G8" s="209">
        <v>965.95</v>
      </c>
      <c r="H8" s="209"/>
      <c r="I8" s="215"/>
      <c r="J8" s="63">
        <f t="shared" si="1"/>
        <v>965.95</v>
      </c>
      <c r="K8" s="64"/>
      <c r="L8" s="65">
        <f>F8*100/'REAL 2018 številke'!I7</f>
        <v>0</v>
      </c>
    </row>
    <row r="9" spans="1:12" s="51" customFormat="1" ht="12.95" customHeight="1">
      <c r="A9" s="66">
        <v>6205</v>
      </c>
      <c r="B9" s="67" t="s">
        <v>68</v>
      </c>
      <c r="C9" s="209"/>
      <c r="D9" s="209"/>
      <c r="E9" s="215"/>
      <c r="F9" s="63">
        <f t="shared" si="0"/>
        <v>0</v>
      </c>
      <c r="G9" s="209"/>
      <c r="H9" s="209"/>
      <c r="I9" s="215"/>
      <c r="J9" s="63">
        <f t="shared" si="1"/>
        <v>0</v>
      </c>
      <c r="K9" s="64"/>
      <c r="L9" s="65">
        <f>F9*100/'REAL 2018 številke'!I8</f>
        <v>0</v>
      </c>
    </row>
    <row r="10" spans="1:12" s="51" customFormat="1" ht="12.95" customHeight="1">
      <c r="A10" s="66">
        <v>6206</v>
      </c>
      <c r="B10" s="67" t="s">
        <v>69</v>
      </c>
      <c r="C10" s="209"/>
      <c r="D10" s="209"/>
      <c r="E10" s="215"/>
      <c r="F10" s="63">
        <f t="shared" si="0"/>
        <v>0</v>
      </c>
      <c r="G10" s="209"/>
      <c r="H10" s="209"/>
      <c r="I10" s="215"/>
      <c r="J10" s="63">
        <f t="shared" si="1"/>
        <v>0</v>
      </c>
      <c r="K10" s="64"/>
      <c r="L10" s="65">
        <f>F10*100/'REAL 2018 številke'!I9</f>
        <v>0</v>
      </c>
    </row>
    <row r="11" spans="1:12" s="51" customFormat="1" ht="12.95" customHeight="1">
      <c r="A11" s="66">
        <v>6207</v>
      </c>
      <c r="B11" s="67" t="s">
        <v>70</v>
      </c>
      <c r="C11" s="209"/>
      <c r="D11" s="209"/>
      <c r="E11" s="215"/>
      <c r="F11" s="63">
        <f t="shared" si="0"/>
        <v>0</v>
      </c>
      <c r="G11" s="209"/>
      <c r="H11" s="209"/>
      <c r="I11" s="215"/>
      <c r="J11" s="63">
        <f t="shared" si="1"/>
        <v>0</v>
      </c>
      <c r="K11" s="64"/>
      <c r="L11" s="65">
        <f>F11*100/'REAL 2018 številke'!I10</f>
        <v>0</v>
      </c>
    </row>
    <row r="12" spans="1:12" s="51" customFormat="1" ht="12.95" customHeight="1">
      <c r="A12" s="66">
        <v>6208</v>
      </c>
      <c r="B12" s="67" t="s">
        <v>7</v>
      </c>
      <c r="C12" s="209">
        <v>17.600000000000001</v>
      </c>
      <c r="D12" s="209"/>
      <c r="E12" s="215"/>
      <c r="F12" s="63">
        <f t="shared" si="0"/>
        <v>17.600000000000001</v>
      </c>
      <c r="G12" s="209">
        <v>10</v>
      </c>
      <c r="H12" s="209"/>
      <c r="I12" s="215"/>
      <c r="J12" s="63">
        <f t="shared" si="1"/>
        <v>10</v>
      </c>
      <c r="K12" s="64">
        <f>F12*100/J12</f>
        <v>176.00000000000003</v>
      </c>
      <c r="L12" s="65">
        <f>F12*100/'REAL 2018 številke'!I11</f>
        <v>1.8083106835570558E-3</v>
      </c>
    </row>
    <row r="13" spans="1:12" s="51" customFormat="1" ht="12.95" customHeight="1">
      <c r="A13" s="66">
        <v>6209</v>
      </c>
      <c r="B13" s="67" t="s">
        <v>8</v>
      </c>
      <c r="C13" s="209">
        <v>1491.3630000000001</v>
      </c>
      <c r="D13" s="209"/>
      <c r="E13" s="215"/>
      <c r="F13" s="63">
        <f t="shared" si="0"/>
        <v>1491.3630000000001</v>
      </c>
      <c r="G13" s="209"/>
      <c r="H13" s="209"/>
      <c r="I13" s="215"/>
      <c r="J13" s="63">
        <f t="shared" si="1"/>
        <v>0</v>
      </c>
      <c r="K13" s="64"/>
      <c r="L13" s="65">
        <f>F13*100/'REAL 2018 številke'!I12</f>
        <v>0.13280845531216323</v>
      </c>
    </row>
    <row r="14" spans="1:12" s="51" customFormat="1" ht="12.95" customHeight="1">
      <c r="A14" s="66">
        <v>6210</v>
      </c>
      <c r="B14" s="67" t="s">
        <v>9</v>
      </c>
      <c r="C14" s="209"/>
      <c r="D14" s="209"/>
      <c r="E14" s="215"/>
      <c r="F14" s="63">
        <f t="shared" si="0"/>
        <v>0</v>
      </c>
      <c r="G14" s="209"/>
      <c r="H14" s="209"/>
      <c r="I14" s="215"/>
      <c r="J14" s="63">
        <f t="shared" si="1"/>
        <v>0</v>
      </c>
      <c r="K14" s="64"/>
      <c r="L14" s="65">
        <f>F14*100/'REAL 2018 številke'!I13</f>
        <v>0</v>
      </c>
    </row>
    <row r="15" spans="1:12" s="51" customFormat="1" ht="12.95" customHeight="1">
      <c r="A15" s="66">
        <v>6211</v>
      </c>
      <c r="B15" s="67" t="s">
        <v>10</v>
      </c>
      <c r="C15" s="209"/>
      <c r="D15" s="209"/>
      <c r="E15" s="215"/>
      <c r="F15" s="63">
        <f t="shared" si="0"/>
        <v>0</v>
      </c>
      <c r="G15" s="209"/>
      <c r="H15" s="209"/>
      <c r="I15" s="215"/>
      <c r="J15" s="63">
        <f t="shared" si="1"/>
        <v>0</v>
      </c>
      <c r="K15" s="64"/>
      <c r="L15" s="65">
        <f>F15*100/'REAL 2018 številke'!I14</f>
        <v>0</v>
      </c>
    </row>
    <row r="16" spans="1:12" s="51" customFormat="1" ht="12.95" customHeight="1">
      <c r="A16" s="66">
        <v>6212</v>
      </c>
      <c r="B16" s="67" t="s">
        <v>11</v>
      </c>
      <c r="C16" s="209"/>
      <c r="D16" s="209"/>
      <c r="E16" s="215"/>
      <c r="F16" s="63">
        <f t="shared" si="0"/>
        <v>0</v>
      </c>
      <c r="G16" s="209"/>
      <c r="H16" s="209"/>
      <c r="I16" s="215"/>
      <c r="J16" s="63">
        <f t="shared" si="1"/>
        <v>0</v>
      </c>
      <c r="K16" s="64"/>
      <c r="L16" s="65">
        <f>F16*100/'REAL 2018 številke'!I15</f>
        <v>0</v>
      </c>
    </row>
    <row r="17" spans="1:12" s="51" customFormat="1" ht="12.95" customHeight="1">
      <c r="A17" s="66">
        <v>6213</v>
      </c>
      <c r="B17" s="67" t="s">
        <v>12</v>
      </c>
      <c r="C17" s="209">
        <v>96</v>
      </c>
      <c r="D17" s="209">
        <v>273.3</v>
      </c>
      <c r="E17" s="215"/>
      <c r="F17" s="63">
        <f t="shared" si="0"/>
        <v>369.3</v>
      </c>
      <c r="G17" s="209"/>
      <c r="H17" s="209">
        <v>757.62</v>
      </c>
      <c r="I17" s="215"/>
      <c r="J17" s="63">
        <f t="shared" si="1"/>
        <v>757.62</v>
      </c>
      <c r="K17" s="64">
        <f>F17*100/J17</f>
        <v>48.744753306406906</v>
      </c>
      <c r="L17" s="65">
        <f>F17*100/'REAL 2018 številke'!I16</f>
        <v>3.9463579145089571E-2</v>
      </c>
    </row>
    <row r="18" spans="1:12" s="51" customFormat="1" ht="12.95" customHeight="1">
      <c r="A18" s="66">
        <v>6214</v>
      </c>
      <c r="B18" s="67" t="s">
        <v>13</v>
      </c>
      <c r="C18" s="209"/>
      <c r="D18" s="209"/>
      <c r="E18" s="215"/>
      <c r="F18" s="63">
        <f t="shared" si="0"/>
        <v>0</v>
      </c>
      <c r="G18" s="209">
        <v>70</v>
      </c>
      <c r="H18" s="209">
        <v>295.29000000000002</v>
      </c>
      <c r="I18" s="215"/>
      <c r="J18" s="63">
        <f t="shared" si="1"/>
        <v>365.29</v>
      </c>
      <c r="K18" s="64"/>
      <c r="L18" s="65">
        <f>F18*100/'REAL 2018 številke'!I17</f>
        <v>0</v>
      </c>
    </row>
    <row r="19" spans="1:12" s="51" customFormat="1" ht="12.95" customHeight="1">
      <c r="A19" s="66">
        <v>6215</v>
      </c>
      <c r="B19" s="67" t="s">
        <v>14</v>
      </c>
      <c r="C19" s="209"/>
      <c r="D19" s="209"/>
      <c r="E19" s="215"/>
      <c r="F19" s="63">
        <f t="shared" si="0"/>
        <v>0</v>
      </c>
      <c r="G19" s="209"/>
      <c r="H19" s="209"/>
      <c r="I19" s="215"/>
      <c r="J19" s="63">
        <f t="shared" si="1"/>
        <v>0</v>
      </c>
      <c r="K19" s="64"/>
      <c r="L19" s="65">
        <f>F19*100/'REAL 2018 številke'!I18</f>
        <v>0</v>
      </c>
    </row>
    <row r="20" spans="1:12" s="51" customFormat="1" ht="12.95" customHeight="1">
      <c r="A20" s="66">
        <v>6216</v>
      </c>
      <c r="B20" s="67" t="s">
        <v>71</v>
      </c>
      <c r="C20" s="208"/>
      <c r="D20" s="208"/>
      <c r="E20" s="215"/>
      <c r="F20" s="63">
        <f t="shared" si="0"/>
        <v>0</v>
      </c>
      <c r="G20" s="208"/>
      <c r="H20" s="208"/>
      <c r="I20" s="215"/>
      <c r="J20" s="63">
        <f t="shared" si="1"/>
        <v>0</v>
      </c>
      <c r="K20" s="64"/>
      <c r="L20" s="65">
        <f>F20*100/'REAL 2018 številke'!I19</f>
        <v>0</v>
      </c>
    </row>
    <row r="21" spans="1:12" s="51" customFormat="1" ht="12.95" customHeight="1">
      <c r="A21" s="66">
        <v>6217</v>
      </c>
      <c r="B21" s="67" t="s">
        <v>72</v>
      </c>
      <c r="C21" s="209"/>
      <c r="D21" s="209"/>
      <c r="E21" s="215"/>
      <c r="F21" s="63">
        <f t="shared" si="0"/>
        <v>0</v>
      </c>
      <c r="G21" s="209">
        <v>500</v>
      </c>
      <c r="H21" s="209"/>
      <c r="I21" s="215"/>
      <c r="J21" s="63">
        <f t="shared" si="1"/>
        <v>500</v>
      </c>
      <c r="K21" s="64"/>
      <c r="L21" s="65">
        <f>F21*100/'REAL 2018 številke'!I20</f>
        <v>0</v>
      </c>
    </row>
    <row r="22" spans="1:12" s="51" customFormat="1" ht="12.95" customHeight="1">
      <c r="A22" s="66">
        <v>6218</v>
      </c>
      <c r="B22" s="67" t="s">
        <v>73</v>
      </c>
      <c r="C22" s="209">
        <v>1100</v>
      </c>
      <c r="D22" s="209"/>
      <c r="E22" s="215"/>
      <c r="F22" s="63">
        <f t="shared" si="0"/>
        <v>1100</v>
      </c>
      <c r="G22" s="209"/>
      <c r="H22" s="209"/>
      <c r="I22" s="215"/>
      <c r="J22" s="63">
        <f t="shared" si="1"/>
        <v>0</v>
      </c>
      <c r="K22" s="64"/>
      <c r="L22" s="65">
        <f>F22*100/'REAL 2018 številke'!I21</f>
        <v>3.704175219017946E-2</v>
      </c>
    </row>
    <row r="23" spans="1:12" s="51" customFormat="1" ht="12.95" customHeight="1">
      <c r="A23" s="66">
        <v>6219</v>
      </c>
      <c r="B23" s="67" t="s">
        <v>18</v>
      </c>
      <c r="C23" s="209"/>
      <c r="D23" s="209"/>
      <c r="E23" s="215"/>
      <c r="F23" s="63">
        <f t="shared" si="0"/>
        <v>0</v>
      </c>
      <c r="G23" s="209">
        <v>42.51</v>
      </c>
      <c r="H23" s="209"/>
      <c r="I23" s="215"/>
      <c r="J23" s="63">
        <f t="shared" si="1"/>
        <v>42.51</v>
      </c>
      <c r="K23" s="64"/>
      <c r="L23" s="65">
        <f>F23*100/'REAL 2018 številke'!I22</f>
        <v>0</v>
      </c>
    </row>
    <row r="24" spans="1:12" s="51" customFormat="1" ht="12.95" customHeight="1">
      <c r="A24" s="66">
        <v>6220</v>
      </c>
      <c r="B24" s="67" t="s">
        <v>19</v>
      </c>
      <c r="C24" s="209"/>
      <c r="D24" s="209"/>
      <c r="E24" s="215"/>
      <c r="F24" s="63">
        <f t="shared" si="0"/>
        <v>0</v>
      </c>
      <c r="G24" s="209"/>
      <c r="H24" s="209"/>
      <c r="I24" s="215"/>
      <c r="J24" s="63">
        <f t="shared" si="1"/>
        <v>0</v>
      </c>
      <c r="K24" s="64"/>
      <c r="L24" s="65">
        <f>F24*100/'REAL 2018 številke'!I23</f>
        <v>0</v>
      </c>
    </row>
    <row r="25" spans="1:12" s="51" customFormat="1" ht="12.95" customHeight="1">
      <c r="A25" s="66">
        <v>6221</v>
      </c>
      <c r="B25" s="67" t="s">
        <v>20</v>
      </c>
      <c r="C25" s="209">
        <v>50</v>
      </c>
      <c r="D25" s="209"/>
      <c r="E25" s="215"/>
      <c r="F25" s="63">
        <f t="shared" si="0"/>
        <v>50</v>
      </c>
      <c r="G25" s="209"/>
      <c r="H25" s="209"/>
      <c r="I25" s="215"/>
      <c r="J25" s="63">
        <f t="shared" si="1"/>
        <v>0</v>
      </c>
      <c r="K25" s="64"/>
      <c r="L25" s="65">
        <f>F25*100/'REAL 2018 številke'!I24</f>
        <v>7.222176866951497E-3</v>
      </c>
    </row>
    <row r="26" spans="1:12" s="51" customFormat="1" ht="12.95" customHeight="1">
      <c r="A26" s="66">
        <v>6222</v>
      </c>
      <c r="B26" s="67" t="s">
        <v>74</v>
      </c>
      <c r="C26" s="209"/>
      <c r="D26" s="209"/>
      <c r="E26" s="215"/>
      <c r="F26" s="63">
        <f t="shared" si="0"/>
        <v>0</v>
      </c>
      <c r="G26" s="209"/>
      <c r="H26" s="209"/>
      <c r="I26" s="215"/>
      <c r="J26" s="63">
        <f t="shared" si="1"/>
        <v>0</v>
      </c>
      <c r="K26" s="64"/>
      <c r="L26" s="65">
        <f>F26*100/'REAL 2018 številke'!I25</f>
        <v>0</v>
      </c>
    </row>
    <row r="27" spans="1:12" s="51" customFormat="1" ht="12.95" customHeight="1">
      <c r="A27" s="66">
        <v>6223</v>
      </c>
      <c r="B27" s="67" t="s">
        <v>22</v>
      </c>
      <c r="C27" s="209"/>
      <c r="D27" s="209"/>
      <c r="E27" s="215"/>
      <c r="F27" s="63">
        <f t="shared" si="0"/>
        <v>0</v>
      </c>
      <c r="G27" s="209"/>
      <c r="H27" s="209"/>
      <c r="I27" s="215"/>
      <c r="J27" s="63">
        <f t="shared" si="1"/>
        <v>0</v>
      </c>
      <c r="K27" s="64"/>
      <c r="L27" s="65">
        <f>F27*100/'REAL 2018 številke'!I26</f>
        <v>0</v>
      </c>
    </row>
    <row r="28" spans="1:12" s="51" customFormat="1" ht="12.95" customHeight="1">
      <c r="A28" s="66">
        <v>6224</v>
      </c>
      <c r="B28" s="67" t="s">
        <v>75</v>
      </c>
      <c r="C28" s="209"/>
      <c r="D28" s="209"/>
      <c r="E28" s="215"/>
      <c r="F28" s="63">
        <f t="shared" si="0"/>
        <v>0</v>
      </c>
      <c r="G28" s="209"/>
      <c r="H28" s="209"/>
      <c r="I28" s="215"/>
      <c r="J28" s="63">
        <f t="shared" si="1"/>
        <v>0</v>
      </c>
      <c r="K28" s="64"/>
      <c r="L28" s="65">
        <f>F28*100/'REAL 2018 številke'!I27</f>
        <v>0</v>
      </c>
    </row>
    <row r="29" spans="1:12" s="51" customFormat="1" ht="12.95" customHeight="1">
      <c r="A29" s="66">
        <v>6225</v>
      </c>
      <c r="B29" s="67" t="s">
        <v>24</v>
      </c>
      <c r="C29" s="209"/>
      <c r="D29" s="209"/>
      <c r="E29" s="215"/>
      <c r="F29" s="63">
        <f t="shared" si="0"/>
        <v>0</v>
      </c>
      <c r="G29" s="209">
        <v>100</v>
      </c>
      <c r="H29" s="209"/>
      <c r="I29" s="215"/>
      <c r="J29" s="63">
        <f t="shared" si="1"/>
        <v>100</v>
      </c>
      <c r="K29" s="64"/>
      <c r="L29" s="65">
        <f>F29*100/'REAL 2018 številke'!I28</f>
        <v>0</v>
      </c>
    </row>
    <row r="30" spans="1:12" s="51" customFormat="1" ht="12.95" customHeight="1">
      <c r="A30" s="66">
        <v>6226</v>
      </c>
      <c r="B30" s="67" t="s">
        <v>25</v>
      </c>
      <c r="C30" s="209">
        <v>905.7</v>
      </c>
      <c r="D30" s="209"/>
      <c r="E30" s="215"/>
      <c r="F30" s="63">
        <f t="shared" si="0"/>
        <v>905.7</v>
      </c>
      <c r="G30" s="209">
        <v>64.5</v>
      </c>
      <c r="H30" s="209"/>
      <c r="I30" s="215"/>
      <c r="J30" s="63">
        <f t="shared" si="1"/>
        <v>64.5</v>
      </c>
      <c r="K30" s="64">
        <f>F30*100/J30</f>
        <v>1404.1860465116279</v>
      </c>
      <c r="L30" s="65">
        <f>F30*100/'REAL 2018 številke'!I29</f>
        <v>0.12764385164004591</v>
      </c>
    </row>
    <row r="31" spans="1:12" s="51" customFormat="1" ht="12.95" customHeight="1">
      <c r="A31" s="66">
        <v>6227</v>
      </c>
      <c r="B31" s="67" t="s">
        <v>76</v>
      </c>
      <c r="C31" s="209">
        <v>175.68</v>
      </c>
      <c r="D31" s="209"/>
      <c r="E31" s="215"/>
      <c r="F31" s="63">
        <f t="shared" si="0"/>
        <v>175.68</v>
      </c>
      <c r="G31" s="209"/>
      <c r="H31" s="209"/>
      <c r="I31" s="215"/>
      <c r="J31" s="63">
        <f t="shared" si="1"/>
        <v>0</v>
      </c>
      <c r="K31" s="64"/>
      <c r="L31" s="65">
        <f>F31*100/'REAL 2018 številke'!I30</f>
        <v>4.0486085977586971E-3</v>
      </c>
    </row>
    <row r="32" spans="1:12" s="51" customFormat="1" ht="12.95" customHeight="1">
      <c r="A32" s="66">
        <v>6228</v>
      </c>
      <c r="B32" s="67" t="s">
        <v>27</v>
      </c>
      <c r="C32" s="210"/>
      <c r="D32" s="210"/>
      <c r="E32" s="215"/>
      <c r="F32" s="63">
        <f t="shared" si="0"/>
        <v>0</v>
      </c>
      <c r="G32" s="210"/>
      <c r="H32" s="210"/>
      <c r="I32" s="215"/>
      <c r="J32" s="63">
        <f t="shared" si="1"/>
        <v>0</v>
      </c>
      <c r="K32" s="64"/>
      <c r="L32" s="65">
        <f>F32*100/'REAL 2018 številke'!I31</f>
        <v>0</v>
      </c>
    </row>
    <row r="33" spans="1:12" s="51" customFormat="1" ht="12.95" customHeight="1">
      <c r="A33" s="66">
        <v>6229</v>
      </c>
      <c r="B33" s="67" t="s">
        <v>77</v>
      </c>
      <c r="C33" s="209"/>
      <c r="D33" s="209">
        <v>1500</v>
      </c>
      <c r="E33" s="215">
        <v>1171.8</v>
      </c>
      <c r="F33" s="63">
        <f t="shared" si="0"/>
        <v>2671.8</v>
      </c>
      <c r="G33" s="209"/>
      <c r="H33" s="209">
        <v>200</v>
      </c>
      <c r="I33" s="215">
        <v>1108.45</v>
      </c>
      <c r="J33" s="63">
        <f t="shared" si="1"/>
        <v>1308.45</v>
      </c>
      <c r="K33" s="64">
        <f>F33*100/J33</f>
        <v>204.19580419580419</v>
      </c>
      <c r="L33" s="65">
        <f>F33*100/'REAL 2018 številke'!I32</f>
        <v>0.40185990232479063</v>
      </c>
    </row>
    <row r="34" spans="1:12" s="51" customFormat="1" ht="12.95" customHeight="1">
      <c r="A34" s="66">
        <v>6230</v>
      </c>
      <c r="B34" s="67" t="s">
        <v>29</v>
      </c>
      <c r="C34" s="209">
        <v>1500</v>
      </c>
      <c r="D34" s="209"/>
      <c r="E34" s="215"/>
      <c r="F34" s="63">
        <f t="shared" si="0"/>
        <v>1500</v>
      </c>
      <c r="G34" s="209"/>
      <c r="H34" s="209">
        <v>300</v>
      </c>
      <c r="I34" s="215"/>
      <c r="J34" s="63">
        <f t="shared" si="1"/>
        <v>300</v>
      </c>
      <c r="K34" s="64">
        <f>F34*100/J34</f>
        <v>500</v>
      </c>
      <c r="L34" s="65">
        <f>F34*100/'REAL 2018 številke'!I33</f>
        <v>7.037033660998418E-2</v>
      </c>
    </row>
    <row r="35" spans="1:12" s="51" customFormat="1" ht="12.95" customHeight="1">
      <c r="A35" s="66">
        <v>6231</v>
      </c>
      <c r="B35" s="67" t="s">
        <v>30</v>
      </c>
      <c r="C35" s="209"/>
      <c r="D35" s="209">
        <v>314.76</v>
      </c>
      <c r="E35" s="215"/>
      <c r="F35" s="63">
        <f t="shared" si="0"/>
        <v>314.76</v>
      </c>
      <c r="G35" s="209"/>
      <c r="H35" s="209"/>
      <c r="I35" s="215"/>
      <c r="J35" s="63">
        <f t="shared" si="1"/>
        <v>0</v>
      </c>
      <c r="K35" s="64"/>
      <c r="L35" s="65">
        <f>F35*100/'REAL 2018 številke'!I34</f>
        <v>1.407123926538815E-2</v>
      </c>
    </row>
    <row r="36" spans="1:12" s="51" customFormat="1" ht="12.95" customHeight="1">
      <c r="A36" s="66">
        <v>6232</v>
      </c>
      <c r="B36" s="67" t="s">
        <v>78</v>
      </c>
      <c r="C36" s="209"/>
      <c r="D36" s="209"/>
      <c r="E36" s="215"/>
      <c r="F36" s="63">
        <f t="shared" si="0"/>
        <v>0</v>
      </c>
      <c r="G36" s="209"/>
      <c r="H36" s="209"/>
      <c r="I36" s="215"/>
      <c r="J36" s="63">
        <f t="shared" si="1"/>
        <v>0</v>
      </c>
      <c r="K36" s="64"/>
      <c r="L36" s="65">
        <f>F36*100/'REAL 2018 številke'!I35</f>
        <v>0</v>
      </c>
    </row>
    <row r="37" spans="1:12" s="51" customFormat="1" ht="12.95" customHeight="1">
      <c r="A37" s="66">
        <v>6233</v>
      </c>
      <c r="B37" s="67" t="s">
        <v>32</v>
      </c>
      <c r="C37" s="209"/>
      <c r="D37" s="209"/>
      <c r="E37" s="215"/>
      <c r="F37" s="63">
        <f t="shared" si="0"/>
        <v>0</v>
      </c>
      <c r="G37" s="209"/>
      <c r="H37" s="209"/>
      <c r="I37" s="215"/>
      <c r="J37" s="63">
        <f t="shared" si="1"/>
        <v>0</v>
      </c>
      <c r="K37" s="64"/>
      <c r="L37" s="65">
        <f>F37*100/'REAL 2018 številke'!I36</f>
        <v>0</v>
      </c>
    </row>
    <row r="38" spans="1:12" s="51" customFormat="1" ht="12.95" customHeight="1">
      <c r="A38" s="66">
        <v>6234</v>
      </c>
      <c r="B38" s="67" t="s">
        <v>79</v>
      </c>
      <c r="C38" s="209"/>
      <c r="D38" s="209"/>
      <c r="E38" s="215"/>
      <c r="F38" s="63">
        <f t="shared" si="0"/>
        <v>0</v>
      </c>
      <c r="G38" s="209"/>
      <c r="H38" s="209"/>
      <c r="I38" s="215"/>
      <c r="J38" s="63">
        <f t="shared" si="1"/>
        <v>0</v>
      </c>
      <c r="K38" s="64"/>
      <c r="L38" s="65">
        <f>F38*100/'REAL 2018 številke'!I37</f>
        <v>0</v>
      </c>
    </row>
    <row r="39" spans="1:12" s="51" customFormat="1" ht="12.95" customHeight="1">
      <c r="A39" s="66">
        <v>6235</v>
      </c>
      <c r="B39" s="67" t="s">
        <v>80</v>
      </c>
      <c r="C39" s="209"/>
      <c r="D39" s="209">
        <v>3483</v>
      </c>
      <c r="E39" s="215"/>
      <c r="F39" s="63">
        <f t="shared" si="0"/>
        <v>3483</v>
      </c>
      <c r="G39" s="209"/>
      <c r="H39" s="209">
        <v>478.22</v>
      </c>
      <c r="I39" s="215"/>
      <c r="J39" s="63">
        <f t="shared" si="1"/>
        <v>478.22</v>
      </c>
      <c r="K39" s="64">
        <f>F39*100/J39</f>
        <v>728.32587512023747</v>
      </c>
      <c r="L39" s="65">
        <f>F39*100/'REAL 2018 številke'!I38</f>
        <v>0.35851678548724047</v>
      </c>
    </row>
    <row r="40" spans="1:12" s="51" customFormat="1" ht="12.95" customHeight="1">
      <c r="A40" s="66">
        <v>6236</v>
      </c>
      <c r="B40" s="67" t="s">
        <v>81</v>
      </c>
      <c r="C40" s="209"/>
      <c r="D40" s="209"/>
      <c r="E40" s="215"/>
      <c r="F40" s="63">
        <f t="shared" si="0"/>
        <v>0</v>
      </c>
      <c r="G40" s="209"/>
      <c r="H40" s="209"/>
      <c r="I40" s="215"/>
      <c r="J40" s="63">
        <f t="shared" si="1"/>
        <v>0</v>
      </c>
      <c r="K40" s="64"/>
      <c r="L40" s="65">
        <f>F40*100/'REAL 2018 številke'!I39</f>
        <v>0</v>
      </c>
    </row>
    <row r="41" spans="1:12" s="51" customFormat="1" ht="12.95" customHeight="1">
      <c r="A41" s="66">
        <v>6237</v>
      </c>
      <c r="B41" s="67" t="s">
        <v>82</v>
      </c>
      <c r="C41" s="209"/>
      <c r="D41" s="209"/>
      <c r="E41" s="215"/>
      <c r="F41" s="63">
        <f t="shared" si="0"/>
        <v>0</v>
      </c>
      <c r="G41" s="209">
        <v>30</v>
      </c>
      <c r="H41" s="209"/>
      <c r="I41" s="215"/>
      <c r="J41" s="63">
        <f t="shared" si="1"/>
        <v>30</v>
      </c>
      <c r="K41" s="64"/>
      <c r="L41" s="65">
        <f>F41*100/'REAL 2018 številke'!I40</f>
        <v>0</v>
      </c>
    </row>
    <row r="42" spans="1:12" s="51" customFormat="1" ht="12.95" customHeight="1">
      <c r="A42" s="66">
        <v>6238</v>
      </c>
      <c r="B42" s="67" t="s">
        <v>83</v>
      </c>
      <c r="C42" s="209">
        <v>53.56</v>
      </c>
      <c r="D42" s="209"/>
      <c r="E42" s="215"/>
      <c r="F42" s="63">
        <f t="shared" si="0"/>
        <v>53.56</v>
      </c>
      <c r="G42" s="209">
        <v>53.52</v>
      </c>
      <c r="H42" s="209"/>
      <c r="I42" s="215"/>
      <c r="J42" s="63">
        <f t="shared" si="1"/>
        <v>53.52</v>
      </c>
      <c r="K42" s="64">
        <f>F42*100/J42</f>
        <v>100.07473841554558</v>
      </c>
      <c r="L42" s="65">
        <f>F42*100/'REAL 2018 številke'!I41</f>
        <v>8.2809833510025747E-3</v>
      </c>
    </row>
    <row r="43" spans="1:12" s="51" customFormat="1" ht="12.95" customHeight="1">
      <c r="A43" s="66">
        <v>6239</v>
      </c>
      <c r="B43" s="67" t="s">
        <v>84</v>
      </c>
      <c r="C43" s="209">
        <v>295.33999999999997</v>
      </c>
      <c r="D43" s="209"/>
      <c r="E43" s="215"/>
      <c r="F43" s="63">
        <f t="shared" si="0"/>
        <v>295.33999999999997</v>
      </c>
      <c r="G43" s="209">
        <v>187.03</v>
      </c>
      <c r="H43" s="209"/>
      <c r="I43" s="215"/>
      <c r="J43" s="63">
        <f t="shared" si="1"/>
        <v>187.03</v>
      </c>
      <c r="K43" s="64">
        <f>F43*100/J43</f>
        <v>157.9104956424103</v>
      </c>
      <c r="L43" s="65">
        <f>F43*100/'REAL 2018 številke'!I42</f>
        <v>2.4093305228012282E-2</v>
      </c>
    </row>
    <row r="44" spans="1:12" s="51" customFormat="1" ht="12.95" customHeight="1">
      <c r="A44" s="66">
        <v>6240</v>
      </c>
      <c r="B44" s="67" t="s">
        <v>39</v>
      </c>
      <c r="C44" s="209"/>
      <c r="D44" s="209"/>
      <c r="E44" s="215"/>
      <c r="F44" s="63">
        <f t="shared" si="0"/>
        <v>0</v>
      </c>
      <c r="G44" s="209"/>
      <c r="H44" s="209"/>
      <c r="I44" s="215"/>
      <c r="J44" s="63">
        <f t="shared" si="1"/>
        <v>0</v>
      </c>
      <c r="K44" s="64"/>
      <c r="L44" s="65">
        <f>F44*100/'REAL 2018 številke'!I43</f>
        <v>0</v>
      </c>
    </row>
    <row r="45" spans="1:12" s="51" customFormat="1" ht="12.95" customHeight="1">
      <c r="A45" s="66">
        <v>6241</v>
      </c>
      <c r="B45" s="67" t="s">
        <v>40</v>
      </c>
      <c r="C45" s="209"/>
      <c r="D45" s="209"/>
      <c r="E45" s="215"/>
      <c r="F45" s="63">
        <f t="shared" si="0"/>
        <v>0</v>
      </c>
      <c r="G45" s="209"/>
      <c r="H45" s="209"/>
      <c r="I45" s="215"/>
      <c r="J45" s="63">
        <f t="shared" si="1"/>
        <v>0</v>
      </c>
      <c r="K45" s="64"/>
      <c r="L45" s="65">
        <f>F45*100/'REAL 2018 številke'!I44</f>
        <v>0</v>
      </c>
    </row>
    <row r="46" spans="1:12" s="51" customFormat="1" ht="12.95" customHeight="1">
      <c r="A46" s="66">
        <v>6242</v>
      </c>
      <c r="B46" s="67" t="s">
        <v>41</v>
      </c>
      <c r="C46" s="209"/>
      <c r="D46" s="209"/>
      <c r="E46" s="215"/>
      <c r="F46" s="63">
        <f t="shared" si="0"/>
        <v>0</v>
      </c>
      <c r="G46" s="209"/>
      <c r="H46" s="209"/>
      <c r="I46" s="215"/>
      <c r="J46" s="63">
        <f t="shared" si="1"/>
        <v>0</v>
      </c>
      <c r="K46" s="64"/>
      <c r="L46" s="65">
        <f>F46*100/'REAL 2018 številke'!I45</f>
        <v>0</v>
      </c>
    </row>
    <row r="47" spans="1:12" s="51" customFormat="1" ht="12.95" customHeight="1">
      <c r="A47" s="66">
        <v>6243</v>
      </c>
      <c r="B47" s="67" t="s">
        <v>85</v>
      </c>
      <c r="C47" s="209">
        <v>3822.38</v>
      </c>
      <c r="D47" s="209"/>
      <c r="E47" s="215"/>
      <c r="F47" s="63">
        <f t="shared" si="0"/>
        <v>3822.38</v>
      </c>
      <c r="G47" s="209"/>
      <c r="H47" s="209"/>
      <c r="I47" s="215"/>
      <c r="J47" s="63">
        <f t="shared" si="1"/>
        <v>0</v>
      </c>
      <c r="K47" s="64"/>
      <c r="L47" s="65">
        <f>F47*100/'REAL 2018 številke'!I46</f>
        <v>0.49243174668840367</v>
      </c>
    </row>
    <row r="48" spans="1:12" s="51" customFormat="1" ht="12.95" customHeight="1">
      <c r="A48" s="66">
        <v>6244</v>
      </c>
      <c r="B48" s="67" t="s">
        <v>86</v>
      </c>
      <c r="C48" s="209">
        <v>43.83</v>
      </c>
      <c r="D48" s="209"/>
      <c r="E48" s="215"/>
      <c r="F48" s="63">
        <f t="shared" si="0"/>
        <v>43.83</v>
      </c>
      <c r="G48" s="209"/>
      <c r="H48" s="209"/>
      <c r="I48" s="215"/>
      <c r="J48" s="63">
        <f t="shared" si="1"/>
        <v>0</v>
      </c>
      <c r="K48" s="64"/>
      <c r="L48" s="65">
        <f>F48*100/'REAL 2018 številke'!I47</f>
        <v>4.2428860290823845E-3</v>
      </c>
    </row>
    <row r="49" spans="1:12" s="51" customFormat="1" ht="12.95" customHeight="1">
      <c r="A49" s="66">
        <v>6245</v>
      </c>
      <c r="B49" s="67" t="s">
        <v>87</v>
      </c>
      <c r="C49" s="209">
        <v>3167</v>
      </c>
      <c r="D49" s="209"/>
      <c r="E49" s="215"/>
      <c r="F49" s="63">
        <f t="shared" si="0"/>
        <v>3167</v>
      </c>
      <c r="G49" s="209"/>
      <c r="H49" s="209"/>
      <c r="I49" s="215"/>
      <c r="J49" s="63">
        <f t="shared" si="1"/>
        <v>0</v>
      </c>
      <c r="K49" s="64"/>
      <c r="L49" s="65">
        <f>F49*100/'REAL 2018 številke'!I48</f>
        <v>0.38819661174103409</v>
      </c>
    </row>
    <row r="50" spans="1:12" s="51" customFormat="1" ht="12.95" customHeight="1">
      <c r="A50" s="66">
        <v>6246</v>
      </c>
      <c r="B50" s="67" t="s">
        <v>45</v>
      </c>
      <c r="C50" s="209"/>
      <c r="D50" s="209"/>
      <c r="E50" s="215"/>
      <c r="F50" s="63">
        <f t="shared" si="0"/>
        <v>0</v>
      </c>
      <c r="G50" s="209"/>
      <c r="H50" s="209"/>
      <c r="I50" s="215"/>
      <c r="J50" s="63">
        <f t="shared" si="1"/>
        <v>0</v>
      </c>
      <c r="K50" s="64"/>
      <c r="L50" s="65">
        <f>F50*100/'REAL 2018 številke'!I49</f>
        <v>0</v>
      </c>
    </row>
    <row r="51" spans="1:12" s="51" customFormat="1" ht="12.95" customHeight="1">
      <c r="A51" s="66">
        <v>6247</v>
      </c>
      <c r="B51" s="67" t="s">
        <v>46</v>
      </c>
      <c r="C51" s="211"/>
      <c r="D51" s="211"/>
      <c r="E51" s="215"/>
      <c r="F51" s="63">
        <f t="shared" si="0"/>
        <v>0</v>
      </c>
      <c r="G51" s="211"/>
      <c r="H51" s="211"/>
      <c r="I51" s="215"/>
      <c r="J51" s="63">
        <f t="shared" si="1"/>
        <v>0</v>
      </c>
      <c r="K51" s="64"/>
      <c r="L51" s="65">
        <f>F51*100/'REAL 2018 številke'!I50</f>
        <v>0</v>
      </c>
    </row>
    <row r="52" spans="1:12" s="51" customFormat="1" ht="12.95" customHeight="1">
      <c r="A52" s="66">
        <v>6248</v>
      </c>
      <c r="B52" s="67" t="s">
        <v>47</v>
      </c>
      <c r="C52" s="212"/>
      <c r="D52" s="212"/>
      <c r="E52" s="215"/>
      <c r="F52" s="63">
        <f t="shared" si="0"/>
        <v>0</v>
      </c>
      <c r="G52" s="212"/>
      <c r="H52" s="212"/>
      <c r="I52" s="215"/>
      <c r="J52" s="63">
        <f t="shared" si="1"/>
        <v>0</v>
      </c>
      <c r="K52" s="64"/>
      <c r="L52" s="65">
        <f>F52*100/'REAL 2018 številke'!I51</f>
        <v>0</v>
      </c>
    </row>
    <row r="53" spans="1:12" s="51" customFormat="1" ht="12.95" customHeight="1">
      <c r="A53" s="66">
        <v>6249</v>
      </c>
      <c r="B53" s="67" t="s">
        <v>88</v>
      </c>
      <c r="C53" s="209"/>
      <c r="D53" s="209"/>
      <c r="E53" s="215"/>
      <c r="F53" s="63">
        <f t="shared" si="0"/>
        <v>0</v>
      </c>
      <c r="G53" s="209">
        <v>71.599999999999994</v>
      </c>
      <c r="H53" s="209">
        <v>354.21</v>
      </c>
      <c r="I53" s="215"/>
      <c r="J53" s="63">
        <f t="shared" si="1"/>
        <v>425.80999999999995</v>
      </c>
      <c r="K53" s="64"/>
      <c r="L53" s="65">
        <f>F53*100/'REAL 2018 številke'!I52</f>
        <v>0</v>
      </c>
    </row>
    <row r="54" spans="1:12" s="51" customFormat="1" ht="12.95" customHeight="1">
      <c r="A54" s="66">
        <v>6250</v>
      </c>
      <c r="B54" s="67" t="s">
        <v>89</v>
      </c>
      <c r="C54" s="209">
        <v>803</v>
      </c>
      <c r="D54" s="209"/>
      <c r="E54" s="215"/>
      <c r="F54" s="63">
        <f t="shared" si="0"/>
        <v>803</v>
      </c>
      <c r="G54" s="209"/>
      <c r="H54" s="209"/>
      <c r="I54" s="215"/>
      <c r="J54" s="63">
        <f t="shared" si="1"/>
        <v>0</v>
      </c>
      <c r="K54" s="64"/>
      <c r="L54" s="65">
        <f>F54*100/'REAL 2018 številke'!I53</f>
        <v>6.0053676918741708E-2</v>
      </c>
    </row>
    <row r="55" spans="1:12" s="51" customFormat="1" ht="12.95" customHeight="1">
      <c r="A55" s="66">
        <v>6251</v>
      </c>
      <c r="B55" s="67" t="s">
        <v>90</v>
      </c>
      <c r="C55" s="209">
        <v>1385.94</v>
      </c>
      <c r="D55" s="209"/>
      <c r="E55" s="215"/>
      <c r="F55" s="63">
        <f t="shared" si="0"/>
        <v>1385.94</v>
      </c>
      <c r="G55" s="209">
        <v>200</v>
      </c>
      <c r="H55" s="209"/>
      <c r="I55" s="215"/>
      <c r="J55" s="63">
        <f t="shared" si="1"/>
        <v>200</v>
      </c>
      <c r="K55" s="64">
        <f>F55*100/J55</f>
        <v>692.97</v>
      </c>
      <c r="L55" s="65">
        <f>F55*100/'REAL 2018 številke'!I54</f>
        <v>0.15611400505865067</v>
      </c>
    </row>
    <row r="56" spans="1:12" s="51" customFormat="1" ht="12.95" customHeight="1">
      <c r="A56" s="66">
        <v>6252</v>
      </c>
      <c r="B56" s="67" t="s">
        <v>51</v>
      </c>
      <c r="C56" s="209"/>
      <c r="D56" s="209"/>
      <c r="E56" s="215"/>
      <c r="F56" s="63">
        <f t="shared" si="0"/>
        <v>0</v>
      </c>
      <c r="G56" s="209">
        <v>20</v>
      </c>
      <c r="H56" s="209"/>
      <c r="I56" s="215"/>
      <c r="J56" s="63">
        <f t="shared" si="1"/>
        <v>20</v>
      </c>
      <c r="K56" s="64"/>
      <c r="L56" s="65">
        <f>F56*100/'REAL 2018 številke'!I55</f>
        <v>0</v>
      </c>
    </row>
    <row r="57" spans="1:12" s="51" customFormat="1" ht="12.95" customHeight="1">
      <c r="A57" s="66">
        <v>6253</v>
      </c>
      <c r="B57" s="67" t="s">
        <v>52</v>
      </c>
      <c r="C57" s="209"/>
      <c r="D57" s="209"/>
      <c r="E57" s="215"/>
      <c r="F57" s="63">
        <f t="shared" si="0"/>
        <v>0</v>
      </c>
      <c r="G57" s="209"/>
      <c r="H57" s="209"/>
      <c r="I57" s="215"/>
      <c r="J57" s="63">
        <f t="shared" si="1"/>
        <v>0</v>
      </c>
      <c r="K57" s="64"/>
      <c r="L57" s="65">
        <f>F57*100/'REAL 2018 številke'!I56</f>
        <v>0</v>
      </c>
    </row>
    <row r="58" spans="1:12" s="51" customFormat="1" ht="12.95" customHeight="1">
      <c r="A58" s="66">
        <v>6254</v>
      </c>
      <c r="B58" s="67" t="s">
        <v>53</v>
      </c>
      <c r="C58" s="209"/>
      <c r="D58" s="209"/>
      <c r="E58" s="215"/>
      <c r="F58" s="63">
        <f t="shared" si="0"/>
        <v>0</v>
      </c>
      <c r="G58" s="209"/>
      <c r="H58" s="209"/>
      <c r="I58" s="215"/>
      <c r="J58" s="63">
        <f t="shared" si="1"/>
        <v>0</v>
      </c>
      <c r="K58" s="64"/>
      <c r="L58" s="65">
        <f>F58*100/'REAL 2018 številke'!I57</f>
        <v>0</v>
      </c>
    </row>
    <row r="59" spans="1:12" s="51" customFormat="1" ht="12.95" customHeight="1">
      <c r="A59" s="66">
        <v>6255</v>
      </c>
      <c r="B59" s="67" t="s">
        <v>91</v>
      </c>
      <c r="C59" s="209"/>
      <c r="D59" s="209"/>
      <c r="E59" s="215"/>
      <c r="F59" s="63">
        <f t="shared" si="0"/>
        <v>0</v>
      </c>
      <c r="G59" s="209"/>
      <c r="H59" s="209"/>
      <c r="I59" s="215"/>
      <c r="J59" s="63">
        <f t="shared" si="1"/>
        <v>0</v>
      </c>
      <c r="K59" s="64"/>
      <c r="L59" s="65">
        <f>F59*100/'REAL 2018 številke'!I58</f>
        <v>0</v>
      </c>
    </row>
    <row r="60" spans="1:12" s="51" customFormat="1" ht="12.95" customHeight="1">
      <c r="A60" s="66">
        <v>6256</v>
      </c>
      <c r="B60" s="67" t="s">
        <v>92</v>
      </c>
      <c r="C60" s="209">
        <v>44.9</v>
      </c>
      <c r="D60" s="209"/>
      <c r="E60" s="215"/>
      <c r="F60" s="63">
        <f t="shared" si="0"/>
        <v>44.9</v>
      </c>
      <c r="G60" s="209">
        <v>44.9</v>
      </c>
      <c r="H60" s="209"/>
      <c r="I60" s="215"/>
      <c r="J60" s="63">
        <f t="shared" si="1"/>
        <v>44.9</v>
      </c>
      <c r="K60" s="64">
        <f>F60*100/J60</f>
        <v>100</v>
      </c>
      <c r="L60" s="65">
        <f>F60*100/'REAL 2018 številke'!I59</f>
        <v>5.2762235832763873E-3</v>
      </c>
    </row>
    <row r="61" spans="1:12" s="51" customFormat="1" ht="12.95" customHeight="1">
      <c r="A61" s="66">
        <v>6257</v>
      </c>
      <c r="B61" s="67" t="s">
        <v>93</v>
      </c>
      <c r="C61" s="209">
        <v>1853.23</v>
      </c>
      <c r="D61" s="209"/>
      <c r="E61" s="215"/>
      <c r="F61" s="63">
        <f t="shared" si="0"/>
        <v>1853.23</v>
      </c>
      <c r="G61" s="209"/>
      <c r="H61" s="209"/>
      <c r="I61" s="215"/>
      <c r="J61" s="63">
        <f t="shared" si="1"/>
        <v>0</v>
      </c>
      <c r="K61" s="64"/>
      <c r="L61" s="65">
        <f>F61*100/'REAL 2018 številke'!I60</f>
        <v>0.24426223047663712</v>
      </c>
    </row>
    <row r="62" spans="1:12" s="51" customFormat="1" ht="12.95" customHeight="1" thickBot="1">
      <c r="A62" s="66">
        <v>6258</v>
      </c>
      <c r="B62" s="70" t="s">
        <v>57</v>
      </c>
      <c r="C62" s="216">
        <v>145</v>
      </c>
      <c r="D62" s="216"/>
      <c r="E62" s="217"/>
      <c r="F62" s="63">
        <f t="shared" si="0"/>
        <v>145</v>
      </c>
      <c r="G62" s="216"/>
      <c r="H62" s="216"/>
      <c r="I62" s="217"/>
      <c r="J62" s="63">
        <f t="shared" si="1"/>
        <v>0</v>
      </c>
      <c r="K62" s="64"/>
      <c r="L62" s="205">
        <f>F62*100/'REAL 2018 številke'!I61</f>
        <v>1.0929312343345267E-2</v>
      </c>
    </row>
    <row r="63" spans="1:12" s="75" customFormat="1" ht="15" customHeight="1" thickBot="1">
      <c r="A63" s="71"/>
      <c r="B63" s="72" t="s">
        <v>65</v>
      </c>
      <c r="C63" s="73">
        <f t="shared" ref="C63:J63" si="2">SUM(C5:C62)</f>
        <v>18213.603000000003</v>
      </c>
      <c r="D63" s="73">
        <f t="shared" si="2"/>
        <v>5571.0599999999995</v>
      </c>
      <c r="E63" s="73">
        <f t="shared" si="2"/>
        <v>1171.8</v>
      </c>
      <c r="F63" s="74">
        <f>SUM(F5:F62)</f>
        <v>24956.463000000003</v>
      </c>
      <c r="G63" s="73">
        <f t="shared" si="2"/>
        <v>2448.46</v>
      </c>
      <c r="H63" s="73">
        <f t="shared" si="2"/>
        <v>2385.34</v>
      </c>
      <c r="I63" s="73">
        <f t="shared" si="2"/>
        <v>1108.45</v>
      </c>
      <c r="J63" s="74">
        <f t="shared" si="2"/>
        <v>5942.25</v>
      </c>
      <c r="K63" s="206">
        <f>F63*100/J63</f>
        <v>419.98339013000128</v>
      </c>
      <c r="L63" s="207">
        <f>F63*100/'REAL 2018 številke'!I62</f>
        <v>3.2577547980919261E-2</v>
      </c>
    </row>
    <row r="64" spans="1:12">
      <c r="H64" s="45"/>
      <c r="I64" s="45"/>
    </row>
  </sheetData>
  <phoneticPr fontId="3" type="noConversion"/>
  <pageMargins left="0.59055118110236227" right="0.74803149606299213" top="0" bottom="0" header="0" footer="0"/>
  <pageSetup paperSize="9" orientation="portrait" r:id="rId1"/>
  <headerFooter alignWithMargins="0">
    <oddHeader>&amp;R54</oddHeader>
    <oddFooter>&amp;C&amp;8Ministrstvo za javno upravo / Služba za upravne enote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14</vt:i4>
      </vt:variant>
      <vt:variant>
        <vt:lpstr>Grafikoni</vt:lpstr>
      </vt:variant>
      <vt:variant>
        <vt:i4>21</vt:i4>
      </vt:variant>
    </vt:vector>
  </HeadingPairs>
  <TitlesOfParts>
    <vt:vector size="35" baseType="lpstr">
      <vt:lpstr>REAL 2018 številke</vt:lpstr>
      <vt:lpstr>REAL 2017 številke</vt:lpstr>
      <vt:lpstr>2018 na 2017</vt:lpstr>
      <vt:lpstr>Plače 2018 številke</vt:lpstr>
      <vt:lpstr>MS 2018 številke</vt:lpstr>
      <vt:lpstr>INV 2018 številke</vt:lpstr>
      <vt:lpstr>IZBR 2018 številke</vt:lpstr>
      <vt:lpstr>VT 2018 številke</vt:lpstr>
      <vt:lpstr>TPP 5, 7 in 18</vt:lpstr>
      <vt:lpstr>KU</vt:lpstr>
      <vt:lpstr>T11 - Prihodki</vt:lpstr>
      <vt:lpstr>T12 - Prih 2018 na 2017</vt:lpstr>
      <vt:lpstr>T13 Nabava opreme</vt:lpstr>
      <vt:lpstr>T14 Nabava opreme indeks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 </vt:lpstr>
      <vt:lpstr>Graf 15</vt:lpstr>
      <vt:lpstr>Graf 16</vt:lpstr>
      <vt:lpstr>Graf 17</vt:lpstr>
      <vt:lpstr>Graf 18</vt:lpstr>
      <vt:lpstr>Graf 19</vt:lpstr>
      <vt:lpstr>Graf 20</vt:lpstr>
      <vt:lpstr>Graf 21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Grega Treven</dc:creator>
  <cp:lastModifiedBy>Tatjana Verbič</cp:lastModifiedBy>
  <cp:lastPrinted>2019-03-28T08:01:48Z</cp:lastPrinted>
  <dcterms:created xsi:type="dcterms:W3CDTF">2011-06-16T12:39:57Z</dcterms:created>
  <dcterms:modified xsi:type="dcterms:W3CDTF">2020-08-17T12:37:34Z</dcterms:modified>
</cp:coreProperties>
</file>