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1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ANALIZA STROŠKOV ZA PLAČE-2018\"/>
    </mc:Choice>
  </mc:AlternateContent>
  <xr:revisionPtr revIDLastSave="0" documentId="13_ncr:9_{0C4ADC41-292A-45B2-ACFF-93DE580CBF32}" xr6:coauthVersionLast="44" xr6:coauthVersionMax="44" xr10:uidLastSave="{00000000-0000-0000-0000-000000000000}"/>
  <bookViews>
    <workbookView xWindow="-120" yWindow="-120" windowWidth="25440" windowHeight="15390" tabRatio="900" xr2:uid="{00000000-000D-0000-FFFF-FFFF00000000}"/>
  </bookViews>
  <sheets>
    <sheet name="I-17,18 vse UE" sheetId="6" r:id="rId1"/>
    <sheet name="I-17,18 narašč" sheetId="7" r:id="rId2"/>
    <sheet name="I-17,18 velike" sheetId="8" r:id="rId3"/>
    <sheet name="I-17,18 srednje" sheetId="9" r:id="rId4"/>
    <sheet name="I-17,18 male" sheetId="10" r:id="rId5"/>
    <sheet name="I-17,18 UE LJ" sheetId="11" r:id="rId6"/>
    <sheet name="II preb vse UE" sheetId="16" r:id="rId7"/>
    <sheet name="II preb vse UE narašč" sheetId="48" r:id="rId8"/>
    <sheet name="II preb velike" sheetId="15" r:id="rId9"/>
    <sheet name="II preb srednje" sheetId="17" r:id="rId10"/>
    <sheet name="II preb male" sheetId="14" r:id="rId11"/>
    <sheet name="II preb UE LJ" sheetId="13" r:id="rId12"/>
    <sheet name="III UZ vse UE" sheetId="20" r:id="rId13"/>
    <sheet name="III UZ vse UE narašč.." sheetId="46" r:id="rId14"/>
    <sheet name="III UZ velike" sheetId="22" r:id="rId15"/>
    <sheet name="III UZ srednje" sheetId="21" r:id="rId16"/>
    <sheet name="III UZ male" sheetId="19" r:id="rId17"/>
    <sheet name="III UZ UE LJ" sheetId="18" r:id="rId18"/>
    <sheet name="IV ZAP vse UE" sheetId="29" r:id="rId19"/>
    <sheet name="IV ZAP vse UE narašč" sheetId="47" r:id="rId20"/>
    <sheet name="IV ZAP velike" sheetId="24" r:id="rId21"/>
    <sheet name="IV ZAP srednje" sheetId="28" r:id="rId22"/>
    <sheet name="IV ZAP male " sheetId="27" r:id="rId23"/>
    <sheet name="IV ZAP UE LJ" sheetId="25" r:id="rId24"/>
    <sheet name="nad povp" sheetId="26" r:id="rId25"/>
    <sheet name="pod povp" sheetId="23" r:id="rId26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F22" i="29" l="1"/>
  <c r="F26" i="29"/>
  <c r="F38" i="29"/>
  <c r="F42" i="29"/>
  <c r="F55" i="47" s="1"/>
  <c r="F23" i="20"/>
  <c r="F31" i="20"/>
  <c r="F34" i="1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C68" i="16"/>
  <c r="E16" i="25"/>
  <c r="D16" i="29"/>
  <c r="E16" i="29" s="1"/>
  <c r="F16" i="29" s="1"/>
  <c r="C13" i="27"/>
  <c r="D19" i="29"/>
  <c r="C19" i="27"/>
  <c r="D20" i="29"/>
  <c r="C27" i="27"/>
  <c r="D21" i="29"/>
  <c r="C28" i="27"/>
  <c r="D22" i="29"/>
  <c r="E22" i="29"/>
  <c r="E40" i="47" s="1"/>
  <c r="C18" i="27"/>
  <c r="D25" i="29"/>
  <c r="C29" i="27"/>
  <c r="D29" i="29"/>
  <c r="C16" i="27"/>
  <c r="D34" i="29"/>
  <c r="C15" i="27"/>
  <c r="D35" i="29"/>
  <c r="E35" i="29" s="1"/>
  <c r="F35" i="29" s="1"/>
  <c r="F66" i="47" s="1"/>
  <c r="C30" i="27"/>
  <c r="D37" i="29"/>
  <c r="E37" i="29" s="1"/>
  <c r="F37" i="29" s="1"/>
  <c r="C17" i="27"/>
  <c r="D38" i="29"/>
  <c r="E38" i="29" s="1"/>
  <c r="C26" i="27"/>
  <c r="D42" i="29"/>
  <c r="E42" i="29"/>
  <c r="C25" i="27"/>
  <c r="D44" i="29"/>
  <c r="C22" i="27"/>
  <c r="D47" i="29"/>
  <c r="C23" i="27"/>
  <c r="D50" i="29"/>
  <c r="C20" i="27"/>
  <c r="D51" i="29"/>
  <c r="C24" i="27"/>
  <c r="D61" i="29"/>
  <c r="E61" i="29"/>
  <c r="F61" i="29" s="1"/>
  <c r="C14" i="27"/>
  <c r="D63" i="29"/>
  <c r="C32" i="27"/>
  <c r="D66" i="29"/>
  <c r="C12" i="27"/>
  <c r="D13" i="29"/>
  <c r="C31" i="27"/>
  <c r="D11" i="29"/>
  <c r="D35" i="28"/>
  <c r="E35" i="28" s="1"/>
  <c r="F35" i="28" s="1"/>
  <c r="C35" i="28"/>
  <c r="D14" i="29"/>
  <c r="C28" i="28"/>
  <c r="D17" i="29"/>
  <c r="C40" i="28"/>
  <c r="D18" i="29"/>
  <c r="C22" i="28"/>
  <c r="D23" i="29"/>
  <c r="C20" i="28"/>
  <c r="D24" i="29"/>
  <c r="E24" i="29"/>
  <c r="F24" i="29" s="1"/>
  <c r="C38" i="28"/>
  <c r="D28" i="29"/>
  <c r="D33" i="28" s="1"/>
  <c r="C33" i="28"/>
  <c r="D30" i="29"/>
  <c r="C18" i="28"/>
  <c r="D31" i="29"/>
  <c r="E31" i="29"/>
  <c r="F31" i="29" s="1"/>
  <c r="D16" i="28"/>
  <c r="E16" i="28" s="1"/>
  <c r="C16" i="28"/>
  <c r="F16" i="28"/>
  <c r="D32" i="29"/>
  <c r="E32" i="29" s="1"/>
  <c r="C19" i="28"/>
  <c r="D43" i="29"/>
  <c r="D15" i="28"/>
  <c r="C15" i="28"/>
  <c r="D45" i="29"/>
  <c r="D17" i="28" s="1"/>
  <c r="E45" i="29"/>
  <c r="F45" i="29" s="1"/>
  <c r="C17" i="28"/>
  <c r="D48" i="29"/>
  <c r="D34" i="28" s="1"/>
  <c r="E34" i="28" s="1"/>
  <c r="F34" i="28" s="1"/>
  <c r="C34" i="28"/>
  <c r="D49" i="29"/>
  <c r="E49" i="29"/>
  <c r="F49" i="29" s="1"/>
  <c r="F28" i="47" s="1"/>
  <c r="C24" i="28"/>
  <c r="D52" i="29"/>
  <c r="D26" i="28"/>
  <c r="E26" i="28" s="1"/>
  <c r="F26" i="28" s="1"/>
  <c r="C26" i="28"/>
  <c r="D53" i="29"/>
  <c r="D13" i="28" s="1"/>
  <c r="E13" i="28" s="1"/>
  <c r="C13" i="28"/>
  <c r="F13" i="28"/>
  <c r="D54" i="29"/>
  <c r="C21" i="28"/>
  <c r="D55" i="29"/>
  <c r="C12" i="28"/>
  <c r="D56" i="29"/>
  <c r="C37" i="28"/>
  <c r="D57" i="29"/>
  <c r="E57" i="29"/>
  <c r="C39" i="28"/>
  <c r="D58" i="29"/>
  <c r="C30" i="28"/>
  <c r="D59" i="29"/>
  <c r="C31" i="28"/>
  <c r="D60" i="29"/>
  <c r="C23" i="28"/>
  <c r="D62" i="29"/>
  <c r="D32" i="28" s="1"/>
  <c r="E32" i="28" s="1"/>
  <c r="F32" i="28" s="1"/>
  <c r="C32" i="28"/>
  <c r="D64" i="29"/>
  <c r="C14" i="28"/>
  <c r="D65" i="29"/>
  <c r="D25" i="28" s="1"/>
  <c r="C25" i="28"/>
  <c r="D67" i="29"/>
  <c r="E67" i="29"/>
  <c r="F67" i="29" s="1"/>
  <c r="C29" i="28"/>
  <c r="D10" i="29"/>
  <c r="C36" i="28"/>
  <c r="D15" i="29"/>
  <c r="C13" i="24"/>
  <c r="D26" i="29"/>
  <c r="C14" i="24"/>
  <c r="D27" i="29"/>
  <c r="C21" i="24"/>
  <c r="D36" i="29"/>
  <c r="C12" i="24"/>
  <c r="D39" i="29"/>
  <c r="D19" i="24"/>
  <c r="E19" i="24" s="1"/>
  <c r="F19" i="24" s="1"/>
  <c r="C19" i="24"/>
  <c r="D40" i="29"/>
  <c r="C18" i="24"/>
  <c r="D41" i="29"/>
  <c r="E41" i="29" s="1"/>
  <c r="F41" i="29" s="1"/>
  <c r="C20" i="24"/>
  <c r="D46" i="29"/>
  <c r="C17" i="24"/>
  <c r="D12" i="29"/>
  <c r="D16" i="24"/>
  <c r="C16" i="24"/>
  <c r="D33" i="29"/>
  <c r="E52" i="29"/>
  <c r="F52" i="29" s="1"/>
  <c r="C68" i="29"/>
  <c r="E17" i="18"/>
  <c r="D16" i="20"/>
  <c r="D31" i="19" s="1"/>
  <c r="E31" i="19" s="1"/>
  <c r="F31" i="19" s="1"/>
  <c r="C31" i="19"/>
  <c r="D19" i="20"/>
  <c r="D26" i="19" s="1"/>
  <c r="E26" i="19" s="1"/>
  <c r="F26" i="19" s="1"/>
  <c r="C26" i="19"/>
  <c r="D20" i="20"/>
  <c r="C20" i="19"/>
  <c r="D21" i="20"/>
  <c r="C24" i="19"/>
  <c r="D22" i="20"/>
  <c r="D29" i="19"/>
  <c r="C29" i="19"/>
  <c r="D25" i="20"/>
  <c r="D27" i="19" s="1"/>
  <c r="C27" i="19"/>
  <c r="D29" i="20"/>
  <c r="C12" i="19"/>
  <c r="D34" i="20"/>
  <c r="C21" i="19"/>
  <c r="D35" i="20"/>
  <c r="D15" i="19"/>
  <c r="C15" i="19"/>
  <c r="D37" i="20"/>
  <c r="C14" i="19"/>
  <c r="D38" i="20"/>
  <c r="E38" i="20" s="1"/>
  <c r="F38" i="20" s="1"/>
  <c r="C13" i="19"/>
  <c r="D42" i="20"/>
  <c r="D30" i="19"/>
  <c r="C30" i="19"/>
  <c r="D44" i="20"/>
  <c r="C19" i="19"/>
  <c r="D47" i="20"/>
  <c r="D16" i="19" s="1"/>
  <c r="C16" i="19"/>
  <c r="D50" i="20"/>
  <c r="C25" i="19"/>
  <c r="D51" i="20"/>
  <c r="E51" i="20" s="1"/>
  <c r="F51" i="20" s="1"/>
  <c r="C18" i="19"/>
  <c r="D61" i="20"/>
  <c r="D28" i="19" s="1"/>
  <c r="C28" i="19"/>
  <c r="D63" i="20"/>
  <c r="D32" i="19"/>
  <c r="C32" i="19"/>
  <c r="D66" i="20"/>
  <c r="C23" i="19"/>
  <c r="D13" i="20"/>
  <c r="D17" i="19" s="1"/>
  <c r="C17" i="19"/>
  <c r="D11" i="20"/>
  <c r="C38" i="21"/>
  <c r="D14" i="20"/>
  <c r="C34" i="21"/>
  <c r="D17" i="20"/>
  <c r="C39" i="21"/>
  <c r="D18" i="20"/>
  <c r="E18" i="20"/>
  <c r="F18" i="20" s="1"/>
  <c r="D12" i="21"/>
  <c r="C12" i="21"/>
  <c r="D23" i="20"/>
  <c r="D26" i="21"/>
  <c r="C26" i="21"/>
  <c r="D24" i="20"/>
  <c r="C17" i="21"/>
  <c r="D28" i="20"/>
  <c r="D29" i="21" s="1"/>
  <c r="C29" i="21"/>
  <c r="D30" i="20"/>
  <c r="C23" i="21"/>
  <c r="D31" i="20"/>
  <c r="E31" i="20"/>
  <c r="C40" i="21"/>
  <c r="D32" i="20"/>
  <c r="D14" i="21" s="1"/>
  <c r="C14" i="21"/>
  <c r="D43" i="20"/>
  <c r="E43" i="20" s="1"/>
  <c r="F43" i="20" s="1"/>
  <c r="C31" i="21"/>
  <c r="D45" i="20"/>
  <c r="C32" i="21"/>
  <c r="D48" i="20"/>
  <c r="C20" i="21"/>
  <c r="D49" i="20"/>
  <c r="D37" i="21" s="1"/>
  <c r="E37" i="21" s="1"/>
  <c r="F37" i="21" s="1"/>
  <c r="C37" i="21"/>
  <c r="D52" i="20"/>
  <c r="D35" i="21" s="1"/>
  <c r="C35" i="21"/>
  <c r="D53" i="20"/>
  <c r="E53" i="20" s="1"/>
  <c r="F53" i="20" s="1"/>
  <c r="C28" i="21"/>
  <c r="D54" i="20"/>
  <c r="D27" i="21"/>
  <c r="C27" i="21"/>
  <c r="D55" i="20"/>
  <c r="D13" i="21" s="1"/>
  <c r="E13" i="21"/>
  <c r="F13" i="21" s="1"/>
  <c r="C13" i="21"/>
  <c r="D56" i="20"/>
  <c r="D19" i="21"/>
  <c r="C19" i="21"/>
  <c r="D57" i="20"/>
  <c r="E57" i="20" s="1"/>
  <c r="F57" i="20" s="1"/>
  <c r="C16" i="21"/>
  <c r="D58" i="20"/>
  <c r="C30" i="21"/>
  <c r="D59" i="20"/>
  <c r="E59" i="20" s="1"/>
  <c r="F59" i="20" s="1"/>
  <c r="C25" i="21"/>
  <c r="D60" i="20"/>
  <c r="C36" i="21"/>
  <c r="D62" i="20"/>
  <c r="C22" i="21"/>
  <c r="D64" i="20"/>
  <c r="D15" i="21"/>
  <c r="C15" i="21"/>
  <c r="D65" i="20"/>
  <c r="E65" i="20" s="1"/>
  <c r="F65" i="20" s="1"/>
  <c r="C21" i="21"/>
  <c r="D67" i="20"/>
  <c r="E67" i="20" s="1"/>
  <c r="F67" i="20" s="1"/>
  <c r="C18" i="21"/>
  <c r="D10" i="20"/>
  <c r="C33" i="21"/>
  <c r="D15" i="20"/>
  <c r="E15" i="20" s="1"/>
  <c r="F15" i="20" s="1"/>
  <c r="C12" i="22"/>
  <c r="D26" i="20"/>
  <c r="E26" i="20"/>
  <c r="F26" i="20" s="1"/>
  <c r="C14" i="22"/>
  <c r="D27" i="20"/>
  <c r="E27" i="20"/>
  <c r="F27" i="20" s="1"/>
  <c r="C16" i="22"/>
  <c r="D36" i="20"/>
  <c r="C13" i="22"/>
  <c r="D39" i="20"/>
  <c r="C21" i="22"/>
  <c r="D40" i="20"/>
  <c r="D20" i="22" s="1"/>
  <c r="C20" i="22"/>
  <c r="D41" i="20"/>
  <c r="C19" i="22"/>
  <c r="D46" i="20"/>
  <c r="C17" i="22"/>
  <c r="D12" i="20"/>
  <c r="E12" i="20" s="1"/>
  <c r="F12" i="20" s="1"/>
  <c r="D18" i="22"/>
  <c r="C18" i="22"/>
  <c r="D60" i="46"/>
  <c r="C60" i="46"/>
  <c r="E60" i="46"/>
  <c r="F60" i="46" s="1"/>
  <c r="D28" i="46"/>
  <c r="C28" i="46"/>
  <c r="E28" i="46"/>
  <c r="F28" i="46" s="1"/>
  <c r="D42" i="46"/>
  <c r="E42" i="46" s="1"/>
  <c r="F42" i="46" s="1"/>
  <c r="C42" i="46"/>
  <c r="D49" i="46"/>
  <c r="E49" i="46" s="1"/>
  <c r="F49" i="46" s="1"/>
  <c r="C49" i="46"/>
  <c r="D10" i="46"/>
  <c r="E10" i="46" s="1"/>
  <c r="F10" i="46" s="1"/>
  <c r="C10" i="46"/>
  <c r="D67" i="46"/>
  <c r="C67" i="46"/>
  <c r="D62" i="46"/>
  <c r="C62" i="46"/>
  <c r="D12" i="46"/>
  <c r="C12" i="46"/>
  <c r="D59" i="46"/>
  <c r="E59" i="46"/>
  <c r="F59" i="46" s="1"/>
  <c r="C59" i="46"/>
  <c r="D48" i="46"/>
  <c r="C48" i="46"/>
  <c r="D55" i="46"/>
  <c r="E55" i="46" s="1"/>
  <c r="F55" i="46" s="1"/>
  <c r="C55" i="46"/>
  <c r="D64" i="46"/>
  <c r="C64" i="46"/>
  <c r="D35" i="46"/>
  <c r="C35" i="46"/>
  <c r="D19" i="46"/>
  <c r="C19" i="46"/>
  <c r="D61" i="46"/>
  <c r="C61" i="46"/>
  <c r="D18" i="46"/>
  <c r="C18" i="46"/>
  <c r="D24" i="46"/>
  <c r="E24" i="46" s="1"/>
  <c r="F24" i="46"/>
  <c r="C24" i="46"/>
  <c r="D38" i="46"/>
  <c r="C38" i="46"/>
  <c r="D20" i="46"/>
  <c r="C20" i="46"/>
  <c r="D33" i="46"/>
  <c r="C33" i="46"/>
  <c r="D66" i="46"/>
  <c r="C66" i="46"/>
  <c r="D15" i="46"/>
  <c r="C15" i="46"/>
  <c r="D11" i="46"/>
  <c r="C11" i="46"/>
  <c r="D53" i="46"/>
  <c r="C53" i="46"/>
  <c r="D40" i="46"/>
  <c r="E40" i="46" s="1"/>
  <c r="F40" i="46" s="1"/>
  <c r="C40" i="46"/>
  <c r="D13" i="46"/>
  <c r="C13" i="46"/>
  <c r="D31" i="46"/>
  <c r="C31" i="46"/>
  <c r="D30" i="46"/>
  <c r="C30" i="46"/>
  <c r="D57" i="46"/>
  <c r="C57" i="46"/>
  <c r="D51" i="46"/>
  <c r="C51" i="46"/>
  <c r="D32" i="46"/>
  <c r="C32" i="46"/>
  <c r="D65" i="46"/>
  <c r="C65" i="46"/>
  <c r="D43" i="46"/>
  <c r="C43" i="46"/>
  <c r="D47" i="46"/>
  <c r="C47" i="46"/>
  <c r="D44" i="46"/>
  <c r="C44" i="46"/>
  <c r="D27" i="46"/>
  <c r="C27" i="46"/>
  <c r="D41" i="46"/>
  <c r="C41" i="46"/>
  <c r="D23" i="46"/>
  <c r="C23" i="46"/>
  <c r="D58" i="46"/>
  <c r="C58" i="46"/>
  <c r="D56" i="46"/>
  <c r="C56" i="46"/>
  <c r="D45" i="46"/>
  <c r="C45" i="46"/>
  <c r="D50" i="46"/>
  <c r="C50" i="46"/>
  <c r="D37" i="46"/>
  <c r="C37" i="46"/>
  <c r="D36" i="46"/>
  <c r="C36" i="46"/>
  <c r="D14" i="46"/>
  <c r="C14" i="46"/>
  <c r="D22" i="46"/>
  <c r="C22" i="46"/>
  <c r="D17" i="46"/>
  <c r="C17" i="46"/>
  <c r="D39" i="46"/>
  <c r="C39" i="46"/>
  <c r="D34" i="46"/>
  <c r="C34" i="46"/>
  <c r="D52" i="46"/>
  <c r="C52" i="46"/>
  <c r="D63" i="46"/>
  <c r="C63" i="46"/>
  <c r="D26" i="46"/>
  <c r="C26" i="46"/>
  <c r="D68" i="46"/>
  <c r="C68" i="46"/>
  <c r="D16" i="46"/>
  <c r="C16" i="46"/>
  <c r="D25" i="46"/>
  <c r="C25" i="46"/>
  <c r="D54" i="46"/>
  <c r="C54" i="46"/>
  <c r="D21" i="46"/>
  <c r="C21" i="46"/>
  <c r="D46" i="46"/>
  <c r="C46" i="46"/>
  <c r="E16" i="20"/>
  <c r="F16" i="20" s="1"/>
  <c r="E19" i="20"/>
  <c r="F19" i="20" s="1"/>
  <c r="E22" i="20"/>
  <c r="F22" i="20" s="1"/>
  <c r="E23" i="20"/>
  <c r="E28" i="20"/>
  <c r="F28" i="20" s="1"/>
  <c r="E32" i="20"/>
  <c r="F32" i="20" s="1"/>
  <c r="D33" i="20"/>
  <c r="E42" i="20"/>
  <c r="F42" i="20" s="1"/>
  <c r="E49" i="20"/>
  <c r="F49" i="20" s="1"/>
  <c r="E54" i="20"/>
  <c r="F54" i="20" s="1"/>
  <c r="E55" i="20"/>
  <c r="F55" i="20" s="1"/>
  <c r="E61" i="20"/>
  <c r="F61" i="20" s="1"/>
  <c r="E63" i="20"/>
  <c r="F63" i="20" s="1"/>
  <c r="E64" i="20"/>
  <c r="F64" i="20" s="1"/>
  <c r="E17" i="13"/>
  <c r="D16" i="16"/>
  <c r="C29" i="14"/>
  <c r="E29" i="14" s="1"/>
  <c r="F29" i="14" s="1"/>
  <c r="D19" i="16"/>
  <c r="C31" i="14"/>
  <c r="D20" i="16"/>
  <c r="D12" i="14"/>
  <c r="C12" i="14"/>
  <c r="D21" i="16"/>
  <c r="C28" i="14"/>
  <c r="D22" i="16"/>
  <c r="C30" i="14"/>
  <c r="D25" i="16"/>
  <c r="C26" i="14"/>
  <c r="D29" i="16"/>
  <c r="D16" i="14" s="1"/>
  <c r="E16" i="14" s="1"/>
  <c r="F16" i="14" s="1"/>
  <c r="C16" i="14"/>
  <c r="D34" i="16"/>
  <c r="C17" i="14"/>
  <c r="D35" i="16"/>
  <c r="C22" i="14"/>
  <c r="D37" i="16"/>
  <c r="C32" i="14"/>
  <c r="D38" i="16"/>
  <c r="C13" i="14"/>
  <c r="D42" i="16"/>
  <c r="C23" i="14"/>
  <c r="D44" i="16"/>
  <c r="D27" i="14" s="1"/>
  <c r="C27" i="14"/>
  <c r="D47" i="16"/>
  <c r="D14" i="14"/>
  <c r="C14" i="14"/>
  <c r="D50" i="16"/>
  <c r="E50" i="16" s="1"/>
  <c r="F50" i="16" s="1"/>
  <c r="C19" i="14"/>
  <c r="D51" i="16"/>
  <c r="E51" i="16" s="1"/>
  <c r="F51" i="16" s="1"/>
  <c r="C20" i="14"/>
  <c r="D61" i="16"/>
  <c r="E61" i="16" s="1"/>
  <c r="F61" i="16" s="1"/>
  <c r="C15" i="14"/>
  <c r="D63" i="16"/>
  <c r="D24" i="14" s="1"/>
  <c r="C24" i="14"/>
  <c r="D66" i="16"/>
  <c r="C18" i="14"/>
  <c r="D13" i="16"/>
  <c r="C25" i="14"/>
  <c r="D11" i="16"/>
  <c r="D36" i="17"/>
  <c r="C36" i="17"/>
  <c r="D14" i="16"/>
  <c r="D40" i="17" s="1"/>
  <c r="C40" i="17"/>
  <c r="D17" i="16"/>
  <c r="C38" i="17"/>
  <c r="D18" i="16"/>
  <c r="C12" i="17"/>
  <c r="D23" i="16"/>
  <c r="C20" i="17"/>
  <c r="D24" i="16"/>
  <c r="C15" i="17"/>
  <c r="E15" i="17" s="1"/>
  <c r="D28" i="16"/>
  <c r="D32" i="17"/>
  <c r="C32" i="17"/>
  <c r="D30" i="16"/>
  <c r="D21" i="17" s="1"/>
  <c r="C21" i="17"/>
  <c r="D31" i="16"/>
  <c r="D39" i="17" s="1"/>
  <c r="C39" i="17"/>
  <c r="D32" i="16"/>
  <c r="C22" i="17"/>
  <c r="D43" i="16"/>
  <c r="D33" i="17" s="1"/>
  <c r="E33" i="17" s="1"/>
  <c r="C33" i="17"/>
  <c r="D45" i="16"/>
  <c r="C34" i="17"/>
  <c r="D48" i="16"/>
  <c r="D19" i="17"/>
  <c r="C19" i="17"/>
  <c r="D49" i="16"/>
  <c r="E49" i="16" s="1"/>
  <c r="F49" i="16" s="1"/>
  <c r="D28" i="17"/>
  <c r="C28" i="17"/>
  <c r="D52" i="16"/>
  <c r="C35" i="17"/>
  <c r="D53" i="16"/>
  <c r="E53" i="16"/>
  <c r="F53" i="16" s="1"/>
  <c r="C27" i="17"/>
  <c r="D54" i="16"/>
  <c r="D26" i="17" s="1"/>
  <c r="C26" i="17"/>
  <c r="D55" i="16"/>
  <c r="C14" i="17"/>
  <c r="D56" i="16"/>
  <c r="E56" i="16" s="1"/>
  <c r="F56" i="16" s="1"/>
  <c r="C23" i="17"/>
  <c r="D57" i="16"/>
  <c r="C29" i="17"/>
  <c r="D58" i="16"/>
  <c r="E58" i="16" s="1"/>
  <c r="F58" i="16" s="1"/>
  <c r="C13" i="17"/>
  <c r="D59" i="16"/>
  <c r="E59" i="16" s="1"/>
  <c r="F59" i="16" s="1"/>
  <c r="D31" i="17"/>
  <c r="C31" i="17"/>
  <c r="D60" i="16"/>
  <c r="D37" i="17" s="1"/>
  <c r="C37" i="17"/>
  <c r="D62" i="16"/>
  <c r="C25" i="17"/>
  <c r="D64" i="16"/>
  <c r="D16" i="17"/>
  <c r="C16" i="17"/>
  <c r="D65" i="16"/>
  <c r="D18" i="17" s="1"/>
  <c r="C18" i="17"/>
  <c r="D67" i="16"/>
  <c r="C17" i="17"/>
  <c r="D10" i="16"/>
  <c r="C30" i="17"/>
  <c r="D15" i="16"/>
  <c r="E15" i="16"/>
  <c r="F15" i="16" s="1"/>
  <c r="C12" i="15"/>
  <c r="D26" i="16"/>
  <c r="D15" i="15" s="1"/>
  <c r="E15" i="15" s="1"/>
  <c r="F15" i="15" s="1"/>
  <c r="C15" i="15"/>
  <c r="D27" i="16"/>
  <c r="D17" i="15"/>
  <c r="C17" i="15"/>
  <c r="D36" i="16"/>
  <c r="C13" i="15"/>
  <c r="D39" i="16"/>
  <c r="C21" i="15"/>
  <c r="D40" i="16"/>
  <c r="C19" i="15"/>
  <c r="D41" i="16"/>
  <c r="C18" i="15"/>
  <c r="D46" i="16"/>
  <c r="C14" i="15"/>
  <c r="D12" i="16"/>
  <c r="D20" i="15" s="1"/>
  <c r="E20" i="15" s="1"/>
  <c r="F20" i="15" s="1"/>
  <c r="C20" i="15"/>
  <c r="D56" i="48"/>
  <c r="C56" i="48"/>
  <c r="D34" i="48"/>
  <c r="E34" i="48" s="1"/>
  <c r="F34" i="48" s="1"/>
  <c r="C34" i="48"/>
  <c r="D57" i="48"/>
  <c r="C57" i="48"/>
  <c r="D63" i="48"/>
  <c r="C63" i="48"/>
  <c r="D11" i="48"/>
  <c r="C11" i="48"/>
  <c r="D65" i="48"/>
  <c r="C65" i="48"/>
  <c r="D60" i="48"/>
  <c r="C60" i="48"/>
  <c r="D12" i="48"/>
  <c r="C12" i="48"/>
  <c r="D67" i="48"/>
  <c r="C67" i="48"/>
  <c r="D33" i="48"/>
  <c r="C33" i="48"/>
  <c r="D64" i="48"/>
  <c r="C64" i="48"/>
  <c r="D66" i="48"/>
  <c r="E66" i="48" s="1"/>
  <c r="C66" i="48"/>
  <c r="D24" i="48"/>
  <c r="C24" i="48"/>
  <c r="D17" i="48"/>
  <c r="C17" i="48"/>
  <c r="D58" i="48"/>
  <c r="E58" i="48" s="1"/>
  <c r="C58" i="48"/>
  <c r="D19" i="48"/>
  <c r="C19" i="48"/>
  <c r="D22" i="48"/>
  <c r="C22" i="48"/>
  <c r="D42" i="48"/>
  <c r="C42" i="48"/>
  <c r="D47" i="48"/>
  <c r="C47" i="48"/>
  <c r="D26" i="48"/>
  <c r="C26" i="48"/>
  <c r="D62" i="48"/>
  <c r="E62" i="48" s="1"/>
  <c r="F62" i="48"/>
  <c r="C62" i="48"/>
  <c r="D27" i="48"/>
  <c r="E27" i="48" s="1"/>
  <c r="C27" i="48"/>
  <c r="D10" i="48"/>
  <c r="E10" i="48" s="1"/>
  <c r="C10" i="48"/>
  <c r="D48" i="48"/>
  <c r="C48" i="48"/>
  <c r="D53" i="48"/>
  <c r="E53" i="48" s="1"/>
  <c r="F53" i="48" s="1"/>
  <c r="C53" i="48"/>
  <c r="D13" i="48"/>
  <c r="C13" i="48"/>
  <c r="D68" i="48"/>
  <c r="E68" i="48" s="1"/>
  <c r="F68" i="48" s="1"/>
  <c r="C68" i="48"/>
  <c r="D40" i="48"/>
  <c r="E40" i="48" s="1"/>
  <c r="C40" i="48"/>
  <c r="D36" i="48"/>
  <c r="E36" i="48" s="1"/>
  <c r="F36" i="48" s="1"/>
  <c r="C36" i="48"/>
  <c r="D32" i="48"/>
  <c r="C32" i="48"/>
  <c r="D28" i="48"/>
  <c r="C28" i="48"/>
  <c r="D54" i="48"/>
  <c r="E54" i="48" s="1"/>
  <c r="C54" i="48"/>
  <c r="D44" i="48"/>
  <c r="C44" i="48"/>
  <c r="D61" i="48"/>
  <c r="E61" i="48" s="1"/>
  <c r="C61" i="48"/>
  <c r="D45" i="48"/>
  <c r="C45" i="48"/>
  <c r="D16" i="48"/>
  <c r="C16" i="48"/>
  <c r="D43" i="48"/>
  <c r="C43" i="48"/>
  <c r="D23" i="48"/>
  <c r="C23" i="48"/>
  <c r="D37" i="48"/>
  <c r="F37" i="48"/>
  <c r="C37" i="48"/>
  <c r="E37" i="48" s="1"/>
  <c r="D51" i="48"/>
  <c r="C51" i="48"/>
  <c r="D52" i="48"/>
  <c r="C52" i="48"/>
  <c r="D49" i="48"/>
  <c r="C49" i="48"/>
  <c r="D35" i="48"/>
  <c r="C35" i="48"/>
  <c r="D31" i="48"/>
  <c r="C31" i="48"/>
  <c r="D15" i="48"/>
  <c r="E15" i="48" s="1"/>
  <c r="F15" i="48" s="1"/>
  <c r="C15" i="48"/>
  <c r="D29" i="48"/>
  <c r="C29" i="48"/>
  <c r="D38" i="48"/>
  <c r="C38" i="48"/>
  <c r="D14" i="48"/>
  <c r="C14" i="48"/>
  <c r="D41" i="48"/>
  <c r="E41" i="48" s="1"/>
  <c r="F41" i="48" s="1"/>
  <c r="C41" i="48"/>
  <c r="D59" i="48"/>
  <c r="C59" i="48"/>
  <c r="E59" i="48" s="1"/>
  <c r="F59" i="48" s="1"/>
  <c r="D46" i="48"/>
  <c r="C46" i="48"/>
  <c r="D30" i="48"/>
  <c r="C30" i="48"/>
  <c r="E30" i="48" s="1"/>
  <c r="F30" i="48" s="1"/>
  <c r="D55" i="48"/>
  <c r="C55" i="48"/>
  <c r="D18" i="48"/>
  <c r="C18" i="48"/>
  <c r="D21" i="48"/>
  <c r="C21" i="48"/>
  <c r="D50" i="48"/>
  <c r="C50" i="48"/>
  <c r="E50" i="48" s="1"/>
  <c r="F50" i="48" s="1"/>
  <c r="D20" i="48"/>
  <c r="C20" i="48"/>
  <c r="E20" i="48" s="1"/>
  <c r="D39" i="48"/>
  <c r="C39" i="48"/>
  <c r="E39" i="48" s="1"/>
  <c r="F39" i="48" s="1"/>
  <c r="D33" i="16"/>
  <c r="E14" i="16"/>
  <c r="F14" i="16" s="1"/>
  <c r="E16" i="16"/>
  <c r="F16" i="16" s="1"/>
  <c r="E27" i="16"/>
  <c r="F27" i="16" s="1"/>
  <c r="E28" i="16"/>
  <c r="F28" i="16" s="1"/>
  <c r="E43" i="16"/>
  <c r="F43" i="16" s="1"/>
  <c r="E60" i="16"/>
  <c r="F60" i="16" s="1"/>
  <c r="E17" i="11"/>
  <c r="D59" i="7"/>
  <c r="C59" i="7"/>
  <c r="D67" i="7"/>
  <c r="C67" i="7"/>
  <c r="E67" i="7" s="1"/>
  <c r="D43" i="7"/>
  <c r="C43" i="7"/>
  <c r="D39" i="7"/>
  <c r="C39" i="7"/>
  <c r="E39" i="7" s="1"/>
  <c r="D38" i="7"/>
  <c r="E38" i="7" s="1"/>
  <c r="C38" i="7"/>
  <c r="D58" i="7"/>
  <c r="C58" i="7"/>
  <c r="E58" i="7" s="1"/>
  <c r="D29" i="7"/>
  <c r="E29" i="7" s="1"/>
  <c r="C29" i="7"/>
  <c r="D37" i="7"/>
  <c r="C37" i="7"/>
  <c r="D48" i="7"/>
  <c r="C48" i="7"/>
  <c r="D11" i="7"/>
  <c r="C11" i="7"/>
  <c r="D33" i="7"/>
  <c r="C33" i="7"/>
  <c r="D68" i="7"/>
  <c r="C68" i="7"/>
  <c r="E68" i="7" s="1"/>
  <c r="D15" i="7"/>
  <c r="E15" i="7" s="1"/>
  <c r="C15" i="7"/>
  <c r="D23" i="7"/>
  <c r="C23" i="7"/>
  <c r="E23" i="7" s="1"/>
  <c r="D32" i="7"/>
  <c r="C32" i="7"/>
  <c r="E32" i="7"/>
  <c r="D35" i="7"/>
  <c r="C35" i="7"/>
  <c r="D65" i="7"/>
  <c r="C65" i="7"/>
  <c r="E65" i="7"/>
  <c r="D40" i="7"/>
  <c r="C40" i="7"/>
  <c r="D22" i="7"/>
  <c r="C22" i="7"/>
  <c r="D16" i="7"/>
  <c r="C16" i="7"/>
  <c r="E16" i="7" s="1"/>
  <c r="D47" i="7"/>
  <c r="E47" i="7" s="1"/>
  <c r="C47" i="7"/>
  <c r="D64" i="7"/>
  <c r="C64" i="7"/>
  <c r="E64" i="7" s="1"/>
  <c r="D49" i="7"/>
  <c r="E49" i="7" s="1"/>
  <c r="C49" i="7"/>
  <c r="D28" i="7"/>
  <c r="C28" i="7"/>
  <c r="D53" i="7"/>
  <c r="E53" i="7" s="1"/>
  <c r="C53" i="7"/>
  <c r="D60" i="7"/>
  <c r="C60" i="7"/>
  <c r="D21" i="7"/>
  <c r="C21" i="7"/>
  <c r="D27" i="7"/>
  <c r="C27" i="7"/>
  <c r="D62" i="7"/>
  <c r="E62" i="7" s="1"/>
  <c r="C62" i="7"/>
  <c r="D63" i="7"/>
  <c r="C63" i="7"/>
  <c r="D61" i="7"/>
  <c r="E61" i="7" s="1"/>
  <c r="C61" i="7"/>
  <c r="D14" i="7"/>
  <c r="C14" i="7"/>
  <c r="E14" i="7" s="1"/>
  <c r="D20" i="7"/>
  <c r="C20" i="7"/>
  <c r="D54" i="7"/>
  <c r="C54" i="7"/>
  <c r="E54" i="7" s="1"/>
  <c r="D56" i="7"/>
  <c r="C56" i="7"/>
  <c r="D26" i="7"/>
  <c r="C26" i="7"/>
  <c r="E26" i="7" s="1"/>
  <c r="D52" i="7"/>
  <c r="C52" i="7"/>
  <c r="E52" i="7"/>
  <c r="D41" i="7"/>
  <c r="E41" i="7" s="1"/>
  <c r="C41" i="7"/>
  <c r="D66" i="7"/>
  <c r="C66" i="7"/>
  <c r="E66" i="7"/>
  <c r="D18" i="7"/>
  <c r="C18" i="7"/>
  <c r="D12" i="7"/>
  <c r="C12" i="7"/>
  <c r="D34" i="7"/>
  <c r="C34" i="7"/>
  <c r="D46" i="7"/>
  <c r="E46" i="7" s="1"/>
  <c r="C46" i="7"/>
  <c r="D13" i="7"/>
  <c r="C13" i="7"/>
  <c r="D19" i="7"/>
  <c r="E19" i="7" s="1"/>
  <c r="C19" i="7"/>
  <c r="D42" i="7"/>
  <c r="C42" i="7"/>
  <c r="D25" i="7"/>
  <c r="C25" i="7"/>
  <c r="E25" i="7" s="1"/>
  <c r="D17" i="7"/>
  <c r="C17" i="7"/>
  <c r="D36" i="7"/>
  <c r="C36" i="7"/>
  <c r="E36" i="7"/>
  <c r="D31" i="7"/>
  <c r="C31" i="7"/>
  <c r="D30" i="7"/>
  <c r="C30" i="7"/>
  <c r="D44" i="7"/>
  <c r="C44" i="7"/>
  <c r="D10" i="7"/>
  <c r="C10" i="7"/>
  <c r="D51" i="7"/>
  <c r="C51" i="7"/>
  <c r="D57" i="7"/>
  <c r="E57" i="7" s="1"/>
  <c r="C57" i="7"/>
  <c r="D55" i="7"/>
  <c r="E55" i="7" s="1"/>
  <c r="C55" i="7"/>
  <c r="D24" i="7"/>
  <c r="C24" i="7"/>
  <c r="E24" i="7"/>
  <c r="C50" i="7"/>
  <c r="C68" i="20"/>
  <c r="C12" i="25"/>
  <c r="D56" i="47"/>
  <c r="C56" i="47"/>
  <c r="D30" i="47"/>
  <c r="C30" i="47"/>
  <c r="D67" i="47"/>
  <c r="C67" i="47"/>
  <c r="D39" i="47"/>
  <c r="C39" i="47"/>
  <c r="D21" i="47"/>
  <c r="C21" i="47"/>
  <c r="D27" i="47"/>
  <c r="C27" i="47"/>
  <c r="D65" i="47"/>
  <c r="C65" i="47"/>
  <c r="D24" i="47"/>
  <c r="C24" i="47"/>
  <c r="D45" i="47"/>
  <c r="C45" i="47"/>
  <c r="D60" i="47"/>
  <c r="C60" i="47"/>
  <c r="D61" i="47"/>
  <c r="C61" i="47"/>
  <c r="D40" i="47"/>
  <c r="C40" i="47"/>
  <c r="D22" i="47"/>
  <c r="C22" i="47"/>
  <c r="D63" i="47"/>
  <c r="C63" i="47"/>
  <c r="D62" i="47"/>
  <c r="C62" i="47"/>
  <c r="D26" i="47"/>
  <c r="C26" i="47"/>
  <c r="D48" i="47"/>
  <c r="C48" i="47"/>
  <c r="D51" i="47"/>
  <c r="C51" i="47"/>
  <c r="D35" i="47"/>
  <c r="C35" i="47"/>
  <c r="D19" i="47"/>
  <c r="C19" i="47"/>
  <c r="D17" i="47"/>
  <c r="C17" i="47"/>
  <c r="D20" i="47"/>
  <c r="C20" i="47"/>
  <c r="D15" i="47"/>
  <c r="C15" i="47"/>
  <c r="D33" i="47"/>
  <c r="C33" i="47"/>
  <c r="D66" i="47"/>
  <c r="C66" i="47"/>
  <c r="D12" i="47"/>
  <c r="C12" i="47"/>
  <c r="D37" i="47"/>
  <c r="C37" i="47"/>
  <c r="D57" i="47"/>
  <c r="C57" i="47"/>
  <c r="D41" i="47"/>
  <c r="C41" i="47"/>
  <c r="D38" i="47"/>
  <c r="C38" i="47"/>
  <c r="D42" i="47"/>
  <c r="C42" i="47"/>
  <c r="D55" i="47"/>
  <c r="C55" i="47"/>
  <c r="D16" i="47"/>
  <c r="C16" i="47"/>
  <c r="D50" i="47"/>
  <c r="C50" i="47"/>
  <c r="D18" i="47"/>
  <c r="C18" i="47"/>
  <c r="D36" i="47"/>
  <c r="C36" i="47"/>
  <c r="D53" i="47"/>
  <c r="C53" i="47"/>
  <c r="D52" i="47"/>
  <c r="C52" i="47"/>
  <c r="D28" i="47"/>
  <c r="C28" i="47"/>
  <c r="D46" i="47"/>
  <c r="C46" i="47"/>
  <c r="D54" i="47"/>
  <c r="C54" i="47"/>
  <c r="D32" i="47"/>
  <c r="C32" i="47"/>
  <c r="D13" i="47"/>
  <c r="C13" i="47"/>
  <c r="D23" i="47"/>
  <c r="C23" i="47"/>
  <c r="D11" i="47"/>
  <c r="C11" i="47"/>
  <c r="D59" i="47"/>
  <c r="C59" i="47"/>
  <c r="D64" i="47"/>
  <c r="C64" i="47"/>
  <c r="D44" i="47"/>
  <c r="C44" i="47"/>
  <c r="D47" i="47"/>
  <c r="C47" i="47"/>
  <c r="D25" i="47"/>
  <c r="C25" i="47"/>
  <c r="D29" i="47"/>
  <c r="C29" i="47"/>
  <c r="D49" i="47"/>
  <c r="C49" i="47"/>
  <c r="D68" i="47"/>
  <c r="C68" i="47"/>
  <c r="D14" i="47"/>
  <c r="C14" i="47"/>
  <c r="D31" i="47"/>
  <c r="C31" i="47"/>
  <c r="D10" i="47"/>
  <c r="C10" i="47"/>
  <c r="D43" i="47"/>
  <c r="C43" i="47"/>
  <c r="D58" i="47"/>
  <c r="C58" i="47"/>
  <c r="D68" i="6"/>
  <c r="D34" i="47" s="1"/>
  <c r="C68" i="6"/>
  <c r="D50" i="7"/>
  <c r="E15" i="18"/>
  <c r="E16" i="18"/>
  <c r="C12" i="18"/>
  <c r="C14" i="18" s="1"/>
  <c r="E16" i="13"/>
  <c r="C12" i="13"/>
  <c r="D16" i="8"/>
  <c r="D18" i="8"/>
  <c r="D40" i="9"/>
  <c r="D20" i="10"/>
  <c r="D14" i="10"/>
  <c r="C20" i="10"/>
  <c r="C14" i="10"/>
  <c r="C40" i="9"/>
  <c r="E40" i="9" s="1"/>
  <c r="C16" i="8"/>
  <c r="C18" i="8"/>
  <c r="D31" i="10"/>
  <c r="C31" i="10"/>
  <c r="E31" i="10" s="1"/>
  <c r="D26" i="10"/>
  <c r="C26" i="10"/>
  <c r="E26" i="10" s="1"/>
  <c r="D13" i="10"/>
  <c r="E13" i="10"/>
  <c r="C13" i="10"/>
  <c r="D23" i="10"/>
  <c r="E23" i="10" s="1"/>
  <c r="C23" i="10"/>
  <c r="D32" i="10"/>
  <c r="C32" i="10"/>
  <c r="D22" i="10"/>
  <c r="C22" i="10"/>
  <c r="D18" i="10"/>
  <c r="C18" i="10"/>
  <c r="D28" i="10"/>
  <c r="E28" i="10" s="1"/>
  <c r="C28" i="10"/>
  <c r="D17" i="10"/>
  <c r="E17" i="10" s="1"/>
  <c r="C17" i="10"/>
  <c r="D19" i="10"/>
  <c r="C19" i="10"/>
  <c r="D15" i="10"/>
  <c r="C15" i="10"/>
  <c r="D29" i="10"/>
  <c r="C29" i="10"/>
  <c r="D27" i="10"/>
  <c r="C27" i="10"/>
  <c r="E27" i="10" s="1"/>
  <c r="D16" i="10"/>
  <c r="C16" i="10"/>
  <c r="D21" i="10"/>
  <c r="C21" i="10"/>
  <c r="E21" i="10" s="1"/>
  <c r="D12" i="10"/>
  <c r="C12" i="10"/>
  <c r="D30" i="10"/>
  <c r="C30" i="10"/>
  <c r="E30" i="10" s="1"/>
  <c r="D25" i="10"/>
  <c r="C25" i="10"/>
  <c r="D34" i="9"/>
  <c r="C34" i="9"/>
  <c r="D35" i="9"/>
  <c r="C35" i="9"/>
  <c r="D18" i="9"/>
  <c r="C18" i="9"/>
  <c r="E18" i="9" s="1"/>
  <c r="D15" i="9"/>
  <c r="C15" i="9"/>
  <c r="D38" i="9"/>
  <c r="C38" i="9"/>
  <c r="E38" i="9" s="1"/>
  <c r="D31" i="9"/>
  <c r="E31" i="9" s="1"/>
  <c r="C31" i="9"/>
  <c r="D14" i="9"/>
  <c r="C14" i="9"/>
  <c r="E14" i="9" s="1"/>
  <c r="D36" i="9"/>
  <c r="C36" i="9"/>
  <c r="D13" i="9"/>
  <c r="C13" i="9"/>
  <c r="E13" i="9" s="1"/>
  <c r="D16" i="9"/>
  <c r="E16" i="9" s="1"/>
  <c r="C16" i="9"/>
  <c r="D30" i="9"/>
  <c r="C30" i="9"/>
  <c r="D33" i="9"/>
  <c r="E33" i="9" s="1"/>
  <c r="C33" i="9"/>
  <c r="D20" i="9"/>
  <c r="C20" i="9"/>
  <c r="D37" i="9"/>
  <c r="C37" i="9"/>
  <c r="E37" i="9"/>
  <c r="D24" i="9"/>
  <c r="C24" i="9"/>
  <c r="D39" i="9"/>
  <c r="C39" i="9"/>
  <c r="E39" i="9" s="1"/>
  <c r="D28" i="9"/>
  <c r="C28" i="9"/>
  <c r="D17" i="9"/>
  <c r="C17" i="9"/>
  <c r="E17" i="9" s="1"/>
  <c r="D32" i="9"/>
  <c r="E32" i="9" s="1"/>
  <c r="C32" i="9"/>
  <c r="D29" i="9"/>
  <c r="C29" i="9"/>
  <c r="E29" i="9" s="1"/>
  <c r="D19" i="9"/>
  <c r="C19" i="9"/>
  <c r="D12" i="9"/>
  <c r="C12" i="9"/>
  <c r="D27" i="9"/>
  <c r="E27" i="9" s="1"/>
  <c r="C27" i="9"/>
  <c r="D21" i="9"/>
  <c r="C21" i="9"/>
  <c r="E21" i="9" s="1"/>
  <c r="D23" i="9"/>
  <c r="C23" i="9"/>
  <c r="D26" i="9"/>
  <c r="C26" i="9"/>
  <c r="D22" i="9"/>
  <c r="E22" i="9" s="1"/>
  <c r="C22" i="9"/>
  <c r="D20" i="8"/>
  <c r="C20" i="8"/>
  <c r="E20" i="8" s="1"/>
  <c r="D13" i="8"/>
  <c r="C13" i="8"/>
  <c r="D17" i="8"/>
  <c r="C17" i="8"/>
  <c r="D12" i="8"/>
  <c r="C12" i="8"/>
  <c r="D21" i="8"/>
  <c r="C21" i="8"/>
  <c r="E21" i="8" s="1"/>
  <c r="D19" i="8"/>
  <c r="C19" i="8"/>
  <c r="E19" i="8" s="1"/>
  <c r="D14" i="8"/>
  <c r="C14" i="8"/>
  <c r="D12" i="11"/>
  <c r="C12" i="11"/>
  <c r="C14" i="11" s="1"/>
  <c r="E10" i="6"/>
  <c r="D20" i="17"/>
  <c r="E23" i="16"/>
  <c r="F23" i="16" s="1"/>
  <c r="E64" i="16"/>
  <c r="F64" i="16" s="1"/>
  <c r="E45" i="20"/>
  <c r="F45" i="20" s="1"/>
  <c r="D32" i="21"/>
  <c r="E32" i="21" s="1"/>
  <c r="F32" i="21" s="1"/>
  <c r="E14" i="29"/>
  <c r="F14" i="29" s="1"/>
  <c r="F39" i="47" s="1"/>
  <c r="D16" i="21"/>
  <c r="E16" i="21"/>
  <c r="F16" i="21" s="1"/>
  <c r="D12" i="15"/>
  <c r="E12" i="15"/>
  <c r="F12" i="15" s="1"/>
  <c r="D23" i="21"/>
  <c r="E30" i="20"/>
  <c r="F30" i="20" s="1"/>
  <c r="D20" i="24"/>
  <c r="E20" i="24" s="1"/>
  <c r="F20" i="24" s="1"/>
  <c r="D25" i="19"/>
  <c r="E50" i="20"/>
  <c r="F50" i="20" s="1"/>
  <c r="D17" i="24"/>
  <c r="E17" i="24" s="1"/>
  <c r="F17" i="24" s="1"/>
  <c r="E46" i="29"/>
  <c r="F46" i="29" s="1"/>
  <c r="F36" i="47"/>
  <c r="E54" i="29"/>
  <c r="F54" i="29" s="1"/>
  <c r="F23" i="47"/>
  <c r="D21" i="28"/>
  <c r="E21" i="28"/>
  <c r="F21" i="28"/>
  <c r="D40" i="21"/>
  <c r="E40" i="21" s="1"/>
  <c r="F40" i="21" s="1"/>
  <c r="E25" i="20"/>
  <c r="F25" i="20" s="1"/>
  <c r="F63" i="47"/>
  <c r="E63" i="47"/>
  <c r="D25" i="27"/>
  <c r="E12" i="29"/>
  <c r="F12" i="29" s="1"/>
  <c r="F30" i="47" s="1"/>
  <c r="D31" i="28"/>
  <c r="E31" i="28"/>
  <c r="F31" i="28"/>
  <c r="E59" i="29"/>
  <c r="E15" i="11"/>
  <c r="D31" i="21"/>
  <c r="E19" i="29"/>
  <c r="F19" i="29" s="1"/>
  <c r="F45" i="47" s="1"/>
  <c r="D19" i="27"/>
  <c r="E19" i="27"/>
  <c r="F19" i="27" s="1"/>
  <c r="D15" i="17"/>
  <c r="E24" i="16"/>
  <c r="F24" i="16" s="1"/>
  <c r="E40" i="20"/>
  <c r="F40" i="20" s="1"/>
  <c r="E40" i="29"/>
  <c r="D18" i="24"/>
  <c r="E18" i="24" s="1"/>
  <c r="F18" i="24" s="1"/>
  <c r="D23" i="14"/>
  <c r="E23" i="14" s="1"/>
  <c r="F23" i="14" s="1"/>
  <c r="E42" i="16"/>
  <c r="F42" i="16" s="1"/>
  <c r="D19" i="15"/>
  <c r="E19" i="15" s="1"/>
  <c r="F19" i="15" s="1"/>
  <c r="E40" i="16"/>
  <c r="F40" i="16" s="1"/>
  <c r="E65" i="16"/>
  <c r="F65" i="16" s="1"/>
  <c r="D14" i="17"/>
  <c r="E55" i="16"/>
  <c r="F55" i="16" s="1"/>
  <c r="E13" i="20"/>
  <c r="F13" i="20" s="1"/>
  <c r="E47" i="16"/>
  <c r="F47" i="16" s="1"/>
  <c r="E56" i="20"/>
  <c r="F56" i="20" s="1"/>
  <c r="E52" i="20"/>
  <c r="F52" i="20" s="1"/>
  <c r="D31" i="27"/>
  <c r="E31" i="27" s="1"/>
  <c r="E13" i="29"/>
  <c r="F13" i="29" s="1"/>
  <c r="F67" i="47" s="1"/>
  <c r="D37" i="28"/>
  <c r="E37" i="28" s="1"/>
  <c r="F37" i="28"/>
  <c r="E56" i="29"/>
  <c r="F56" i="29" s="1"/>
  <c r="F59" i="47" s="1"/>
  <c r="E48" i="29"/>
  <c r="F48" i="29" s="1"/>
  <c r="D26" i="27"/>
  <c r="D14" i="28"/>
  <c r="E64" i="29"/>
  <c r="F64" i="29" s="1"/>
  <c r="E14" i="47"/>
  <c r="D14" i="27"/>
  <c r="E14" i="27"/>
  <c r="F14" i="27" s="1"/>
  <c r="E16" i="11"/>
  <c r="C14" i="13"/>
  <c r="E15" i="13"/>
  <c r="E17" i="25"/>
  <c r="E15" i="25"/>
  <c r="C14" i="25"/>
  <c r="D15" i="14"/>
  <c r="E15" i="14" s="1"/>
  <c r="F15" i="14" s="1"/>
  <c r="D18" i="21"/>
  <c r="E18" i="21"/>
  <c r="F18" i="21" s="1"/>
  <c r="F43" i="47"/>
  <c r="D27" i="17"/>
  <c r="E11" i="29"/>
  <c r="D23" i="17"/>
  <c r="E29" i="16"/>
  <c r="F29" i="16" s="1"/>
  <c r="E45" i="16"/>
  <c r="F45" i="16" s="1"/>
  <c r="D34" i="17"/>
  <c r="E34" i="17"/>
  <c r="F34" i="17"/>
  <c r="D14" i="24"/>
  <c r="E14" i="24"/>
  <c r="F14" i="24"/>
  <c r="E26" i="29"/>
  <c r="E62" i="29"/>
  <c r="F62" i="29" s="1"/>
  <c r="E53" i="29"/>
  <c r="F53" i="29" s="1"/>
  <c r="D17" i="27"/>
  <c r="E17" i="27" s="1"/>
  <c r="F17" i="27"/>
  <c r="E39" i="29"/>
  <c r="F39" i="29" s="1"/>
  <c r="F41" i="47"/>
  <c r="E43" i="29"/>
  <c r="F43" i="29" s="1"/>
  <c r="E16" i="47"/>
  <c r="D20" i="28"/>
  <c r="E23" i="29"/>
  <c r="E39" i="47"/>
  <c r="E20" i="16"/>
  <c r="F20" i="16" s="1"/>
  <c r="D13" i="15"/>
  <c r="E13" i="15"/>
  <c r="F13" i="15"/>
  <c r="E36" i="16"/>
  <c r="F36" i="16" s="1"/>
  <c r="D30" i="27"/>
  <c r="E36" i="47"/>
  <c r="E40" i="7"/>
  <c r="D24" i="28"/>
  <c r="E24" i="28"/>
  <c r="F24" i="28"/>
  <c r="E28" i="47"/>
  <c r="D18" i="27"/>
  <c r="E44" i="46"/>
  <c r="F44" i="46"/>
  <c r="E36" i="17"/>
  <c r="F36" i="17" s="1"/>
  <c r="F31" i="27"/>
  <c r="F18" i="47"/>
  <c r="E18" i="47"/>
  <c r="E18" i="17"/>
  <c r="F18" i="17"/>
  <c r="F15" i="17"/>
  <c r="E32" i="17"/>
  <c r="F32" i="17" s="1"/>
  <c r="E23" i="17"/>
  <c r="F23" i="17" s="1"/>
  <c r="E19" i="48"/>
  <c r="F19" i="48" s="1"/>
  <c r="E12" i="48"/>
  <c r="F12" i="48" s="1"/>
  <c r="F20" i="48"/>
  <c r="E21" i="48"/>
  <c r="F21" i="48" s="1"/>
  <c r="E55" i="48"/>
  <c r="F55" i="48" s="1"/>
  <c r="E46" i="48"/>
  <c r="F46" i="48" s="1"/>
  <c r="E38" i="48"/>
  <c r="F38" i="48"/>
  <c r="E35" i="48"/>
  <c r="F35" i="48" s="1"/>
  <c r="E52" i="48"/>
  <c r="F52" i="48" s="1"/>
  <c r="E43" i="48"/>
  <c r="F43" i="48"/>
  <c r="E45" i="48"/>
  <c r="F45" i="48" s="1"/>
  <c r="E44" i="48"/>
  <c r="F44" i="48" s="1"/>
  <c r="E28" i="48"/>
  <c r="F28" i="48" s="1"/>
  <c r="F66" i="48"/>
  <c r="E18" i="48"/>
  <c r="F18" i="48" s="1"/>
  <c r="E26" i="48"/>
  <c r="F26" i="48"/>
  <c r="E14" i="48"/>
  <c r="F14" i="48"/>
  <c r="E49" i="48"/>
  <c r="F49" i="48"/>
  <c r="E16" i="48"/>
  <c r="F16" i="48"/>
  <c r="F54" i="48"/>
  <c r="E13" i="48"/>
  <c r="F13" i="48" s="1"/>
  <c r="F27" i="48"/>
  <c r="E65" i="48"/>
  <c r="F65" i="48" s="1"/>
  <c r="E19" i="17"/>
  <c r="F19" i="17"/>
  <c r="E40" i="17"/>
  <c r="F40" i="17" s="1"/>
  <c r="E29" i="48"/>
  <c r="F29" i="48"/>
  <c r="E51" i="48"/>
  <c r="F51" i="48"/>
  <c r="E23" i="48"/>
  <c r="F23" i="48"/>
  <c r="F61" i="48"/>
  <c r="E32" i="48"/>
  <c r="F32" i="48"/>
  <c r="F40" i="48"/>
  <c r="E33" i="48"/>
  <c r="F33" i="48" s="1"/>
  <c r="E31" i="17"/>
  <c r="F31" i="17" s="1"/>
  <c r="F33" i="17"/>
  <c r="E14" i="17"/>
  <c r="F14" i="17"/>
  <c r="F58" i="48"/>
  <c r="E17" i="15"/>
  <c r="F17" i="15"/>
  <c r="E16" i="17"/>
  <c r="F16" i="17"/>
  <c r="E28" i="17"/>
  <c r="F28" i="17"/>
  <c r="E27" i="17"/>
  <c r="F27" i="17"/>
  <c r="F10" i="48"/>
  <c r="E42" i="48"/>
  <c r="F42" i="48" s="1"/>
  <c r="E60" i="48"/>
  <c r="F60" i="48"/>
  <c r="E11" i="48"/>
  <c r="F11" i="48" s="1"/>
  <c r="E56" i="48"/>
  <c r="F56" i="48"/>
  <c r="E37" i="17"/>
  <c r="F37" i="17" s="1"/>
  <c r="E12" i="10"/>
  <c r="E29" i="10"/>
  <c r="E19" i="10"/>
  <c r="E22" i="10"/>
  <c r="E16" i="10"/>
  <c r="E36" i="9"/>
  <c r="E15" i="9"/>
  <c r="E19" i="9"/>
  <c r="E34" i="9"/>
  <c r="E12" i="8"/>
  <c r="E17" i="8"/>
  <c r="E51" i="7"/>
  <c r="E44" i="7"/>
  <c r="E31" i="7"/>
  <c r="E18" i="7"/>
  <c r="E27" i="7"/>
  <c r="E28" i="7"/>
  <c r="E35" i="7"/>
  <c r="E50" i="7"/>
  <c r="E56" i="7"/>
  <c r="E37" i="7"/>
  <c r="E48" i="20"/>
  <c r="F48" i="20" s="1"/>
  <c r="D20" i="21"/>
  <c r="D12" i="19"/>
  <c r="E12" i="19"/>
  <c r="F12" i="19" s="1"/>
  <c r="E29" i="20"/>
  <c r="F29" i="20" s="1"/>
  <c r="D28" i="21"/>
  <c r="E47" i="20"/>
  <c r="F47" i="20" s="1"/>
  <c r="D25" i="21"/>
  <c r="E25" i="21"/>
  <c r="F25" i="21" s="1"/>
  <c r="E44" i="16"/>
  <c r="F44" i="16" s="1"/>
  <c r="D12" i="24"/>
  <c r="E12" i="24" s="1"/>
  <c r="F12" i="24" s="1"/>
  <c r="E36" i="29"/>
  <c r="F36" i="29" s="1"/>
  <c r="E30" i="29"/>
  <c r="D18" i="28"/>
  <c r="E18" i="28"/>
  <c r="F18" i="28"/>
  <c r="D22" i="27"/>
  <c r="E22" i="27" s="1"/>
  <c r="F22" i="27" s="1"/>
  <c r="E44" i="29"/>
  <c r="D13" i="27"/>
  <c r="D21" i="21"/>
  <c r="E21" i="21"/>
  <c r="F21" i="21"/>
  <c r="E12" i="16"/>
  <c r="F12" i="16" s="1"/>
  <c r="D12" i="17"/>
  <c r="E12" i="17"/>
  <c r="F12" i="17" s="1"/>
  <c r="E18" i="16"/>
  <c r="F18" i="16" s="1"/>
  <c r="E24" i="14"/>
  <c r="F24" i="14" s="1"/>
  <c r="E63" i="16"/>
  <c r="F63" i="16" s="1"/>
  <c r="D20" i="14"/>
  <c r="E20" i="14"/>
  <c r="F20" i="14" s="1"/>
  <c r="D13" i="14"/>
  <c r="E13" i="14"/>
  <c r="F13" i="14"/>
  <c r="E38" i="16"/>
  <c r="F38" i="16" s="1"/>
  <c r="E39" i="20"/>
  <c r="F39" i="20" s="1"/>
  <c r="D21" i="22"/>
  <c r="E21" i="22" s="1"/>
  <c r="D12" i="28"/>
  <c r="E12" i="28"/>
  <c r="F12" i="28"/>
  <c r="E55" i="29"/>
  <c r="D32" i="27"/>
  <c r="E32" i="27" s="1"/>
  <c r="F32" i="27" s="1"/>
  <c r="E63" i="29"/>
  <c r="F63" i="29" s="1"/>
  <c r="D24" i="27"/>
  <c r="E24" i="27" s="1"/>
  <c r="F24" i="27" s="1"/>
  <c r="E51" i="29"/>
  <c r="F51" i="29" s="1"/>
  <c r="F27" i="47"/>
  <c r="E27" i="47"/>
  <c r="D33" i="21"/>
  <c r="E10" i="20"/>
  <c r="F10" i="20" s="1"/>
  <c r="E23" i="47"/>
  <c r="D14" i="11"/>
  <c r="E14" i="11"/>
  <c r="E12" i="11"/>
  <c r="D21" i="15"/>
  <c r="E21" i="15" s="1"/>
  <c r="F21" i="15"/>
  <c r="E39" i="16"/>
  <c r="F39" i="16" s="1"/>
  <c r="D17" i="17"/>
  <c r="E17" i="17" s="1"/>
  <c r="F17" i="17"/>
  <c r="E67" i="16"/>
  <c r="F67" i="16" s="1"/>
  <c r="D29" i="17"/>
  <c r="E29" i="17" s="1"/>
  <c r="F29" i="17" s="1"/>
  <c r="E57" i="16"/>
  <c r="F57" i="16" s="1"/>
  <c r="E31" i="16"/>
  <c r="F31" i="16" s="1"/>
  <c r="E39" i="17"/>
  <c r="F39" i="17" s="1"/>
  <c r="D18" i="19"/>
  <c r="D13" i="19"/>
  <c r="F42" i="47"/>
  <c r="E42" i="47"/>
  <c r="E21" i="7"/>
  <c r="E11" i="16"/>
  <c r="F11" i="16" s="1"/>
  <c r="E26" i="16"/>
  <c r="F26" i="16" s="1"/>
  <c r="E35" i="9"/>
  <c r="E25" i="10"/>
  <c r="E47" i="48"/>
  <c r="F47" i="48"/>
  <c r="F16" i="47"/>
  <c r="E59" i="47"/>
  <c r="E24" i="20"/>
  <c r="F24" i="20" s="1"/>
  <c r="D17" i="21"/>
  <c r="E17" i="21" s="1"/>
  <c r="F17" i="21" s="1"/>
  <c r="D38" i="21"/>
  <c r="E38" i="21"/>
  <c r="F38" i="21"/>
  <c r="E11" i="20"/>
  <c r="F11" i="20" s="1"/>
  <c r="E41" i="47"/>
  <c r="D68" i="20"/>
  <c r="E68" i="20"/>
  <c r="F68" i="20" s="1"/>
  <c r="E41" i="20"/>
  <c r="F41" i="20" s="1"/>
  <c r="D19" i="22"/>
  <c r="D20" i="19"/>
  <c r="E20" i="20"/>
  <c r="F20" i="20" s="1"/>
  <c r="E10" i="29"/>
  <c r="D36" i="28"/>
  <c r="F14" i="47"/>
  <c r="D25" i="17"/>
  <c r="E25" i="17"/>
  <c r="F25" i="17" s="1"/>
  <c r="E62" i="16"/>
  <c r="F62" i="16" s="1"/>
  <c r="E33" i="29"/>
  <c r="F33" i="29" s="1"/>
  <c r="D12" i="25"/>
  <c r="D27" i="27"/>
  <c r="E20" i="29"/>
  <c r="F40" i="47"/>
  <c r="D14" i="15"/>
  <c r="E14" i="15"/>
  <c r="F14" i="15" s="1"/>
  <c r="E46" i="16"/>
  <c r="F46" i="16" s="1"/>
  <c r="E60" i="20"/>
  <c r="F60" i="20" s="1"/>
  <c r="D36" i="21"/>
  <c r="D40" i="28"/>
  <c r="E40" i="28"/>
  <c r="F40" i="28" s="1"/>
  <c r="E17" i="29"/>
  <c r="E55" i="47"/>
  <c r="D15" i="27"/>
  <c r="E34" i="29"/>
  <c r="F34" i="29" s="1"/>
  <c r="D29" i="27"/>
  <c r="E29" i="27"/>
  <c r="F29" i="27" s="1"/>
  <c r="E25" i="29"/>
  <c r="D28" i="27"/>
  <c r="E21" i="29"/>
  <c r="F21" i="29" s="1"/>
  <c r="F61" i="47" s="1"/>
  <c r="E21" i="17"/>
  <c r="F21" i="17"/>
  <c r="E30" i="16"/>
  <c r="F30" i="16" s="1"/>
  <c r="E37" i="16"/>
  <c r="F37" i="16" s="1"/>
  <c r="D32" i="14"/>
  <c r="E32" i="14"/>
  <c r="F32" i="14"/>
  <c r="E21" i="16"/>
  <c r="F21" i="16" s="1"/>
  <c r="D28" i="14"/>
  <c r="E19" i="16"/>
  <c r="F19" i="16" s="1"/>
  <c r="D31" i="14"/>
  <c r="E31" i="14" s="1"/>
  <c r="F31" i="14" s="1"/>
  <c r="D17" i="22"/>
  <c r="E46" i="20"/>
  <c r="F46" i="20" s="1"/>
  <c r="E36" i="20"/>
  <c r="F36" i="20" s="1"/>
  <c r="D13" i="22"/>
  <c r="E13" i="22" s="1"/>
  <c r="F13" i="22" s="1"/>
  <c r="D21" i="19"/>
  <c r="E21" i="19"/>
  <c r="F21" i="19" s="1"/>
  <c r="E34" i="20"/>
  <c r="F34" i="20" s="1"/>
  <c r="E58" i="29"/>
  <c r="F58" i="29" s="1"/>
  <c r="D30" i="28"/>
  <c r="E30" i="28" s="1"/>
  <c r="F30" i="28"/>
  <c r="F29" i="47"/>
  <c r="E29" i="47"/>
  <c r="E50" i="29"/>
  <c r="F50" i="29" s="1"/>
  <c r="F46" i="47"/>
  <c r="D20" i="27"/>
  <c r="E20" i="27" s="1"/>
  <c r="F20" i="27" s="1"/>
  <c r="E30" i="7"/>
  <c r="E22" i="48"/>
  <c r="F22" i="48" s="1"/>
  <c r="E57" i="48"/>
  <c r="F57" i="48" s="1"/>
  <c r="D29" i="28"/>
  <c r="D39" i="28"/>
  <c r="E17" i="7"/>
  <c r="E42" i="7"/>
  <c r="E31" i="48"/>
  <c r="F31" i="48" s="1"/>
  <c r="E24" i="48"/>
  <c r="F24" i="48" s="1"/>
  <c r="E67" i="48"/>
  <c r="F67" i="48"/>
  <c r="E63" i="48"/>
  <c r="F63" i="48" s="1"/>
  <c r="E28" i="9"/>
  <c r="E24" i="9"/>
  <c r="E20" i="9"/>
  <c r="E60" i="7"/>
  <c r="E43" i="7"/>
  <c r="E59" i="7"/>
  <c r="E13" i="7"/>
  <c r="E33" i="7"/>
  <c r="E48" i="7"/>
  <c r="E18" i="10"/>
  <c r="D14" i="19"/>
  <c r="E37" i="20"/>
  <c r="F37" i="20" s="1"/>
  <c r="F32" i="47"/>
  <c r="E32" i="47"/>
  <c r="D26" i="14"/>
  <c r="E26" i="14" s="1"/>
  <c r="F26" i="14" s="1"/>
  <c r="E25" i="16"/>
  <c r="F25" i="16" s="1"/>
  <c r="D23" i="19"/>
  <c r="E66" i="20"/>
  <c r="F66" i="20" s="1"/>
  <c r="F15" i="47"/>
  <c r="E15" i="47"/>
  <c r="D23" i="28"/>
  <c r="E60" i="29"/>
  <c r="F60" i="29" s="1"/>
  <c r="F44" i="47"/>
  <c r="F49" i="47"/>
  <c r="E49" i="47"/>
  <c r="E43" i="47"/>
  <c r="F37" i="47"/>
  <c r="E37" i="47"/>
  <c r="E68" i="6"/>
  <c r="E34" i="7"/>
  <c r="E48" i="16"/>
  <c r="F48" i="16" s="1"/>
  <c r="E17" i="48"/>
  <c r="F17" i="48" s="1"/>
  <c r="E26" i="17"/>
  <c r="F26" i="17"/>
  <c r="E54" i="16"/>
  <c r="F54" i="16" s="1"/>
  <c r="D22" i="21"/>
  <c r="E22" i="21"/>
  <c r="F22" i="21"/>
  <c r="E62" i="20"/>
  <c r="F62" i="20" s="1"/>
  <c r="E45" i="47"/>
  <c r="E32" i="10"/>
  <c r="D29" i="14"/>
  <c r="E27" i="29"/>
  <c r="D21" i="24"/>
  <c r="F57" i="47"/>
  <c r="E57" i="47"/>
  <c r="F52" i="47"/>
  <c r="E52" i="47"/>
  <c r="D16" i="22"/>
  <c r="E16" i="22" s="1"/>
  <c r="F16" i="22"/>
  <c r="E21" i="20"/>
  <c r="F21" i="20" s="1"/>
  <c r="D24" i="19"/>
  <c r="E24" i="19" s="1"/>
  <c r="F24" i="19" s="1"/>
  <c r="E33" i="20"/>
  <c r="F33" i="20" s="1"/>
  <c r="D12" i="18"/>
  <c r="E23" i="9"/>
  <c r="E18" i="8"/>
  <c r="D22" i="17"/>
  <c r="E22" i="17" s="1"/>
  <c r="F22" i="17" s="1"/>
  <c r="E32" i="16"/>
  <c r="F32" i="16" s="1"/>
  <c r="D38" i="17"/>
  <c r="E38" i="17" s="1"/>
  <c r="F38" i="17"/>
  <c r="E17" i="16"/>
  <c r="F17" i="16" s="1"/>
  <c r="D19" i="14"/>
  <c r="D19" i="19"/>
  <c r="E19" i="19" s="1"/>
  <c r="F19" i="19" s="1"/>
  <c r="E44" i="20"/>
  <c r="F44" i="20" s="1"/>
  <c r="E16" i="24"/>
  <c r="F16" i="24" s="1"/>
  <c r="E48" i="48"/>
  <c r="F48" i="48"/>
  <c r="E13" i="16"/>
  <c r="F13" i="16" s="1"/>
  <c r="D25" i="14"/>
  <c r="E25" i="14"/>
  <c r="F25" i="14"/>
  <c r="E35" i="20"/>
  <c r="F35" i="20" s="1"/>
  <c r="D14" i="22"/>
  <c r="E14" i="22"/>
  <c r="F14" i="22"/>
  <c r="D39" i="21"/>
  <c r="E39" i="21" s="1"/>
  <c r="F39" i="21" s="1"/>
  <c r="E17" i="20"/>
  <c r="F17" i="20" s="1"/>
  <c r="E65" i="29"/>
  <c r="E28" i="29"/>
  <c r="D38" i="28"/>
  <c r="E38" i="28" s="1"/>
  <c r="F38" i="28" s="1"/>
  <c r="D12" i="13"/>
  <c r="D14" i="13" s="1"/>
  <c r="E33" i="16"/>
  <c r="F33" i="16" s="1"/>
  <c r="D13" i="17"/>
  <c r="D17" i="14"/>
  <c r="E17" i="14"/>
  <c r="F17" i="14"/>
  <c r="E34" i="16"/>
  <c r="D16" i="27"/>
  <c r="E29" i="29"/>
  <c r="F29" i="29" s="1"/>
  <c r="F35" i="47" s="1"/>
  <c r="E35" i="47"/>
  <c r="F33" i="47"/>
  <c r="E46" i="47"/>
  <c r="D14" i="25"/>
  <c r="E14" i="25" s="1"/>
  <c r="E12" i="25"/>
  <c r="E12" i="13"/>
  <c r="E13" i="17"/>
  <c r="F13" i="17" s="1"/>
  <c r="E14" i="13"/>
  <c r="E14" i="14"/>
  <c r="F14" i="14"/>
  <c r="E19" i="14"/>
  <c r="F19" i="14" s="1"/>
  <c r="E27" i="14"/>
  <c r="F27" i="14" s="1"/>
  <c r="E28" i="14"/>
  <c r="F28" i="14" s="1"/>
  <c r="E12" i="14"/>
  <c r="F12" i="14" s="1"/>
  <c r="E28" i="27"/>
  <c r="F28" i="27"/>
  <c r="E30" i="27"/>
  <c r="F30" i="27" s="1"/>
  <c r="E27" i="27"/>
  <c r="F27" i="27"/>
  <c r="E15" i="27"/>
  <c r="F15" i="27" s="1"/>
  <c r="E26" i="27"/>
  <c r="F26" i="27" s="1"/>
  <c r="E13" i="27"/>
  <c r="F13" i="27" s="1"/>
  <c r="E25" i="27"/>
  <c r="F25" i="27" s="1"/>
  <c r="E16" i="27"/>
  <c r="F16" i="27" s="1"/>
  <c r="E18" i="27"/>
  <c r="F18" i="27"/>
  <c r="E39" i="28"/>
  <c r="F39" i="28" s="1"/>
  <c r="E20" i="28"/>
  <c r="F20" i="28"/>
  <c r="E36" i="28"/>
  <c r="F36" i="28" s="1"/>
  <c r="E25" i="28"/>
  <c r="F25" i="28" s="1"/>
  <c r="E23" i="28"/>
  <c r="F23" i="28" s="1"/>
  <c r="E29" i="28"/>
  <c r="F29" i="28" s="1"/>
  <c r="E17" i="28"/>
  <c r="F17" i="28" s="1"/>
  <c r="E15" i="28"/>
  <c r="F15" i="28"/>
  <c r="E33" i="28"/>
  <c r="F33" i="28" s="1"/>
  <c r="E21" i="24"/>
  <c r="F21" i="24"/>
  <c r="E30" i="47"/>
  <c r="F25" i="47"/>
  <c r="E25" i="47"/>
  <c r="F68" i="47"/>
  <c r="E68" i="47"/>
  <c r="E54" i="47"/>
  <c r="F54" i="47"/>
  <c r="E66" i="47"/>
  <c r="C34" i="47"/>
  <c r="F17" i="47"/>
  <c r="E17" i="47"/>
  <c r="E12" i="47"/>
  <c r="F12" i="47"/>
  <c r="E67" i="47"/>
  <c r="E13" i="47"/>
  <c r="F13" i="47"/>
  <c r="F26" i="47"/>
  <c r="E26" i="47"/>
  <c r="E32" i="19"/>
  <c r="F32" i="19" s="1"/>
  <c r="E14" i="19"/>
  <c r="F14" i="19"/>
  <c r="E18" i="19"/>
  <c r="F18" i="19" s="1"/>
  <c r="E29" i="19"/>
  <c r="F29" i="19"/>
  <c r="E28" i="19"/>
  <c r="F28" i="19" s="1"/>
  <c r="E16" i="19"/>
  <c r="F16" i="19" s="1"/>
  <c r="E30" i="19"/>
  <c r="F30" i="19" s="1"/>
  <c r="E23" i="19"/>
  <c r="F23" i="19" s="1"/>
  <c r="E20" i="19"/>
  <c r="F20" i="19"/>
  <c r="E13" i="19"/>
  <c r="F13" i="19" s="1"/>
  <c r="E25" i="19"/>
  <c r="F25" i="19"/>
  <c r="E15" i="19"/>
  <c r="F15" i="19" s="1"/>
  <c r="E17" i="19"/>
  <c r="F17" i="19" s="1"/>
  <c r="E31" i="21"/>
  <c r="F31" i="21" s="1"/>
  <c r="E15" i="21"/>
  <c r="F15" i="21" s="1"/>
  <c r="E29" i="21"/>
  <c r="F29" i="21" s="1"/>
  <c r="E19" i="21"/>
  <c r="F19" i="21"/>
  <c r="E36" i="21"/>
  <c r="F36" i="21" s="1"/>
  <c r="E27" i="21"/>
  <c r="F27" i="21" s="1"/>
  <c r="E33" i="21"/>
  <c r="F33" i="21" s="1"/>
  <c r="E28" i="21"/>
  <c r="F28" i="21" s="1"/>
  <c r="E14" i="21"/>
  <c r="F14" i="21" s="1"/>
  <c r="E23" i="21"/>
  <c r="F23" i="21"/>
  <c r="E12" i="21"/>
  <c r="F12" i="21" s="1"/>
  <c r="E20" i="21"/>
  <c r="F20" i="21"/>
  <c r="E35" i="21"/>
  <c r="F35" i="21" s="1"/>
  <c r="E26" i="21"/>
  <c r="F26" i="21" s="1"/>
  <c r="E19" i="22"/>
  <c r="F19" i="22" s="1"/>
  <c r="E18" i="22"/>
  <c r="F18" i="22" s="1"/>
  <c r="E20" i="22"/>
  <c r="F20" i="22" s="1"/>
  <c r="E17" i="22"/>
  <c r="F17" i="22"/>
  <c r="F21" i="22"/>
  <c r="E34" i="46"/>
  <c r="F34" i="46" s="1"/>
  <c r="E45" i="46"/>
  <c r="F45" i="46" s="1"/>
  <c r="E41" i="46"/>
  <c r="F41" i="46" s="1"/>
  <c r="E33" i="46"/>
  <c r="F33" i="46" s="1"/>
  <c r="E16" i="46"/>
  <c r="F16" i="46" s="1"/>
  <c r="E23" i="46"/>
  <c r="F23" i="46"/>
  <c r="E39" i="46"/>
  <c r="F39" i="46" s="1"/>
  <c r="E50" i="46"/>
  <c r="F50" i="46"/>
  <c r="E66" i="46"/>
  <c r="F66" i="46" s="1"/>
  <c r="E18" i="46"/>
  <c r="F18" i="46" s="1"/>
  <c r="E32" i="46"/>
  <c r="F32" i="46" s="1"/>
  <c r="E68" i="46"/>
  <c r="F68" i="46" s="1"/>
  <c r="E51" i="46"/>
  <c r="F51" i="46" s="1"/>
  <c r="E22" i="46"/>
  <c r="F22" i="46" s="1"/>
  <c r="E43" i="46"/>
  <c r="F43" i="46" s="1"/>
  <c r="E53" i="46"/>
  <c r="F53" i="46"/>
  <c r="E19" i="46"/>
  <c r="F19" i="46" s="1"/>
  <c r="E46" i="46"/>
  <c r="F46" i="46" s="1"/>
  <c r="E54" i="46"/>
  <c r="F54" i="46" s="1"/>
  <c r="E56" i="46"/>
  <c r="F56" i="46" s="1"/>
  <c r="E57" i="46"/>
  <c r="F57" i="46" s="1"/>
  <c r="E31" i="46"/>
  <c r="F31" i="46"/>
  <c r="E36" i="46"/>
  <c r="F36" i="46" s="1"/>
  <c r="E15" i="46"/>
  <c r="F15" i="46"/>
  <c r="E20" i="46"/>
  <c r="F20" i="46" s="1"/>
  <c r="E64" i="46"/>
  <c r="F64" i="46" s="1"/>
  <c r="E26" i="46"/>
  <c r="F26" i="46" s="1"/>
  <c r="E52" i="46"/>
  <c r="F52" i="46" s="1"/>
  <c r="E17" i="46"/>
  <c r="F17" i="46"/>
  <c r="E38" i="46"/>
  <c r="F38" i="46" s="1"/>
  <c r="E61" i="46"/>
  <c r="F61" i="46"/>
  <c r="E21" i="46"/>
  <c r="F21" i="46" s="1"/>
  <c r="E14" i="46"/>
  <c r="F14" i="46"/>
  <c r="E12" i="46"/>
  <c r="F12" i="46" s="1"/>
  <c r="E63" i="46"/>
  <c r="F63" i="46"/>
  <c r="E65" i="46"/>
  <c r="F65" i="46" s="1"/>
  <c r="E11" i="46"/>
  <c r="F11" i="46"/>
  <c r="E35" i="46"/>
  <c r="F35" i="46" s="1"/>
  <c r="E25" i="46"/>
  <c r="F25" i="46"/>
  <c r="E37" i="46"/>
  <c r="F37" i="46" s="1"/>
  <c r="E27" i="46"/>
  <c r="F27" i="46"/>
  <c r="E48" i="46"/>
  <c r="F48" i="46" s="1"/>
  <c r="E58" i="46"/>
  <c r="F58" i="46"/>
  <c r="E30" i="46"/>
  <c r="F30" i="46" s="1"/>
  <c r="E13" i="46"/>
  <c r="F13" i="46"/>
  <c r="E62" i="46"/>
  <c r="F62" i="46" s="1"/>
  <c r="E12" i="18" l="1"/>
  <c r="D14" i="18"/>
  <c r="E14" i="18" s="1"/>
  <c r="F55" i="29"/>
  <c r="F11" i="47" s="1"/>
  <c r="E11" i="47"/>
  <c r="F30" i="29"/>
  <c r="F19" i="47" s="1"/>
  <c r="E19" i="47"/>
  <c r="F17" i="29"/>
  <c r="F65" i="47" s="1"/>
  <c r="E65" i="47"/>
  <c r="E14" i="10"/>
  <c r="E16" i="8"/>
  <c r="D15" i="8"/>
  <c r="E11" i="7"/>
  <c r="E20" i="17"/>
  <c r="F20" i="17" s="1"/>
  <c r="E14" i="8"/>
  <c r="C15" i="8"/>
  <c r="E12" i="9"/>
  <c r="E22" i="7"/>
  <c r="D22" i="14"/>
  <c r="E22" i="14" s="1"/>
  <c r="F22" i="14" s="1"/>
  <c r="E35" i="16"/>
  <c r="F35" i="16" s="1"/>
  <c r="D30" i="14"/>
  <c r="E30" i="14" s="1"/>
  <c r="F30" i="14" s="1"/>
  <c r="E22" i="16"/>
  <c r="F22" i="16" s="1"/>
  <c r="D68" i="16"/>
  <c r="E68" i="16" s="1"/>
  <c r="F68" i="16" s="1"/>
  <c r="E14" i="28"/>
  <c r="F14" i="28" s="1"/>
  <c r="E61" i="47"/>
  <c r="F28" i="29"/>
  <c r="F51" i="47" s="1"/>
  <c r="E51" i="47"/>
  <c r="F27" i="29"/>
  <c r="F48" i="47" s="1"/>
  <c r="E48" i="47"/>
  <c r="F10" i="29"/>
  <c r="F58" i="47" s="1"/>
  <c r="E58" i="47"/>
  <c r="F65" i="29"/>
  <c r="F31" i="47" s="1"/>
  <c r="E31" i="47"/>
  <c r="F44" i="29"/>
  <c r="F50" i="47" s="1"/>
  <c r="E50" i="47"/>
  <c r="F11" i="29"/>
  <c r="F56" i="47" s="1"/>
  <c r="E56" i="47"/>
  <c r="E26" i="9"/>
  <c r="E30" i="9"/>
  <c r="E15" i="10"/>
  <c r="E12" i="7"/>
  <c r="D18" i="15"/>
  <c r="E18" i="15" s="1"/>
  <c r="F18" i="15" s="1"/>
  <c r="E41" i="16"/>
  <c r="F41" i="16" s="1"/>
  <c r="E44" i="47"/>
  <c r="F25" i="29"/>
  <c r="F62" i="47" s="1"/>
  <c r="E62" i="47"/>
  <c r="E33" i="47"/>
  <c r="F23" i="29"/>
  <c r="F22" i="47" s="1"/>
  <c r="E22" i="47"/>
  <c r="F59" i="29"/>
  <c r="F47" i="47" s="1"/>
  <c r="E47" i="47"/>
  <c r="E10" i="7"/>
  <c r="E63" i="7"/>
  <c r="D13" i="24"/>
  <c r="E15" i="29"/>
  <c r="F20" i="29"/>
  <c r="F60" i="47" s="1"/>
  <c r="E60" i="47"/>
  <c r="D35" i="17"/>
  <c r="E35" i="17" s="1"/>
  <c r="F35" i="17" s="1"/>
  <c r="E52" i="16"/>
  <c r="F52" i="16" s="1"/>
  <c r="E66" i="16"/>
  <c r="F66" i="16" s="1"/>
  <c r="D18" i="14"/>
  <c r="E18" i="14" s="1"/>
  <c r="F18" i="14" s="1"/>
  <c r="F32" i="29"/>
  <c r="F20" i="47" s="1"/>
  <c r="E20" i="47"/>
  <c r="D22" i="28"/>
  <c r="E22" i="28" s="1"/>
  <c r="F22" i="28" s="1"/>
  <c r="E18" i="29"/>
  <c r="D28" i="28"/>
  <c r="E28" i="28" s="1"/>
  <c r="F28" i="28" s="1"/>
  <c r="D68" i="29"/>
  <c r="E68" i="29" s="1"/>
  <c r="D30" i="17"/>
  <c r="E30" i="17" s="1"/>
  <c r="F30" i="17" s="1"/>
  <c r="E10" i="16"/>
  <c r="F10" i="16" s="1"/>
  <c r="F57" i="29"/>
  <c r="F64" i="47" s="1"/>
  <c r="E64" i="47"/>
  <c r="D23" i="27"/>
  <c r="E23" i="27" s="1"/>
  <c r="F23" i="27" s="1"/>
  <c r="E47" i="29"/>
  <c r="F40" i="29"/>
  <c r="F38" i="47" s="1"/>
  <c r="E38" i="47"/>
  <c r="D12" i="22"/>
  <c r="E13" i="8"/>
  <c r="E20" i="10"/>
  <c r="E20" i="7"/>
  <c r="E47" i="46"/>
  <c r="F47" i="46" s="1"/>
  <c r="E67" i="46"/>
  <c r="F67" i="46" s="1"/>
  <c r="D34" i="21"/>
  <c r="E34" i="21" s="1"/>
  <c r="F34" i="21" s="1"/>
  <c r="E14" i="20"/>
  <c r="F14" i="20" s="1"/>
  <c r="D12" i="27"/>
  <c r="E66" i="29"/>
  <c r="D30" i="21"/>
  <c r="E30" i="21" s="1"/>
  <c r="F30" i="21" s="1"/>
  <c r="E58" i="20"/>
  <c r="F58" i="20" s="1"/>
  <c r="E64" i="48"/>
  <c r="F64" i="48" s="1"/>
  <c r="E27" i="19"/>
  <c r="F27" i="19" s="1"/>
  <c r="D19" i="28"/>
  <c r="E19" i="28" s="1"/>
  <c r="F19" i="28" s="1"/>
  <c r="F68" i="29" l="1"/>
  <c r="F34" i="47" s="1"/>
  <c r="E34" i="47"/>
  <c r="E13" i="24"/>
  <c r="F13" i="24" s="1"/>
  <c r="E12" i="27"/>
  <c r="F12" i="27" s="1"/>
  <c r="E12" i="22"/>
  <c r="F12" i="22" s="1"/>
  <c r="F15" i="29"/>
  <c r="F21" i="47" s="1"/>
  <c r="E21" i="47"/>
  <c r="F66" i="29"/>
  <c r="F10" i="47" s="1"/>
  <c r="E10" i="47"/>
  <c r="F47" i="29"/>
  <c r="F53" i="47" s="1"/>
  <c r="E53" i="47"/>
  <c r="F18" i="29"/>
  <c r="F24" i="47" s="1"/>
  <c r="E24" i="47"/>
  <c r="E15" i="8"/>
  <c r="C27" i="28"/>
  <c r="C29" i="46"/>
  <c r="C25" i="9"/>
  <c r="C24" i="17"/>
  <c r="F15" i="24"/>
  <c r="E15" i="24"/>
  <c r="D15" i="24"/>
  <c r="F24" i="21"/>
  <c r="E24" i="21"/>
  <c r="D24" i="21"/>
  <c r="F16" i="15"/>
  <c r="E16" i="15"/>
  <c r="D16" i="15"/>
  <c r="F22" i="19"/>
  <c r="E22" i="19"/>
  <c r="D22" i="19"/>
  <c r="F21" i="27"/>
  <c r="E21" i="27"/>
  <c r="D21" i="27"/>
  <c r="F27" i="28"/>
  <c r="E27" i="28"/>
  <c r="D27" i="28"/>
  <c r="C15" i="24"/>
  <c r="F25" i="48"/>
  <c r="E25" i="48"/>
  <c r="D25" i="48"/>
  <c r="F29" i="46"/>
  <c r="E29" i="46"/>
  <c r="D29" i="46"/>
  <c r="D24" i="10"/>
  <c r="E24" i="10"/>
  <c r="C16" i="15"/>
  <c r="C25" i="48"/>
  <c r="D15" i="22"/>
  <c r="E15" i="22"/>
  <c r="F15" i="22"/>
  <c r="D25" i="9"/>
  <c r="E25" i="9"/>
  <c r="C24" i="21"/>
  <c r="C45" i="7"/>
  <c r="F21" i="14"/>
  <c r="E21" i="14"/>
  <c r="D21" i="14"/>
  <c r="C21" i="27"/>
  <c r="C21" i="14"/>
  <c r="D24" i="17"/>
  <c r="E24" i="17"/>
  <c r="F24" i="17"/>
  <c r="D45" i="7"/>
  <c r="E45" i="7"/>
  <c r="C24" i="10"/>
  <c r="C15" i="22"/>
  <c r="C22" i="19"/>
</calcChain>
</file>

<file path=xl/sharedStrings.xml><?xml version="1.0" encoding="utf-8"?>
<sst xmlns="http://purl.oclc.org/ooxml/spreadsheetml/main" count="1409" uniqueCount="145">
  <si>
    <t>Tabela št. 6:</t>
  </si>
  <si>
    <t>v EUR</t>
  </si>
  <si>
    <t>3 = 2 / 1</t>
  </si>
  <si>
    <t>Ajdovščina</t>
  </si>
  <si>
    <t>Brežice</t>
  </si>
  <si>
    <t xml:space="preserve">Celje </t>
  </si>
  <si>
    <t>Cerknica</t>
  </si>
  <si>
    <t xml:space="preserve">Črnomelj </t>
  </si>
  <si>
    <t xml:space="preserve">Domžale </t>
  </si>
  <si>
    <t xml:space="preserve">Dravograd 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</si>
  <si>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</si>
  <si>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</si>
  <si>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</si>
  <si>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</si>
  <si>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</si>
  <si>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</si>
  <si>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</si>
  <si>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</si>
  <si>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 xml:space="preserve">Kočevje </t>
  </si>
  <si>
    <t xml:space="preserve">Koper </t>
  </si>
  <si>
    <t xml:space="preserve">Kranj </t>
  </si>
  <si>
    <t>Krško</t>
  </si>
  <si>
    <t>Laško</t>
  </si>
  <si>
    <t>Lenart</t>
  </si>
  <si>
    <t xml:space="preserve">Lendava </t>
  </si>
  <si>
    <t>Litija</t>
  </si>
  <si>
    <t xml:space="preserve">Ljubljana </t>
  </si>
  <si>
    <t>Ljutomer</t>
  </si>
  <si>
    <t>Logatec</t>
  </si>
  <si>
    <t xml:space="preserve">Maribor </t>
  </si>
  <si>
    <t>Metlika</t>
  </si>
  <si>
    <t xml:space="preserve">Mozirje </t>
  </si>
  <si>
    <t>Murska Sobota</t>
  </si>
  <si>
    <t>Nova Gorica</t>
  </si>
  <si>
    <t xml:space="preserve">Novo mesto </t>
  </si>
  <si>
    <t>Ormož</t>
  </si>
  <si>
    <t xml:space="preserve">Pesnica </t>
  </si>
  <si>
    <t xml:space="preserve">Piran </t>
  </si>
  <si>
    <t xml:space="preserve">Postojna </t>
  </si>
  <si>
    <t xml:space="preserve">Ptuj </t>
  </si>
  <si>
    <t xml:space="preserve">Radlje ob Dravi </t>
  </si>
  <si>
    <t xml:space="preserve">Radovljica </t>
  </si>
  <si>
    <t>Ravne na Koroškem</t>
  </si>
  <si>
    <t>Ribnica</t>
  </si>
  <si>
    <t>Ruše</t>
  </si>
  <si>
    <t xml:space="preserve">Sevnica </t>
  </si>
  <si>
    <t xml:space="preserve">Sežana </t>
  </si>
  <si>
    <t xml:space="preserve">Slovenj Gradec </t>
  </si>
  <si>
    <t>Slovenska Bistrica</t>
  </si>
  <si>
    <t>Slovenske Konjice</t>
  </si>
  <si>
    <t>Šentjur pri Celju</t>
  </si>
  <si>
    <t xml:space="preserve">Škofja Loka </t>
  </si>
  <si>
    <t xml:space="preserve">Šmarje pri Jelšah </t>
  </si>
  <si>
    <t xml:space="preserve">Tolmin </t>
  </si>
  <si>
    <t>Trbovlje</t>
  </si>
  <si>
    <t>Trebnje</t>
  </si>
  <si>
    <t>Tržič</t>
  </si>
  <si>
    <t xml:space="preserve">Velenje </t>
  </si>
  <si>
    <t xml:space="preserve">Vrhnika </t>
  </si>
  <si>
    <t xml:space="preserve">Zagorje ob Savi </t>
  </si>
  <si>
    <t>Žalec</t>
  </si>
  <si>
    <t>UE skupaj</t>
  </si>
  <si>
    <t>Velike UE skupaj</t>
  </si>
  <si>
    <t>Male UE skupaj</t>
  </si>
  <si>
    <t>Upravna enota Ljubljana</t>
  </si>
  <si>
    <t>Vse UE skupaj</t>
  </si>
  <si>
    <t>Tabela št. 1:</t>
  </si>
  <si>
    <t>PU</t>
  </si>
  <si>
    <t>Upravna enota</t>
  </si>
  <si>
    <t>Indeks</t>
  </si>
  <si>
    <t>Tabela št. 2:</t>
  </si>
  <si>
    <t>Velike upravne enote (nad 50.000 prebivalcev) (9 UE)</t>
  </si>
  <si>
    <t>Tabela št. 3:</t>
  </si>
  <si>
    <t>Tabela št. 4:</t>
  </si>
  <si>
    <t>Tabela št. 5:</t>
  </si>
  <si>
    <t>Ljubljana</t>
  </si>
  <si>
    <t>Srednje velike UE skupaj</t>
  </si>
  <si>
    <t>Realizacija</t>
  </si>
  <si>
    <t>plač</t>
  </si>
  <si>
    <t>Tabela št. 7:</t>
  </si>
  <si>
    <t xml:space="preserve">Realizacija stroškov za plače glede na število prebivalcev </t>
  </si>
  <si>
    <t>Število</t>
  </si>
  <si>
    <t xml:space="preserve">Realizacija </t>
  </si>
  <si>
    <t>Odstotek</t>
  </si>
  <si>
    <t>prebivalcev</t>
  </si>
  <si>
    <t>stroškov za plače</t>
  </si>
  <si>
    <t>odstopanja</t>
  </si>
  <si>
    <t>glede na št. preb.</t>
  </si>
  <si>
    <t>od povprečja</t>
  </si>
  <si>
    <t>Tabela št. 8:</t>
  </si>
  <si>
    <t>Realizacija stroškov za plače glede na število prebivalcev</t>
  </si>
  <si>
    <t>Tabela št. 9:</t>
  </si>
  <si>
    <t>Tabela št. 10:</t>
  </si>
  <si>
    <t>Tabela št. 11:</t>
  </si>
  <si>
    <t xml:space="preserve">Realizacija stroškov za plače glede na skupno število rešenih upravnih zadev </t>
  </si>
  <si>
    <t>Skupno št.</t>
  </si>
  <si>
    <t>Plače glede na</t>
  </si>
  <si>
    <t>rešenih</t>
  </si>
  <si>
    <t>število rešenih</t>
  </si>
  <si>
    <t>upravnih zadev</t>
  </si>
  <si>
    <t>Tabela št. 13:</t>
  </si>
  <si>
    <t>Tabela št. 14:</t>
  </si>
  <si>
    <t>Tabela št. 15:</t>
  </si>
  <si>
    <t>Tabela št. 16:</t>
  </si>
  <si>
    <t>Tabela št. 17:</t>
  </si>
  <si>
    <t>Realizacija stroškov za plače glede na število zaposlenih</t>
  </si>
  <si>
    <t>Št. zap.</t>
  </si>
  <si>
    <t>na dan</t>
  </si>
  <si>
    <t>glede na št. zap.</t>
  </si>
  <si>
    <t>Tabela št. 18:</t>
  </si>
  <si>
    <t>Tabela št. 19:</t>
  </si>
  <si>
    <t>Tabela št. 20:</t>
  </si>
  <si>
    <t>Tabela št. 21:</t>
  </si>
  <si>
    <t>Tabela št. 22:</t>
  </si>
  <si>
    <r>
      <t xml:space="preserve">Upravne enote bistveno </t>
    </r>
    <r>
      <rPr>
        <b/>
        <sz val="12"/>
        <rFont val="Arial CE"/>
        <charset val="238"/>
      </rPr>
      <t>nad</t>
    </r>
    <r>
      <rPr>
        <sz val="12"/>
        <rFont val="Arial CE"/>
        <charset val="238"/>
      </rPr>
      <t xml:space="preserve"> povprečjem skupine</t>
    </r>
  </si>
  <si>
    <t>Upravne enote</t>
  </si>
  <si>
    <t>1. kazalec</t>
  </si>
  <si>
    <t>2. kazalec</t>
  </si>
  <si>
    <t>3. kazalec</t>
  </si>
  <si>
    <t>Realizacija PL</t>
  </si>
  <si>
    <t>Tabela št. 23:</t>
  </si>
  <si>
    <t>Kočevje</t>
  </si>
  <si>
    <t>Lendava</t>
  </si>
  <si>
    <t>Mozirje</t>
  </si>
  <si>
    <t>Vrhnika</t>
  </si>
  <si>
    <t>Skupaj</t>
  </si>
  <si>
    <t>UE, ki izstopajo po treh kazalcih</t>
  </si>
  <si>
    <t>UE, ki izstopajo po dveh kazalcih</t>
  </si>
  <si>
    <t>Tabele 8,9,10,11</t>
  </si>
  <si>
    <t>Tabele 13,14,15,16</t>
  </si>
  <si>
    <t>Tabele 18,19,20,21</t>
  </si>
  <si>
    <t xml:space="preserve">Legenda: </t>
  </si>
  <si>
    <t>Srednje velike upravne enote (od 18.000 do 50.000 prebivalcev) (28 UE)</t>
  </si>
  <si>
    <t>Male upravne enote (do 18.000 prebivalcev) (20 UE)</t>
  </si>
  <si>
    <t>Tabela št. 12:</t>
  </si>
  <si>
    <t>glede na št. prebivalcev</t>
  </si>
  <si>
    <t>glede na št. rešenih zadev</t>
  </si>
  <si>
    <t>glede na št. zaposlenih</t>
  </si>
  <si>
    <t>v letu 2017</t>
  </si>
  <si>
    <r>
      <t>Upravne enote bistveno</t>
    </r>
    <r>
      <rPr>
        <b/>
        <sz val="12"/>
        <rFont val="Arial CE"/>
        <charset val="238"/>
      </rPr>
      <t xml:space="preserve"> pod</t>
    </r>
    <r>
      <rPr>
        <sz val="12"/>
        <rFont val="Arial CE"/>
        <charset val="238"/>
      </rPr>
      <t xml:space="preserve"> povprečjem skupine</t>
    </r>
  </si>
  <si>
    <t>Analiza stroškov za plače v upravnih enotah v letu 2018</t>
  </si>
  <si>
    <t>Realizacija stroškov za plače v letu 2017 in 2018</t>
  </si>
  <si>
    <t>v letu 2018</t>
  </si>
  <si>
    <t>v 2018</t>
  </si>
  <si>
    <t>X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</si>
</sst>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#,##0.00_ ;\-#,##0.00\ "/>
    <numFmt numFmtId="166" formatCode="#,##0.0_ ;\-#,##0.0\ "/>
    <numFmt numFmtId="167" formatCode="0.0"/>
    <numFmt numFmtId="168" formatCode="#,##0.0"/>
  </numFmts>
  <fonts count="22">
    <font>
      <sz val="10"/>
      <name val="Arial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0"/>
      <name val="Arial"/>
      <family val="2"/>
      <charset val="238"/>
    </font>
    <font>
      <b/>
      <sz val="9"/>
      <name val="Arial CE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12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Narrow CE"/>
      <charset val="238"/>
    </font>
    <font>
      <sz val="9"/>
      <name val="Arial Narrow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10"/>
      <color indexed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28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0" borderId="0" xfId="0" applyFont="1"/>
    <xf numFmtId="2" fontId="0" fillId="0" borderId="0" xfId="0" applyNumberFormat="1"/>
    <xf numFmtId="2" fontId="2" fillId="0" borderId="0" xfId="0" applyNumberFormat="1" applyFont="1"/>
    <xf numFmtId="2" fontId="1" fillId="0" borderId="0" xfId="0" applyNumberFormat="1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10" fillId="0" borderId="0" xfId="0" applyFont="1"/>
    <xf numFmtId="167" fontId="11" fillId="0" borderId="7" xfId="0" applyNumberFormat="1" applyFont="1" applyBorder="1"/>
    <xf numFmtId="49" fontId="7" fillId="3" borderId="0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166" fontId="11" fillId="0" borderId="7" xfId="0" applyNumberFormat="1" applyFont="1" applyBorder="1"/>
    <xf numFmtId="0" fontId="5" fillId="0" borderId="0" xfId="0" applyFont="1" applyBorder="1" applyAlignment="1">
      <alignment horizontal="left"/>
    </xf>
    <xf numFmtId="0" fontId="12" fillId="0" borderId="0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/>
    <xf numFmtId="0" fontId="13" fillId="0" borderId="0" xfId="0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/>
    </xf>
    <xf numFmtId="49" fontId="7" fillId="2" borderId="2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2" fillId="0" borderId="0" xfId="0" applyFont="1" applyFill="1" applyBorder="1"/>
    <xf numFmtId="0" fontId="12" fillId="0" borderId="7" xfId="0" applyFont="1" applyFill="1" applyBorder="1" applyAlignment="1">
      <alignment horizontal="right"/>
    </xf>
    <xf numFmtId="0" fontId="15" fillId="0" borderId="7" xfId="0" applyFont="1" applyFill="1" applyBorder="1"/>
    <xf numFmtId="0" fontId="16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9" fillId="0" borderId="0" xfId="0" applyFont="1"/>
    <xf numFmtId="166" fontId="11" fillId="0" borderId="9" xfId="0" applyNumberFormat="1" applyFont="1" applyBorder="1"/>
    <xf numFmtId="0" fontId="12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165" fontId="11" fillId="0" borderId="7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166" fontId="11" fillId="0" borderId="7" xfId="0" applyNumberFormat="1" applyFont="1" applyFill="1" applyBorder="1"/>
    <xf numFmtId="166" fontId="11" fillId="0" borderId="7" xfId="0" applyNumberFormat="1" applyFont="1" applyFill="1" applyBorder="1" applyAlignment="1">
      <alignment vertical="center"/>
    </xf>
    <xf numFmtId="167" fontId="3" fillId="2" borderId="10" xfId="0" applyNumberFormat="1" applyFont="1" applyFill="1" applyBorder="1" applyAlignment="1">
      <alignment vertical="center"/>
    </xf>
    <xf numFmtId="166" fontId="3" fillId="2" borderId="10" xfId="0" applyNumberFormat="1" applyFont="1" applyFill="1" applyBorder="1" applyAlignment="1">
      <alignment vertical="center"/>
    </xf>
    <xf numFmtId="167" fontId="11" fillId="0" borderId="9" xfId="0" applyNumberFormat="1" applyFont="1" applyBorder="1"/>
    <xf numFmtId="0" fontId="3" fillId="2" borderId="11" xfId="0" applyFont="1" applyFill="1" applyBorder="1" applyAlignment="1">
      <alignment vertical="center"/>
    </xf>
    <xf numFmtId="164" fontId="3" fillId="2" borderId="12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0" fontId="11" fillId="0" borderId="0" xfId="0" applyFont="1"/>
    <xf numFmtId="2" fontId="11" fillId="0" borderId="0" xfId="0" applyNumberFormat="1" applyFont="1"/>
    <xf numFmtId="0" fontId="13" fillId="0" borderId="0" xfId="0" applyFont="1"/>
    <xf numFmtId="2" fontId="13" fillId="0" borderId="0" xfId="0" applyNumberFormat="1" applyFont="1"/>
    <xf numFmtId="2" fontId="10" fillId="0" borderId="0" xfId="0" applyNumberFormat="1" applyFont="1"/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right" vertical="center"/>
    </xf>
    <xf numFmtId="0" fontId="11" fillId="0" borderId="7" xfId="0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167" fontId="11" fillId="0" borderId="7" xfId="0" applyNumberFormat="1" applyFont="1" applyFill="1" applyBorder="1" applyAlignment="1">
      <alignment vertical="center"/>
    </xf>
    <xf numFmtId="0" fontId="11" fillId="0" borderId="0" xfId="0" applyFont="1" applyFill="1"/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horizontal="right" vertical="center"/>
    </xf>
    <xf numFmtId="0" fontId="11" fillId="0" borderId="9" xfId="0" applyFont="1" applyFill="1" applyBorder="1" applyAlignment="1">
      <alignment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6" xfId="0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167" fontId="11" fillId="0" borderId="9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vertical="center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3" fontId="11" fillId="0" borderId="13" xfId="0" applyNumberFormat="1" applyFont="1" applyBorder="1" applyAlignment="1">
      <alignment vertical="center"/>
    </xf>
    <xf numFmtId="167" fontId="11" fillId="0" borderId="7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67" fontId="11" fillId="0" borderId="0" xfId="0" applyNumberFormat="1" applyFont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9" xfId="0" applyFont="1" applyBorder="1" applyAlignment="1">
      <alignment horizontal="right" vertical="center"/>
    </xf>
    <xf numFmtId="3" fontId="11" fillId="0" borderId="7" xfId="0" applyNumberFormat="1" applyFont="1" applyBorder="1" applyAlignment="1">
      <alignment vertical="center"/>
    </xf>
    <xf numFmtId="2" fontId="11" fillId="0" borderId="0" xfId="0" applyNumberFormat="1" applyFont="1" applyAlignment="1">
      <alignment vertical="center"/>
    </xf>
    <xf numFmtId="0" fontId="7" fillId="3" borderId="0" xfId="0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0" fontId="11" fillId="0" borderId="0" xfId="0" applyFont="1" applyBorder="1"/>
    <xf numFmtId="0" fontId="19" fillId="0" borderId="0" xfId="0" applyFont="1"/>
    <xf numFmtId="0" fontId="11" fillId="0" borderId="0" xfId="0" applyFont="1" applyFill="1" applyAlignment="1">
      <alignment vertical="center"/>
    </xf>
    <xf numFmtId="0" fontId="11" fillId="0" borderId="0" xfId="0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166" fontId="11" fillId="0" borderId="0" xfId="0" applyNumberFormat="1" applyFont="1"/>
    <xf numFmtId="0" fontId="11" fillId="3" borderId="0" xfId="0" applyFont="1" applyFill="1"/>
    <xf numFmtId="164" fontId="3" fillId="2" borderId="1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/>
    <xf numFmtId="3" fontId="11" fillId="0" borderId="9" xfId="0" applyNumberFormat="1" applyFont="1" applyBorder="1" applyAlignment="1">
      <alignment horizontal="right"/>
    </xf>
    <xf numFmtId="0" fontId="11" fillId="0" borderId="15" xfId="0" applyFont="1" applyBorder="1"/>
    <xf numFmtId="3" fontId="11" fillId="0" borderId="7" xfId="0" applyNumberFormat="1" applyFont="1" applyBorder="1" applyAlignment="1">
      <alignment horizontal="right"/>
    </xf>
    <xf numFmtId="14" fontId="7" fillId="2" borderId="1" xfId="0" applyNumberFormat="1" applyFont="1" applyFill="1" applyBorder="1" applyAlignment="1">
      <alignment horizontal="center"/>
    </xf>
    <xf numFmtId="0" fontId="20" fillId="0" borderId="0" xfId="0" applyFont="1"/>
    <xf numFmtId="14" fontId="7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5" fontId="11" fillId="0" borderId="18" xfId="0" applyNumberFormat="1" applyFont="1" applyFill="1" applyBorder="1" applyAlignment="1">
      <alignment vertical="center"/>
    </xf>
    <xf numFmtId="166" fontId="11" fillId="0" borderId="9" xfId="0" applyNumberFormat="1" applyFont="1" applyFill="1" applyBorder="1" applyAlignment="1">
      <alignment vertical="center"/>
    </xf>
    <xf numFmtId="3" fontId="11" fillId="0" borderId="15" xfId="0" applyNumberFormat="1" applyFont="1" applyFill="1" applyBorder="1"/>
    <xf numFmtId="3" fontId="11" fillId="0" borderId="20" xfId="0" applyNumberFormat="1" applyFont="1" applyFill="1" applyBorder="1"/>
    <xf numFmtId="3" fontId="11" fillId="0" borderId="14" xfId="0" applyNumberFormat="1" applyFont="1" applyFill="1" applyBorder="1" applyAlignment="1">
      <alignment vertical="center"/>
    </xf>
    <xf numFmtId="3" fontId="11" fillId="0" borderId="19" xfId="0" applyNumberFormat="1" applyFont="1" applyFill="1" applyBorder="1"/>
    <xf numFmtId="3" fontId="11" fillId="0" borderId="9" xfId="0" applyNumberFormat="1" applyFont="1" applyFill="1" applyBorder="1" applyAlignment="1">
      <alignment vertical="center"/>
    </xf>
    <xf numFmtId="3" fontId="11" fillId="0" borderId="7" xfId="0" applyNumberFormat="1" applyFont="1" applyFill="1" applyBorder="1"/>
    <xf numFmtId="165" fontId="11" fillId="0" borderId="7" xfId="0" applyNumberFormat="1" applyFont="1" applyBorder="1" applyAlignment="1">
      <alignment vertical="center"/>
    </xf>
    <xf numFmtId="166" fontId="11" fillId="0" borderId="7" xfId="0" applyNumberFormat="1" applyFont="1" applyBorder="1" applyAlignment="1">
      <alignment vertical="center"/>
    </xf>
    <xf numFmtId="165" fontId="11" fillId="0" borderId="13" xfId="0" applyNumberFormat="1" applyFont="1" applyBorder="1" applyAlignment="1">
      <alignment vertical="center"/>
    </xf>
    <xf numFmtId="3" fontId="3" fillId="2" borderId="12" xfId="0" applyNumberFormat="1" applyFont="1" applyFill="1" applyBorder="1" applyAlignment="1">
      <alignment horizontal="right" vertical="center"/>
    </xf>
    <xf numFmtId="165" fontId="11" fillId="3" borderId="0" xfId="0" applyNumberFormat="1" applyFont="1" applyFill="1" applyBorder="1" applyAlignment="1">
      <alignment horizontal="right"/>
    </xf>
    <xf numFmtId="165" fontId="11" fillId="0" borderId="0" xfId="0" applyNumberFormat="1" applyFont="1"/>
    <xf numFmtId="164" fontId="11" fillId="0" borderId="0" xfId="0" applyNumberFormat="1" applyFont="1"/>
    <xf numFmtId="164" fontId="11" fillId="0" borderId="9" xfId="0" applyNumberFormat="1" applyFont="1" applyBorder="1"/>
    <xf numFmtId="165" fontId="11" fillId="0" borderId="9" xfId="0" applyNumberFormat="1" applyFont="1" applyBorder="1"/>
    <xf numFmtId="164" fontId="11" fillId="0" borderId="7" xfId="0" applyNumberFormat="1" applyFont="1" applyBorder="1"/>
    <xf numFmtId="165" fontId="11" fillId="0" borderId="7" xfId="0" applyNumberFormat="1" applyFont="1" applyBorder="1"/>
    <xf numFmtId="2" fontId="7" fillId="2" borderId="1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164" fontId="11" fillId="0" borderId="7" xfId="0" applyNumberFormat="1" applyFont="1" applyFill="1" applyBorder="1"/>
    <xf numFmtId="165" fontId="11" fillId="0" borderId="7" xfId="0" applyNumberFormat="1" applyFont="1" applyFill="1" applyBorder="1" applyAlignment="1">
      <alignment horizontal="right"/>
    </xf>
    <xf numFmtId="164" fontId="11" fillId="0" borderId="14" xfId="0" applyNumberFormat="1" applyFont="1" applyFill="1" applyBorder="1"/>
    <xf numFmtId="165" fontId="11" fillId="0" borderId="14" xfId="0" applyNumberFormat="1" applyFont="1" applyFill="1" applyBorder="1" applyAlignment="1">
      <alignment horizontal="right"/>
    </xf>
    <xf numFmtId="165" fontId="11" fillId="0" borderId="9" xfId="0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right"/>
    </xf>
    <xf numFmtId="3" fontId="11" fillId="0" borderId="7" xfId="0" applyNumberFormat="1" applyFont="1" applyFill="1" applyBorder="1" applyAlignment="1">
      <alignment horizontal="right"/>
    </xf>
    <xf numFmtId="0" fontId="11" fillId="0" borderId="14" xfId="0" applyFont="1" applyFill="1" applyBorder="1" applyAlignment="1">
      <alignment horizontal="right"/>
    </xf>
    <xf numFmtId="3" fontId="11" fillId="0" borderId="14" xfId="0" applyNumberFormat="1" applyFont="1" applyFill="1" applyBorder="1" applyAlignment="1">
      <alignment horizontal="right"/>
    </xf>
    <xf numFmtId="0" fontId="3" fillId="0" borderId="0" xfId="0" applyFont="1"/>
    <xf numFmtId="165" fontId="11" fillId="0" borderId="0" xfId="0" applyNumberFormat="1" applyFont="1" applyBorder="1"/>
    <xf numFmtId="0" fontId="11" fillId="0" borderId="7" xfId="0" applyFont="1" applyBorder="1" applyAlignment="1">
      <alignment horizontal="right"/>
    </xf>
    <xf numFmtId="166" fontId="3" fillId="2" borderId="12" xfId="0" applyNumberFormat="1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0" fontId="12" fillId="4" borderId="7" xfId="0" applyFont="1" applyFill="1" applyBorder="1"/>
    <xf numFmtId="0" fontId="11" fillId="0" borderId="21" xfId="0" applyFont="1" applyFill="1" applyBorder="1" applyAlignment="1">
      <alignment vertical="center"/>
    </xf>
    <xf numFmtId="0" fontId="11" fillId="0" borderId="22" xfId="0" applyFont="1" applyFill="1" applyBorder="1" applyAlignment="1">
      <alignment horizontal="right" vertical="center"/>
    </xf>
    <xf numFmtId="168" fontId="11" fillId="0" borderId="7" xfId="0" applyNumberFormat="1" applyFont="1" applyBorder="1" applyAlignment="1">
      <alignment vertical="center"/>
    </xf>
    <xf numFmtId="0" fontId="21" fillId="0" borderId="0" xfId="0" applyFont="1" applyFill="1"/>
    <xf numFmtId="0" fontId="21" fillId="0" borderId="0" xfId="0" applyFont="1"/>
    <xf numFmtId="165" fontId="3" fillId="2" borderId="12" xfId="0" applyNumberFormat="1" applyFont="1" applyFill="1" applyBorder="1" applyAlignment="1">
      <alignment horizontal="right"/>
    </xf>
    <xf numFmtId="3" fontId="11" fillId="0" borderId="9" xfId="0" applyNumberFormat="1" applyFont="1" applyFill="1" applyBorder="1"/>
    <xf numFmtId="0" fontId="11" fillId="0" borderId="0" xfId="0" applyFont="1" applyBorder="1" applyAlignment="1">
      <alignment horizontal="right" vertical="center"/>
    </xf>
    <xf numFmtId="3" fontId="3" fillId="2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right"/>
    </xf>
    <xf numFmtId="0" fontId="15" fillId="0" borderId="9" xfId="0" applyFont="1" applyFill="1" applyBorder="1"/>
    <xf numFmtId="0" fontId="16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49" fontId="18" fillId="2" borderId="3" xfId="0" applyNumberFormat="1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11" fillId="0" borderId="17" xfId="0" applyFont="1" applyFill="1" applyBorder="1" applyAlignment="1">
      <alignment vertical="center"/>
    </xf>
    <xf numFmtId="3" fontId="11" fillId="0" borderId="24" xfId="0" applyNumberFormat="1" applyFont="1" applyFill="1" applyBorder="1" applyAlignment="1">
      <alignment vertical="center"/>
    </xf>
    <xf numFmtId="167" fontId="11" fillId="0" borderId="1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3" fontId="11" fillId="0" borderId="12" xfId="0" applyNumberFormat="1" applyFont="1" applyFill="1" applyBorder="1"/>
    <xf numFmtId="3" fontId="11" fillId="0" borderId="25" xfId="0" applyNumberFormat="1" applyFont="1" applyFill="1" applyBorder="1"/>
    <xf numFmtId="164" fontId="11" fillId="0" borderId="12" xfId="0" applyNumberFormat="1" applyFont="1" applyFill="1" applyBorder="1"/>
    <xf numFmtId="165" fontId="11" fillId="0" borderId="10" xfId="0" applyNumberFormat="1" applyFont="1" applyFill="1" applyBorder="1" applyAlignment="1">
      <alignment horizontal="right"/>
    </xf>
    <xf numFmtId="165" fontId="11" fillId="0" borderId="23" xfId="0" applyNumberFormat="1" applyFont="1" applyFill="1" applyBorder="1" applyAlignment="1">
      <alignment vertical="center"/>
    </xf>
    <xf numFmtId="0" fontId="11" fillId="0" borderId="17" xfId="0" applyFont="1" applyBorder="1"/>
    <xf numFmtId="168" fontId="11" fillId="0" borderId="12" xfId="0" applyNumberFormat="1" applyFont="1" applyFill="1" applyBorder="1"/>
    <xf numFmtId="164" fontId="11" fillId="0" borderId="10" xfId="0" applyNumberFormat="1" applyFont="1" applyBorder="1"/>
    <xf numFmtId="0" fontId="9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vertical="center"/>
    </xf>
    <xf numFmtId="3" fontId="0" fillId="0" borderId="9" xfId="0" applyNumberFormat="1" applyBorder="1"/>
    <xf numFmtId="3" fontId="0" fillId="0" borderId="7" xfId="0" applyNumberFormat="1" applyBorder="1"/>
    <xf numFmtId="3" fontId="0" fillId="0" borderId="26" xfId="0" applyNumberFormat="1" applyBorder="1"/>
    <xf numFmtId="0" fontId="7" fillId="6" borderId="2" xfId="0" applyFont="1" applyFill="1" applyBorder="1" applyAlignment="1">
      <alignment horizontal="center"/>
    </xf>
    <xf numFmtId="0" fontId="3" fillId="6" borderId="17" xfId="0" applyFont="1" applyFill="1" applyBorder="1" applyAlignment="1">
      <alignment vertical="center"/>
    </xf>
    <xf numFmtId="3" fontId="3" fillId="6" borderId="12" xfId="0" applyNumberFormat="1" applyFont="1" applyFill="1" applyBorder="1" applyAlignment="1">
      <alignment vertical="center"/>
    </xf>
    <xf numFmtId="167" fontId="3" fillId="6" borderId="10" xfId="0" applyNumberFormat="1" applyFont="1" applyFill="1" applyBorder="1" applyAlignment="1">
      <alignment vertical="center"/>
    </xf>
    <xf numFmtId="168" fontId="3" fillId="6" borderId="10" xfId="0" applyNumberFormat="1" applyFont="1" applyFill="1" applyBorder="1" applyAlignment="1">
      <alignment vertical="center"/>
    </xf>
    <xf numFmtId="3" fontId="3" fillId="6" borderId="12" xfId="0" applyNumberFormat="1" applyFont="1" applyFill="1" applyBorder="1"/>
    <xf numFmtId="165" fontId="3" fillId="6" borderId="12" xfId="0" applyNumberFormat="1" applyFont="1" applyFill="1" applyBorder="1" applyAlignment="1">
      <alignment vertical="center"/>
    </xf>
    <xf numFmtId="166" fontId="3" fillId="6" borderId="10" xfId="0" applyNumberFormat="1" applyFont="1" applyFill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right" vertical="center"/>
    </xf>
    <xf numFmtId="164" fontId="9" fillId="0" borderId="7" xfId="0" applyNumberFormat="1" applyFont="1" applyFill="1" applyBorder="1"/>
    <xf numFmtId="3" fontId="9" fillId="0" borderId="7" xfId="0" applyNumberFormat="1" applyFont="1" applyFill="1" applyBorder="1" applyAlignment="1">
      <alignment vertical="center"/>
    </xf>
    <xf numFmtId="165" fontId="9" fillId="0" borderId="7" xfId="0" applyNumberFormat="1" applyFont="1" applyFill="1" applyBorder="1" applyAlignment="1">
      <alignment horizontal="right"/>
    </xf>
    <xf numFmtId="0" fontId="7" fillId="6" borderId="3" xfId="0" applyFont="1" applyFill="1" applyBorder="1" applyAlignment="1">
      <alignment horizontal="center"/>
    </xf>
    <xf numFmtId="0" fontId="3" fillId="6" borderId="17" xfId="0" applyFont="1" applyFill="1" applyBorder="1"/>
    <xf numFmtId="164" fontId="3" fillId="6" borderId="12" xfId="0" applyNumberFormat="1" applyFont="1" applyFill="1" applyBorder="1"/>
    <xf numFmtId="165" fontId="3" fillId="6" borderId="12" xfId="0" applyNumberFormat="1" applyFont="1" applyFill="1" applyBorder="1" applyAlignment="1">
      <alignment horizontal="right"/>
    </xf>
    <xf numFmtId="166" fontId="3" fillId="6" borderId="10" xfId="0" applyNumberFormat="1" applyFont="1" applyFill="1" applyBorder="1"/>
    <xf numFmtId="2" fontId="4" fillId="6" borderId="2" xfId="0" applyNumberFormat="1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4" fillId="8" borderId="23" xfId="0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right"/>
    </xf>
    <xf numFmtId="165" fontId="3" fillId="2" borderId="24" xfId="0" applyNumberFormat="1" applyFont="1" applyFill="1" applyBorder="1" applyAlignment="1">
      <alignment horizontal="right"/>
    </xf>
    <xf numFmtId="166" fontId="3" fillId="2" borderId="10" xfId="0" applyNumberFormat="1" applyFont="1" applyFill="1" applyBorder="1" applyAlignment="1">
      <alignment horizontal="right"/>
    </xf>
    <xf numFmtId="0" fontId="3" fillId="2" borderId="17" xfId="0" applyFont="1" applyFill="1" applyBorder="1" applyAlignment="1">
      <alignment horizontal="right"/>
    </xf>
    <xf numFmtId="167" fontId="3" fillId="2" borderId="10" xfId="0" applyNumberFormat="1" applyFont="1" applyFill="1" applyBorder="1" applyAlignment="1">
      <alignment horizontal="right"/>
    </xf>
    <xf numFmtId="3" fontId="9" fillId="0" borderId="9" xfId="0" applyNumberFormat="1" applyFont="1" applyFill="1" applyBorder="1"/>
    <xf numFmtId="3" fontId="9" fillId="0" borderId="7" xfId="0" applyNumberFormat="1" applyFont="1" applyFill="1" applyBorder="1"/>
    <xf numFmtId="166" fontId="9" fillId="0" borderId="7" xfId="0" applyNumberFormat="1" applyFont="1" applyFill="1" applyBorder="1"/>
    <xf numFmtId="0" fontId="9" fillId="0" borderId="14" xfId="0" applyFont="1" applyFill="1" applyBorder="1" applyAlignment="1">
      <alignment horizontal="right" vertical="center"/>
    </xf>
    <xf numFmtId="164" fontId="9" fillId="0" borderId="14" xfId="0" applyNumberFormat="1" applyFont="1" applyFill="1" applyBorder="1"/>
    <xf numFmtId="164" fontId="9" fillId="0" borderId="13" xfId="0" applyNumberFormat="1" applyFont="1" applyFill="1" applyBorder="1"/>
    <xf numFmtId="0" fontId="9" fillId="0" borderId="7" xfId="0" applyFont="1" applyBorder="1" applyAlignment="1">
      <alignment horizontal="right" vertical="center"/>
    </xf>
    <xf numFmtId="165" fontId="9" fillId="3" borderId="7" xfId="0" applyNumberFormat="1" applyFont="1" applyFill="1" applyBorder="1" applyAlignment="1">
      <alignment horizontal="right"/>
    </xf>
    <xf numFmtId="166" fontId="9" fillId="0" borderId="7" xfId="0" applyNumberFormat="1" applyFont="1" applyBorder="1"/>
    <xf numFmtId="0" fontId="12" fillId="0" borderId="22" xfId="0" applyFont="1" applyFill="1" applyBorder="1" applyAlignment="1">
      <alignment horizontal="right"/>
    </xf>
    <xf numFmtId="0" fontId="15" fillId="0" borderId="22" xfId="0" applyFont="1" applyFill="1" applyBorder="1"/>
    <xf numFmtId="0" fontId="16" fillId="0" borderId="22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3" fontId="3" fillId="2" borderId="24" xfId="0" applyNumberFormat="1" applyFont="1" applyFill="1" applyBorder="1" applyAlignment="1">
      <alignment horizontal="right" vertical="center"/>
    </xf>
    <xf numFmtId="0" fontId="3" fillId="6" borderId="24" xfId="0" applyFont="1" applyFill="1" applyBorder="1" applyAlignment="1">
      <alignment horizontal="right"/>
    </xf>
    <xf numFmtId="3" fontId="3" fillId="6" borderId="24" xfId="0" applyNumberFormat="1" applyFont="1" applyFill="1" applyBorder="1" applyAlignment="1">
      <alignment vertical="center"/>
    </xf>
    <xf numFmtId="3" fontId="3" fillId="6" borderId="24" xfId="0" applyNumberFormat="1" applyFont="1" applyFill="1" applyBorder="1"/>
    <xf numFmtId="0" fontId="11" fillId="0" borderId="27" xfId="0" applyFont="1" applyFill="1" applyBorder="1" applyAlignment="1">
      <alignment horizontal="right" vertical="center"/>
    </xf>
    <xf numFmtId="3" fontId="3" fillId="6" borderId="24" xfId="0" applyNumberFormat="1" applyFont="1" applyFill="1" applyBorder="1" applyAlignment="1">
      <alignment horizontal="right"/>
    </xf>
    <xf numFmtId="164" fontId="3" fillId="6" borderId="24" xfId="0" applyNumberFormat="1" applyFont="1" applyFill="1" applyBorder="1"/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4" fillId="8" borderId="11" xfId="0" applyFont="1" applyFill="1" applyBorder="1" applyAlignment="1">
      <alignment horizontal="left"/>
    </xf>
    <xf numFmtId="3" fontId="0" fillId="0" borderId="14" xfId="0" applyNumberFormat="1" applyBorder="1"/>
    <xf numFmtId="0" fontId="12" fillId="9" borderId="7" xfId="0" applyFont="1" applyFill="1" applyBorder="1" applyAlignment="1">
      <alignment horizontal="right"/>
    </xf>
    <xf numFmtId="0" fontId="15" fillId="9" borderId="7" xfId="0" applyFont="1" applyFill="1" applyBorder="1"/>
    <xf numFmtId="0" fontId="16" fillId="9" borderId="7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6" fillId="7" borderId="7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right"/>
    </xf>
    <xf numFmtId="0" fontId="15" fillId="7" borderId="7" xfId="0" applyFont="1" applyFill="1" applyBorder="1"/>
    <xf numFmtId="0" fontId="12" fillId="9" borderId="9" xfId="0" applyFont="1" applyFill="1" applyBorder="1" applyAlignment="1">
      <alignment horizontal="right"/>
    </xf>
    <xf numFmtId="0" fontId="15" fillId="9" borderId="9" xfId="0" applyFont="1" applyFill="1" applyBorder="1"/>
    <xf numFmtId="0" fontId="16" fillId="9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2" fillId="8" borderId="17" xfId="0" applyFont="1" applyFill="1" applyBorder="1" applyAlignment="1">
      <alignment horizontal="right"/>
    </xf>
    <xf numFmtId="0" fontId="15" fillId="8" borderId="12" xfId="0" applyFont="1" applyFill="1" applyBorder="1"/>
    <xf numFmtId="0" fontId="16" fillId="8" borderId="12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6" fillId="8" borderId="10" xfId="0" applyFont="1" applyFill="1" applyBorder="1" applyAlignment="1">
      <alignment horizontal="center"/>
    </xf>
    <xf numFmtId="0" fontId="12" fillId="9" borderId="14" xfId="0" applyFont="1" applyFill="1" applyBorder="1" applyAlignment="1">
      <alignment horizontal="right"/>
    </xf>
    <xf numFmtId="0" fontId="15" fillId="9" borderId="14" xfId="0" applyFont="1" applyFill="1" applyBorder="1"/>
    <xf numFmtId="0" fontId="16" fillId="9" borderId="14" xfId="0" applyFont="1" applyFill="1" applyBorder="1" applyAlignment="1">
      <alignment horizontal="center"/>
    </xf>
    <xf numFmtId="0" fontId="12" fillId="9" borderId="14" xfId="0" applyFont="1" applyFill="1" applyBorder="1" applyAlignment="1">
      <alignment horizontal="center"/>
    </xf>
    <xf numFmtId="0" fontId="12" fillId="7" borderId="17" xfId="0" applyFont="1" applyFill="1" applyBorder="1" applyAlignment="1">
      <alignment horizontal="right"/>
    </xf>
    <xf numFmtId="0" fontId="15" fillId="7" borderId="12" xfId="0" applyFont="1" applyFill="1" applyBorder="1"/>
    <xf numFmtId="0" fontId="16" fillId="7" borderId="12" xfId="0" applyFont="1" applyFill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16" fillId="7" borderId="10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top"/>
    </xf>
    <xf numFmtId="2" fontId="7" fillId="2" borderId="2" xfId="0" applyNumberFormat="1" applyFont="1" applyFill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26" Type="http://purl.oclc.org/ooxml/officeDocument/relationships/worksheet" Target="worksheets/sheet26.xml"/><Relationship Id="rId3" Type="http://purl.oclc.org/ooxml/officeDocument/relationships/worksheet" Target="worksheets/sheet3.xml"/><Relationship Id="rId21" Type="http://purl.oclc.org/ooxml/officeDocument/relationships/worksheet" Target="worksheets/sheet21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worksheet" Target="worksheets/sheet25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29" Type="http://purl.oclc.org/ooxml/officeDocument/relationships/sharedStrings" Target="sharedString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worksheet" Target="worksheets/sheet24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worksheet" Target="worksheets/sheet23.xml"/><Relationship Id="rId28" Type="http://purl.oclc.org/ooxml/officeDocument/relationships/styles" Target="styles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worksheet" Target="worksheets/sheet22.xml"/><Relationship Id="rId27" Type="http://purl.oclc.org/ooxml/officeDocument/relationships/theme" Target="theme/theme1.xml"/><Relationship Id="rId30" Type="http://purl.oclc.org/ooxml/officeDocument/relationships/calcChain" Target="calcChain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E68"/>
  <sheetViews>
    <sheetView tabSelected="1" zoomScaleNormal="100" workbookViewId="0">
      <pane xSplit="2" ySplit="9" topLeftCell="C10" activePane="bottomRight" state="frozen"/>
      <selection activeCell="I11" sqref="I11"/>
      <selection pane="topRight" activeCell="I11" sqref="I11"/>
      <selection pane="bottomLeft" activeCell="I11" sqref="I11"/>
      <selection pane="bottomRight" activeCell="E5" sqref="E5:E8"/>
    </sheetView>
  </sheetViews>
  <sheetFormatPr defaultRowHeight="12.75"/>
  <cols>
    <col min="1" max="1" width="7.140625" style="62" customWidth="1"/>
    <col min="2" max="2" width="19.42578125" style="62" customWidth="1"/>
    <col min="3" max="4" width="12.7109375" style="62" customWidth="1"/>
    <col min="5" max="5" width="12.7109375" style="63" customWidth="1"/>
    <col min="6" max="6" width="3.28515625" style="62" customWidth="1"/>
    <col min="7" max="16384" width="9.140625" style="62"/>
  </cols>
  <sheetData>
    <row r="1" spans="1:5">
      <c r="A1" s="62" t="s">
        <v>66</v>
      </c>
    </row>
    <row r="2" spans="1:5" s="64" customFormat="1" ht="15">
      <c r="A2" s="64" t="s">
        <v>140</v>
      </c>
      <c r="E2" s="65"/>
    </row>
    <row r="3" spans="1:5" s="16" customFormat="1" ht="15.75">
      <c r="A3" s="16" t="s">
        <v>141</v>
      </c>
      <c r="E3" s="66"/>
    </row>
    <row r="4" spans="1:5" ht="6" customHeight="1" thickBot="1"/>
    <row r="5" spans="1:5" s="69" customFormat="1" ht="12">
      <c r="A5" s="67" t="s">
        <v>67</v>
      </c>
      <c r="B5" s="68" t="s">
        <v>68</v>
      </c>
      <c r="C5" s="68" t="s">
        <v>77</v>
      </c>
      <c r="D5" s="68" t="s">
        <v>77</v>
      </c>
      <c r="E5" s="278" t="s">
        <v>69</v>
      </c>
    </row>
    <row r="6" spans="1:5" s="69" customFormat="1" ht="12">
      <c r="A6" s="70"/>
      <c r="B6" s="71"/>
      <c r="C6" s="71" t="s">
        <v>78</v>
      </c>
      <c r="D6" s="71" t="s">
        <v>78</v>
      </c>
      <c r="E6" s="279"/>
    </row>
    <row r="7" spans="1:5" s="69" customFormat="1" ht="12">
      <c r="A7" s="70"/>
      <c r="B7" s="71"/>
      <c r="C7" s="71" t="s">
        <v>138</v>
      </c>
      <c r="D7" s="71" t="s">
        <v>142</v>
      </c>
      <c r="E7" s="279"/>
    </row>
    <row r="8" spans="1:5" s="69" customFormat="1" ht="12" customHeight="1">
      <c r="A8" s="70"/>
      <c r="B8" s="71"/>
      <c r="C8" s="71" t="s">
        <v>1</v>
      </c>
      <c r="D8" s="71" t="s">
        <v>1</v>
      </c>
      <c r="E8" s="280"/>
    </row>
    <row r="9" spans="1:5" s="69" customFormat="1" thickBot="1">
      <c r="A9" s="72"/>
      <c r="B9" s="14"/>
      <c r="C9" s="73">
        <v>1</v>
      </c>
      <c r="D9" s="73">
        <v>2</v>
      </c>
      <c r="E9" s="74" t="s">
        <v>2</v>
      </c>
    </row>
    <row r="10" spans="1:5" s="79" customFormat="1" ht="12" customHeight="1">
      <c r="A10" s="75">
        <v>6201</v>
      </c>
      <c r="B10" s="76" t="s">
        <v>3</v>
      </c>
      <c r="C10" s="194">
        <v>790898.51</v>
      </c>
      <c r="D10" s="193">
        <v>819044.36</v>
      </c>
      <c r="E10" s="78">
        <f t="shared" ref="E10:E67" si="0">D10/C10*100</f>
        <v>103.55871829876125</v>
      </c>
    </row>
    <row r="11" spans="1:5" s="79" customFormat="1" ht="12" customHeight="1">
      <c r="A11" s="75">
        <v>6202</v>
      </c>
      <c r="B11" s="76" t="s">
        <v>4</v>
      </c>
      <c r="C11" s="194">
        <v>921254.74</v>
      </c>
      <c r="D11" s="194">
        <v>981825.69</v>
      </c>
      <c r="E11" s="78">
        <f t="shared" si="0"/>
        <v>106.57483184292762</v>
      </c>
    </row>
    <row r="12" spans="1:5" s="79" customFormat="1" ht="12" customHeight="1">
      <c r="A12" s="75">
        <v>6203</v>
      </c>
      <c r="B12" s="76" t="s">
        <v>5</v>
      </c>
      <c r="C12" s="194">
        <v>1867014.87</v>
      </c>
      <c r="D12" s="194">
        <v>2044210.54</v>
      </c>
      <c r="E12" s="78">
        <f t="shared" si="0"/>
        <v>109.49085477824822</v>
      </c>
    </row>
    <row r="13" spans="1:5" s="79" customFormat="1" ht="12" customHeight="1">
      <c r="A13" s="75">
        <v>6204</v>
      </c>
      <c r="B13" s="76" t="s">
        <v>6</v>
      </c>
      <c r="C13" s="194">
        <v>665701.77</v>
      </c>
      <c r="D13" s="194">
        <v>683751.52</v>
      </c>
      <c r="E13" s="78">
        <f t="shared" si="0"/>
        <v>102.71138681214562</v>
      </c>
    </row>
    <row r="14" spans="1:5" s="79" customFormat="1" ht="12" customHeight="1">
      <c r="A14" s="75">
        <v>6205</v>
      </c>
      <c r="B14" s="76" t="s">
        <v>7</v>
      </c>
      <c r="C14" s="194">
        <v>780779.78</v>
      </c>
      <c r="D14" s="194">
        <v>796123.14</v>
      </c>
      <c r="E14" s="78">
        <f t="shared" si="0"/>
        <v>101.96513285730838</v>
      </c>
    </row>
    <row r="15" spans="1:5" s="79" customFormat="1" ht="12" customHeight="1">
      <c r="A15" s="75">
        <v>6206</v>
      </c>
      <c r="B15" s="76" t="s">
        <v>8</v>
      </c>
      <c r="C15" s="194">
        <v>1043555.95</v>
      </c>
      <c r="D15" s="194">
        <v>1063289.4099999999</v>
      </c>
      <c r="E15" s="78">
        <f t="shared" si="0"/>
        <v>101.89098246241612</v>
      </c>
    </row>
    <row r="16" spans="1:5" s="79" customFormat="1" ht="12" customHeight="1">
      <c r="A16" s="75">
        <v>6207</v>
      </c>
      <c r="B16" s="76" t="s">
        <v>9</v>
      </c>
      <c r="C16" s="194">
        <v>391308.05</v>
      </c>
      <c r="D16" s="194">
        <v>415286.99</v>
      </c>
      <c r="E16" s="78">
        <f t="shared" si="0"/>
        <v>106.1278933566534</v>
      </c>
    </row>
    <row r="17" spans="1:5" s="79" customFormat="1" ht="12" customHeight="1">
      <c r="A17" s="75">
        <v>6208</v>
      </c>
      <c r="B17" s="76" t="s">
        <v>10</v>
      </c>
      <c r="C17" s="194">
        <v>824089.88</v>
      </c>
      <c r="D17" s="194">
        <v>823704.32</v>
      </c>
      <c r="E17" s="78">
        <f t="shared" si="0"/>
        <v>99.953213841189253</v>
      </c>
    </row>
    <row r="18" spans="1:5" s="79" customFormat="1" ht="12" customHeight="1">
      <c r="A18" s="75">
        <v>6209</v>
      </c>
      <c r="B18" s="76" t="s">
        <v>11</v>
      </c>
      <c r="C18" s="194">
        <v>809685.7</v>
      </c>
      <c r="D18" s="194">
        <v>824674.42</v>
      </c>
      <c r="E18" s="78">
        <f t="shared" si="0"/>
        <v>101.85117756186135</v>
      </c>
    </row>
    <row r="19" spans="1:5" s="79" customFormat="1" ht="12" customHeight="1">
      <c r="A19" s="75">
        <v>6210</v>
      </c>
      <c r="B19" s="76" t="s">
        <v>12</v>
      </c>
      <c r="C19" s="194">
        <v>444853.09</v>
      </c>
      <c r="D19" s="194">
        <v>459028.4</v>
      </c>
      <c r="E19" s="78">
        <f t="shared" si="0"/>
        <v>103.18651490090807</v>
      </c>
    </row>
    <row r="20" spans="1:5" s="79" customFormat="1" ht="12" customHeight="1">
      <c r="A20" s="75">
        <v>6211</v>
      </c>
      <c r="B20" s="76" t="s">
        <v>13</v>
      </c>
      <c r="C20" s="194">
        <v>536448.22</v>
      </c>
      <c r="D20" s="194">
        <v>513926.02</v>
      </c>
      <c r="E20" s="78">
        <f t="shared" si="0"/>
        <v>95.80160784203926</v>
      </c>
    </row>
    <row r="21" spans="1:5" s="79" customFormat="1" ht="12" customHeight="1">
      <c r="A21" s="75">
        <v>6212</v>
      </c>
      <c r="B21" s="76" t="s">
        <v>14</v>
      </c>
      <c r="C21" s="194">
        <v>594323.24</v>
      </c>
      <c r="D21" s="194">
        <v>595721.06999999995</v>
      </c>
      <c r="E21" s="78">
        <f t="shared" si="0"/>
        <v>100.23519692751708</v>
      </c>
    </row>
    <row r="22" spans="1:5" s="79" customFormat="1" ht="12" customHeight="1">
      <c r="A22" s="75">
        <v>6213</v>
      </c>
      <c r="B22" s="76" t="s">
        <v>15</v>
      </c>
      <c r="C22" s="194">
        <v>649530.34</v>
      </c>
      <c r="D22" s="194">
        <v>774799.97</v>
      </c>
      <c r="E22" s="78">
        <f t="shared" si="0"/>
        <v>119.28618607715846</v>
      </c>
    </row>
    <row r="23" spans="1:5" s="79" customFormat="1" ht="12" customHeight="1">
      <c r="A23" s="75">
        <v>6214</v>
      </c>
      <c r="B23" s="76" t="s">
        <v>16</v>
      </c>
      <c r="C23" s="194">
        <v>867367.18</v>
      </c>
      <c r="D23" s="194">
        <v>845741.27</v>
      </c>
      <c r="E23" s="78">
        <f t="shared" si="0"/>
        <v>97.506717973811277</v>
      </c>
    </row>
    <row r="24" spans="1:5" s="79" customFormat="1" ht="12" customHeight="1">
      <c r="A24" s="75">
        <v>6215</v>
      </c>
      <c r="B24" s="76" t="s">
        <v>17</v>
      </c>
      <c r="C24" s="194">
        <v>855922.51</v>
      </c>
      <c r="D24" s="194">
        <v>847916.82</v>
      </c>
      <c r="E24" s="78">
        <f t="shared" si="0"/>
        <v>99.064671169823541</v>
      </c>
    </row>
    <row r="25" spans="1:5" s="79" customFormat="1" ht="12" customHeight="1">
      <c r="A25" s="75">
        <v>6216</v>
      </c>
      <c r="B25" s="76" t="s">
        <v>18</v>
      </c>
      <c r="C25" s="194">
        <v>683405.39</v>
      </c>
      <c r="D25" s="194">
        <v>684549.84</v>
      </c>
      <c r="E25" s="78">
        <f t="shared" si="0"/>
        <v>100.16746282905378</v>
      </c>
    </row>
    <row r="26" spans="1:5" s="79" customFormat="1" ht="12" customHeight="1">
      <c r="A26" s="75">
        <v>6217</v>
      </c>
      <c r="B26" s="76" t="s">
        <v>19</v>
      </c>
      <c r="C26" s="194">
        <v>1379827.63</v>
      </c>
      <c r="D26" s="194">
        <v>1386024.34</v>
      </c>
      <c r="E26" s="78">
        <f t="shared" si="0"/>
        <v>100.44909305084724</v>
      </c>
    </row>
    <row r="27" spans="1:5" s="79" customFormat="1" ht="12" customHeight="1">
      <c r="A27" s="75">
        <v>6218</v>
      </c>
      <c r="B27" s="76" t="s">
        <v>20</v>
      </c>
      <c r="C27" s="194">
        <v>1965848.23</v>
      </c>
      <c r="D27" s="194">
        <v>2134438.2400000002</v>
      </c>
      <c r="E27" s="78">
        <f t="shared" si="0"/>
        <v>108.57594230455929</v>
      </c>
    </row>
    <row r="28" spans="1:5" s="79" customFormat="1" ht="12" customHeight="1">
      <c r="A28" s="75">
        <v>6219</v>
      </c>
      <c r="B28" s="80" t="s">
        <v>21</v>
      </c>
      <c r="C28" s="194">
        <v>948893.07</v>
      </c>
      <c r="D28" s="194">
        <v>968253.62</v>
      </c>
      <c r="E28" s="78">
        <f t="shared" si="0"/>
        <v>102.04033000262085</v>
      </c>
    </row>
    <row r="29" spans="1:5" s="79" customFormat="1" ht="12" customHeight="1">
      <c r="A29" s="81">
        <v>6220</v>
      </c>
      <c r="B29" s="76" t="s">
        <v>22</v>
      </c>
      <c r="C29" s="194">
        <v>625426.32999999996</v>
      </c>
      <c r="D29" s="194">
        <v>619411.96</v>
      </c>
      <c r="E29" s="78">
        <f t="shared" si="0"/>
        <v>99.038356763777429</v>
      </c>
    </row>
    <row r="30" spans="1:5" s="79" customFormat="1" ht="12" customHeight="1">
      <c r="A30" s="75">
        <v>6221</v>
      </c>
      <c r="B30" s="82" t="s">
        <v>23</v>
      </c>
      <c r="C30" s="194">
        <v>567834.42000000004</v>
      </c>
      <c r="D30" s="194">
        <v>554398.18000000005</v>
      </c>
      <c r="E30" s="78">
        <f t="shared" si="0"/>
        <v>97.633775000818019</v>
      </c>
    </row>
    <row r="31" spans="1:5" s="79" customFormat="1" ht="12" customHeight="1">
      <c r="A31" s="83">
        <v>6222</v>
      </c>
      <c r="B31" s="80" t="s">
        <v>24</v>
      </c>
      <c r="C31" s="194">
        <v>946578.06</v>
      </c>
      <c r="D31" s="194">
        <v>975343.98</v>
      </c>
      <c r="E31" s="78">
        <f t="shared" si="0"/>
        <v>103.03893796143974</v>
      </c>
    </row>
    <row r="32" spans="1:5" s="79" customFormat="1">
      <c r="A32" s="75">
        <v>6223</v>
      </c>
      <c r="B32" s="76" t="s">
        <v>25</v>
      </c>
      <c r="C32" s="194">
        <v>562203.96</v>
      </c>
      <c r="D32" s="194">
        <v>610292.06999999995</v>
      </c>
      <c r="E32" s="78">
        <f t="shared" si="0"/>
        <v>108.55349898282466</v>
      </c>
    </row>
    <row r="33" spans="1:5" s="79" customFormat="1" ht="12" customHeight="1">
      <c r="A33" s="89">
        <v>6224</v>
      </c>
      <c r="B33" s="87" t="s">
        <v>26</v>
      </c>
      <c r="C33" s="194">
        <v>6331414.75</v>
      </c>
      <c r="D33" s="194">
        <v>6542176.21</v>
      </c>
      <c r="E33" s="78">
        <f t="shared" si="0"/>
        <v>103.32882094005925</v>
      </c>
    </row>
    <row r="34" spans="1:5" s="79" customFormat="1" ht="12" customHeight="1">
      <c r="A34" s="89">
        <v>6225</v>
      </c>
      <c r="B34" s="76" t="s">
        <v>27</v>
      </c>
      <c r="C34" s="194">
        <v>632568.49</v>
      </c>
      <c r="D34" s="194">
        <v>632129.51</v>
      </c>
      <c r="E34" s="78">
        <f t="shared" si="0"/>
        <v>99.930603561995326</v>
      </c>
    </row>
    <row r="35" spans="1:5" s="79" customFormat="1" ht="12" customHeight="1">
      <c r="A35" s="75">
        <v>6226</v>
      </c>
      <c r="B35" s="76" t="s">
        <v>28</v>
      </c>
      <c r="C35" s="194">
        <v>538291.87</v>
      </c>
      <c r="D35" s="194">
        <v>561364.67000000004</v>
      </c>
      <c r="E35" s="78">
        <f t="shared" si="0"/>
        <v>104.28629917817634</v>
      </c>
    </row>
    <row r="36" spans="1:5" s="79" customFormat="1" ht="12" customHeight="1">
      <c r="A36" s="75">
        <v>6227</v>
      </c>
      <c r="B36" s="76" t="s">
        <v>29</v>
      </c>
      <c r="C36" s="194">
        <v>2973135.05</v>
      </c>
      <c r="D36" s="194">
        <v>3170449.11</v>
      </c>
      <c r="E36" s="78">
        <f t="shared" si="0"/>
        <v>106.6365656682834</v>
      </c>
    </row>
    <row r="37" spans="1:5" s="79" customFormat="1" ht="12" customHeight="1">
      <c r="A37" s="75">
        <v>6228</v>
      </c>
      <c r="B37" s="76" t="s">
        <v>30</v>
      </c>
      <c r="C37" s="194">
        <v>468599.79</v>
      </c>
      <c r="D37" s="194">
        <v>462080.03</v>
      </c>
      <c r="E37" s="78">
        <f t="shared" si="0"/>
        <v>98.608672018397627</v>
      </c>
    </row>
    <row r="38" spans="1:5" s="79" customFormat="1" ht="12" customHeight="1">
      <c r="A38" s="75">
        <v>6229</v>
      </c>
      <c r="B38" s="76" t="s">
        <v>123</v>
      </c>
      <c r="C38" s="194">
        <v>533835.52000000002</v>
      </c>
      <c r="D38" s="194">
        <v>533340.16000000003</v>
      </c>
      <c r="E38" s="78">
        <f t="shared" si="0"/>
        <v>99.907207373537076</v>
      </c>
    </row>
    <row r="39" spans="1:5" s="79" customFormat="1" ht="12" customHeight="1">
      <c r="A39" s="75">
        <v>6230</v>
      </c>
      <c r="B39" s="76" t="s">
        <v>32</v>
      </c>
      <c r="C39" s="194">
        <v>1650272.17</v>
      </c>
      <c r="D39" s="194">
        <v>1769361.12</v>
      </c>
      <c r="E39" s="78">
        <f t="shared" si="0"/>
        <v>107.21632177800102</v>
      </c>
    </row>
    <row r="40" spans="1:5" s="79" customFormat="1" ht="12" customHeight="1">
      <c r="A40" s="75">
        <v>6231</v>
      </c>
      <c r="B40" s="76" t="s">
        <v>33</v>
      </c>
      <c r="C40" s="194">
        <v>1689461.02</v>
      </c>
      <c r="D40" s="194">
        <v>1822209.39</v>
      </c>
      <c r="E40" s="78">
        <f t="shared" si="0"/>
        <v>107.85743905473475</v>
      </c>
    </row>
    <row r="41" spans="1:5" s="79" customFormat="1" ht="12" customHeight="1">
      <c r="A41" s="75">
        <v>6232</v>
      </c>
      <c r="B41" s="76" t="s">
        <v>34</v>
      </c>
      <c r="C41" s="194">
        <v>1776036.93</v>
      </c>
      <c r="D41" s="194">
        <v>1895919.29</v>
      </c>
      <c r="E41" s="78">
        <f t="shared" si="0"/>
        <v>106.74999252408564</v>
      </c>
    </row>
    <row r="42" spans="1:5" s="79" customFormat="1" ht="12" customHeight="1">
      <c r="A42" s="75">
        <v>6233</v>
      </c>
      <c r="B42" s="76" t="s">
        <v>35</v>
      </c>
      <c r="C42" s="194">
        <v>662185.18999999994</v>
      </c>
      <c r="D42" s="194">
        <v>644724.99</v>
      </c>
      <c r="E42" s="78">
        <f t="shared" si="0"/>
        <v>97.363245167111032</v>
      </c>
    </row>
    <row r="43" spans="1:5" s="79" customFormat="1" ht="12" customHeight="1">
      <c r="A43" s="75">
        <v>6234</v>
      </c>
      <c r="B43" s="76" t="s">
        <v>36</v>
      </c>
      <c r="C43" s="194">
        <v>671585.16</v>
      </c>
      <c r="D43" s="194">
        <v>662113.91</v>
      </c>
      <c r="E43" s="78">
        <f t="shared" si="0"/>
        <v>98.589717199826154</v>
      </c>
    </row>
    <row r="44" spans="1:5" s="79" customFormat="1" ht="12" customHeight="1">
      <c r="A44" s="75">
        <v>6235</v>
      </c>
      <c r="B44" s="76" t="s">
        <v>37</v>
      </c>
      <c r="C44" s="194">
        <v>711259.96</v>
      </c>
      <c r="D44" s="194">
        <v>745136.91</v>
      </c>
      <c r="E44" s="78">
        <f t="shared" si="0"/>
        <v>104.76294911919406</v>
      </c>
    </row>
    <row r="45" spans="1:5" s="79" customFormat="1" ht="12" customHeight="1">
      <c r="A45" s="75">
        <v>6236</v>
      </c>
      <c r="B45" s="76" t="s">
        <v>38</v>
      </c>
      <c r="C45" s="194">
        <v>735947.15</v>
      </c>
      <c r="D45" s="194">
        <v>775582.48</v>
      </c>
      <c r="E45" s="78">
        <f t="shared" si="0"/>
        <v>105.38562178004223</v>
      </c>
    </row>
    <row r="46" spans="1:5" s="79" customFormat="1" ht="12" customHeight="1">
      <c r="A46" s="75">
        <v>6237</v>
      </c>
      <c r="B46" s="76" t="s">
        <v>39</v>
      </c>
      <c r="C46" s="194">
        <v>1624040.52</v>
      </c>
      <c r="D46" s="194">
        <v>1621021.56</v>
      </c>
      <c r="E46" s="78">
        <f t="shared" si="0"/>
        <v>99.814108086416468</v>
      </c>
    </row>
    <row r="47" spans="1:5" s="79" customFormat="1" ht="12" customHeight="1">
      <c r="A47" s="75">
        <v>6238</v>
      </c>
      <c r="B47" s="76" t="s">
        <v>40</v>
      </c>
      <c r="C47" s="194">
        <v>522647.69</v>
      </c>
      <c r="D47" s="194">
        <v>543452.93999999994</v>
      </c>
      <c r="E47" s="78">
        <f t="shared" si="0"/>
        <v>103.98074083136193</v>
      </c>
    </row>
    <row r="48" spans="1:5" s="79" customFormat="1" ht="12" customHeight="1">
      <c r="A48" s="75">
        <v>6239</v>
      </c>
      <c r="B48" s="76" t="s">
        <v>41</v>
      </c>
      <c r="C48" s="194">
        <v>938759.62</v>
      </c>
      <c r="D48" s="194">
        <v>959662.13</v>
      </c>
      <c r="E48" s="78">
        <f t="shared" si="0"/>
        <v>102.22660940614384</v>
      </c>
    </row>
    <row r="49" spans="1:5" s="79" customFormat="1" ht="12" customHeight="1">
      <c r="A49" s="75">
        <v>6240</v>
      </c>
      <c r="B49" s="76" t="s">
        <v>42</v>
      </c>
      <c r="C49" s="194">
        <v>736913.01</v>
      </c>
      <c r="D49" s="194">
        <v>804879.19</v>
      </c>
      <c r="E49" s="78">
        <f t="shared" si="0"/>
        <v>109.22309405285162</v>
      </c>
    </row>
    <row r="50" spans="1:5" s="79" customFormat="1" ht="12" customHeight="1">
      <c r="A50" s="75">
        <v>6241</v>
      </c>
      <c r="B50" s="76" t="s">
        <v>43</v>
      </c>
      <c r="C50" s="194">
        <v>524582.23</v>
      </c>
      <c r="D50" s="194">
        <v>515591.42</v>
      </c>
      <c r="E50" s="78">
        <f t="shared" si="0"/>
        <v>98.286100922633238</v>
      </c>
    </row>
    <row r="51" spans="1:5" s="79" customFormat="1" ht="12" customHeight="1">
      <c r="A51" s="75">
        <v>6242</v>
      </c>
      <c r="B51" s="76" t="s">
        <v>44</v>
      </c>
      <c r="C51" s="194">
        <v>594605.03</v>
      </c>
      <c r="D51" s="194">
        <v>572542.03</v>
      </c>
      <c r="E51" s="78">
        <f t="shared" si="0"/>
        <v>96.289469666948492</v>
      </c>
    </row>
    <row r="52" spans="1:5" s="79" customFormat="1" ht="12" customHeight="1">
      <c r="A52" s="75">
        <v>6243</v>
      </c>
      <c r="B52" s="76" t="s">
        <v>45</v>
      </c>
      <c r="C52" s="194">
        <v>655147.84</v>
      </c>
      <c r="D52" s="194">
        <v>658083.25</v>
      </c>
      <c r="E52" s="78">
        <f t="shared" si="0"/>
        <v>100.44805306844941</v>
      </c>
    </row>
    <row r="53" spans="1:5" s="79" customFormat="1" ht="12" customHeight="1">
      <c r="A53" s="75">
        <v>6244</v>
      </c>
      <c r="B53" s="76" t="s">
        <v>46</v>
      </c>
      <c r="C53" s="194">
        <v>780602.91</v>
      </c>
      <c r="D53" s="194">
        <v>803965.02</v>
      </c>
      <c r="E53" s="78">
        <f t="shared" si="0"/>
        <v>102.99282896601039</v>
      </c>
    </row>
    <row r="54" spans="1:5" s="79" customFormat="1" ht="12" customHeight="1">
      <c r="A54" s="75">
        <v>6245</v>
      </c>
      <c r="B54" s="76" t="s">
        <v>47</v>
      </c>
      <c r="C54" s="194">
        <v>676527.89</v>
      </c>
      <c r="D54" s="194">
        <v>656412.27</v>
      </c>
      <c r="E54" s="78">
        <f t="shared" si="0"/>
        <v>97.026638473101229</v>
      </c>
    </row>
    <row r="55" spans="1:5" s="79" customFormat="1" ht="12" customHeight="1">
      <c r="A55" s="75">
        <v>6246</v>
      </c>
      <c r="B55" s="76" t="s">
        <v>48</v>
      </c>
      <c r="C55" s="194">
        <v>855288.8</v>
      </c>
      <c r="D55" s="194">
        <v>843140.55</v>
      </c>
      <c r="E55" s="78">
        <f t="shared" si="0"/>
        <v>98.579631815592577</v>
      </c>
    </row>
    <row r="56" spans="1:5" s="79" customFormat="1" ht="12" customHeight="1">
      <c r="A56" s="75">
        <v>6247</v>
      </c>
      <c r="B56" s="76" t="s">
        <v>49</v>
      </c>
      <c r="C56" s="194">
        <v>680028.63</v>
      </c>
      <c r="D56" s="194">
        <v>696318.38</v>
      </c>
      <c r="E56" s="78">
        <f t="shared" si="0"/>
        <v>102.39545061507189</v>
      </c>
    </row>
    <row r="57" spans="1:5" s="79" customFormat="1" ht="12" customHeight="1">
      <c r="A57" s="75">
        <v>6248</v>
      </c>
      <c r="B57" s="76" t="s">
        <v>50</v>
      </c>
      <c r="C57" s="194">
        <v>648274.06999999995</v>
      </c>
      <c r="D57" s="194">
        <v>646240.18999999994</v>
      </c>
      <c r="E57" s="78">
        <f t="shared" si="0"/>
        <v>99.686262324204947</v>
      </c>
    </row>
    <row r="58" spans="1:5" s="79" customFormat="1" ht="12" customHeight="1">
      <c r="A58" s="75">
        <v>6249</v>
      </c>
      <c r="B58" s="76" t="s">
        <v>51</v>
      </c>
      <c r="C58" s="194">
        <v>991393.69</v>
      </c>
      <c r="D58" s="194">
        <v>971973.87</v>
      </c>
      <c r="E58" s="78">
        <f t="shared" si="0"/>
        <v>98.041159612383652</v>
      </c>
    </row>
    <row r="59" spans="1:5" s="79" customFormat="1" ht="12" customHeight="1">
      <c r="A59" s="75">
        <v>6250</v>
      </c>
      <c r="B59" s="76" t="s">
        <v>52</v>
      </c>
      <c r="C59" s="194">
        <v>1083544.48</v>
      </c>
      <c r="D59" s="194">
        <v>1091137.96</v>
      </c>
      <c r="E59" s="78">
        <f t="shared" si="0"/>
        <v>100.70080002622504</v>
      </c>
    </row>
    <row r="60" spans="1:5" s="79" customFormat="1" ht="12" customHeight="1">
      <c r="A60" s="75">
        <v>6251</v>
      </c>
      <c r="B60" s="76" t="s">
        <v>53</v>
      </c>
      <c r="C60" s="194">
        <v>747952.73</v>
      </c>
      <c r="D60" s="194">
        <v>748778.86</v>
      </c>
      <c r="E60" s="78">
        <f t="shared" si="0"/>
        <v>100.11045216721115</v>
      </c>
    </row>
    <row r="61" spans="1:5" s="79" customFormat="1" ht="12" customHeight="1">
      <c r="A61" s="75">
        <v>6252</v>
      </c>
      <c r="B61" s="76" t="s">
        <v>54</v>
      </c>
      <c r="C61" s="194">
        <v>573884.25</v>
      </c>
      <c r="D61" s="194">
        <v>574275.74</v>
      </c>
      <c r="E61" s="78">
        <f t="shared" si="0"/>
        <v>100.06821758917413</v>
      </c>
    </row>
    <row r="62" spans="1:5" s="79" customFormat="1" ht="12" customHeight="1">
      <c r="A62" s="75">
        <v>6253</v>
      </c>
      <c r="B62" s="76" t="s">
        <v>55</v>
      </c>
      <c r="C62" s="194">
        <v>643840.09</v>
      </c>
      <c r="D62" s="194">
        <v>661318.03</v>
      </c>
      <c r="E62" s="78">
        <f t="shared" si="0"/>
        <v>102.71463990383079</v>
      </c>
    </row>
    <row r="63" spans="1:5" s="79" customFormat="1" ht="12" customHeight="1">
      <c r="A63" s="75">
        <v>6254</v>
      </c>
      <c r="B63" s="76" t="s">
        <v>56</v>
      </c>
      <c r="C63" s="194">
        <v>640425.46</v>
      </c>
      <c r="D63" s="194">
        <v>601856.06000000006</v>
      </c>
      <c r="E63" s="78">
        <f t="shared" si="0"/>
        <v>93.977534871895955</v>
      </c>
    </row>
    <row r="64" spans="1:5" s="79" customFormat="1" ht="12" customHeight="1">
      <c r="A64" s="75">
        <v>6255</v>
      </c>
      <c r="B64" s="76" t="s">
        <v>57</v>
      </c>
      <c r="C64" s="194">
        <v>1072592.53</v>
      </c>
      <c r="D64" s="194">
        <v>1111592.6000000001</v>
      </c>
      <c r="E64" s="78">
        <f t="shared" si="0"/>
        <v>103.63605646218701</v>
      </c>
    </row>
    <row r="65" spans="1:5" s="79" customFormat="1" ht="12" customHeight="1">
      <c r="A65" s="75">
        <v>6256</v>
      </c>
      <c r="B65" s="76" t="s">
        <v>58</v>
      </c>
      <c r="C65" s="194">
        <v>623350.63</v>
      </c>
      <c r="D65" s="194">
        <v>657189.99</v>
      </c>
      <c r="E65" s="78">
        <f t="shared" si="0"/>
        <v>105.42862369450079</v>
      </c>
    </row>
    <row r="66" spans="1:5" s="79" customFormat="1" ht="12" customHeight="1">
      <c r="A66" s="83">
        <v>6257</v>
      </c>
      <c r="B66" s="80" t="s">
        <v>59</v>
      </c>
      <c r="C66" s="194">
        <v>601393.76</v>
      </c>
      <c r="D66" s="194">
        <v>631164.47</v>
      </c>
      <c r="E66" s="78">
        <f t="shared" si="0"/>
        <v>104.95028581606832</v>
      </c>
    </row>
    <row r="67" spans="1:5" s="79" customFormat="1" ht="14.25" customHeight="1" thickBot="1">
      <c r="A67" s="75">
        <v>6258</v>
      </c>
      <c r="B67" s="80" t="s">
        <v>60</v>
      </c>
      <c r="C67" s="195">
        <v>1085590.1000000001</v>
      </c>
      <c r="D67" s="251">
        <v>1076579.71</v>
      </c>
      <c r="E67" s="78">
        <f t="shared" si="0"/>
        <v>99.170000721266689</v>
      </c>
    </row>
    <row r="68" spans="1:5" ht="13.5" thickBot="1">
      <c r="B68" s="226" t="s">
        <v>125</v>
      </c>
      <c r="C68" s="166">
        <f>SUM(C10:C67)</f>
        <v>56398729.929999992</v>
      </c>
      <c r="D68" s="166">
        <f>SUM(D10:D67)</f>
        <v>58085520.170000009</v>
      </c>
      <c r="E68" s="227">
        <f>D68/C68*100</f>
        <v>102.99083018729959</v>
      </c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&amp;R13</oddHeader>
    <oddFooter>&amp;C&amp;8Ministrstvo za javno upravo / Služba za upravne enote</oddFooter>
  </headerFooter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</sheetPr>
  <dimension ref="A1:F59"/>
  <sheetViews>
    <sheetView zoomScaleNormal="100" workbookViewId="0">
      <pane xSplit="2" ySplit="11" topLeftCell="C12" activePane="bottomRight" state="frozen"/>
      <selection activeCell="I11" sqref="I11"/>
      <selection pane="topRight" activeCell="I11" sqref="I11"/>
      <selection pane="bottomLeft" activeCell="I11" sqref="I11"/>
      <selection pane="bottomRight" activeCell="E28" sqref="E28"/>
    </sheetView>
  </sheetViews>
  <sheetFormatPr defaultRowHeight="12.75"/>
  <cols>
    <col min="1" max="1" width="9.140625" style="62"/>
    <col min="2" max="2" width="17.85546875" style="62" bestFit="1" customWidth="1"/>
    <col min="3" max="3" width="11.5703125" style="62" bestFit="1" customWidth="1"/>
    <col min="4" max="4" width="10.140625" style="62" bestFit="1" customWidth="1"/>
    <col min="5" max="5" width="17" style="62" bestFit="1" customWidth="1"/>
    <col min="6" max="6" width="12.85546875" style="62" bestFit="1" customWidth="1"/>
    <col min="7" max="16384" width="9.140625" style="62"/>
  </cols>
  <sheetData>
    <row r="1" spans="1:6">
      <c r="A1" s="62" t="s">
        <v>91</v>
      </c>
      <c r="E1" s="63"/>
    </row>
    <row r="2" spans="1:6" s="64" customFormat="1" ht="15">
      <c r="A2" s="64" t="s">
        <v>140</v>
      </c>
      <c r="E2" s="65"/>
    </row>
    <row r="3" spans="1:6" s="16" customFormat="1" ht="15.75">
      <c r="A3" s="16" t="s">
        <v>90</v>
      </c>
      <c r="E3" s="66"/>
    </row>
    <row r="4" spans="1:6" s="16" customFormat="1" ht="15.75">
      <c r="A4" s="16" t="s">
        <v>132</v>
      </c>
    </row>
    <row r="5" spans="1:6" ht="12.75" customHeight="1" thickBot="1"/>
    <row r="6" spans="1:6" s="117" customFormat="1" ht="12">
      <c r="A6" s="67" t="s">
        <v>67</v>
      </c>
      <c r="B6" s="68" t="s">
        <v>68</v>
      </c>
      <c r="C6" s="116" t="s">
        <v>81</v>
      </c>
      <c r="D6" s="68" t="s">
        <v>77</v>
      </c>
      <c r="E6" s="67" t="s">
        <v>82</v>
      </c>
      <c r="F6" s="68" t="s">
        <v>83</v>
      </c>
    </row>
    <row r="7" spans="1:6" s="117" customFormat="1" ht="12">
      <c r="A7" s="70"/>
      <c r="B7" s="71"/>
      <c r="C7" s="118" t="s">
        <v>84</v>
      </c>
      <c r="D7" s="71" t="s">
        <v>78</v>
      </c>
      <c r="E7" s="70" t="s">
        <v>85</v>
      </c>
      <c r="F7" s="71" t="s">
        <v>86</v>
      </c>
    </row>
    <row r="8" spans="1:6" s="117" customFormat="1" ht="12">
      <c r="A8" s="70"/>
      <c r="B8" s="71"/>
      <c r="C8" s="118" t="d">
        <v>2018-07-01</v>
      </c>
      <c r="D8" s="71" t="s">
        <v>142</v>
      </c>
      <c r="E8" s="70" t="s">
        <v>87</v>
      </c>
      <c r="F8" s="71" t="s">
        <v>88</v>
      </c>
    </row>
    <row r="9" spans="1:6" s="117" customFormat="1" ht="12">
      <c r="A9" s="70"/>
      <c r="B9" s="71"/>
      <c r="C9" s="71"/>
      <c r="D9" s="71" t="s">
        <v>1</v>
      </c>
      <c r="E9" s="70" t="s">
        <v>1</v>
      </c>
      <c r="F9" s="71"/>
    </row>
    <row r="10" spans="1:6" ht="13.5" thickBot="1">
      <c r="A10" s="72"/>
      <c r="B10" s="14"/>
      <c r="C10" s="119">
        <v>1</v>
      </c>
      <c r="D10" s="73">
        <v>2</v>
      </c>
      <c r="E10" s="120" t="s">
        <v>2</v>
      </c>
      <c r="F10" s="119"/>
    </row>
    <row r="12" spans="1:6" s="95" customFormat="1" ht="12" customHeight="1">
      <c r="A12" s="75">
        <v>6209</v>
      </c>
      <c r="B12" s="76" t="s">
        <v>11</v>
      </c>
      <c r="C12" s="128">
        <f>'II preb vse UE'!C18</f>
        <v>41081</v>
      </c>
      <c r="D12" s="128">
        <f>'II preb vse UE'!D18</f>
        <v>824674.42</v>
      </c>
      <c r="E12" s="51">
        <f t="shared" ref="E12:E40" si="0">D12/C12</f>
        <v>20.074351159903607</v>
      </c>
      <c r="F12" s="55">
        <f t="shared" ref="F12:F40" si="1">E12*100/30.22</f>
        <v>66.427369820991416</v>
      </c>
    </row>
    <row r="13" spans="1:6" s="95" customFormat="1" ht="12" customHeight="1">
      <c r="A13" s="75">
        <v>6249</v>
      </c>
      <c r="B13" s="76" t="s">
        <v>51</v>
      </c>
      <c r="C13" s="128">
        <f>'II preb vse UE'!C58</f>
        <v>42091</v>
      </c>
      <c r="D13" s="128">
        <f>'II preb vse UE'!D58</f>
        <v>971973.87</v>
      </c>
      <c r="E13" s="51">
        <f t="shared" si="0"/>
        <v>23.092201895892234</v>
      </c>
      <c r="F13" s="55">
        <f t="shared" si="1"/>
        <v>76.413639629027912</v>
      </c>
    </row>
    <row r="14" spans="1:6" s="95" customFormat="1" ht="12" customHeight="1">
      <c r="A14" s="75">
        <v>6246</v>
      </c>
      <c r="B14" s="76" t="s">
        <v>48</v>
      </c>
      <c r="C14" s="128">
        <f>'II preb vse UE'!C55</f>
        <v>36077</v>
      </c>
      <c r="D14" s="128">
        <f>'II preb vse UE'!D55</f>
        <v>843140.55</v>
      </c>
      <c r="E14" s="51">
        <f t="shared" si="0"/>
        <v>23.370583751420575</v>
      </c>
      <c r="F14" s="55">
        <f t="shared" si="1"/>
        <v>77.334823796891385</v>
      </c>
    </row>
    <row r="15" spans="1:6" s="95" customFormat="1" ht="12" customHeight="1">
      <c r="A15" s="75">
        <v>6215</v>
      </c>
      <c r="B15" s="76" t="s">
        <v>17</v>
      </c>
      <c r="C15" s="128">
        <f>'II preb vse UE'!C24</f>
        <v>35751</v>
      </c>
      <c r="D15" s="128">
        <f>'II preb vse UE'!D24</f>
        <v>847916.82</v>
      </c>
      <c r="E15" s="51">
        <f t="shared" si="0"/>
        <v>23.717289586305277</v>
      </c>
      <c r="F15" s="55">
        <f t="shared" si="1"/>
        <v>78.48209657943508</v>
      </c>
    </row>
    <row r="16" spans="1:6" s="95" customFormat="1" ht="12" customHeight="1">
      <c r="A16" s="75">
        <v>6255</v>
      </c>
      <c r="B16" s="76" t="s">
        <v>57</v>
      </c>
      <c r="C16" s="123">
        <f>'II preb vse UE'!C64</f>
        <v>44896</v>
      </c>
      <c r="D16" s="123">
        <f>'II preb vse UE'!D64</f>
        <v>1111592.6000000001</v>
      </c>
      <c r="E16" s="51">
        <f t="shared" si="0"/>
        <v>24.759279223093372</v>
      </c>
      <c r="F16" s="55">
        <f t="shared" si="1"/>
        <v>81.930109937436711</v>
      </c>
    </row>
    <row r="17" spans="1:6" s="95" customFormat="1" ht="12" customHeight="1">
      <c r="A17" s="75">
        <v>6258</v>
      </c>
      <c r="B17" s="76" t="s">
        <v>60</v>
      </c>
      <c r="C17" s="123">
        <f>'II preb vse UE'!C67</f>
        <v>42359</v>
      </c>
      <c r="D17" s="123">
        <f>'II preb vse UE'!D67</f>
        <v>1076579.71</v>
      </c>
      <c r="E17" s="51">
        <f t="shared" si="0"/>
        <v>25.415607308954414</v>
      </c>
      <c r="F17" s="55">
        <f t="shared" si="1"/>
        <v>84.101943444587732</v>
      </c>
    </row>
    <row r="18" spans="1:6" s="95" customFormat="1" ht="12" customHeight="1">
      <c r="A18" s="75">
        <v>6256</v>
      </c>
      <c r="B18" s="76" t="s">
        <v>58</v>
      </c>
      <c r="C18" s="123">
        <f>'II preb vse UE'!C65</f>
        <v>25173</v>
      </c>
      <c r="D18" s="123">
        <f>'II preb vse UE'!D65</f>
        <v>657189.99</v>
      </c>
      <c r="E18" s="51">
        <f t="shared" si="0"/>
        <v>26.106939578119412</v>
      </c>
      <c r="F18" s="55">
        <f t="shared" si="1"/>
        <v>86.389608134081456</v>
      </c>
    </row>
    <row r="19" spans="1:6" s="95" customFormat="1" ht="12" customHeight="1">
      <c r="A19" s="75">
        <v>6239</v>
      </c>
      <c r="B19" s="76" t="s">
        <v>41</v>
      </c>
      <c r="C19" s="123">
        <f>'II preb vse UE'!C48</f>
        <v>34616</v>
      </c>
      <c r="D19" s="123">
        <f>'II preb vse UE'!D48</f>
        <v>959662.13</v>
      </c>
      <c r="E19" s="51">
        <f t="shared" si="0"/>
        <v>27.723079789692626</v>
      </c>
      <c r="F19" s="55">
        <f t="shared" si="1"/>
        <v>91.73752412208016</v>
      </c>
    </row>
    <row r="20" spans="1:6" s="95" customFormat="1" ht="12" customHeight="1">
      <c r="A20" s="89">
        <v>6214</v>
      </c>
      <c r="B20" s="82" t="s">
        <v>16</v>
      </c>
      <c r="C20" s="123">
        <f>'II preb vse UE'!C23</f>
        <v>30437</v>
      </c>
      <c r="D20" s="123">
        <f>'II preb vse UE'!D23</f>
        <v>845741.27</v>
      </c>
      <c r="E20" s="51">
        <f t="shared" si="0"/>
        <v>27.786617275027105</v>
      </c>
      <c r="F20" s="55">
        <f t="shared" si="1"/>
        <v>91.947773908097645</v>
      </c>
    </row>
    <row r="21" spans="1:6" s="95" customFormat="1" ht="12" customHeight="1">
      <c r="A21" s="75">
        <v>6221</v>
      </c>
      <c r="B21" s="76" t="s">
        <v>23</v>
      </c>
      <c r="C21" s="128">
        <f>'II preb vse UE'!C30</f>
        <v>19338</v>
      </c>
      <c r="D21" s="128">
        <f>'II preb vse UE'!D30</f>
        <v>554398.18000000005</v>
      </c>
      <c r="E21" s="51">
        <f t="shared" si="0"/>
        <v>28.668847864308617</v>
      </c>
      <c r="F21" s="55">
        <f t="shared" si="1"/>
        <v>94.867133899101987</v>
      </c>
    </row>
    <row r="22" spans="1:6" s="95" customFormat="1" ht="12" customHeight="1">
      <c r="A22" s="75">
        <v>6223</v>
      </c>
      <c r="B22" s="76" t="s">
        <v>25</v>
      </c>
      <c r="C22" s="128">
        <f>'II preb vse UE'!C32</f>
        <v>21149</v>
      </c>
      <c r="D22" s="128">
        <f>'II preb vse UE'!D32</f>
        <v>610292.06999999995</v>
      </c>
      <c r="E22" s="51">
        <f t="shared" si="0"/>
        <v>28.8567814081044</v>
      </c>
      <c r="F22" s="55">
        <f t="shared" si="1"/>
        <v>95.489018557592317</v>
      </c>
    </row>
    <row r="23" spans="1:6" s="95" customFormat="1" ht="12.75" customHeight="1" thickBot="1">
      <c r="A23" s="75">
        <v>6247</v>
      </c>
      <c r="B23" s="76" t="s">
        <v>49</v>
      </c>
      <c r="C23" s="128">
        <f>'II preb vse UE'!C56</f>
        <v>23611</v>
      </c>
      <c r="D23" s="128">
        <f>'II preb vse UE'!D56</f>
        <v>696318.38</v>
      </c>
      <c r="E23" s="51">
        <f t="shared" si="0"/>
        <v>29.491270170683155</v>
      </c>
      <c r="F23" s="55">
        <f t="shared" si="1"/>
        <v>97.588584284193104</v>
      </c>
    </row>
    <row r="24" spans="1:6" s="95" customFormat="1" ht="15.75" customHeight="1" thickBot="1">
      <c r="A24" s="168"/>
      <c r="B24" s="197" t="s">
        <v>125</v>
      </c>
      <c r="C24" s="244">
        <f ca="1">SUM(C12:C40)</f>
        <v>756780</v>
      </c>
      <c r="D24" s="201">
        <f ca="1">SUM(D12:D40)</f>
        <v>22872286.259999998</v>
      </c>
      <c r="E24" s="202">
        <f t="shared" ca="1" si="0"/>
        <v>30.22316427495441</v>
      </c>
      <c r="F24" s="203">
        <f t="shared" ca="1" si="1"/>
        <v>100.01047079733425</v>
      </c>
    </row>
    <row r="25" spans="1:6" s="95" customFormat="1" ht="12" customHeight="1">
      <c r="A25" s="75">
        <v>6253</v>
      </c>
      <c r="B25" s="76" t="s">
        <v>55</v>
      </c>
      <c r="C25" s="128">
        <f>'II preb vse UE'!C62</f>
        <v>21409</v>
      </c>
      <c r="D25" s="128">
        <f>'II preb vse UE'!D62</f>
        <v>661318.03</v>
      </c>
      <c r="E25" s="51">
        <f t="shared" si="0"/>
        <v>30.88972067821944</v>
      </c>
      <c r="F25" s="55">
        <f t="shared" si="1"/>
        <v>102.21615049046804</v>
      </c>
    </row>
    <row r="26" spans="1:6" s="95" customFormat="1" ht="12" customHeight="1">
      <c r="A26" s="75">
        <v>6245</v>
      </c>
      <c r="B26" s="76" t="s">
        <v>47</v>
      </c>
      <c r="C26" s="128">
        <f>'II preb vse UE'!C54</f>
        <v>21133</v>
      </c>
      <c r="D26" s="128">
        <f>'II preb vse UE'!D54</f>
        <v>656412.27</v>
      </c>
      <c r="E26" s="51">
        <f t="shared" si="0"/>
        <v>31.061007429139263</v>
      </c>
      <c r="F26" s="55">
        <f t="shared" si="1"/>
        <v>102.78294979860776</v>
      </c>
    </row>
    <row r="27" spans="1:6" s="95" customFormat="1" ht="12" customHeight="1">
      <c r="A27" s="75">
        <v>6244</v>
      </c>
      <c r="B27" s="76" t="s">
        <v>46</v>
      </c>
      <c r="C27" s="128">
        <f>'II preb vse UE'!C53</f>
        <v>25329</v>
      </c>
      <c r="D27" s="128">
        <f>'II preb vse UE'!D53</f>
        <v>803965.02</v>
      </c>
      <c r="E27" s="51">
        <f t="shared" si="0"/>
        <v>31.74089067866872</v>
      </c>
      <c r="F27" s="55">
        <f t="shared" si="1"/>
        <v>105.03272891683892</v>
      </c>
    </row>
    <row r="28" spans="1:6" s="95" customFormat="1" ht="12" customHeight="1">
      <c r="A28" s="75">
        <v>6240</v>
      </c>
      <c r="B28" s="76" t="s">
        <v>42</v>
      </c>
      <c r="C28" s="128">
        <f>'II preb vse UE'!C49</f>
        <v>24917</v>
      </c>
      <c r="D28" s="128">
        <f>'II preb vse UE'!D49</f>
        <v>804879.19</v>
      </c>
      <c r="E28" s="51">
        <f t="shared" si="0"/>
        <v>32.302411606533688</v>
      </c>
      <c r="F28" s="55">
        <f t="shared" si="1"/>
        <v>106.89083920097184</v>
      </c>
    </row>
    <row r="29" spans="1:6" s="95" customFormat="1" ht="12" customHeight="1">
      <c r="A29" s="75">
        <v>6248</v>
      </c>
      <c r="B29" s="76" t="s">
        <v>50</v>
      </c>
      <c r="C29" s="123">
        <f>'II preb vse UE'!C57</f>
        <v>19992</v>
      </c>
      <c r="D29" s="123">
        <f>'II preb vse UE'!D57</f>
        <v>646240.18999999994</v>
      </c>
      <c r="E29" s="51">
        <f t="shared" si="0"/>
        <v>32.324939475790316</v>
      </c>
      <c r="F29" s="55">
        <f t="shared" si="1"/>
        <v>106.96538542617577</v>
      </c>
    </row>
    <row r="30" spans="1:6" s="95" customFormat="1" ht="12" customHeight="1">
      <c r="A30" s="75">
        <v>6201</v>
      </c>
      <c r="B30" s="76" t="s">
        <v>3</v>
      </c>
      <c r="C30" s="123">
        <f>'II preb vse UE'!C10</f>
        <v>24747</v>
      </c>
      <c r="D30" s="123">
        <f>'II preb vse UE'!D10</f>
        <v>819044.36</v>
      </c>
      <c r="E30" s="51">
        <f t="shared" si="0"/>
        <v>33.096713136945894</v>
      </c>
      <c r="F30" s="55">
        <f t="shared" si="1"/>
        <v>109.51923605872236</v>
      </c>
    </row>
    <row r="31" spans="1:6" s="95" customFormat="1" ht="12" customHeight="1">
      <c r="A31" s="75">
        <v>6250</v>
      </c>
      <c r="B31" s="76" t="s">
        <v>52</v>
      </c>
      <c r="C31" s="123">
        <f>'II preb vse UE'!C59</f>
        <v>32194</v>
      </c>
      <c r="D31" s="123">
        <f>'II preb vse UE'!D59</f>
        <v>1091137.96</v>
      </c>
      <c r="E31" s="51">
        <f t="shared" si="0"/>
        <v>33.892587438653166</v>
      </c>
      <c r="F31" s="55">
        <f t="shared" si="1"/>
        <v>112.15283732181723</v>
      </c>
    </row>
    <row r="32" spans="1:6" s="95" customFormat="1" ht="12" customHeight="1">
      <c r="A32" s="75">
        <v>6219</v>
      </c>
      <c r="B32" s="76" t="s">
        <v>21</v>
      </c>
      <c r="C32" s="123">
        <f>'II preb vse UE'!C28</f>
        <v>28275</v>
      </c>
      <c r="D32" s="123">
        <f>'II preb vse UE'!D28</f>
        <v>968253.62</v>
      </c>
      <c r="E32" s="51">
        <f t="shared" si="0"/>
        <v>34.244159858532271</v>
      </c>
      <c r="F32" s="55">
        <f t="shared" si="1"/>
        <v>113.31621395940527</v>
      </c>
    </row>
    <row r="33" spans="1:6" s="95" customFormat="1" ht="12" customHeight="1">
      <c r="A33" s="75">
        <v>6234</v>
      </c>
      <c r="B33" s="76" t="s">
        <v>36</v>
      </c>
      <c r="C33" s="123">
        <f>'II preb vse UE'!C43</f>
        <v>19103</v>
      </c>
      <c r="D33" s="123">
        <f>'II preb vse UE'!D43</f>
        <v>662113.91</v>
      </c>
      <c r="E33" s="51">
        <f t="shared" si="0"/>
        <v>34.660205726849185</v>
      </c>
      <c r="F33" s="55">
        <f t="shared" si="1"/>
        <v>114.69293754748242</v>
      </c>
    </row>
    <row r="34" spans="1:6" s="95" customFormat="1" ht="12" customHeight="1">
      <c r="A34" s="75">
        <v>6236</v>
      </c>
      <c r="B34" s="76" t="s">
        <v>38</v>
      </c>
      <c r="C34" s="123">
        <f>'II preb vse UE'!C45</f>
        <v>22232</v>
      </c>
      <c r="D34" s="123">
        <f>'II preb vse UE'!D45</f>
        <v>775582.48</v>
      </c>
      <c r="E34" s="51">
        <f t="shared" si="0"/>
        <v>34.885861820798844</v>
      </c>
      <c r="F34" s="55">
        <f t="shared" si="1"/>
        <v>115.43964864592603</v>
      </c>
    </row>
    <row r="35" spans="1:6" s="95" customFormat="1" ht="12" customHeight="1">
      <c r="A35" s="75">
        <v>6243</v>
      </c>
      <c r="B35" s="76" t="s">
        <v>45</v>
      </c>
      <c r="C35" s="123">
        <f>'II preb vse UE'!C52</f>
        <v>18111</v>
      </c>
      <c r="D35" s="123">
        <f>'II preb vse UE'!D52</f>
        <v>658083.25</v>
      </c>
      <c r="E35" s="51">
        <f t="shared" si="0"/>
        <v>36.336107890232455</v>
      </c>
      <c r="F35" s="55">
        <f t="shared" si="1"/>
        <v>120.23860982869775</v>
      </c>
    </row>
    <row r="36" spans="1:6" s="95" customFormat="1" ht="12" customHeight="1">
      <c r="A36" s="75">
        <v>6202</v>
      </c>
      <c r="B36" s="76" t="s">
        <v>4</v>
      </c>
      <c r="C36" s="123">
        <f>'II preb vse UE'!C11</f>
        <v>24089</v>
      </c>
      <c r="D36" s="123">
        <f>'II preb vse UE'!D11</f>
        <v>981825.69</v>
      </c>
      <c r="E36" s="51">
        <f t="shared" si="0"/>
        <v>40.758258541242888</v>
      </c>
      <c r="F36" s="55">
        <f t="shared" si="1"/>
        <v>134.87180192337158</v>
      </c>
    </row>
    <row r="37" spans="1:6" s="95" customFormat="1" ht="12" customHeight="1">
      <c r="A37" s="75">
        <v>6251</v>
      </c>
      <c r="B37" s="76" t="s">
        <v>53</v>
      </c>
      <c r="C37" s="123">
        <f>'II preb vse UE'!C60</f>
        <v>18257</v>
      </c>
      <c r="D37" s="123">
        <f>'II preb vse UE'!D60</f>
        <v>748778.86</v>
      </c>
      <c r="E37" s="51">
        <f t="shared" si="0"/>
        <v>41.013247521498606</v>
      </c>
      <c r="F37" s="55">
        <f t="shared" si="1"/>
        <v>135.71557750330447</v>
      </c>
    </row>
    <row r="38" spans="1:6" s="95" customFormat="1" ht="12" customHeight="1">
      <c r="A38" s="75">
        <v>6208</v>
      </c>
      <c r="B38" s="76" t="s">
        <v>10</v>
      </c>
      <c r="C38" s="123">
        <f>'II preb vse UE'!C17</f>
        <v>19890</v>
      </c>
      <c r="D38" s="123">
        <f>'II preb vse UE'!D17</f>
        <v>823704.32</v>
      </c>
      <c r="E38" s="51">
        <f t="shared" si="0"/>
        <v>41.412987430869784</v>
      </c>
      <c r="F38" s="55">
        <f t="shared" si="1"/>
        <v>137.03834358328848</v>
      </c>
    </row>
    <row r="39" spans="1:6" s="95" customFormat="1" ht="12" customHeight="1">
      <c r="A39" s="75">
        <v>6222</v>
      </c>
      <c r="B39" s="80" t="s">
        <v>24</v>
      </c>
      <c r="C39" s="124">
        <f>'II preb vse UE'!C31</f>
        <v>22464</v>
      </c>
      <c r="D39" s="124">
        <f>'II preb vse UE'!D31</f>
        <v>975343.98</v>
      </c>
      <c r="E39" s="51">
        <f t="shared" si="0"/>
        <v>43.418090277777779</v>
      </c>
      <c r="F39" s="55">
        <f t="shared" si="1"/>
        <v>143.6733629310979</v>
      </c>
    </row>
    <row r="40" spans="1:6" s="95" customFormat="1" ht="12" customHeight="1">
      <c r="A40" s="75">
        <v>6205</v>
      </c>
      <c r="B40" s="76" t="s">
        <v>7</v>
      </c>
      <c r="C40" s="128">
        <f>'II preb vse UE'!C14</f>
        <v>18059</v>
      </c>
      <c r="D40" s="128">
        <f>'II preb vse UE'!D14</f>
        <v>796123.14</v>
      </c>
      <c r="E40" s="51">
        <f t="shared" si="0"/>
        <v>44.084563929342714</v>
      </c>
      <c r="F40" s="55">
        <f t="shared" si="1"/>
        <v>145.87876879332467</v>
      </c>
    </row>
    <row r="41" spans="1:6" s="103" customFormat="1"/>
    <row r="59" spans="3:3">
      <c r="C59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&amp;R21</oddHeader>
    <oddFooter>&amp;C&amp;8Ministrstvo za javno upravo / Služba za upravne enote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7"/>
  </sheetPr>
  <dimension ref="A1:F63"/>
  <sheetViews>
    <sheetView zoomScaleNormal="100" workbookViewId="0">
      <selection activeCell="E35" sqref="E35"/>
    </sheetView>
  </sheetViews>
  <sheetFormatPr defaultRowHeight="12.75"/>
  <cols>
    <col min="1" max="1" width="9.140625" style="62"/>
    <col min="2" max="2" width="15.7109375" style="62" bestFit="1" customWidth="1"/>
    <col min="3" max="3" width="11.5703125" style="62" bestFit="1" customWidth="1"/>
    <col min="4" max="4" width="10.7109375" style="62" bestFit="1" customWidth="1"/>
    <col min="5" max="5" width="17" style="62" bestFit="1" customWidth="1"/>
    <col min="6" max="6" width="12.85546875" style="62" bestFit="1" customWidth="1"/>
    <col min="7" max="16384" width="9.140625" style="62"/>
  </cols>
  <sheetData>
    <row r="1" spans="1:6">
      <c r="A1" s="62" t="s">
        <v>92</v>
      </c>
      <c r="E1" s="63"/>
    </row>
    <row r="2" spans="1:6" s="64" customFormat="1" ht="15">
      <c r="A2" s="64" t="s">
        <v>140</v>
      </c>
      <c r="E2" s="65"/>
    </row>
    <row r="3" spans="1:6" s="16" customFormat="1" ht="15.75">
      <c r="A3" s="16" t="s">
        <v>90</v>
      </c>
      <c r="E3" s="66"/>
    </row>
    <row r="4" spans="1:6" s="16" customFormat="1" ht="15.75">
      <c r="A4" s="16" t="s">
        <v>133</v>
      </c>
    </row>
    <row r="5" spans="1:6" ht="13.5" thickBot="1"/>
    <row r="6" spans="1:6" s="117" customFormat="1" ht="12">
      <c r="A6" s="67" t="s">
        <v>67</v>
      </c>
      <c r="B6" s="68" t="s">
        <v>68</v>
      </c>
      <c r="C6" s="116" t="s">
        <v>81</v>
      </c>
      <c r="D6" s="68" t="s">
        <v>77</v>
      </c>
      <c r="E6" s="67" t="s">
        <v>82</v>
      </c>
      <c r="F6" s="68" t="s">
        <v>83</v>
      </c>
    </row>
    <row r="7" spans="1:6" s="117" customFormat="1" ht="12">
      <c r="A7" s="70"/>
      <c r="B7" s="71"/>
      <c r="C7" s="118" t="s">
        <v>84</v>
      </c>
      <c r="D7" s="71" t="s">
        <v>78</v>
      </c>
      <c r="E7" s="70" t="s">
        <v>85</v>
      </c>
      <c r="F7" s="71" t="s">
        <v>86</v>
      </c>
    </row>
    <row r="8" spans="1:6" s="117" customFormat="1" ht="12">
      <c r="A8" s="70"/>
      <c r="B8" s="71"/>
      <c r="C8" s="118" t="d">
        <v>2018-07-01</v>
      </c>
      <c r="D8" s="71" t="s">
        <v>142</v>
      </c>
      <c r="E8" s="70" t="s">
        <v>87</v>
      </c>
      <c r="F8" s="71" t="s">
        <v>88</v>
      </c>
    </row>
    <row r="9" spans="1:6" s="117" customFormat="1" ht="12">
      <c r="A9" s="70"/>
      <c r="B9" s="71"/>
      <c r="C9" s="71"/>
      <c r="D9" s="71" t="s">
        <v>1</v>
      </c>
      <c r="E9" s="70" t="s">
        <v>1</v>
      </c>
      <c r="F9" s="71"/>
    </row>
    <row r="10" spans="1:6" ht="13.5" thickBot="1">
      <c r="A10" s="72"/>
      <c r="B10" s="14"/>
      <c r="C10" s="119">
        <v>1</v>
      </c>
      <c r="D10" s="73">
        <v>2</v>
      </c>
      <c r="E10" s="120" t="s">
        <v>2</v>
      </c>
      <c r="F10" s="119"/>
    </row>
    <row r="12" spans="1:6" s="95" customFormat="1" ht="12" customHeight="1">
      <c r="A12" s="91">
        <v>6211</v>
      </c>
      <c r="B12" s="92" t="s">
        <v>13</v>
      </c>
      <c r="C12" s="123">
        <f>'II preb vse UE'!C20</f>
        <v>16314</v>
      </c>
      <c r="D12" s="128">
        <f>'II preb vse UE'!D20</f>
        <v>513926.02</v>
      </c>
      <c r="E12" s="131">
        <f t="shared" ref="E12:E32" si="0">D12/C12</f>
        <v>31.502146622532795</v>
      </c>
      <c r="F12" s="130">
        <f t="shared" ref="F12:F32" si="1">E12*100/39.87</f>
        <v>79.012156063538498</v>
      </c>
    </row>
    <row r="13" spans="1:6" s="95" customFormat="1" ht="12" customHeight="1">
      <c r="A13" s="91">
        <v>6229</v>
      </c>
      <c r="B13" s="92" t="s">
        <v>31</v>
      </c>
      <c r="C13" s="123">
        <f>'II preb vse UE'!C38</f>
        <v>16085</v>
      </c>
      <c r="D13" s="128">
        <f>'II preb vse UE'!D38</f>
        <v>533340.16000000003</v>
      </c>
      <c r="E13" s="131">
        <f t="shared" si="0"/>
        <v>33.157610195834629</v>
      </c>
      <c r="F13" s="130">
        <f t="shared" si="1"/>
        <v>83.164309495446773</v>
      </c>
    </row>
    <row r="14" spans="1:6" s="95" customFormat="1" ht="12" customHeight="1">
      <c r="A14" s="91">
        <v>6238</v>
      </c>
      <c r="B14" s="92" t="s">
        <v>40</v>
      </c>
      <c r="C14" s="123">
        <f>'II preb vse UE'!C47</f>
        <v>15766</v>
      </c>
      <c r="D14" s="128">
        <f>'II preb vse UE'!D47</f>
        <v>543452.93999999994</v>
      </c>
      <c r="E14" s="131">
        <f t="shared" si="0"/>
        <v>34.469931498160598</v>
      </c>
      <c r="F14" s="130">
        <f t="shared" si="1"/>
        <v>86.455810128318532</v>
      </c>
    </row>
    <row r="15" spans="1:6" s="95" customFormat="1" ht="12" customHeight="1">
      <c r="A15" s="91">
        <v>6252</v>
      </c>
      <c r="B15" s="92" t="s">
        <v>54</v>
      </c>
      <c r="C15" s="123">
        <f>'II preb vse UE'!C61</f>
        <v>16041</v>
      </c>
      <c r="D15" s="128">
        <f>'II preb vse UE'!D61</f>
        <v>574275.74</v>
      </c>
      <c r="E15" s="131">
        <f t="shared" si="0"/>
        <v>35.800494981609624</v>
      </c>
      <c r="F15" s="130">
        <f t="shared" si="1"/>
        <v>89.7930649149978</v>
      </c>
    </row>
    <row r="16" spans="1:6" s="95" customFormat="1" ht="12" customHeight="1">
      <c r="A16" s="91">
        <v>6220</v>
      </c>
      <c r="B16" s="92" t="s">
        <v>22</v>
      </c>
      <c r="C16" s="123">
        <f>'II preb vse UE'!C29</f>
        <v>17230</v>
      </c>
      <c r="D16" s="128">
        <f>'II preb vse UE'!D29</f>
        <v>619411.96</v>
      </c>
      <c r="E16" s="131">
        <f t="shared" si="0"/>
        <v>35.94962042948346</v>
      </c>
      <c r="F16" s="130">
        <f t="shared" si="1"/>
        <v>90.167094129629959</v>
      </c>
    </row>
    <row r="17" spans="1:6" s="95" customFormat="1" ht="12" customHeight="1">
      <c r="A17" s="91">
        <v>6225</v>
      </c>
      <c r="B17" s="92" t="s">
        <v>27</v>
      </c>
      <c r="C17" s="123">
        <f>'II preb vse UE'!C34</f>
        <v>17473</v>
      </c>
      <c r="D17" s="128">
        <f>'II preb vse UE'!D34</f>
        <v>632129.51</v>
      </c>
      <c r="E17" s="131">
        <f t="shared" si="0"/>
        <v>36.177503004635724</v>
      </c>
      <c r="F17" s="130">
        <f t="shared" si="1"/>
        <v>90.738658150578701</v>
      </c>
    </row>
    <row r="18" spans="1:6" s="95" customFormat="1" ht="12" customHeight="1">
      <c r="A18" s="91">
        <v>6257</v>
      </c>
      <c r="B18" s="92" t="s">
        <v>59</v>
      </c>
      <c r="C18" s="128">
        <f>'II preb vse UE'!C66</f>
        <v>16476</v>
      </c>
      <c r="D18" s="128">
        <f>'II preb vse UE'!D66</f>
        <v>631164.47</v>
      </c>
      <c r="E18" s="129">
        <f t="shared" si="0"/>
        <v>38.308113012867196</v>
      </c>
      <c r="F18" s="130">
        <f t="shared" si="1"/>
        <v>96.082550822340608</v>
      </c>
    </row>
    <row r="19" spans="1:6" s="95" customFormat="1">
      <c r="A19" s="91">
        <v>6241</v>
      </c>
      <c r="B19" s="92" t="s">
        <v>43</v>
      </c>
      <c r="C19" s="128">
        <f>'II preb vse UE'!C50</f>
        <v>13441</v>
      </c>
      <c r="D19" s="128">
        <f>'II preb vse UE'!D50</f>
        <v>515591.42</v>
      </c>
      <c r="E19" s="129">
        <f t="shared" si="0"/>
        <v>38.359602708131831</v>
      </c>
      <c r="F19" s="130">
        <f t="shared" si="1"/>
        <v>96.211694778359259</v>
      </c>
    </row>
    <row r="20" spans="1:6" s="95" customFormat="1" ht="12.75" customHeight="1" thickBot="1">
      <c r="A20" s="91">
        <v>6242</v>
      </c>
      <c r="B20" s="92" t="s">
        <v>44</v>
      </c>
      <c r="C20" s="128">
        <f>'II preb vse UE'!C51</f>
        <v>14552</v>
      </c>
      <c r="D20" s="128">
        <f>'II preb vse UE'!D51</f>
        <v>572542.03</v>
      </c>
      <c r="E20" s="129">
        <f t="shared" si="0"/>
        <v>39.344559510720181</v>
      </c>
      <c r="F20" s="130">
        <f t="shared" si="1"/>
        <v>98.682115652671641</v>
      </c>
    </row>
    <row r="21" spans="1:6" s="95" customFormat="1" ht="15.75" customHeight="1" thickBot="1">
      <c r="A21" s="165"/>
      <c r="B21" s="197" t="s">
        <v>125</v>
      </c>
      <c r="C21" s="244">
        <f ca="1">SUM(C12:C32)</f>
        <v>295088</v>
      </c>
      <c r="D21" s="201">
        <f ca="1">SUM(D12:D32)</f>
        <v>11764134.700000001</v>
      </c>
      <c r="E21" s="202">
        <f t="shared" ca="1" si="0"/>
        <v>39.866530323157839</v>
      </c>
      <c r="F21" s="203">
        <f t="shared" ca="1" si="1"/>
        <v>99.991297524850367</v>
      </c>
    </row>
    <row r="22" spans="1:6" s="95" customFormat="1">
      <c r="A22" s="91">
        <v>6226</v>
      </c>
      <c r="B22" s="92" t="s">
        <v>28</v>
      </c>
      <c r="C22" s="128">
        <f>'II preb vse UE'!C35</f>
        <v>14048</v>
      </c>
      <c r="D22" s="128">
        <f>'II preb vse UE'!D35</f>
        <v>561364.67000000004</v>
      </c>
      <c r="E22" s="129">
        <f t="shared" si="0"/>
        <v>39.960469105922556</v>
      </c>
      <c r="F22" s="130">
        <f t="shared" si="1"/>
        <v>100.22691022303125</v>
      </c>
    </row>
    <row r="23" spans="1:6" s="95" customFormat="1">
      <c r="A23" s="91">
        <v>6233</v>
      </c>
      <c r="B23" s="92" t="s">
        <v>35</v>
      </c>
      <c r="C23" s="128">
        <f>'II preb vse UE'!C42</f>
        <v>16066</v>
      </c>
      <c r="D23" s="128">
        <f>'II preb vse UE'!D42</f>
        <v>644724.99</v>
      </c>
      <c r="E23" s="129">
        <f t="shared" si="0"/>
        <v>40.129776546744679</v>
      </c>
      <c r="F23" s="130">
        <f t="shared" si="1"/>
        <v>100.65155893339524</v>
      </c>
    </row>
    <row r="24" spans="1:6" s="95" customFormat="1" ht="12" customHeight="1">
      <c r="A24" s="98">
        <v>6254</v>
      </c>
      <c r="B24" s="97" t="s">
        <v>56</v>
      </c>
      <c r="C24" s="126">
        <f>'II preb vse UE'!C63</f>
        <v>14784</v>
      </c>
      <c r="D24" s="164">
        <f>'II preb vse UE'!D63</f>
        <v>601856.06000000006</v>
      </c>
      <c r="E24" s="131">
        <f t="shared" si="0"/>
        <v>40.709960768398275</v>
      </c>
      <c r="F24" s="130">
        <f t="shared" si="1"/>
        <v>102.10674885477371</v>
      </c>
    </row>
    <row r="25" spans="1:6" s="95" customFormat="1" ht="12" customHeight="1">
      <c r="A25" s="98">
        <v>6204</v>
      </c>
      <c r="B25" s="92" t="s">
        <v>6</v>
      </c>
      <c r="C25" s="123">
        <f>'II preb vse UE'!C13</f>
        <v>16770</v>
      </c>
      <c r="D25" s="128">
        <f>'II preb vse UE'!D13</f>
        <v>683751.52</v>
      </c>
      <c r="E25" s="131">
        <f t="shared" si="0"/>
        <v>40.772302921884318</v>
      </c>
      <c r="F25" s="130">
        <f t="shared" si="1"/>
        <v>102.26311242007606</v>
      </c>
    </row>
    <row r="26" spans="1:6" s="95" customFormat="1" ht="12" customHeight="1">
      <c r="A26" s="91">
        <v>6216</v>
      </c>
      <c r="B26" s="92" t="s">
        <v>18</v>
      </c>
      <c r="C26" s="123">
        <f>'II preb vse UE'!C25</f>
        <v>16694</v>
      </c>
      <c r="D26" s="128">
        <f>'II preb vse UE'!D25</f>
        <v>684549.84</v>
      </c>
      <c r="E26" s="131">
        <f t="shared" si="0"/>
        <v>41.00574098478495</v>
      </c>
      <c r="F26" s="130">
        <f t="shared" si="1"/>
        <v>102.8486104459116</v>
      </c>
    </row>
    <row r="27" spans="1:6" s="95" customFormat="1" ht="12" customHeight="1">
      <c r="A27" s="91">
        <v>6235</v>
      </c>
      <c r="B27" s="92" t="s">
        <v>37</v>
      </c>
      <c r="C27" s="123">
        <f>'II preb vse UE'!C44</f>
        <v>17613</v>
      </c>
      <c r="D27" s="128">
        <f>'II preb vse UE'!D44</f>
        <v>745136.91</v>
      </c>
      <c r="E27" s="131">
        <f t="shared" si="0"/>
        <v>42.306075625958101</v>
      </c>
      <c r="F27" s="130">
        <f t="shared" si="1"/>
        <v>106.11004671672461</v>
      </c>
    </row>
    <row r="28" spans="1:6" s="95" customFormat="1" ht="12" customHeight="1">
      <c r="A28" s="91">
        <v>6212</v>
      </c>
      <c r="B28" s="92" t="s">
        <v>14</v>
      </c>
      <c r="C28" s="123">
        <f>'II preb vse UE'!C21</f>
        <v>13313</v>
      </c>
      <c r="D28" s="128">
        <f>'II preb vse UE'!D21</f>
        <v>595721.06999999995</v>
      </c>
      <c r="E28" s="131">
        <f t="shared" si="0"/>
        <v>44.74731991286712</v>
      </c>
      <c r="F28" s="130">
        <f t="shared" si="1"/>
        <v>112.23305721812673</v>
      </c>
    </row>
    <row r="29" spans="1:6" s="95" customFormat="1" ht="12" customHeight="1">
      <c r="A29" s="91">
        <v>6207</v>
      </c>
      <c r="B29" s="92" t="s">
        <v>9</v>
      </c>
      <c r="C29" s="123">
        <f>'II preb vse UE'!C16</f>
        <v>8787</v>
      </c>
      <c r="D29" s="128">
        <f>'II preb vse UE'!D16</f>
        <v>415286.99</v>
      </c>
      <c r="E29" s="131">
        <f t="shared" si="0"/>
        <v>47.2615215659497</v>
      </c>
      <c r="F29" s="130">
        <f t="shared" si="1"/>
        <v>118.53905584637496</v>
      </c>
    </row>
    <row r="30" spans="1:6" s="95" customFormat="1" ht="12" customHeight="1">
      <c r="A30" s="91">
        <v>6213</v>
      </c>
      <c r="B30" s="92" t="s">
        <v>15</v>
      </c>
      <c r="C30" s="123">
        <f>'II preb vse UE'!C22</f>
        <v>16099</v>
      </c>
      <c r="D30" s="128">
        <f>'II preb vse UE'!D22</f>
        <v>774799.97</v>
      </c>
      <c r="E30" s="131">
        <f t="shared" si="0"/>
        <v>48.127211006894839</v>
      </c>
      <c r="F30" s="130">
        <f t="shared" si="1"/>
        <v>120.71033610959329</v>
      </c>
    </row>
    <row r="31" spans="1:6" s="95" customFormat="1" ht="12" customHeight="1">
      <c r="A31" s="91">
        <v>6210</v>
      </c>
      <c r="B31" s="92" t="s">
        <v>12</v>
      </c>
      <c r="C31" s="123">
        <f>'II preb vse UE'!C19</f>
        <v>9191</v>
      </c>
      <c r="D31" s="128">
        <f>'II preb vse UE'!D19</f>
        <v>459028.4</v>
      </c>
      <c r="E31" s="131">
        <f t="shared" si="0"/>
        <v>49.943248830377549</v>
      </c>
      <c r="F31" s="130">
        <f t="shared" si="1"/>
        <v>125.26523408672574</v>
      </c>
    </row>
    <row r="32" spans="1:6" s="95" customFormat="1">
      <c r="A32" s="91">
        <v>6228</v>
      </c>
      <c r="B32" s="92" t="s">
        <v>30</v>
      </c>
      <c r="C32" s="128">
        <f>'II preb vse UE'!C37</f>
        <v>8345</v>
      </c>
      <c r="D32" s="128">
        <f>'II preb vse UE'!D37</f>
        <v>462080.03</v>
      </c>
      <c r="E32" s="131">
        <f t="shared" si="0"/>
        <v>55.372082684242066</v>
      </c>
      <c r="F32" s="130">
        <f t="shared" si="1"/>
        <v>138.88157181901698</v>
      </c>
    </row>
    <row r="63" spans="3:3">
      <c r="C63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&amp;R22</oddHeader>
    <oddFooter>&amp;C&amp;8Ministrstvo za javno upravo / Služba za upravne enote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7"/>
  </sheetPr>
  <dimension ref="A1:E61"/>
  <sheetViews>
    <sheetView zoomScaleNormal="100" workbookViewId="0">
      <selection activeCell="C25" sqref="C25"/>
    </sheetView>
  </sheetViews>
  <sheetFormatPr defaultRowHeight="12.75"/>
  <cols>
    <col min="1" max="1" width="9.140625" style="62"/>
    <col min="2" max="2" width="22" style="62" bestFit="1" customWidth="1"/>
    <col min="3" max="4" width="12.7109375" style="62" customWidth="1"/>
    <col min="5" max="5" width="17" style="62" bestFit="1" customWidth="1"/>
    <col min="6" max="16384" width="9.140625" style="62"/>
  </cols>
  <sheetData>
    <row r="1" spans="1:5">
      <c r="A1" s="62" t="s">
        <v>93</v>
      </c>
      <c r="E1" s="63"/>
    </row>
    <row r="2" spans="1:5" s="64" customFormat="1" ht="15">
      <c r="A2" s="64" t="s">
        <v>140</v>
      </c>
      <c r="E2" s="65"/>
    </row>
    <row r="3" spans="1:5" s="16" customFormat="1" ht="15.75">
      <c r="A3" s="16" t="s">
        <v>90</v>
      </c>
      <c r="E3" s="66"/>
    </row>
    <row r="4" spans="1:5" ht="15.75">
      <c r="A4" s="16" t="s">
        <v>64</v>
      </c>
    </row>
    <row r="5" spans="1:5" ht="16.5" thickBot="1">
      <c r="A5" s="16"/>
    </row>
    <row r="6" spans="1:5" s="69" customFormat="1" ht="12">
      <c r="A6" s="67" t="s">
        <v>67</v>
      </c>
      <c r="B6" s="68" t="s">
        <v>68</v>
      </c>
      <c r="C6" s="116" t="s">
        <v>81</v>
      </c>
      <c r="D6" s="68" t="s">
        <v>77</v>
      </c>
      <c r="E6" s="68" t="s">
        <v>82</v>
      </c>
    </row>
    <row r="7" spans="1:5" s="69" customFormat="1" ht="12" customHeight="1">
      <c r="A7" s="70"/>
      <c r="B7" s="71"/>
      <c r="C7" s="118" t="s">
        <v>84</v>
      </c>
      <c r="D7" s="71" t="s">
        <v>78</v>
      </c>
      <c r="E7" s="71" t="s">
        <v>85</v>
      </c>
    </row>
    <row r="8" spans="1:5" s="69" customFormat="1" ht="12">
      <c r="A8" s="70"/>
      <c r="B8" s="71"/>
      <c r="C8" s="118" t="d">
        <v>2018-07-01</v>
      </c>
      <c r="D8" s="71" t="s">
        <v>142</v>
      </c>
      <c r="E8" s="71" t="s">
        <v>87</v>
      </c>
    </row>
    <row r="9" spans="1:5" s="69" customFormat="1" ht="12" customHeight="1">
      <c r="A9" s="70"/>
      <c r="B9" s="71"/>
      <c r="C9" s="71"/>
      <c r="D9" s="71" t="s">
        <v>1</v>
      </c>
      <c r="E9" s="71" t="s">
        <v>1</v>
      </c>
    </row>
    <row r="10" spans="1:5" ht="13.5" thickBot="1">
      <c r="A10" s="72"/>
      <c r="B10" s="14"/>
      <c r="C10" s="119">
        <v>1</v>
      </c>
      <c r="D10" s="73">
        <v>2</v>
      </c>
      <c r="E10" s="119" t="s">
        <v>2</v>
      </c>
    </row>
    <row r="11" spans="1:5" s="110" customFormat="1" ht="13.5" thickBot="1">
      <c r="A11" s="101"/>
      <c r="B11" s="18"/>
      <c r="C11" s="62"/>
      <c r="D11" s="62"/>
      <c r="E11" s="62"/>
    </row>
    <row r="12" spans="1:5" s="105" customFormat="1" ht="13.5" thickBot="1">
      <c r="A12" s="81">
        <v>6224</v>
      </c>
      <c r="B12" s="176" t="s">
        <v>26</v>
      </c>
      <c r="C12" s="183">
        <f>'II preb vse UE'!C33</f>
        <v>363167</v>
      </c>
      <c r="D12" s="182">
        <f>'II preb vse UE'!D33</f>
        <v>6542176.21</v>
      </c>
      <c r="E12" s="186">
        <f>D12/C12</f>
        <v>18.014236453201971</v>
      </c>
    </row>
    <row r="13" spans="1:5" ht="13.5" thickBot="1">
      <c r="A13" s="103"/>
      <c r="B13" s="103"/>
      <c r="C13" s="135"/>
      <c r="D13" s="135"/>
      <c r="E13" s="134"/>
    </row>
    <row r="14" spans="1:5" s="95" customFormat="1" ht="18" customHeight="1" thickBot="1">
      <c r="B14" s="59" t="s">
        <v>65</v>
      </c>
      <c r="C14" s="60">
        <f>C12+C15+C16+C17</f>
        <v>2070050</v>
      </c>
      <c r="D14" s="60">
        <f>D12+D15+D16+D17</f>
        <v>58085520.170000002</v>
      </c>
      <c r="E14" s="61">
        <f>D14/C14</f>
        <v>28.059959986473757</v>
      </c>
    </row>
    <row r="15" spans="1:5">
      <c r="B15" s="112" t="s">
        <v>62</v>
      </c>
      <c r="C15" s="136">
        <v>655015</v>
      </c>
      <c r="D15" s="136">
        <v>16906923</v>
      </c>
      <c r="E15" s="137">
        <f>D15/C15</f>
        <v>25.811505080036333</v>
      </c>
    </row>
    <row r="16" spans="1:5">
      <c r="B16" s="114" t="s">
        <v>76</v>
      </c>
      <c r="C16" s="138">
        <v>756780</v>
      </c>
      <c r="D16" s="138">
        <v>22872286.259999998</v>
      </c>
      <c r="E16" s="139">
        <f>D16/C16</f>
        <v>30.22316427495441</v>
      </c>
    </row>
    <row r="17" spans="2:5">
      <c r="B17" s="114" t="s">
        <v>63</v>
      </c>
      <c r="C17" s="138">
        <v>295088</v>
      </c>
      <c r="D17" s="138">
        <v>11764134.700000001</v>
      </c>
      <c r="E17" s="139">
        <f>D17/C17</f>
        <v>39.866530323157839</v>
      </c>
    </row>
    <row r="58" spans="3:3">
      <c r="C58" s="104"/>
    </row>
    <row r="61" spans="3:3">
      <c r="C61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&amp;R23</oddHeader>
    <oddFooter>&amp;C&amp;8Ministrstvo za javno upravo / Služba za upravne enote</oddFoot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63"/>
  </sheetPr>
  <dimension ref="A1:H69"/>
  <sheetViews>
    <sheetView zoomScaleNormal="100" workbookViewId="0">
      <pane xSplit="2" ySplit="9" topLeftCell="C34" activePane="bottomRight" state="frozen"/>
      <selection activeCell="I11" sqref="I11"/>
      <selection pane="topRight" activeCell="I11" sqref="I11"/>
      <selection pane="bottomLeft" activeCell="I11" sqref="I11"/>
      <selection pane="bottomRight" activeCell="C60" sqref="C60"/>
    </sheetView>
  </sheetViews>
  <sheetFormatPr defaultRowHeight="12.75"/>
  <cols>
    <col min="1" max="1" width="9.140625" style="62"/>
    <col min="2" max="2" width="17.85546875" style="62" bestFit="1" customWidth="1"/>
    <col min="3" max="3" width="14.7109375" style="62" customWidth="1"/>
    <col min="4" max="4" width="12" style="62" bestFit="1" customWidth="1"/>
    <col min="5" max="5" width="15.140625" style="62" bestFit="1" customWidth="1"/>
    <col min="6" max="6" width="12.42578125" style="62" bestFit="1" customWidth="1"/>
    <col min="7" max="16384" width="9.140625" style="62"/>
  </cols>
  <sheetData>
    <row r="1" spans="1:8">
      <c r="E1" s="63"/>
    </row>
    <row r="2" spans="1:8" s="64" customFormat="1" ht="15">
      <c r="A2" s="64" t="s">
        <v>140</v>
      </c>
      <c r="E2" s="65"/>
    </row>
    <row r="3" spans="1:8" s="16" customFormat="1" ht="15.75">
      <c r="A3" s="16" t="s">
        <v>94</v>
      </c>
      <c r="E3" s="66"/>
    </row>
    <row r="4" spans="1:8" ht="6" customHeight="1" thickBot="1">
      <c r="E4" s="63"/>
    </row>
    <row r="5" spans="1:8" s="69" customFormat="1" ht="12">
      <c r="A5" s="67" t="s">
        <v>67</v>
      </c>
      <c r="B5" s="68" t="s">
        <v>68</v>
      </c>
      <c r="C5" s="116" t="s">
        <v>95</v>
      </c>
      <c r="D5" s="68" t="s">
        <v>77</v>
      </c>
      <c r="E5" s="140" t="s">
        <v>96</v>
      </c>
      <c r="F5" s="68" t="s">
        <v>83</v>
      </c>
    </row>
    <row r="6" spans="1:8" s="69" customFormat="1" ht="12">
      <c r="A6" s="70"/>
      <c r="B6" s="71"/>
      <c r="C6" s="118" t="s">
        <v>97</v>
      </c>
      <c r="D6" s="71" t="s">
        <v>78</v>
      </c>
      <c r="E6" s="141" t="s">
        <v>98</v>
      </c>
      <c r="F6" s="71" t="s">
        <v>86</v>
      </c>
    </row>
    <row r="7" spans="1:8" s="69" customFormat="1" ht="12">
      <c r="A7" s="70"/>
      <c r="B7" s="71"/>
      <c r="C7" s="118" t="s">
        <v>99</v>
      </c>
      <c r="D7" s="71" t="s">
        <v>142</v>
      </c>
      <c r="E7" s="141" t="s">
        <v>99</v>
      </c>
      <c r="F7" s="71" t="s">
        <v>88</v>
      </c>
    </row>
    <row r="8" spans="1:8" s="69" customFormat="1" ht="12">
      <c r="A8" s="70"/>
      <c r="B8" s="71"/>
      <c r="C8" s="118" t="s">
        <v>143</v>
      </c>
      <c r="D8" s="71" t="s">
        <v>1</v>
      </c>
      <c r="E8" s="141" t="s">
        <v>1</v>
      </c>
      <c r="F8" s="71"/>
    </row>
    <row r="9" spans="1:8" s="69" customFormat="1" thickBot="1">
      <c r="A9" s="72"/>
      <c r="B9" s="14"/>
      <c r="C9" s="23">
        <v>1</v>
      </c>
      <c r="D9" s="73">
        <v>2</v>
      </c>
      <c r="E9" s="74" t="s">
        <v>2</v>
      </c>
      <c r="F9" s="73">
        <v>4</v>
      </c>
    </row>
    <row r="10" spans="1:8" s="79" customFormat="1" ht="12" customHeight="1">
      <c r="A10" s="75">
        <v>6201</v>
      </c>
      <c r="B10" s="76" t="s">
        <v>3</v>
      </c>
      <c r="C10" s="228">
        <v>10409</v>
      </c>
      <c r="D10" s="77">
        <f>'I-17,18 vse UE'!D10</f>
        <v>819044.36</v>
      </c>
      <c r="E10" s="143">
        <f t="shared" ref="E10:E41" si="0">D10/C10</f>
        <v>78.686171582284558</v>
      </c>
      <c r="F10" s="54">
        <f>E10*100/65.75</f>
        <v>119.67478567647842</v>
      </c>
    </row>
    <row r="11" spans="1:8" s="79" customFormat="1" ht="12" customHeight="1">
      <c r="A11" s="75">
        <v>6202</v>
      </c>
      <c r="B11" s="76" t="s">
        <v>4</v>
      </c>
      <c r="C11" s="229">
        <v>11221</v>
      </c>
      <c r="D11" s="77">
        <f>'I-17,18 vse UE'!D11</f>
        <v>981825.69</v>
      </c>
      <c r="E11" s="143">
        <f t="shared" si="0"/>
        <v>87.498947509134652</v>
      </c>
      <c r="F11" s="54">
        <f t="shared" ref="F11:F67" si="1">E11*100/65.75</f>
        <v>133.07824716218198</v>
      </c>
    </row>
    <row r="12" spans="1:8" s="79" customFormat="1" ht="12" customHeight="1">
      <c r="A12" s="75">
        <v>6203</v>
      </c>
      <c r="B12" s="76" t="s">
        <v>5</v>
      </c>
      <c r="C12" s="229">
        <v>31324</v>
      </c>
      <c r="D12" s="77">
        <f>'I-17,18 vse UE'!D12</f>
        <v>2044210.54</v>
      </c>
      <c r="E12" s="143">
        <f t="shared" si="0"/>
        <v>65.26020112373898</v>
      </c>
      <c r="F12" s="54">
        <f t="shared" si="1"/>
        <v>99.255058743329243</v>
      </c>
    </row>
    <row r="13" spans="1:8" s="79" customFormat="1" ht="12" customHeight="1">
      <c r="A13" s="75">
        <v>6204</v>
      </c>
      <c r="B13" s="76" t="s">
        <v>6</v>
      </c>
      <c r="C13" s="229">
        <v>8782</v>
      </c>
      <c r="D13" s="77">
        <f>'I-17,18 vse UE'!D13</f>
        <v>683751.52</v>
      </c>
      <c r="E13" s="143">
        <f t="shared" si="0"/>
        <v>77.858291960828964</v>
      </c>
      <c r="F13" s="54">
        <f t="shared" si="1"/>
        <v>118.41565317236345</v>
      </c>
      <c r="H13" s="161"/>
    </row>
    <row r="14" spans="1:8" s="79" customFormat="1" ht="12" customHeight="1">
      <c r="A14" s="75">
        <v>6205</v>
      </c>
      <c r="B14" s="76" t="s">
        <v>7</v>
      </c>
      <c r="C14" s="229">
        <v>9989</v>
      </c>
      <c r="D14" s="77">
        <f>'I-17,18 vse UE'!D14</f>
        <v>796123.14</v>
      </c>
      <c r="E14" s="143">
        <f t="shared" si="0"/>
        <v>79.699983982380616</v>
      </c>
      <c r="F14" s="54">
        <f t="shared" si="1"/>
        <v>121.21670567662451</v>
      </c>
    </row>
    <row r="15" spans="1:8" s="79" customFormat="1" ht="12" customHeight="1">
      <c r="A15" s="75">
        <v>6206</v>
      </c>
      <c r="B15" s="76" t="s">
        <v>8</v>
      </c>
      <c r="C15" s="229">
        <v>26361</v>
      </c>
      <c r="D15" s="77">
        <f>'I-17,18 vse UE'!D15</f>
        <v>1063289.4099999999</v>
      </c>
      <c r="E15" s="143">
        <f t="shared" si="0"/>
        <v>40.335700845946661</v>
      </c>
      <c r="F15" s="54">
        <f t="shared" si="1"/>
        <v>61.347073529956901</v>
      </c>
    </row>
    <row r="16" spans="1:8" s="79" customFormat="1" ht="12" customHeight="1">
      <c r="A16" s="75">
        <v>6207</v>
      </c>
      <c r="B16" s="76" t="s">
        <v>9</v>
      </c>
      <c r="C16" s="229">
        <v>3418</v>
      </c>
      <c r="D16" s="77">
        <f>'I-17,18 vse UE'!D16</f>
        <v>415286.99</v>
      </c>
      <c r="E16" s="143">
        <f t="shared" si="0"/>
        <v>121.49999707431246</v>
      </c>
      <c r="F16" s="54">
        <f t="shared" si="1"/>
        <v>184.79087007499996</v>
      </c>
    </row>
    <row r="17" spans="1:6" s="79" customFormat="1" ht="12" customHeight="1">
      <c r="A17" s="75">
        <v>6208</v>
      </c>
      <c r="B17" s="76" t="s">
        <v>10</v>
      </c>
      <c r="C17" s="229">
        <v>8225</v>
      </c>
      <c r="D17" s="77">
        <f>'I-17,18 vse UE'!D17</f>
        <v>823704.32</v>
      </c>
      <c r="E17" s="143">
        <f t="shared" si="0"/>
        <v>100.14642188449848</v>
      </c>
      <c r="F17" s="54">
        <f t="shared" si="1"/>
        <v>152.31394963421823</v>
      </c>
    </row>
    <row r="18" spans="1:6" s="79" customFormat="1" ht="12" customHeight="1">
      <c r="A18" s="75">
        <v>6209</v>
      </c>
      <c r="B18" s="76" t="s">
        <v>11</v>
      </c>
      <c r="C18" s="229">
        <v>17144</v>
      </c>
      <c r="D18" s="77">
        <f>'I-17,18 vse UE'!D18</f>
        <v>824674.42</v>
      </c>
      <c r="E18" s="143">
        <f t="shared" si="0"/>
        <v>48.102800979934671</v>
      </c>
      <c r="F18" s="54">
        <f t="shared" si="1"/>
        <v>73.160153581649695</v>
      </c>
    </row>
    <row r="19" spans="1:6" s="79" customFormat="1" ht="12" customHeight="1">
      <c r="A19" s="75">
        <v>6210</v>
      </c>
      <c r="B19" s="76" t="s">
        <v>12</v>
      </c>
      <c r="C19" s="229">
        <v>5250</v>
      </c>
      <c r="D19" s="77">
        <f>'I-17,18 vse UE'!D19</f>
        <v>459028.4</v>
      </c>
      <c r="E19" s="143">
        <f t="shared" si="0"/>
        <v>87.433980952380963</v>
      </c>
      <c r="F19" s="54">
        <f t="shared" si="1"/>
        <v>132.97943871084559</v>
      </c>
    </row>
    <row r="20" spans="1:6" s="79" customFormat="1" ht="12" customHeight="1">
      <c r="A20" s="75">
        <v>6211</v>
      </c>
      <c r="B20" s="76" t="s">
        <v>13</v>
      </c>
      <c r="C20" s="229">
        <v>6489</v>
      </c>
      <c r="D20" s="77">
        <f>'I-17,18 vse UE'!D20</f>
        <v>513926.02</v>
      </c>
      <c r="E20" s="143">
        <f t="shared" si="0"/>
        <v>79.199571582678388</v>
      </c>
      <c r="F20" s="54">
        <f t="shared" si="1"/>
        <v>120.45562217897854</v>
      </c>
    </row>
    <row r="21" spans="1:6" s="79" customFormat="1" ht="12" customHeight="1">
      <c r="A21" s="75">
        <v>6212</v>
      </c>
      <c r="B21" s="76" t="s">
        <v>14</v>
      </c>
      <c r="C21" s="229">
        <v>6999</v>
      </c>
      <c r="D21" s="77">
        <f>'I-17,18 vse UE'!D21</f>
        <v>595721.06999999995</v>
      </c>
      <c r="E21" s="143">
        <f t="shared" si="0"/>
        <v>85.115169309901404</v>
      </c>
      <c r="F21" s="54">
        <f t="shared" si="1"/>
        <v>129.4527289884432</v>
      </c>
    </row>
    <row r="22" spans="1:6" s="79" customFormat="1" ht="12" customHeight="1">
      <c r="A22" s="75">
        <v>6213</v>
      </c>
      <c r="B22" s="76" t="s">
        <v>15</v>
      </c>
      <c r="C22" s="229">
        <v>7461</v>
      </c>
      <c r="D22" s="77">
        <f>'I-17,18 vse UE'!D22</f>
        <v>774799.97</v>
      </c>
      <c r="E22" s="143">
        <f t="shared" si="0"/>
        <v>103.84666532636375</v>
      </c>
      <c r="F22" s="54">
        <f t="shared" si="1"/>
        <v>157.9416963138612</v>
      </c>
    </row>
    <row r="23" spans="1:6" s="79" customFormat="1" ht="12" customHeight="1">
      <c r="A23" s="75">
        <v>6214</v>
      </c>
      <c r="B23" s="76" t="s">
        <v>16</v>
      </c>
      <c r="C23" s="229">
        <v>12062</v>
      </c>
      <c r="D23" s="77">
        <f>'I-17,18 vse UE'!D23</f>
        <v>845741.27</v>
      </c>
      <c r="E23" s="143">
        <f t="shared" si="0"/>
        <v>70.116172276571049</v>
      </c>
      <c r="F23" s="54">
        <f t="shared" si="1"/>
        <v>106.64056620010807</v>
      </c>
    </row>
    <row r="24" spans="1:6" s="79" customFormat="1" ht="12" customHeight="1">
      <c r="A24" s="75">
        <v>6215</v>
      </c>
      <c r="B24" s="76" t="s">
        <v>17</v>
      </c>
      <c r="C24" s="229">
        <v>14307</v>
      </c>
      <c r="D24" s="77">
        <f>'I-17,18 vse UE'!D24</f>
        <v>847916.82</v>
      </c>
      <c r="E24" s="143">
        <f t="shared" si="0"/>
        <v>59.26587125183476</v>
      </c>
      <c r="F24" s="54">
        <f t="shared" si="1"/>
        <v>90.138207227125108</v>
      </c>
    </row>
    <row r="25" spans="1:6" s="79" customFormat="1" ht="12" customHeight="1">
      <c r="A25" s="75">
        <v>6216</v>
      </c>
      <c r="B25" s="76" t="s">
        <v>18</v>
      </c>
      <c r="C25" s="229">
        <v>6942</v>
      </c>
      <c r="D25" s="77">
        <f>'I-17,18 vse UE'!D25</f>
        <v>684549.84</v>
      </c>
      <c r="E25" s="143">
        <f t="shared" si="0"/>
        <v>98.609887640449429</v>
      </c>
      <c r="F25" s="54">
        <f t="shared" si="1"/>
        <v>149.97701542273677</v>
      </c>
    </row>
    <row r="26" spans="1:6" s="79" customFormat="1" ht="12" customHeight="1">
      <c r="A26" s="83">
        <v>6217</v>
      </c>
      <c r="B26" s="76" t="s">
        <v>19</v>
      </c>
      <c r="C26" s="229">
        <v>23407</v>
      </c>
      <c r="D26" s="77">
        <f>'I-17,18 vse UE'!D26</f>
        <v>1386024.34</v>
      </c>
      <c r="E26" s="145">
        <f t="shared" si="0"/>
        <v>59.214095783312686</v>
      </c>
      <c r="F26" s="54">
        <f t="shared" si="1"/>
        <v>90.059461267395719</v>
      </c>
    </row>
    <row r="27" spans="1:6" s="79" customFormat="1" ht="12" customHeight="1">
      <c r="A27" s="83">
        <v>6218</v>
      </c>
      <c r="B27" s="84" t="s">
        <v>20</v>
      </c>
      <c r="C27" s="229">
        <v>33936</v>
      </c>
      <c r="D27" s="77">
        <f>'I-17,18 vse UE'!D27</f>
        <v>2134438.2400000002</v>
      </c>
      <c r="E27" s="145">
        <f t="shared" si="0"/>
        <v>62.895987741631309</v>
      </c>
      <c r="F27" s="54">
        <f t="shared" si="1"/>
        <v>95.659296945446854</v>
      </c>
    </row>
    <row r="28" spans="1:6" s="105" customFormat="1">
      <c r="A28" s="75">
        <v>6219</v>
      </c>
      <c r="B28" s="76" t="s">
        <v>21</v>
      </c>
      <c r="C28" s="229">
        <v>13359</v>
      </c>
      <c r="D28" s="77">
        <f>'I-17,18 vse UE'!D28</f>
        <v>968253.62</v>
      </c>
      <c r="E28" s="143">
        <f t="shared" si="0"/>
        <v>72.479498465454</v>
      </c>
      <c r="F28" s="54">
        <f t="shared" si="1"/>
        <v>110.23497865468289</v>
      </c>
    </row>
    <row r="29" spans="1:6" s="79" customFormat="1" ht="12" customHeight="1">
      <c r="A29" s="89">
        <v>6220</v>
      </c>
      <c r="B29" s="87" t="s">
        <v>22</v>
      </c>
      <c r="C29" s="229">
        <v>10419</v>
      </c>
      <c r="D29" s="77">
        <f>'I-17,18 vse UE'!D29</f>
        <v>619411.96</v>
      </c>
      <c r="E29" s="146">
        <f t="shared" si="0"/>
        <v>59.450231308186964</v>
      </c>
      <c r="F29" s="54">
        <f t="shared" si="1"/>
        <v>90.418602750094252</v>
      </c>
    </row>
    <row r="30" spans="1:6" s="79" customFormat="1" ht="12" customHeight="1">
      <c r="A30" s="89">
        <v>6221</v>
      </c>
      <c r="B30" s="82" t="s">
        <v>23</v>
      </c>
      <c r="C30" s="229">
        <v>8063</v>
      </c>
      <c r="D30" s="77">
        <f>'I-17,18 vse UE'!D30</f>
        <v>554398.18000000005</v>
      </c>
      <c r="E30" s="143">
        <f t="shared" si="0"/>
        <v>68.758300880565557</v>
      </c>
      <c r="F30" s="54">
        <f t="shared" si="1"/>
        <v>104.57536255599324</v>
      </c>
    </row>
    <row r="31" spans="1:6" s="79" customFormat="1" ht="12" customHeight="1">
      <c r="A31" s="75">
        <v>6222</v>
      </c>
      <c r="B31" s="80" t="s">
        <v>24</v>
      </c>
      <c r="C31" s="229">
        <v>8770</v>
      </c>
      <c r="D31" s="77">
        <f>'I-17,18 vse UE'!D31</f>
        <v>975343.98</v>
      </c>
      <c r="E31" s="143">
        <f t="shared" si="0"/>
        <v>111.21368072976054</v>
      </c>
      <c r="F31" s="54">
        <f t="shared" si="1"/>
        <v>169.14628247872326</v>
      </c>
    </row>
    <row r="32" spans="1:6" s="79" customFormat="1" ht="12" customHeight="1">
      <c r="A32" s="81">
        <v>6223</v>
      </c>
      <c r="B32" s="76" t="s">
        <v>25</v>
      </c>
      <c r="C32" s="229">
        <v>11295</v>
      </c>
      <c r="D32" s="77">
        <f>'I-17,18 vse UE'!D32</f>
        <v>610292.06999999995</v>
      </c>
      <c r="E32" s="143">
        <f t="shared" si="0"/>
        <v>54.032055776892427</v>
      </c>
      <c r="F32" s="54">
        <f t="shared" si="1"/>
        <v>82.178031599836402</v>
      </c>
    </row>
    <row r="33" spans="1:6" s="79" customFormat="1" ht="12" customHeight="1">
      <c r="A33" s="81">
        <v>6224</v>
      </c>
      <c r="B33" s="82" t="s">
        <v>26</v>
      </c>
      <c r="C33" s="229">
        <v>141184</v>
      </c>
      <c r="D33" s="77">
        <f>'I-17,18 vse UE'!D33</f>
        <v>6542176.21</v>
      </c>
      <c r="E33" s="143">
        <f t="shared" si="0"/>
        <v>46.337943463848596</v>
      </c>
      <c r="F33" s="54">
        <f t="shared" si="1"/>
        <v>70.475959640834361</v>
      </c>
    </row>
    <row r="34" spans="1:6" s="79" customFormat="1" ht="12" customHeight="1">
      <c r="A34" s="75">
        <v>6225</v>
      </c>
      <c r="B34" s="82" t="s">
        <v>27</v>
      </c>
      <c r="C34" s="229">
        <v>7532</v>
      </c>
      <c r="D34" s="77">
        <f>'I-17,18 vse UE'!D34</f>
        <v>632129.51</v>
      </c>
      <c r="E34" s="143">
        <f t="shared" si="0"/>
        <v>83.925851035581516</v>
      </c>
      <c r="F34" s="54">
        <f t="shared" si="1"/>
        <v>127.64387990202511</v>
      </c>
    </row>
    <row r="35" spans="1:6" s="79" customFormat="1">
      <c r="A35" s="75">
        <v>6226</v>
      </c>
      <c r="B35" s="76" t="s">
        <v>28</v>
      </c>
      <c r="C35" s="229">
        <v>7569</v>
      </c>
      <c r="D35" s="77">
        <f>'I-17,18 vse UE'!D35</f>
        <v>561364.67000000004</v>
      </c>
      <c r="E35" s="143">
        <f t="shared" si="0"/>
        <v>74.166292773153657</v>
      </c>
      <c r="F35" s="54">
        <f t="shared" si="1"/>
        <v>112.80044528236297</v>
      </c>
    </row>
    <row r="36" spans="1:6" s="79" customFormat="1" ht="12" customHeight="1">
      <c r="A36" s="75">
        <v>6227</v>
      </c>
      <c r="B36" s="76" t="s">
        <v>29</v>
      </c>
      <c r="C36" s="229">
        <v>61068</v>
      </c>
      <c r="D36" s="77">
        <f>'I-17,18 vse UE'!D36</f>
        <v>3170449.11</v>
      </c>
      <c r="E36" s="143">
        <f t="shared" si="0"/>
        <v>51.91670121831401</v>
      </c>
      <c r="F36" s="54">
        <f t="shared" si="1"/>
        <v>78.960762309222829</v>
      </c>
    </row>
    <row r="37" spans="1:6" s="79" customFormat="1" ht="12" customHeight="1">
      <c r="A37" s="75">
        <v>6228</v>
      </c>
      <c r="B37" s="76" t="s">
        <v>30</v>
      </c>
      <c r="C37" s="229">
        <v>6822</v>
      </c>
      <c r="D37" s="77">
        <f>'I-17,18 vse UE'!D37</f>
        <v>462080.03</v>
      </c>
      <c r="E37" s="143">
        <f t="shared" si="0"/>
        <v>67.73380680152448</v>
      </c>
      <c r="F37" s="54">
        <f t="shared" si="1"/>
        <v>103.017196656311</v>
      </c>
    </row>
    <row r="38" spans="1:6" s="79" customFormat="1" ht="12" customHeight="1">
      <c r="A38" s="75">
        <v>6229</v>
      </c>
      <c r="B38" s="76" t="s">
        <v>31</v>
      </c>
      <c r="C38" s="229">
        <v>8028</v>
      </c>
      <c r="D38" s="77">
        <f>'I-17,18 vse UE'!D38</f>
        <v>533340.16000000003</v>
      </c>
      <c r="E38" s="143">
        <f t="shared" si="0"/>
        <v>66.434997508719491</v>
      </c>
      <c r="F38" s="54">
        <f t="shared" si="1"/>
        <v>101.04182130603725</v>
      </c>
    </row>
    <row r="39" spans="1:6" s="79" customFormat="1" ht="12" customHeight="1">
      <c r="A39" s="75">
        <v>6230</v>
      </c>
      <c r="B39" s="76" t="s">
        <v>32</v>
      </c>
      <c r="C39" s="229">
        <v>20689</v>
      </c>
      <c r="D39" s="77">
        <f>'I-17,18 vse UE'!D39</f>
        <v>1769361.12</v>
      </c>
      <c r="E39" s="143">
        <f t="shared" si="0"/>
        <v>85.521828991251397</v>
      </c>
      <c r="F39" s="54">
        <f t="shared" si="1"/>
        <v>130.07122280038237</v>
      </c>
    </row>
    <row r="40" spans="1:6" s="79" customFormat="1" ht="12" customHeight="1">
      <c r="A40" s="75">
        <v>6231</v>
      </c>
      <c r="B40" s="76" t="s">
        <v>33</v>
      </c>
      <c r="C40" s="229">
        <v>22404</v>
      </c>
      <c r="D40" s="77">
        <f>'I-17,18 vse UE'!D40</f>
        <v>1822209.39</v>
      </c>
      <c r="E40" s="143">
        <f t="shared" si="0"/>
        <v>81.334109534011773</v>
      </c>
      <c r="F40" s="54">
        <f t="shared" si="1"/>
        <v>123.7020677323373</v>
      </c>
    </row>
    <row r="41" spans="1:6" s="79" customFormat="1" ht="12" customHeight="1">
      <c r="A41" s="75">
        <v>6232</v>
      </c>
      <c r="B41" s="76" t="s">
        <v>34</v>
      </c>
      <c r="C41" s="229">
        <v>27694</v>
      </c>
      <c r="D41" s="77">
        <f>'I-17,18 vse UE'!D41</f>
        <v>1895919.29</v>
      </c>
      <c r="E41" s="143">
        <f t="shared" si="0"/>
        <v>68.45956849859175</v>
      </c>
      <c r="F41" s="54">
        <f t="shared" si="1"/>
        <v>104.1210167278962</v>
      </c>
    </row>
    <row r="42" spans="1:6" s="79" customFormat="1" ht="12" customHeight="1">
      <c r="A42" s="75">
        <v>6233</v>
      </c>
      <c r="B42" s="76" t="s">
        <v>35</v>
      </c>
      <c r="C42" s="229">
        <v>6060</v>
      </c>
      <c r="D42" s="77">
        <f>'I-17,18 vse UE'!D42</f>
        <v>644724.99</v>
      </c>
      <c r="E42" s="143">
        <f t="shared" ref="E42:E67" si="2">D42/C42</f>
        <v>106.39026237623762</v>
      </c>
      <c r="F42" s="54">
        <f t="shared" si="1"/>
        <v>161.81028498287091</v>
      </c>
    </row>
    <row r="43" spans="1:6" s="79" customFormat="1" ht="12" customHeight="1">
      <c r="A43" s="75">
        <v>6234</v>
      </c>
      <c r="B43" s="76" t="s">
        <v>36</v>
      </c>
      <c r="C43" s="229">
        <v>8501</v>
      </c>
      <c r="D43" s="77">
        <f>'I-17,18 vse UE'!D43</f>
        <v>662113.91</v>
      </c>
      <c r="E43" s="143">
        <f t="shared" si="2"/>
        <v>77.886590989295385</v>
      </c>
      <c r="F43" s="54">
        <f t="shared" si="1"/>
        <v>118.45869351984089</v>
      </c>
    </row>
    <row r="44" spans="1:6" s="79" customFormat="1" ht="12" customHeight="1">
      <c r="A44" s="75">
        <v>6235</v>
      </c>
      <c r="B44" s="76" t="s">
        <v>37</v>
      </c>
      <c r="C44" s="229">
        <v>9419</v>
      </c>
      <c r="D44" s="77">
        <f>'I-17,18 vse UE'!D44</f>
        <v>745136.91</v>
      </c>
      <c r="E44" s="143">
        <f t="shared" si="2"/>
        <v>79.109980889691059</v>
      </c>
      <c r="F44" s="54">
        <f t="shared" si="1"/>
        <v>120.31936256987234</v>
      </c>
    </row>
    <row r="45" spans="1:6" s="79" customFormat="1" ht="12" customHeight="1">
      <c r="A45" s="75">
        <v>6236</v>
      </c>
      <c r="B45" s="76" t="s">
        <v>38</v>
      </c>
      <c r="C45" s="229">
        <v>9913</v>
      </c>
      <c r="D45" s="77">
        <f>'I-17,18 vse UE'!D45</f>
        <v>775582.48</v>
      </c>
      <c r="E45" s="143">
        <f t="shared" si="2"/>
        <v>78.238926661959042</v>
      </c>
      <c r="F45" s="54">
        <f t="shared" si="1"/>
        <v>118.99456526533695</v>
      </c>
    </row>
    <row r="46" spans="1:6" s="79" customFormat="1" ht="12" customHeight="1">
      <c r="A46" s="75">
        <v>6237</v>
      </c>
      <c r="B46" s="76" t="s">
        <v>39</v>
      </c>
      <c r="C46" s="229">
        <v>24974</v>
      </c>
      <c r="D46" s="77">
        <f>'I-17,18 vse UE'!D46</f>
        <v>1621021.56</v>
      </c>
      <c r="E46" s="143">
        <f t="shared" si="2"/>
        <v>64.908367101785856</v>
      </c>
      <c r="F46" s="54">
        <f t="shared" si="1"/>
        <v>98.719949964693313</v>
      </c>
    </row>
    <row r="47" spans="1:6" s="79" customFormat="1" ht="12" customHeight="1">
      <c r="A47" s="75">
        <v>6238</v>
      </c>
      <c r="B47" s="76" t="s">
        <v>40</v>
      </c>
      <c r="C47" s="229">
        <v>7001</v>
      </c>
      <c r="D47" s="77">
        <f>'I-17,18 vse UE'!D47</f>
        <v>543452.93999999994</v>
      </c>
      <c r="E47" s="143">
        <f t="shared" si="2"/>
        <v>77.625044993572345</v>
      </c>
      <c r="F47" s="54">
        <f t="shared" si="1"/>
        <v>118.06090493318987</v>
      </c>
    </row>
    <row r="48" spans="1:6" s="79" customFormat="1" ht="12" customHeight="1">
      <c r="A48" s="75">
        <v>6239</v>
      </c>
      <c r="B48" s="76" t="s">
        <v>41</v>
      </c>
      <c r="C48" s="229">
        <v>15271</v>
      </c>
      <c r="D48" s="77">
        <f>'I-17,18 vse UE'!D48</f>
        <v>959662.13</v>
      </c>
      <c r="E48" s="143">
        <f t="shared" si="2"/>
        <v>62.842127562045711</v>
      </c>
      <c r="F48" s="54">
        <f t="shared" si="1"/>
        <v>95.577380322502975</v>
      </c>
    </row>
    <row r="49" spans="1:6" s="79" customFormat="1" ht="12" customHeight="1">
      <c r="A49" s="75">
        <v>6240</v>
      </c>
      <c r="B49" s="76" t="s">
        <v>42</v>
      </c>
      <c r="C49" s="229">
        <v>9212</v>
      </c>
      <c r="D49" s="77">
        <f>'I-17,18 vse UE'!D49</f>
        <v>804879.19</v>
      </c>
      <c r="E49" s="143">
        <f t="shared" si="2"/>
        <v>87.372903821102909</v>
      </c>
      <c r="F49" s="54">
        <f t="shared" si="1"/>
        <v>132.88654573551776</v>
      </c>
    </row>
    <row r="50" spans="1:6" s="79" customFormat="1" ht="12" customHeight="1">
      <c r="A50" s="75">
        <v>6241</v>
      </c>
      <c r="B50" s="76" t="s">
        <v>43</v>
      </c>
      <c r="C50" s="229">
        <v>6046</v>
      </c>
      <c r="D50" s="77">
        <f>'I-17,18 vse UE'!D50</f>
        <v>515591.42</v>
      </c>
      <c r="E50" s="143">
        <f t="shared" si="2"/>
        <v>85.278104531921926</v>
      </c>
      <c r="F50" s="54">
        <f t="shared" si="1"/>
        <v>129.70053921204857</v>
      </c>
    </row>
    <row r="51" spans="1:6" s="79" customFormat="1" ht="12" customHeight="1">
      <c r="A51" s="75">
        <v>6242</v>
      </c>
      <c r="B51" s="76" t="s">
        <v>44</v>
      </c>
      <c r="C51" s="229">
        <v>7281</v>
      </c>
      <c r="D51" s="77">
        <f>'I-17,18 vse UE'!D51</f>
        <v>572542.03</v>
      </c>
      <c r="E51" s="143">
        <f t="shared" si="2"/>
        <v>78.635081719544019</v>
      </c>
      <c r="F51" s="54">
        <f t="shared" si="1"/>
        <v>119.59708246318482</v>
      </c>
    </row>
    <row r="52" spans="1:6" s="79" customFormat="1" ht="12" customHeight="1">
      <c r="A52" s="75">
        <v>6243</v>
      </c>
      <c r="B52" s="76" t="s">
        <v>45</v>
      </c>
      <c r="C52" s="229">
        <v>8240</v>
      </c>
      <c r="D52" s="77">
        <f>'I-17,18 vse UE'!D52</f>
        <v>658083.25</v>
      </c>
      <c r="E52" s="143">
        <f t="shared" si="2"/>
        <v>79.864472087378644</v>
      </c>
      <c r="F52" s="54">
        <f t="shared" si="1"/>
        <v>121.4668776994352</v>
      </c>
    </row>
    <row r="53" spans="1:6" s="79" customFormat="1" ht="12" customHeight="1">
      <c r="A53" s="75">
        <v>6244</v>
      </c>
      <c r="B53" s="76" t="s">
        <v>46</v>
      </c>
      <c r="C53" s="229">
        <v>11099</v>
      </c>
      <c r="D53" s="77">
        <f>'I-17,18 vse UE'!D53</f>
        <v>803965.02</v>
      </c>
      <c r="E53" s="143">
        <f t="shared" si="2"/>
        <v>72.43580682944409</v>
      </c>
      <c r="F53" s="54">
        <f t="shared" si="1"/>
        <v>110.16852749725336</v>
      </c>
    </row>
    <row r="54" spans="1:6" s="79" customFormat="1" ht="12" customHeight="1">
      <c r="A54" s="75">
        <v>6245</v>
      </c>
      <c r="B54" s="76" t="s">
        <v>47</v>
      </c>
      <c r="C54" s="229">
        <v>9189</v>
      </c>
      <c r="D54" s="77">
        <f>'I-17,18 vse UE'!D54</f>
        <v>656412.27</v>
      </c>
      <c r="E54" s="143">
        <f t="shared" si="2"/>
        <v>71.434570682337579</v>
      </c>
      <c r="F54" s="54">
        <f t="shared" si="1"/>
        <v>108.64573487807996</v>
      </c>
    </row>
    <row r="55" spans="1:6" s="79" customFormat="1" ht="12" customHeight="1">
      <c r="A55" s="75">
        <v>6246</v>
      </c>
      <c r="B55" s="76" t="s">
        <v>48</v>
      </c>
      <c r="C55" s="229">
        <v>16132</v>
      </c>
      <c r="D55" s="77">
        <f>'I-17,18 vse UE'!D55</f>
        <v>843140.55</v>
      </c>
      <c r="E55" s="143">
        <f t="shared" si="2"/>
        <v>52.265097322092736</v>
      </c>
      <c r="F55" s="54">
        <f t="shared" si="1"/>
        <v>79.490642314969932</v>
      </c>
    </row>
    <row r="56" spans="1:6" s="79" customFormat="1" ht="12" customHeight="1">
      <c r="A56" s="75">
        <v>6247</v>
      </c>
      <c r="B56" s="76" t="s">
        <v>49</v>
      </c>
      <c r="C56" s="229">
        <v>11163</v>
      </c>
      <c r="D56" s="77">
        <f>'I-17,18 vse UE'!D56</f>
        <v>696318.38</v>
      </c>
      <c r="E56" s="143">
        <f t="shared" si="2"/>
        <v>62.377351966317299</v>
      </c>
      <c r="F56" s="54">
        <f t="shared" si="1"/>
        <v>94.870497287174601</v>
      </c>
    </row>
    <row r="57" spans="1:6" s="79" customFormat="1" ht="12" customHeight="1">
      <c r="A57" s="75">
        <v>6248</v>
      </c>
      <c r="B57" s="76" t="s">
        <v>50</v>
      </c>
      <c r="C57" s="229">
        <v>11276</v>
      </c>
      <c r="D57" s="77">
        <f>'I-17,18 vse UE'!D57</f>
        <v>646240.18999999994</v>
      </c>
      <c r="E57" s="143">
        <f t="shared" si="2"/>
        <v>57.311120078041853</v>
      </c>
      <c r="F57" s="54">
        <f t="shared" si="1"/>
        <v>87.165201639607375</v>
      </c>
    </row>
    <row r="58" spans="1:6" s="79" customFormat="1" ht="12" customHeight="1">
      <c r="A58" s="75">
        <v>6249</v>
      </c>
      <c r="B58" s="76" t="s">
        <v>51</v>
      </c>
      <c r="C58" s="229">
        <v>13388</v>
      </c>
      <c r="D58" s="77">
        <f>'I-17,18 vse UE'!D58</f>
        <v>971973.87</v>
      </c>
      <c r="E58" s="143">
        <f t="shared" si="2"/>
        <v>72.600378697340901</v>
      </c>
      <c r="F58" s="54">
        <f t="shared" si="1"/>
        <v>110.41882691610783</v>
      </c>
    </row>
    <row r="59" spans="1:6" s="79" customFormat="1" ht="12" customHeight="1">
      <c r="A59" s="75">
        <v>6250</v>
      </c>
      <c r="B59" s="76" t="s">
        <v>52</v>
      </c>
      <c r="C59" s="229">
        <v>15738</v>
      </c>
      <c r="D59" s="77">
        <f>'I-17,18 vse UE'!D59</f>
        <v>1091137.96</v>
      </c>
      <c r="E59" s="143">
        <f t="shared" si="2"/>
        <v>69.331424577455834</v>
      </c>
      <c r="F59" s="54">
        <f t="shared" si="1"/>
        <v>105.44703357787959</v>
      </c>
    </row>
    <row r="60" spans="1:6" s="79" customFormat="1" ht="12" customHeight="1">
      <c r="A60" s="75">
        <v>6251</v>
      </c>
      <c r="B60" s="76" t="s">
        <v>53</v>
      </c>
      <c r="C60" s="229">
        <v>9138</v>
      </c>
      <c r="D60" s="77">
        <f>'I-17,18 vse UE'!D60</f>
        <v>748778.86</v>
      </c>
      <c r="E60" s="143">
        <f t="shared" si="2"/>
        <v>81.941219085138982</v>
      </c>
      <c r="F60" s="54">
        <f t="shared" si="1"/>
        <v>124.62542826637107</v>
      </c>
    </row>
    <row r="61" spans="1:6" s="79" customFormat="1" ht="12" customHeight="1">
      <c r="A61" s="75">
        <v>6252</v>
      </c>
      <c r="B61" s="76" t="s">
        <v>54</v>
      </c>
      <c r="C61" s="229">
        <v>5654</v>
      </c>
      <c r="D61" s="77">
        <f>'I-17,18 vse UE'!D61</f>
        <v>574275.74</v>
      </c>
      <c r="E61" s="143">
        <f t="shared" si="2"/>
        <v>101.56981605942696</v>
      </c>
      <c r="F61" s="54">
        <f t="shared" si="1"/>
        <v>154.47880769494594</v>
      </c>
    </row>
    <row r="62" spans="1:6" s="79" customFormat="1" ht="12" customHeight="1">
      <c r="A62" s="75">
        <v>6253</v>
      </c>
      <c r="B62" s="76" t="s">
        <v>55</v>
      </c>
      <c r="C62" s="229">
        <v>10239</v>
      </c>
      <c r="D62" s="77">
        <f>'I-17,18 vse UE'!D62</f>
        <v>661318.03</v>
      </c>
      <c r="E62" s="143">
        <f t="shared" si="2"/>
        <v>64.588146303349944</v>
      </c>
      <c r="F62" s="54">
        <f t="shared" si="1"/>
        <v>98.232922134372529</v>
      </c>
    </row>
    <row r="63" spans="1:6" s="79" customFormat="1" ht="12" customHeight="1">
      <c r="A63" s="75">
        <v>6254</v>
      </c>
      <c r="B63" s="76" t="s">
        <v>56</v>
      </c>
      <c r="C63" s="229">
        <v>4876</v>
      </c>
      <c r="D63" s="77">
        <f>'I-17,18 vse UE'!D63</f>
        <v>601856.06000000006</v>
      </c>
      <c r="E63" s="143">
        <f t="shared" si="2"/>
        <v>123.43233388022971</v>
      </c>
      <c r="F63" s="54">
        <f t="shared" si="1"/>
        <v>187.72978536917066</v>
      </c>
    </row>
    <row r="64" spans="1:6" s="79" customFormat="1" ht="12" customHeight="1">
      <c r="A64" s="75">
        <v>6255</v>
      </c>
      <c r="B64" s="76" t="s">
        <v>57</v>
      </c>
      <c r="C64" s="229">
        <v>19522</v>
      </c>
      <c r="D64" s="77">
        <f>'I-17,18 vse UE'!D64</f>
        <v>1111592.6000000001</v>
      </c>
      <c r="E64" s="143">
        <f t="shared" si="2"/>
        <v>56.940508144657315</v>
      </c>
      <c r="F64" s="54">
        <f t="shared" si="1"/>
        <v>86.601533299859028</v>
      </c>
    </row>
    <row r="65" spans="1:6" s="79" customFormat="1" ht="12" customHeight="1">
      <c r="A65" s="75">
        <v>6256</v>
      </c>
      <c r="B65" s="76" t="s">
        <v>58</v>
      </c>
      <c r="C65" s="229">
        <v>10385</v>
      </c>
      <c r="D65" s="77">
        <f>'I-17,18 vse UE'!D65</f>
        <v>657189.99</v>
      </c>
      <c r="E65" s="143">
        <f t="shared" si="2"/>
        <v>63.282618199325952</v>
      </c>
      <c r="F65" s="54">
        <f t="shared" si="1"/>
        <v>96.247328059811338</v>
      </c>
    </row>
    <row r="66" spans="1:6" s="79" customFormat="1" ht="12" customHeight="1">
      <c r="A66" s="75">
        <v>6257</v>
      </c>
      <c r="B66" s="76" t="s">
        <v>59</v>
      </c>
      <c r="C66" s="229">
        <v>7484</v>
      </c>
      <c r="D66" s="77">
        <f>'I-17,18 vse UE'!D66</f>
        <v>631164.47</v>
      </c>
      <c r="E66" s="143">
        <f t="shared" si="2"/>
        <v>84.33517771245323</v>
      </c>
      <c r="F66" s="54">
        <f t="shared" si="1"/>
        <v>128.26642998091745</v>
      </c>
    </row>
    <row r="67" spans="1:6" s="79" customFormat="1" ht="12" customHeight="1" thickBot="1">
      <c r="A67" s="75">
        <v>6258</v>
      </c>
      <c r="B67" s="80" t="s">
        <v>60</v>
      </c>
      <c r="C67" s="229">
        <v>17605</v>
      </c>
      <c r="D67" s="85">
        <f>'I-17,18 vse UE'!D67</f>
        <v>1076579.71</v>
      </c>
      <c r="E67" s="145">
        <f t="shared" si="2"/>
        <v>61.151928997443903</v>
      </c>
      <c r="F67" s="54">
        <f t="shared" si="1"/>
        <v>93.006736117785408</v>
      </c>
    </row>
    <row r="68" spans="1:6" s="79" customFormat="1" ht="13.5" thickBot="1">
      <c r="A68" s="168"/>
      <c r="B68" s="86" t="s">
        <v>61</v>
      </c>
      <c r="C68" s="223">
        <f>SUM(C10:C67)</f>
        <v>883428</v>
      </c>
      <c r="D68" s="166">
        <f>SUM(D10:D67)</f>
        <v>58085520.170000009</v>
      </c>
      <c r="E68" s="163">
        <f>D68/C68</f>
        <v>65.750146214518907</v>
      </c>
      <c r="F68" s="225">
        <f>E68*100/65.75</f>
        <v>100.00022237949644</v>
      </c>
    </row>
    <row r="69" spans="1:6" s="103" customFormat="1">
      <c r="A69" s="106"/>
      <c r="C69" s="104"/>
      <c r="D69" s="108"/>
      <c r="E69" s="133"/>
    </row>
  </sheetData>
  <phoneticPr fontId="8" type="noConversion"/>
  <pageMargins left="0.59055118110236227" right="0.75" top="0" bottom="0" header="0" footer="0"/>
  <pageSetup paperSize="9" orientation="portrait" r:id="rId1"/>
  <headerFooter alignWithMargins="0">
    <oddFooter>&amp;C&amp;8Ministrstvo za javno upravo / Služba za upravne enote</oddFooter>
  </headerFooter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</sheetPr>
  <dimension ref="A1:H69"/>
  <sheetViews>
    <sheetView zoomScaleNormal="100" workbookViewId="0">
      <pane xSplit="2" ySplit="9" topLeftCell="C10" activePane="bottomRight" state="frozen"/>
      <selection activeCell="I11" sqref="I11"/>
      <selection pane="topRight" activeCell="I11" sqref="I11"/>
      <selection pane="bottomLeft" activeCell="I11" sqref="I11"/>
      <selection pane="bottomRight" activeCell="D22" sqref="D22"/>
    </sheetView>
  </sheetViews>
  <sheetFormatPr defaultRowHeight="12.75"/>
  <cols>
    <col min="1" max="1" width="9.140625" style="62"/>
    <col min="2" max="2" width="17.85546875" style="62" bestFit="1" customWidth="1"/>
    <col min="3" max="3" width="14.7109375" style="62" customWidth="1"/>
    <col min="4" max="4" width="12" style="62" bestFit="1" customWidth="1"/>
    <col min="5" max="5" width="15.140625" style="62" bestFit="1" customWidth="1"/>
    <col min="6" max="6" width="12.42578125" style="62" bestFit="1" customWidth="1"/>
    <col min="7" max="16384" width="9.140625" style="62"/>
  </cols>
  <sheetData>
    <row r="1" spans="1:8">
      <c r="A1" s="62" t="s">
        <v>134</v>
      </c>
      <c r="E1" s="63"/>
    </row>
    <row r="2" spans="1:8" s="64" customFormat="1" ht="15">
      <c r="A2" s="64" t="s">
        <v>140</v>
      </c>
      <c r="E2" s="65"/>
    </row>
    <row r="3" spans="1:8" s="16" customFormat="1" ht="15.75">
      <c r="A3" s="16" t="s">
        <v>94</v>
      </c>
      <c r="E3" s="66"/>
    </row>
    <row r="4" spans="1:8" ht="6" customHeight="1" thickBot="1">
      <c r="E4" s="63"/>
    </row>
    <row r="5" spans="1:8" s="69" customFormat="1" ht="12">
      <c r="A5" s="67" t="s">
        <v>67</v>
      </c>
      <c r="B5" s="68" t="s">
        <v>68</v>
      </c>
      <c r="C5" s="116" t="s">
        <v>95</v>
      </c>
      <c r="D5" s="68" t="s">
        <v>77</v>
      </c>
      <c r="E5" s="140" t="s">
        <v>96</v>
      </c>
      <c r="F5" s="68" t="s">
        <v>83</v>
      </c>
    </row>
    <row r="6" spans="1:8" s="69" customFormat="1" ht="12">
      <c r="A6" s="70"/>
      <c r="B6" s="71"/>
      <c r="C6" s="118" t="s">
        <v>97</v>
      </c>
      <c r="D6" s="71" t="s">
        <v>78</v>
      </c>
      <c r="E6" s="141" t="s">
        <v>98</v>
      </c>
      <c r="F6" s="71" t="s">
        <v>86</v>
      </c>
    </row>
    <row r="7" spans="1:8" s="69" customFormat="1" ht="12">
      <c r="A7" s="70"/>
      <c r="B7" s="71"/>
      <c r="C7" s="118" t="s">
        <v>99</v>
      </c>
      <c r="D7" s="71" t="s">
        <v>142</v>
      </c>
      <c r="E7" s="141" t="s">
        <v>99</v>
      </c>
      <c r="F7" s="71" t="s">
        <v>88</v>
      </c>
    </row>
    <row r="8" spans="1:8" s="69" customFormat="1" ht="12">
      <c r="A8" s="70"/>
      <c r="B8" s="71"/>
      <c r="C8" s="118" t="s">
        <v>143</v>
      </c>
      <c r="D8" s="71" t="s">
        <v>1</v>
      </c>
      <c r="E8" s="141" t="s">
        <v>1</v>
      </c>
      <c r="F8" s="71"/>
    </row>
    <row r="9" spans="1:8" s="69" customFormat="1" thickBot="1">
      <c r="A9" s="72"/>
      <c r="B9" s="14"/>
      <c r="C9" s="23">
        <v>1</v>
      </c>
      <c r="D9" s="213">
        <v>2</v>
      </c>
      <c r="E9" s="74" t="s">
        <v>2</v>
      </c>
      <c r="F9" s="73">
        <v>4</v>
      </c>
    </row>
    <row r="10" spans="1:8" s="79" customFormat="1" ht="12" customHeight="1">
      <c r="A10" s="75">
        <v>6206</v>
      </c>
      <c r="B10" s="76" t="s">
        <v>8</v>
      </c>
      <c r="C10" s="142">
        <f>'III UZ vse UE'!C15</f>
        <v>26361</v>
      </c>
      <c r="D10" s="77">
        <f>'I-17,18 vse UE'!D15</f>
        <v>1063289.4099999999</v>
      </c>
      <c r="E10" s="143">
        <f t="shared" ref="E10:E41" si="0">D10/C10</f>
        <v>40.335700845946661</v>
      </c>
      <c r="F10" s="54">
        <f t="shared" ref="F10:F41" si="1">E10*100/65.75</f>
        <v>61.347073529956901</v>
      </c>
    </row>
    <row r="11" spans="1:8" s="79" customFormat="1" ht="12" customHeight="1">
      <c r="A11" s="75">
        <v>6224</v>
      </c>
      <c r="B11" s="76" t="s">
        <v>26</v>
      </c>
      <c r="C11" s="142">
        <f>'III UZ vse UE'!C33</f>
        <v>141184</v>
      </c>
      <c r="D11" s="77">
        <f>'I-17,18 vse UE'!D33</f>
        <v>6542176.21</v>
      </c>
      <c r="E11" s="143">
        <f t="shared" si="0"/>
        <v>46.337943463848596</v>
      </c>
      <c r="F11" s="54">
        <f t="shared" si="1"/>
        <v>70.475959640834361</v>
      </c>
    </row>
    <row r="12" spans="1:8" s="79" customFormat="1" ht="12" customHeight="1">
      <c r="A12" s="75">
        <v>6209</v>
      </c>
      <c r="B12" s="76" t="s">
        <v>11</v>
      </c>
      <c r="C12" s="142">
        <f>'III UZ vse UE'!C18</f>
        <v>17144</v>
      </c>
      <c r="D12" s="77">
        <f>'I-17,18 vse UE'!D18</f>
        <v>824674.42</v>
      </c>
      <c r="E12" s="143">
        <f t="shared" si="0"/>
        <v>48.102800979934671</v>
      </c>
      <c r="F12" s="54">
        <f t="shared" si="1"/>
        <v>73.160153581649695</v>
      </c>
    </row>
    <row r="13" spans="1:8" s="79" customFormat="1" ht="12" customHeight="1">
      <c r="A13" s="75">
        <v>6227</v>
      </c>
      <c r="B13" s="76" t="s">
        <v>29</v>
      </c>
      <c r="C13" s="142">
        <f>'III UZ vse UE'!C36</f>
        <v>61068</v>
      </c>
      <c r="D13" s="77">
        <f>'I-17,18 vse UE'!D36</f>
        <v>3170449.11</v>
      </c>
      <c r="E13" s="143">
        <f t="shared" si="0"/>
        <v>51.91670121831401</v>
      </c>
      <c r="F13" s="54">
        <f t="shared" si="1"/>
        <v>78.960762309222829</v>
      </c>
      <c r="H13" s="161"/>
    </row>
    <row r="14" spans="1:8" s="79" customFormat="1" ht="12" customHeight="1">
      <c r="A14" s="75">
        <v>6246</v>
      </c>
      <c r="B14" s="76" t="s">
        <v>48</v>
      </c>
      <c r="C14" s="142">
        <f>'III UZ vse UE'!C55</f>
        <v>16132</v>
      </c>
      <c r="D14" s="77">
        <f>'I-17,18 vse UE'!D55</f>
        <v>843140.55</v>
      </c>
      <c r="E14" s="143">
        <f t="shared" si="0"/>
        <v>52.265097322092736</v>
      </c>
      <c r="F14" s="54">
        <f t="shared" si="1"/>
        <v>79.490642314969932</v>
      </c>
    </row>
    <row r="15" spans="1:8" s="79" customFormat="1" ht="12" customHeight="1">
      <c r="A15" s="75">
        <v>6223</v>
      </c>
      <c r="B15" s="76" t="s">
        <v>25</v>
      </c>
      <c r="C15" s="142">
        <f>'III UZ vse UE'!C32</f>
        <v>11295</v>
      </c>
      <c r="D15" s="77">
        <f>'I-17,18 vse UE'!D32</f>
        <v>610292.06999999995</v>
      </c>
      <c r="E15" s="143">
        <f t="shared" si="0"/>
        <v>54.032055776892427</v>
      </c>
      <c r="F15" s="54">
        <f t="shared" si="1"/>
        <v>82.178031599836402</v>
      </c>
    </row>
    <row r="16" spans="1:8" s="79" customFormat="1" ht="12" customHeight="1">
      <c r="A16" s="75">
        <v>6255</v>
      </c>
      <c r="B16" s="76" t="s">
        <v>57</v>
      </c>
      <c r="C16" s="142">
        <f>'III UZ vse UE'!C64</f>
        <v>19522</v>
      </c>
      <c r="D16" s="77">
        <f>'I-17,18 vse UE'!D64</f>
        <v>1111592.6000000001</v>
      </c>
      <c r="E16" s="143">
        <f t="shared" si="0"/>
        <v>56.940508144657315</v>
      </c>
      <c r="F16" s="54">
        <f t="shared" si="1"/>
        <v>86.601533299859028</v>
      </c>
    </row>
    <row r="17" spans="1:6" s="79" customFormat="1" ht="12" customHeight="1">
      <c r="A17" s="75">
        <v>6248</v>
      </c>
      <c r="B17" s="76" t="s">
        <v>50</v>
      </c>
      <c r="C17" s="142">
        <f>'III UZ vse UE'!C57</f>
        <v>11276</v>
      </c>
      <c r="D17" s="77">
        <f>'I-17,18 vse UE'!D57</f>
        <v>646240.18999999994</v>
      </c>
      <c r="E17" s="143">
        <f t="shared" si="0"/>
        <v>57.311120078041853</v>
      </c>
      <c r="F17" s="54">
        <f t="shared" si="1"/>
        <v>87.165201639607375</v>
      </c>
    </row>
    <row r="18" spans="1:6" s="79" customFormat="1" ht="12" customHeight="1">
      <c r="A18" s="75">
        <v>6217</v>
      </c>
      <c r="B18" s="76" t="s">
        <v>19</v>
      </c>
      <c r="C18" s="142">
        <f>'III UZ vse UE'!C26</f>
        <v>23407</v>
      </c>
      <c r="D18" s="77">
        <f>'I-17,18 vse UE'!D26</f>
        <v>1386024.34</v>
      </c>
      <c r="E18" s="143">
        <f t="shared" si="0"/>
        <v>59.214095783312686</v>
      </c>
      <c r="F18" s="54">
        <f t="shared" si="1"/>
        <v>90.059461267395719</v>
      </c>
    </row>
    <row r="19" spans="1:6" s="79" customFormat="1" ht="12" customHeight="1">
      <c r="A19" s="75">
        <v>6215</v>
      </c>
      <c r="B19" s="76" t="s">
        <v>17</v>
      </c>
      <c r="C19" s="142">
        <f>'III UZ vse UE'!C24</f>
        <v>14307</v>
      </c>
      <c r="D19" s="77">
        <f>'I-17,18 vse UE'!D24</f>
        <v>847916.82</v>
      </c>
      <c r="E19" s="143">
        <f t="shared" si="0"/>
        <v>59.26587125183476</v>
      </c>
      <c r="F19" s="54">
        <f t="shared" si="1"/>
        <v>90.138207227125108</v>
      </c>
    </row>
    <row r="20" spans="1:6" s="79" customFormat="1" ht="12" customHeight="1">
      <c r="A20" s="75">
        <v>6220</v>
      </c>
      <c r="B20" s="76" t="s">
        <v>22</v>
      </c>
      <c r="C20" s="142">
        <f>'III UZ vse UE'!C29</f>
        <v>10419</v>
      </c>
      <c r="D20" s="77">
        <f>'I-17,18 vse UE'!D29</f>
        <v>619411.96</v>
      </c>
      <c r="E20" s="143">
        <f t="shared" si="0"/>
        <v>59.450231308186964</v>
      </c>
      <c r="F20" s="54">
        <f t="shared" si="1"/>
        <v>90.418602750094252</v>
      </c>
    </row>
    <row r="21" spans="1:6" s="79" customFormat="1" ht="12" customHeight="1">
      <c r="A21" s="75">
        <v>6258</v>
      </c>
      <c r="B21" s="76" t="s">
        <v>60</v>
      </c>
      <c r="C21" s="142">
        <f>'III UZ vse UE'!C67</f>
        <v>17605</v>
      </c>
      <c r="D21" s="77">
        <f>'I-17,18 vse UE'!D67</f>
        <v>1076579.71</v>
      </c>
      <c r="E21" s="143">
        <f t="shared" si="0"/>
        <v>61.151928997443903</v>
      </c>
      <c r="F21" s="54">
        <f t="shared" si="1"/>
        <v>93.006736117785408</v>
      </c>
    </row>
    <row r="22" spans="1:6" s="79" customFormat="1" ht="12" customHeight="1">
      <c r="A22" s="75">
        <v>6247</v>
      </c>
      <c r="B22" s="76" t="s">
        <v>49</v>
      </c>
      <c r="C22" s="142">
        <f>'III UZ vse UE'!C56</f>
        <v>11163</v>
      </c>
      <c r="D22" s="77">
        <f>'I-17,18 vse UE'!D56</f>
        <v>696318.38</v>
      </c>
      <c r="E22" s="143">
        <f t="shared" si="0"/>
        <v>62.377351966317299</v>
      </c>
      <c r="F22" s="54">
        <f t="shared" si="1"/>
        <v>94.870497287174601</v>
      </c>
    </row>
    <row r="23" spans="1:6" s="79" customFormat="1" ht="12" customHeight="1">
      <c r="A23" s="75">
        <v>6239</v>
      </c>
      <c r="B23" s="76" t="s">
        <v>41</v>
      </c>
      <c r="C23" s="142">
        <f>'III UZ vse UE'!C48</f>
        <v>15271</v>
      </c>
      <c r="D23" s="90">
        <f>'I-17,18 vse UE'!D48</f>
        <v>959662.13</v>
      </c>
      <c r="E23" s="143">
        <f t="shared" si="0"/>
        <v>62.842127562045711</v>
      </c>
      <c r="F23" s="54">
        <f t="shared" si="1"/>
        <v>95.577380322502975</v>
      </c>
    </row>
    <row r="24" spans="1:6" s="79" customFormat="1" ht="12" customHeight="1">
      <c r="A24" s="75">
        <v>6218</v>
      </c>
      <c r="B24" s="76" t="s">
        <v>20</v>
      </c>
      <c r="C24" s="142">
        <f>'III UZ vse UE'!C27</f>
        <v>33936</v>
      </c>
      <c r="D24" s="90">
        <f>'I-17,18 vse UE'!D27</f>
        <v>2134438.2400000002</v>
      </c>
      <c r="E24" s="143">
        <f t="shared" si="0"/>
        <v>62.895987741631309</v>
      </c>
      <c r="F24" s="54">
        <f t="shared" si="1"/>
        <v>95.659296945446854</v>
      </c>
    </row>
    <row r="25" spans="1:6" s="79" customFormat="1" ht="12" customHeight="1">
      <c r="A25" s="75">
        <v>6256</v>
      </c>
      <c r="B25" s="76" t="s">
        <v>58</v>
      </c>
      <c r="C25" s="142">
        <f>'III UZ vse UE'!C65</f>
        <v>10385</v>
      </c>
      <c r="D25" s="90">
        <f>'I-17,18 vse UE'!D65</f>
        <v>657189.99</v>
      </c>
      <c r="E25" s="143">
        <f t="shared" si="0"/>
        <v>63.282618199325952</v>
      </c>
      <c r="F25" s="54">
        <f t="shared" si="1"/>
        <v>96.247328059811338</v>
      </c>
    </row>
    <row r="26" spans="1:6" s="79" customFormat="1" ht="12" customHeight="1">
      <c r="A26" s="75">
        <v>6253</v>
      </c>
      <c r="B26" s="76" t="s">
        <v>55</v>
      </c>
      <c r="C26" s="142">
        <f>'III UZ vse UE'!C62</f>
        <v>10239</v>
      </c>
      <c r="D26" s="90">
        <f>'I-17,18 vse UE'!D62</f>
        <v>661318.03</v>
      </c>
      <c r="E26" s="143">
        <f t="shared" si="0"/>
        <v>64.588146303349944</v>
      </c>
      <c r="F26" s="54">
        <f t="shared" si="1"/>
        <v>98.232922134372529</v>
      </c>
    </row>
    <row r="27" spans="1:6" s="105" customFormat="1" ht="12" customHeight="1">
      <c r="A27" s="75">
        <v>6237</v>
      </c>
      <c r="B27" s="76" t="s">
        <v>39</v>
      </c>
      <c r="C27" s="142">
        <f>'III UZ vse UE'!C46</f>
        <v>24974</v>
      </c>
      <c r="D27" s="90">
        <f>'I-17,18 vse UE'!D46</f>
        <v>1621021.56</v>
      </c>
      <c r="E27" s="143">
        <f t="shared" si="0"/>
        <v>64.908367101785856</v>
      </c>
      <c r="F27" s="54">
        <f t="shared" si="1"/>
        <v>98.719949964693313</v>
      </c>
    </row>
    <row r="28" spans="1:6" s="79" customFormat="1" ht="12.75" customHeight="1" thickBot="1">
      <c r="A28" s="75">
        <v>6203</v>
      </c>
      <c r="B28" s="76" t="s">
        <v>5</v>
      </c>
      <c r="C28" s="142">
        <f>'III UZ vse UE'!C12</f>
        <v>31324</v>
      </c>
      <c r="D28" s="90">
        <f>'I-17,18 vse UE'!D12</f>
        <v>2044210.54</v>
      </c>
      <c r="E28" s="143">
        <f t="shared" si="0"/>
        <v>65.26020112373898</v>
      </c>
      <c r="F28" s="54">
        <f t="shared" si="1"/>
        <v>99.255058743329243</v>
      </c>
    </row>
    <row r="29" spans="1:6" s="79" customFormat="1" ht="15.75" customHeight="1" thickBot="1">
      <c r="A29" s="168"/>
      <c r="B29" s="214" t="s">
        <v>61</v>
      </c>
      <c r="C29" s="247">
        <f ca="1">SUM(C10:C68)</f>
        <v>883428</v>
      </c>
      <c r="D29" s="201">
        <f ca="1">SUM(D10:D68)</f>
        <v>58085520.169999994</v>
      </c>
      <c r="E29" s="216">
        <f t="shared" ca="1" si="0"/>
        <v>65.750146214518892</v>
      </c>
      <c r="F29" s="217">
        <f t="shared" ca="1" si="1"/>
        <v>100.00022237949641</v>
      </c>
    </row>
    <row r="30" spans="1:6" s="79" customFormat="1" ht="12.75" customHeight="1">
      <c r="A30" s="75">
        <v>6229</v>
      </c>
      <c r="B30" s="76" t="s">
        <v>31</v>
      </c>
      <c r="C30" s="142">
        <f>'III UZ vse UE'!C38</f>
        <v>8028</v>
      </c>
      <c r="D30" s="90">
        <f>'I-17,18 vse UE'!D38</f>
        <v>533340.16000000003</v>
      </c>
      <c r="E30" s="143">
        <f t="shared" si="0"/>
        <v>66.434997508719491</v>
      </c>
      <c r="F30" s="54">
        <f t="shared" si="1"/>
        <v>101.04182130603725</v>
      </c>
    </row>
    <row r="31" spans="1:6" s="79" customFormat="1" ht="12" customHeight="1">
      <c r="A31" s="75">
        <v>6228</v>
      </c>
      <c r="B31" s="76" t="s">
        <v>30</v>
      </c>
      <c r="C31" s="142">
        <f>'III UZ vse UE'!C37</f>
        <v>6822</v>
      </c>
      <c r="D31" s="90">
        <f>'I-17,18 vse UE'!D37</f>
        <v>462080.03</v>
      </c>
      <c r="E31" s="143">
        <f t="shared" si="0"/>
        <v>67.73380680152448</v>
      </c>
      <c r="F31" s="54">
        <f t="shared" si="1"/>
        <v>103.017196656311</v>
      </c>
    </row>
    <row r="32" spans="1:6" s="79" customFormat="1" ht="12" customHeight="1">
      <c r="A32" s="81">
        <v>6232</v>
      </c>
      <c r="B32" s="76" t="s">
        <v>34</v>
      </c>
      <c r="C32" s="142">
        <f>'III UZ vse UE'!C41</f>
        <v>27694</v>
      </c>
      <c r="D32" s="77">
        <f>'I-17,18 vse UE'!D41</f>
        <v>1895919.29</v>
      </c>
      <c r="E32" s="143">
        <f t="shared" si="0"/>
        <v>68.45956849859175</v>
      </c>
      <c r="F32" s="54">
        <f t="shared" si="1"/>
        <v>104.1210167278962</v>
      </c>
    </row>
    <row r="33" spans="1:6" s="79" customFormat="1" ht="12" customHeight="1">
      <c r="A33" s="81">
        <v>6221</v>
      </c>
      <c r="B33" s="82" t="s">
        <v>23</v>
      </c>
      <c r="C33" s="142">
        <f>'III UZ vse UE'!C30</f>
        <v>8063</v>
      </c>
      <c r="D33" s="77">
        <f>'I-17,18 vse UE'!D30</f>
        <v>554398.18000000005</v>
      </c>
      <c r="E33" s="143">
        <f t="shared" si="0"/>
        <v>68.758300880565557</v>
      </c>
      <c r="F33" s="54">
        <f t="shared" si="1"/>
        <v>104.57536255599324</v>
      </c>
    </row>
    <row r="34" spans="1:6" s="79" customFormat="1" ht="12" customHeight="1">
      <c r="A34" s="75">
        <v>6250</v>
      </c>
      <c r="B34" s="82" t="s">
        <v>52</v>
      </c>
      <c r="C34" s="142">
        <f>'III UZ vse UE'!C59</f>
        <v>15738</v>
      </c>
      <c r="D34" s="77">
        <f>'I-17,18 vse UE'!D59</f>
        <v>1091137.96</v>
      </c>
      <c r="E34" s="143">
        <f t="shared" si="0"/>
        <v>69.331424577455834</v>
      </c>
      <c r="F34" s="54">
        <f t="shared" si="1"/>
        <v>105.44703357787959</v>
      </c>
    </row>
    <row r="35" spans="1:6" s="79" customFormat="1" ht="12" customHeight="1">
      <c r="A35" s="75">
        <v>6214</v>
      </c>
      <c r="B35" s="76" t="s">
        <v>16</v>
      </c>
      <c r="C35" s="142">
        <f>'III UZ vse UE'!C23</f>
        <v>12062</v>
      </c>
      <c r="D35" s="77">
        <f>'I-17,18 vse UE'!D23</f>
        <v>845741.27</v>
      </c>
      <c r="E35" s="143">
        <f t="shared" si="0"/>
        <v>70.116172276571049</v>
      </c>
      <c r="F35" s="54">
        <f t="shared" si="1"/>
        <v>106.64056620010807</v>
      </c>
    </row>
    <row r="36" spans="1:6" s="79" customFormat="1" ht="12" customHeight="1">
      <c r="A36" s="75">
        <v>6245</v>
      </c>
      <c r="B36" s="76" t="s">
        <v>47</v>
      </c>
      <c r="C36" s="142">
        <f>'III UZ vse UE'!C54</f>
        <v>9189</v>
      </c>
      <c r="D36" s="77">
        <f>'I-17,18 vse UE'!D54</f>
        <v>656412.27</v>
      </c>
      <c r="E36" s="143">
        <f t="shared" si="0"/>
        <v>71.434570682337579</v>
      </c>
      <c r="F36" s="54">
        <f t="shared" si="1"/>
        <v>108.64573487807996</v>
      </c>
    </row>
    <row r="37" spans="1:6" s="79" customFormat="1" ht="12" customHeight="1">
      <c r="A37" s="75">
        <v>6244</v>
      </c>
      <c r="B37" s="76" t="s">
        <v>46</v>
      </c>
      <c r="C37" s="142">
        <f>'III UZ vse UE'!C53</f>
        <v>11099</v>
      </c>
      <c r="D37" s="77">
        <f>'I-17,18 vse UE'!D53</f>
        <v>803965.02</v>
      </c>
      <c r="E37" s="143">
        <f t="shared" si="0"/>
        <v>72.43580682944409</v>
      </c>
      <c r="F37" s="54">
        <f t="shared" si="1"/>
        <v>110.16852749725336</v>
      </c>
    </row>
    <row r="38" spans="1:6" s="79" customFormat="1" ht="12" customHeight="1">
      <c r="A38" s="75">
        <v>6219</v>
      </c>
      <c r="B38" s="76" t="s">
        <v>21</v>
      </c>
      <c r="C38" s="142">
        <f>'III UZ vse UE'!C28</f>
        <v>13359</v>
      </c>
      <c r="D38" s="77">
        <f>'I-17,18 vse UE'!D28</f>
        <v>968253.62</v>
      </c>
      <c r="E38" s="143">
        <f t="shared" si="0"/>
        <v>72.479498465454</v>
      </c>
      <c r="F38" s="54">
        <f t="shared" si="1"/>
        <v>110.23497865468289</v>
      </c>
    </row>
    <row r="39" spans="1:6" s="79" customFormat="1" ht="12" customHeight="1">
      <c r="A39" s="75">
        <v>6249</v>
      </c>
      <c r="B39" s="76" t="s">
        <v>51</v>
      </c>
      <c r="C39" s="142">
        <f>'III UZ vse UE'!C58</f>
        <v>13388</v>
      </c>
      <c r="D39" s="77">
        <f>'I-17,18 vse UE'!D58</f>
        <v>971973.87</v>
      </c>
      <c r="E39" s="143">
        <f t="shared" si="0"/>
        <v>72.600378697340901</v>
      </c>
      <c r="F39" s="54">
        <f t="shared" si="1"/>
        <v>110.41882691610783</v>
      </c>
    </row>
    <row r="40" spans="1:6" s="79" customFormat="1" ht="12" customHeight="1">
      <c r="A40" s="75">
        <v>6226</v>
      </c>
      <c r="B40" s="76" t="s">
        <v>28</v>
      </c>
      <c r="C40" s="142">
        <f>'III UZ vse UE'!C35</f>
        <v>7569</v>
      </c>
      <c r="D40" s="77">
        <f>'I-17,18 vse UE'!D35</f>
        <v>561364.67000000004</v>
      </c>
      <c r="E40" s="143">
        <f t="shared" si="0"/>
        <v>74.166292773153657</v>
      </c>
      <c r="F40" s="54">
        <f t="shared" si="1"/>
        <v>112.80044528236297</v>
      </c>
    </row>
    <row r="41" spans="1:6" s="79" customFormat="1" ht="12" customHeight="1">
      <c r="A41" s="75">
        <v>6238</v>
      </c>
      <c r="B41" s="76" t="s">
        <v>40</v>
      </c>
      <c r="C41" s="142">
        <f>'III UZ vse UE'!C47</f>
        <v>7001</v>
      </c>
      <c r="D41" s="77">
        <f>'I-17,18 vse UE'!D47</f>
        <v>543452.93999999994</v>
      </c>
      <c r="E41" s="143">
        <f t="shared" si="0"/>
        <v>77.625044993572345</v>
      </c>
      <c r="F41" s="54">
        <f t="shared" si="1"/>
        <v>118.06090493318987</v>
      </c>
    </row>
    <row r="42" spans="1:6" s="79" customFormat="1" ht="12" customHeight="1">
      <c r="A42" s="75">
        <v>6204</v>
      </c>
      <c r="B42" s="76" t="s">
        <v>6</v>
      </c>
      <c r="C42" s="142">
        <f>'III UZ vse UE'!C13</f>
        <v>8782</v>
      </c>
      <c r="D42" s="77">
        <f>'I-17,18 vse UE'!D13</f>
        <v>683751.52</v>
      </c>
      <c r="E42" s="143">
        <f t="shared" ref="E42:E68" si="2">D42/C42</f>
        <v>77.858291960828964</v>
      </c>
      <c r="F42" s="54">
        <f t="shared" ref="F42:F68" si="3">E42*100/65.75</f>
        <v>118.41565317236345</v>
      </c>
    </row>
    <row r="43" spans="1:6" s="79" customFormat="1" ht="12" customHeight="1">
      <c r="A43" s="75">
        <v>6234</v>
      </c>
      <c r="B43" s="76" t="s">
        <v>36</v>
      </c>
      <c r="C43" s="142">
        <f>'III UZ vse UE'!C43</f>
        <v>8501</v>
      </c>
      <c r="D43" s="77">
        <f>'I-17,18 vse UE'!D43</f>
        <v>662113.91</v>
      </c>
      <c r="E43" s="143">
        <f t="shared" si="2"/>
        <v>77.886590989295385</v>
      </c>
      <c r="F43" s="54">
        <f t="shared" si="3"/>
        <v>118.45869351984089</v>
      </c>
    </row>
    <row r="44" spans="1:6" s="79" customFormat="1" ht="12" customHeight="1">
      <c r="A44" s="75">
        <v>6236</v>
      </c>
      <c r="B44" s="76" t="s">
        <v>38</v>
      </c>
      <c r="C44" s="142">
        <f>'III UZ vse UE'!C45</f>
        <v>9913</v>
      </c>
      <c r="D44" s="77">
        <f>'I-17,18 vse UE'!D45</f>
        <v>775582.48</v>
      </c>
      <c r="E44" s="143">
        <f t="shared" si="2"/>
        <v>78.238926661959042</v>
      </c>
      <c r="F44" s="54">
        <f t="shared" si="3"/>
        <v>118.99456526533695</v>
      </c>
    </row>
    <row r="45" spans="1:6" s="79" customFormat="1" ht="12" customHeight="1">
      <c r="A45" s="75">
        <v>6242</v>
      </c>
      <c r="B45" s="76" t="s">
        <v>44</v>
      </c>
      <c r="C45" s="142">
        <f>'III UZ vse UE'!C51</f>
        <v>7281</v>
      </c>
      <c r="D45" s="77">
        <f>'I-17,18 vse UE'!D51</f>
        <v>572542.03</v>
      </c>
      <c r="E45" s="143">
        <f t="shared" si="2"/>
        <v>78.635081719544019</v>
      </c>
      <c r="F45" s="54">
        <f t="shared" si="3"/>
        <v>119.59708246318482</v>
      </c>
    </row>
    <row r="46" spans="1:6" s="79" customFormat="1" ht="12" customHeight="1">
      <c r="A46" s="75">
        <v>6201</v>
      </c>
      <c r="B46" s="76" t="s">
        <v>3</v>
      </c>
      <c r="C46" s="142">
        <f>'III UZ vse UE'!C10</f>
        <v>10409</v>
      </c>
      <c r="D46" s="77">
        <f>'I-17,18 vse UE'!D10</f>
        <v>819044.36</v>
      </c>
      <c r="E46" s="143">
        <f t="shared" si="2"/>
        <v>78.686171582284558</v>
      </c>
      <c r="F46" s="54">
        <f t="shared" si="3"/>
        <v>119.67478567647842</v>
      </c>
    </row>
    <row r="47" spans="1:6" s="79" customFormat="1" ht="12" customHeight="1">
      <c r="A47" s="75">
        <v>6235</v>
      </c>
      <c r="B47" s="76" t="s">
        <v>37</v>
      </c>
      <c r="C47" s="142">
        <f>'III UZ vse UE'!C44</f>
        <v>9419</v>
      </c>
      <c r="D47" s="77">
        <f>'I-17,18 vse UE'!D44</f>
        <v>745136.91</v>
      </c>
      <c r="E47" s="143">
        <f t="shared" si="2"/>
        <v>79.109980889691059</v>
      </c>
      <c r="F47" s="54">
        <f t="shared" si="3"/>
        <v>120.31936256987234</v>
      </c>
    </row>
    <row r="48" spans="1:6" s="79" customFormat="1" ht="12" customHeight="1">
      <c r="A48" s="75">
        <v>6211</v>
      </c>
      <c r="B48" s="76" t="s">
        <v>13</v>
      </c>
      <c r="C48" s="142">
        <f>'III UZ vse UE'!C20</f>
        <v>6489</v>
      </c>
      <c r="D48" s="77">
        <f>'I-17,18 vse UE'!D20</f>
        <v>513926.02</v>
      </c>
      <c r="E48" s="143">
        <f t="shared" si="2"/>
        <v>79.199571582678388</v>
      </c>
      <c r="F48" s="54">
        <f t="shared" si="3"/>
        <v>120.45562217897854</v>
      </c>
    </row>
    <row r="49" spans="1:6" s="79" customFormat="1" ht="12" customHeight="1">
      <c r="A49" s="75">
        <v>6205</v>
      </c>
      <c r="B49" s="76" t="s">
        <v>7</v>
      </c>
      <c r="C49" s="142">
        <f>'III UZ vse UE'!C14</f>
        <v>9989</v>
      </c>
      <c r="D49" s="77">
        <f>'I-17,18 vse UE'!D14</f>
        <v>796123.14</v>
      </c>
      <c r="E49" s="143">
        <f t="shared" si="2"/>
        <v>79.699983982380616</v>
      </c>
      <c r="F49" s="54">
        <f t="shared" si="3"/>
        <v>121.21670567662451</v>
      </c>
    </row>
    <row r="50" spans="1:6" s="79" customFormat="1" ht="12" customHeight="1">
      <c r="A50" s="75">
        <v>6243</v>
      </c>
      <c r="B50" s="76" t="s">
        <v>45</v>
      </c>
      <c r="C50" s="142">
        <f>'III UZ vse UE'!C52</f>
        <v>8240</v>
      </c>
      <c r="D50" s="77">
        <f>'I-17,18 vse UE'!D52</f>
        <v>658083.25</v>
      </c>
      <c r="E50" s="143">
        <f t="shared" si="2"/>
        <v>79.864472087378644</v>
      </c>
      <c r="F50" s="54">
        <f t="shared" si="3"/>
        <v>121.4668776994352</v>
      </c>
    </row>
    <row r="51" spans="1:6" s="79" customFormat="1" ht="12" customHeight="1">
      <c r="A51" s="75">
        <v>6231</v>
      </c>
      <c r="B51" s="76" t="s">
        <v>33</v>
      </c>
      <c r="C51" s="142">
        <f>'III UZ vse UE'!C40</f>
        <v>22404</v>
      </c>
      <c r="D51" s="77">
        <f>'I-17,18 vse UE'!D40</f>
        <v>1822209.39</v>
      </c>
      <c r="E51" s="143">
        <f t="shared" si="2"/>
        <v>81.334109534011773</v>
      </c>
      <c r="F51" s="54">
        <f t="shared" si="3"/>
        <v>123.7020677323373</v>
      </c>
    </row>
    <row r="52" spans="1:6" s="79" customFormat="1" ht="12" customHeight="1">
      <c r="A52" s="75">
        <v>6251</v>
      </c>
      <c r="B52" s="76" t="s">
        <v>53</v>
      </c>
      <c r="C52" s="142">
        <f>'III UZ vse UE'!C60</f>
        <v>9138</v>
      </c>
      <c r="D52" s="77">
        <f>'I-17,18 vse UE'!D60</f>
        <v>748778.86</v>
      </c>
      <c r="E52" s="143">
        <f t="shared" si="2"/>
        <v>81.941219085138982</v>
      </c>
      <c r="F52" s="54">
        <f t="shared" si="3"/>
        <v>124.62542826637107</v>
      </c>
    </row>
    <row r="53" spans="1:6" s="79" customFormat="1" ht="12" customHeight="1">
      <c r="A53" s="75">
        <v>6225</v>
      </c>
      <c r="B53" s="76" t="s">
        <v>27</v>
      </c>
      <c r="C53" s="142">
        <f>'III UZ vse UE'!C34</f>
        <v>7532</v>
      </c>
      <c r="D53" s="77">
        <f>'I-17,18 vse UE'!D34</f>
        <v>632129.51</v>
      </c>
      <c r="E53" s="143">
        <f t="shared" si="2"/>
        <v>83.925851035581516</v>
      </c>
      <c r="F53" s="54">
        <f t="shared" si="3"/>
        <v>127.64387990202511</v>
      </c>
    </row>
    <row r="54" spans="1:6" s="79" customFormat="1" ht="12" customHeight="1">
      <c r="A54" s="75">
        <v>6257</v>
      </c>
      <c r="B54" s="76" t="s">
        <v>59</v>
      </c>
      <c r="C54" s="142">
        <f>'III UZ vse UE'!C66</f>
        <v>7484</v>
      </c>
      <c r="D54" s="77">
        <f>'I-17,18 vse UE'!D66</f>
        <v>631164.47</v>
      </c>
      <c r="E54" s="143">
        <f t="shared" si="2"/>
        <v>84.33517771245323</v>
      </c>
      <c r="F54" s="54">
        <f t="shared" si="3"/>
        <v>128.26642998091745</v>
      </c>
    </row>
    <row r="55" spans="1:6" s="79" customFormat="1" ht="12" customHeight="1">
      <c r="A55" s="75">
        <v>6212</v>
      </c>
      <c r="B55" s="76" t="s">
        <v>14</v>
      </c>
      <c r="C55" s="142">
        <f>'III UZ vse UE'!C21</f>
        <v>6999</v>
      </c>
      <c r="D55" s="77">
        <f>'I-17,18 vse UE'!D21</f>
        <v>595721.06999999995</v>
      </c>
      <c r="E55" s="143">
        <f t="shared" si="2"/>
        <v>85.115169309901404</v>
      </c>
      <c r="F55" s="54">
        <f t="shared" si="3"/>
        <v>129.4527289884432</v>
      </c>
    </row>
    <row r="56" spans="1:6" s="79" customFormat="1" ht="12" customHeight="1">
      <c r="A56" s="75">
        <v>6241</v>
      </c>
      <c r="B56" s="76" t="s">
        <v>43</v>
      </c>
      <c r="C56" s="142">
        <f>'III UZ vse UE'!C50</f>
        <v>6046</v>
      </c>
      <c r="D56" s="77">
        <f>'I-17,18 vse UE'!D50</f>
        <v>515591.42</v>
      </c>
      <c r="E56" s="143">
        <f t="shared" si="2"/>
        <v>85.278104531921926</v>
      </c>
      <c r="F56" s="54">
        <f t="shared" si="3"/>
        <v>129.70053921204857</v>
      </c>
    </row>
    <row r="57" spans="1:6" s="79" customFormat="1" ht="12" customHeight="1">
      <c r="A57" s="75">
        <v>6230</v>
      </c>
      <c r="B57" s="76" t="s">
        <v>32</v>
      </c>
      <c r="C57" s="142">
        <f>'III UZ vse UE'!C39</f>
        <v>20689</v>
      </c>
      <c r="D57" s="77">
        <f>'I-17,18 vse UE'!D39</f>
        <v>1769361.12</v>
      </c>
      <c r="E57" s="143">
        <f t="shared" si="2"/>
        <v>85.521828991251397</v>
      </c>
      <c r="F57" s="54">
        <f t="shared" si="3"/>
        <v>130.07122280038237</v>
      </c>
    </row>
    <row r="58" spans="1:6" s="79" customFormat="1" ht="12" customHeight="1">
      <c r="A58" s="75">
        <v>6240</v>
      </c>
      <c r="B58" s="76" t="s">
        <v>42</v>
      </c>
      <c r="C58" s="142">
        <f>'III UZ vse UE'!C49</f>
        <v>9212</v>
      </c>
      <c r="D58" s="77">
        <f>'I-17,18 vse UE'!D49</f>
        <v>804879.19</v>
      </c>
      <c r="E58" s="143">
        <f t="shared" si="2"/>
        <v>87.372903821102909</v>
      </c>
      <c r="F58" s="54">
        <f t="shared" si="3"/>
        <v>132.88654573551776</v>
      </c>
    </row>
    <row r="59" spans="1:6" s="79" customFormat="1" ht="12" customHeight="1">
      <c r="A59" s="75">
        <v>6210</v>
      </c>
      <c r="B59" s="76" t="s">
        <v>12</v>
      </c>
      <c r="C59" s="142">
        <f>'III UZ vse UE'!C19</f>
        <v>5250</v>
      </c>
      <c r="D59" s="77">
        <f>'I-17,18 vse UE'!D19</f>
        <v>459028.4</v>
      </c>
      <c r="E59" s="143">
        <f t="shared" si="2"/>
        <v>87.433980952380963</v>
      </c>
      <c r="F59" s="54">
        <f t="shared" si="3"/>
        <v>132.97943871084559</v>
      </c>
    </row>
    <row r="60" spans="1:6" s="79" customFormat="1" ht="12" customHeight="1">
      <c r="A60" s="75">
        <v>6202</v>
      </c>
      <c r="B60" s="76" t="s">
        <v>4</v>
      </c>
      <c r="C60" s="142">
        <f>'III UZ vse UE'!C11</f>
        <v>11221</v>
      </c>
      <c r="D60" s="77">
        <f>'I-17,18 vse UE'!D11</f>
        <v>981825.69</v>
      </c>
      <c r="E60" s="143">
        <f t="shared" si="2"/>
        <v>87.498947509134652</v>
      </c>
      <c r="F60" s="54">
        <f t="shared" si="3"/>
        <v>133.07824716218198</v>
      </c>
    </row>
    <row r="61" spans="1:6" s="79" customFormat="1" ht="12" customHeight="1">
      <c r="A61" s="75">
        <v>6216</v>
      </c>
      <c r="B61" s="76" t="s">
        <v>18</v>
      </c>
      <c r="C61" s="142">
        <f>'III UZ vse UE'!C25</f>
        <v>6942</v>
      </c>
      <c r="D61" s="77">
        <f>'I-17,18 vse UE'!D25</f>
        <v>684549.84</v>
      </c>
      <c r="E61" s="143">
        <f t="shared" si="2"/>
        <v>98.609887640449429</v>
      </c>
      <c r="F61" s="54">
        <f t="shared" si="3"/>
        <v>149.97701542273677</v>
      </c>
    </row>
    <row r="62" spans="1:6" s="79" customFormat="1" ht="12" customHeight="1">
      <c r="A62" s="75">
        <v>6208</v>
      </c>
      <c r="B62" s="76" t="s">
        <v>10</v>
      </c>
      <c r="C62" s="142">
        <f>'III UZ vse UE'!C17</f>
        <v>8225</v>
      </c>
      <c r="D62" s="77">
        <f>'I-17,18 vse UE'!D17</f>
        <v>823704.32</v>
      </c>
      <c r="E62" s="143">
        <f t="shared" si="2"/>
        <v>100.14642188449848</v>
      </c>
      <c r="F62" s="54">
        <f t="shared" si="3"/>
        <v>152.31394963421823</v>
      </c>
    </row>
    <row r="63" spans="1:6" s="79" customFormat="1" ht="12" customHeight="1">
      <c r="A63" s="75">
        <v>6252</v>
      </c>
      <c r="B63" s="76" t="s">
        <v>54</v>
      </c>
      <c r="C63" s="142">
        <f>'III UZ vse UE'!C61</f>
        <v>5654</v>
      </c>
      <c r="D63" s="77">
        <f>'I-17,18 vse UE'!D61</f>
        <v>574275.74</v>
      </c>
      <c r="E63" s="143">
        <f t="shared" si="2"/>
        <v>101.56981605942696</v>
      </c>
      <c r="F63" s="54">
        <f t="shared" si="3"/>
        <v>154.47880769494594</v>
      </c>
    </row>
    <row r="64" spans="1:6" s="79" customFormat="1" ht="12" customHeight="1">
      <c r="A64" s="75">
        <v>6213</v>
      </c>
      <c r="B64" s="76" t="s">
        <v>15</v>
      </c>
      <c r="C64" s="142">
        <f>'III UZ vse UE'!C22</f>
        <v>7461</v>
      </c>
      <c r="D64" s="77">
        <f>'I-17,18 vse UE'!D22</f>
        <v>774799.97</v>
      </c>
      <c r="E64" s="143">
        <f t="shared" si="2"/>
        <v>103.84666532636375</v>
      </c>
      <c r="F64" s="54">
        <f t="shared" si="3"/>
        <v>157.9416963138612</v>
      </c>
    </row>
    <row r="65" spans="1:6" s="79" customFormat="1" ht="12" customHeight="1">
      <c r="A65" s="75">
        <v>6233</v>
      </c>
      <c r="B65" s="76" t="s">
        <v>35</v>
      </c>
      <c r="C65" s="142">
        <f>'III UZ vse UE'!C42</f>
        <v>6060</v>
      </c>
      <c r="D65" s="77">
        <f>'I-17,18 vse UE'!D42</f>
        <v>644724.99</v>
      </c>
      <c r="E65" s="143">
        <f t="shared" si="2"/>
        <v>106.39026237623762</v>
      </c>
      <c r="F65" s="54">
        <f t="shared" si="3"/>
        <v>161.81028498287091</v>
      </c>
    </row>
    <row r="66" spans="1:6" s="79" customFormat="1" ht="12" customHeight="1">
      <c r="A66" s="75">
        <v>6222</v>
      </c>
      <c r="B66" s="76" t="s">
        <v>24</v>
      </c>
      <c r="C66" s="142">
        <f>'III UZ vse UE'!C31</f>
        <v>8770</v>
      </c>
      <c r="D66" s="77">
        <f>'I-17,18 vse UE'!D31</f>
        <v>975343.98</v>
      </c>
      <c r="E66" s="143">
        <f t="shared" si="2"/>
        <v>111.21368072976054</v>
      </c>
      <c r="F66" s="54">
        <f t="shared" si="3"/>
        <v>169.14628247872326</v>
      </c>
    </row>
    <row r="67" spans="1:6" s="79" customFormat="1" ht="12" customHeight="1">
      <c r="A67" s="75">
        <v>6207</v>
      </c>
      <c r="B67" s="76" t="s">
        <v>9</v>
      </c>
      <c r="C67" s="142">
        <f>'III UZ vse UE'!C16</f>
        <v>3418</v>
      </c>
      <c r="D67" s="90">
        <f>'I-17,18 vse UE'!D16</f>
        <v>415286.99</v>
      </c>
      <c r="E67" s="143">
        <f t="shared" si="2"/>
        <v>121.49999707431246</v>
      </c>
      <c r="F67" s="54">
        <f t="shared" si="3"/>
        <v>184.79087007499996</v>
      </c>
    </row>
    <row r="68" spans="1:6" s="79" customFormat="1" ht="12" customHeight="1">
      <c r="A68" s="209">
        <v>6254</v>
      </c>
      <c r="B68" s="190" t="s">
        <v>56</v>
      </c>
      <c r="C68" s="210">
        <f>'III UZ vse UE'!C63</f>
        <v>4876</v>
      </c>
      <c r="D68" s="211">
        <f>'I-17,18 vse UE'!D63</f>
        <v>601856.06000000006</v>
      </c>
      <c r="E68" s="212">
        <f t="shared" si="2"/>
        <v>123.43233388022971</v>
      </c>
      <c r="F68" s="54">
        <f t="shared" si="3"/>
        <v>187.72978536917066</v>
      </c>
    </row>
    <row r="69" spans="1:6" s="103" customFormat="1"/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&amp;R24</oddHeader>
    <oddFooter>&amp;C&amp;8Ministrstvo za javno upravo / Služba za upravne enote</oddFooter>
  </headerFooter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</sheetPr>
  <dimension ref="A1:F61"/>
  <sheetViews>
    <sheetView zoomScaleNormal="100" workbookViewId="0">
      <selection activeCell="C15" sqref="C15:D15"/>
    </sheetView>
  </sheetViews>
  <sheetFormatPr defaultRowHeight="12.75"/>
  <cols>
    <col min="2" max="2" width="16.7109375" bestFit="1" customWidth="1"/>
    <col min="3" max="3" width="14.85546875" customWidth="1"/>
    <col min="4" max="4" width="12.140625" customWidth="1"/>
    <col min="5" max="5" width="14.5703125" bestFit="1" customWidth="1"/>
    <col min="6" max="6" width="12.42578125" bestFit="1" customWidth="1"/>
  </cols>
  <sheetData>
    <row r="1" spans="1:6">
      <c r="A1" t="s">
        <v>100</v>
      </c>
      <c r="E1" s="7"/>
    </row>
    <row r="2" spans="1:6" s="2" customFormat="1" ht="15">
      <c r="A2" s="2" t="s">
        <v>140</v>
      </c>
      <c r="E2" s="8"/>
    </row>
    <row r="3" spans="1:6" s="1" customFormat="1" ht="15.75">
      <c r="A3" s="1" t="s">
        <v>94</v>
      </c>
      <c r="E3" s="9"/>
    </row>
    <row r="4" spans="1:6" s="1" customFormat="1" ht="15.75">
      <c r="A4" s="1" t="s">
        <v>71</v>
      </c>
      <c r="E4" s="9"/>
    </row>
    <row r="5" spans="1:6" ht="13.5" thickBot="1">
      <c r="E5" s="7"/>
    </row>
    <row r="6" spans="1:6" s="11" customFormat="1" ht="12">
      <c r="A6" s="10" t="s">
        <v>67</v>
      </c>
      <c r="B6" s="3" t="s">
        <v>68</v>
      </c>
      <c r="C6" s="19" t="s">
        <v>95</v>
      </c>
      <c r="D6" s="3" t="s">
        <v>77</v>
      </c>
      <c r="E6" s="21" t="s">
        <v>96</v>
      </c>
      <c r="F6" s="3" t="s">
        <v>83</v>
      </c>
    </row>
    <row r="7" spans="1:6" s="11" customFormat="1" ht="12">
      <c r="A7" s="12"/>
      <c r="B7" s="4"/>
      <c r="C7" s="20" t="s">
        <v>97</v>
      </c>
      <c r="D7" s="4" t="s">
        <v>78</v>
      </c>
      <c r="E7" s="22" t="s">
        <v>98</v>
      </c>
      <c r="F7" s="4" t="s">
        <v>86</v>
      </c>
    </row>
    <row r="8" spans="1:6" s="11" customFormat="1" ht="12">
      <c r="A8" s="12"/>
      <c r="B8" s="4"/>
      <c r="C8" s="20" t="s">
        <v>99</v>
      </c>
      <c r="D8" s="4" t="s">
        <v>142</v>
      </c>
      <c r="E8" s="22" t="s">
        <v>99</v>
      </c>
      <c r="F8" s="4" t="s">
        <v>88</v>
      </c>
    </row>
    <row r="9" spans="1:6" s="11" customFormat="1" ht="12">
      <c r="A9" s="12"/>
      <c r="B9" s="4"/>
      <c r="C9" s="20" t="s">
        <v>143</v>
      </c>
      <c r="D9" s="4" t="s">
        <v>1</v>
      </c>
      <c r="E9" s="218" t="s">
        <v>1</v>
      </c>
      <c r="F9" s="4"/>
    </row>
    <row r="10" spans="1:6" s="11" customFormat="1" thickBot="1">
      <c r="A10" s="13"/>
      <c r="B10" s="14"/>
      <c r="C10" s="23">
        <v>1</v>
      </c>
      <c r="D10" s="5">
        <v>2</v>
      </c>
      <c r="E10" s="15" t="s">
        <v>2</v>
      </c>
      <c r="F10" s="5">
        <v>4</v>
      </c>
    </row>
    <row r="12" spans="1:6" s="52" customFormat="1" ht="12" customHeight="1">
      <c r="A12" s="209">
        <v>6206</v>
      </c>
      <c r="B12" s="190" t="s">
        <v>8</v>
      </c>
      <c r="C12" s="210">
        <f>'III UZ vse UE'!C15</f>
        <v>26361</v>
      </c>
      <c r="D12" s="210">
        <f>'III UZ vse UE'!D15</f>
        <v>1063289.4099999999</v>
      </c>
      <c r="E12" s="212">
        <f t="shared" ref="E12:E21" si="0">D12/C12</f>
        <v>40.335700845946661</v>
      </c>
      <c r="F12" s="230">
        <f t="shared" ref="F12:F21" si="1">E12*100/62.19</f>
        <v>64.858821106201418</v>
      </c>
    </row>
    <row r="13" spans="1:6" s="52" customFormat="1" ht="12" customHeight="1">
      <c r="A13" s="209">
        <v>6227</v>
      </c>
      <c r="B13" s="190" t="s">
        <v>29</v>
      </c>
      <c r="C13" s="210">
        <f>'III UZ vse UE'!C36</f>
        <v>61068</v>
      </c>
      <c r="D13" s="210">
        <f>'III UZ vse UE'!D36</f>
        <v>3170449.11</v>
      </c>
      <c r="E13" s="212">
        <f t="shared" si="0"/>
        <v>51.91670121831401</v>
      </c>
      <c r="F13" s="230">
        <f t="shared" si="1"/>
        <v>83.480786651091833</v>
      </c>
    </row>
    <row r="14" spans="1:6" s="52" customFormat="1" ht="12.75" customHeight="1" thickBot="1">
      <c r="A14" s="209">
        <v>6217</v>
      </c>
      <c r="B14" s="190" t="s">
        <v>19</v>
      </c>
      <c r="C14" s="210">
        <f>'III UZ vse UE'!C26</f>
        <v>23407</v>
      </c>
      <c r="D14" s="210">
        <f>'III UZ vse UE'!D26</f>
        <v>1386024.34</v>
      </c>
      <c r="E14" s="212">
        <f t="shared" si="0"/>
        <v>59.214095783312686</v>
      </c>
      <c r="F14" s="230">
        <f t="shared" si="1"/>
        <v>95.21481875432174</v>
      </c>
    </row>
    <row r="15" spans="1:6" s="52" customFormat="1" ht="15.75" customHeight="1" thickBot="1">
      <c r="A15" s="248"/>
      <c r="B15" s="197" t="s">
        <v>125</v>
      </c>
      <c r="C15" s="247">
        <f ca="1">SUM(C12:C21)</f>
        <v>271857</v>
      </c>
      <c r="D15" s="215">
        <f ca="1">SUM(D12:D21)</f>
        <v>16906923</v>
      </c>
      <c r="E15" s="216">
        <f t="shared" ca="1" si="0"/>
        <v>62.190500888334675</v>
      </c>
      <c r="F15" s="217">
        <f t="shared" ca="1" si="1"/>
        <v>100.00080541619982</v>
      </c>
    </row>
    <row r="16" spans="1:6" s="53" customFormat="1" ht="12.75" customHeight="1">
      <c r="A16" s="209">
        <v>6218</v>
      </c>
      <c r="B16" s="190" t="s">
        <v>20</v>
      </c>
      <c r="C16" s="210">
        <f>'III UZ vse UE'!C27</f>
        <v>33936</v>
      </c>
      <c r="D16" s="210">
        <f>'III UZ vse UE'!D27</f>
        <v>2134438.2400000002</v>
      </c>
      <c r="E16" s="212">
        <f t="shared" si="0"/>
        <v>62.895987741631309</v>
      </c>
      <c r="F16" s="230">
        <f t="shared" si="1"/>
        <v>101.13521103333544</v>
      </c>
    </row>
    <row r="17" spans="1:6" s="52" customFormat="1">
      <c r="A17" s="209">
        <v>6237</v>
      </c>
      <c r="B17" s="190" t="s">
        <v>39</v>
      </c>
      <c r="C17" s="210">
        <f>'III UZ vse UE'!C46</f>
        <v>24974</v>
      </c>
      <c r="D17" s="210">
        <f>'III UZ vse UE'!D46</f>
        <v>1621021.56</v>
      </c>
      <c r="E17" s="212">
        <f t="shared" si="0"/>
        <v>64.908367101785856</v>
      </c>
      <c r="F17" s="230">
        <f t="shared" si="1"/>
        <v>104.37106785944019</v>
      </c>
    </row>
    <row r="18" spans="1:6" s="52" customFormat="1" ht="12" customHeight="1">
      <c r="A18" s="209">
        <v>6203</v>
      </c>
      <c r="B18" s="190" t="s">
        <v>5</v>
      </c>
      <c r="C18" s="210">
        <f>'III UZ vse UE'!C12</f>
        <v>31324</v>
      </c>
      <c r="D18" s="210">
        <f>'III UZ vse UE'!D12</f>
        <v>2044210.54</v>
      </c>
      <c r="E18" s="212">
        <f t="shared" si="0"/>
        <v>65.26020112373898</v>
      </c>
      <c r="F18" s="230">
        <f t="shared" si="1"/>
        <v>104.9368083674851</v>
      </c>
    </row>
    <row r="19" spans="1:6" s="52" customFormat="1" ht="12" customHeight="1">
      <c r="A19" s="209">
        <v>6232</v>
      </c>
      <c r="B19" s="190" t="s">
        <v>34</v>
      </c>
      <c r="C19" s="210">
        <f>'III UZ vse UE'!C41</f>
        <v>27694</v>
      </c>
      <c r="D19" s="210">
        <f>'III UZ vse UE'!D41</f>
        <v>1895919.29</v>
      </c>
      <c r="E19" s="212">
        <f t="shared" si="0"/>
        <v>68.45956849859175</v>
      </c>
      <c r="F19" s="230">
        <f t="shared" si="1"/>
        <v>110.08131290977931</v>
      </c>
    </row>
    <row r="20" spans="1:6" s="52" customFormat="1" ht="12" customHeight="1">
      <c r="A20" s="209">
        <v>6231</v>
      </c>
      <c r="B20" s="190" t="s">
        <v>33</v>
      </c>
      <c r="C20" s="210">
        <f>'III UZ vse UE'!C40</f>
        <v>22404</v>
      </c>
      <c r="D20" s="210">
        <f>'III UZ vse UE'!D40</f>
        <v>1822209.39</v>
      </c>
      <c r="E20" s="212">
        <f t="shared" si="0"/>
        <v>81.334109534011773</v>
      </c>
      <c r="F20" s="230">
        <f t="shared" si="1"/>
        <v>130.78326022513551</v>
      </c>
    </row>
    <row r="21" spans="1:6">
      <c r="A21" s="209">
        <v>6230</v>
      </c>
      <c r="B21" s="208" t="s">
        <v>32</v>
      </c>
      <c r="C21" s="210">
        <f>'III UZ vse UE'!C39</f>
        <v>20689</v>
      </c>
      <c r="D21" s="233">
        <f>'III UZ vse UE'!D39</f>
        <v>1769361.12</v>
      </c>
      <c r="E21" s="212">
        <f t="shared" si="0"/>
        <v>85.521828991251397</v>
      </c>
      <c r="F21" s="230">
        <f t="shared" si="1"/>
        <v>137.51701075936873</v>
      </c>
    </row>
    <row r="61" spans="3:3">
      <c r="C61" s="6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&amp;R25</oddHeader>
    <oddFooter>&amp;C&amp;8Ministrstvo za javno upravo / Služba za upravne enote</oddFooter>
  </headerFooter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3"/>
  </sheetPr>
  <dimension ref="A1:F59"/>
  <sheetViews>
    <sheetView zoomScaleNormal="100" workbookViewId="0">
      <pane xSplit="2" ySplit="11" topLeftCell="C12" activePane="bottomRight" state="frozen"/>
      <selection activeCell="I11" sqref="I11"/>
      <selection pane="topRight" activeCell="I11" sqref="I11"/>
      <selection pane="bottomLeft" activeCell="I11" sqref="I11"/>
      <selection pane="bottomRight" activeCell="D36" sqref="D36"/>
    </sheetView>
  </sheetViews>
  <sheetFormatPr defaultRowHeight="12.75"/>
  <cols>
    <col min="2" max="2" width="18.42578125" bestFit="1" customWidth="1"/>
    <col min="3" max="3" width="14.5703125" bestFit="1" customWidth="1"/>
    <col min="4" max="4" width="10.7109375" bestFit="1" customWidth="1"/>
    <col min="5" max="5" width="14.5703125" bestFit="1" customWidth="1"/>
    <col min="6" max="6" width="12.42578125" bestFit="1" customWidth="1"/>
  </cols>
  <sheetData>
    <row r="1" spans="1:6">
      <c r="A1" t="s">
        <v>101</v>
      </c>
      <c r="E1" s="7"/>
    </row>
    <row r="2" spans="1:6" s="2" customFormat="1" ht="15">
      <c r="A2" s="2" t="s">
        <v>140</v>
      </c>
      <c r="E2" s="8"/>
    </row>
    <row r="3" spans="1:6" s="1" customFormat="1" ht="15.75">
      <c r="A3" s="1" t="s">
        <v>94</v>
      </c>
      <c r="E3" s="9"/>
    </row>
    <row r="4" spans="1:6" s="1" customFormat="1" ht="15.75">
      <c r="A4" s="1" t="s">
        <v>132</v>
      </c>
      <c r="E4" s="9"/>
    </row>
    <row r="5" spans="1:6" ht="13.5" thickBot="1">
      <c r="E5" s="7"/>
    </row>
    <row r="6" spans="1:6" s="11" customFormat="1" ht="12">
      <c r="A6" s="10" t="s">
        <v>67</v>
      </c>
      <c r="B6" s="3" t="s">
        <v>68</v>
      </c>
      <c r="C6" s="19" t="s">
        <v>95</v>
      </c>
      <c r="D6" s="3" t="s">
        <v>77</v>
      </c>
      <c r="E6" s="21" t="s">
        <v>96</v>
      </c>
      <c r="F6" s="3" t="s">
        <v>83</v>
      </c>
    </row>
    <row r="7" spans="1:6" s="11" customFormat="1" ht="12">
      <c r="A7" s="12"/>
      <c r="B7" s="4"/>
      <c r="C7" s="20" t="s">
        <v>97</v>
      </c>
      <c r="D7" s="4" t="s">
        <v>78</v>
      </c>
      <c r="E7" s="22" t="s">
        <v>98</v>
      </c>
      <c r="F7" s="4" t="s">
        <v>86</v>
      </c>
    </row>
    <row r="8" spans="1:6" s="11" customFormat="1" ht="12">
      <c r="A8" s="12"/>
      <c r="B8" s="4"/>
      <c r="C8" s="20" t="s">
        <v>99</v>
      </c>
      <c r="D8" s="4" t="s">
        <v>142</v>
      </c>
      <c r="E8" s="22" t="s">
        <v>99</v>
      </c>
      <c r="F8" s="4" t="s">
        <v>88</v>
      </c>
    </row>
    <row r="9" spans="1:6" s="11" customFormat="1" ht="12">
      <c r="A9" s="12"/>
      <c r="B9" s="4"/>
      <c r="C9" s="20" t="s">
        <v>143</v>
      </c>
      <c r="D9" s="4" t="s">
        <v>1</v>
      </c>
      <c r="E9" s="22" t="s">
        <v>1</v>
      </c>
      <c r="F9" s="4"/>
    </row>
    <row r="10" spans="1:6" s="11" customFormat="1" thickBot="1">
      <c r="A10" s="13"/>
      <c r="B10" s="14"/>
      <c r="C10" s="23">
        <v>1</v>
      </c>
      <c r="D10" s="5">
        <v>2</v>
      </c>
      <c r="E10" s="15" t="s">
        <v>2</v>
      </c>
      <c r="F10" s="5">
        <v>4</v>
      </c>
    </row>
    <row r="12" spans="1:6" s="52" customFormat="1" ht="12" customHeight="1">
      <c r="A12" s="209">
        <v>6209</v>
      </c>
      <c r="B12" s="190" t="s">
        <v>11</v>
      </c>
      <c r="C12" s="210">
        <f>'III UZ vse UE'!C18</f>
        <v>17144</v>
      </c>
      <c r="D12" s="210">
        <f>'III UZ vse UE'!D18</f>
        <v>824674.42</v>
      </c>
      <c r="E12" s="212">
        <f t="shared" ref="E12:E40" si="0">D12/C12</f>
        <v>48.102800979934671</v>
      </c>
      <c r="F12" s="230">
        <f t="shared" ref="F12:F40" si="1">E12*100/69.13</f>
        <v>69.583105713777925</v>
      </c>
    </row>
    <row r="13" spans="1:6" s="52" customFormat="1" ht="12" customHeight="1">
      <c r="A13" s="209">
        <v>6246</v>
      </c>
      <c r="B13" s="190" t="s">
        <v>48</v>
      </c>
      <c r="C13" s="210">
        <f>'III UZ vse UE'!C55</f>
        <v>16132</v>
      </c>
      <c r="D13" s="210">
        <f>'III UZ vse UE'!D55</f>
        <v>843140.55</v>
      </c>
      <c r="E13" s="212">
        <f t="shared" si="0"/>
        <v>52.265097322092736</v>
      </c>
      <c r="F13" s="230">
        <f t="shared" si="1"/>
        <v>75.604075397212114</v>
      </c>
    </row>
    <row r="14" spans="1:6" s="52" customFormat="1" ht="12" customHeight="1">
      <c r="A14" s="209">
        <v>6223</v>
      </c>
      <c r="B14" s="190" t="s">
        <v>25</v>
      </c>
      <c r="C14" s="210">
        <f>'III UZ vse UE'!C32</f>
        <v>11295</v>
      </c>
      <c r="D14" s="210">
        <f>'III UZ vse UE'!D32</f>
        <v>610292.06999999995</v>
      </c>
      <c r="E14" s="212">
        <f t="shared" si="0"/>
        <v>54.032055776892427</v>
      </c>
      <c r="F14" s="230">
        <f t="shared" si="1"/>
        <v>78.160069111662708</v>
      </c>
    </row>
    <row r="15" spans="1:6" s="52" customFormat="1" ht="12" customHeight="1">
      <c r="A15" s="209">
        <v>6255</v>
      </c>
      <c r="B15" s="190" t="s">
        <v>57</v>
      </c>
      <c r="C15" s="210">
        <f>'III UZ vse UE'!C64</f>
        <v>19522</v>
      </c>
      <c r="D15" s="210">
        <f>'III UZ vse UE'!D64</f>
        <v>1111592.6000000001</v>
      </c>
      <c r="E15" s="212">
        <f t="shared" si="0"/>
        <v>56.940508144657315</v>
      </c>
      <c r="F15" s="230">
        <f t="shared" si="1"/>
        <v>82.367290821144678</v>
      </c>
    </row>
    <row r="16" spans="1:6" s="52" customFormat="1" ht="12" customHeight="1">
      <c r="A16" s="209">
        <v>6248</v>
      </c>
      <c r="B16" s="190" t="s">
        <v>50</v>
      </c>
      <c r="C16" s="210">
        <f>'III UZ vse UE'!C57</f>
        <v>11276</v>
      </c>
      <c r="D16" s="210">
        <f>'III UZ vse UE'!D57</f>
        <v>646240.18999999994</v>
      </c>
      <c r="E16" s="212">
        <f t="shared" si="0"/>
        <v>57.311120078041853</v>
      </c>
      <c r="F16" s="230">
        <f t="shared" si="1"/>
        <v>82.903399505340445</v>
      </c>
    </row>
    <row r="17" spans="1:6" s="52" customFormat="1" ht="12" customHeight="1">
      <c r="A17" s="209">
        <v>6215</v>
      </c>
      <c r="B17" s="190" t="s">
        <v>17</v>
      </c>
      <c r="C17" s="210">
        <f>'III UZ vse UE'!C24</f>
        <v>14307</v>
      </c>
      <c r="D17" s="210">
        <f>'III UZ vse UE'!D24</f>
        <v>847916.82</v>
      </c>
      <c r="E17" s="212">
        <f t="shared" si="0"/>
        <v>59.26587125183476</v>
      </c>
      <c r="F17" s="230">
        <f t="shared" si="1"/>
        <v>85.731044773375913</v>
      </c>
    </row>
    <row r="18" spans="1:6" s="52" customFormat="1" ht="12" customHeight="1">
      <c r="A18" s="231">
        <v>6258</v>
      </c>
      <c r="B18" s="192" t="s">
        <v>60</v>
      </c>
      <c r="C18" s="232">
        <f>'III UZ vse UE'!C67</f>
        <v>17605</v>
      </c>
      <c r="D18" s="232">
        <f>'III UZ vse UE'!D67</f>
        <v>1076579.71</v>
      </c>
      <c r="E18" s="212">
        <f t="shared" si="0"/>
        <v>61.151928997443903</v>
      </c>
      <c r="F18" s="230">
        <f t="shared" si="1"/>
        <v>88.459321564362654</v>
      </c>
    </row>
    <row r="19" spans="1:6" s="52" customFormat="1" ht="12" customHeight="1">
      <c r="A19" s="209">
        <v>6247</v>
      </c>
      <c r="B19" s="190" t="s">
        <v>49</v>
      </c>
      <c r="C19" s="210">
        <f>'III UZ vse UE'!C56</f>
        <v>11163</v>
      </c>
      <c r="D19" s="210">
        <f>'III UZ vse UE'!D56</f>
        <v>696318.38</v>
      </c>
      <c r="E19" s="212">
        <f t="shared" si="0"/>
        <v>62.377351966317299</v>
      </c>
      <c r="F19" s="230">
        <f t="shared" si="1"/>
        <v>90.231957133396946</v>
      </c>
    </row>
    <row r="20" spans="1:6" s="52" customFormat="1" ht="12" customHeight="1">
      <c r="A20" s="209">
        <v>6239</v>
      </c>
      <c r="B20" s="190" t="s">
        <v>41</v>
      </c>
      <c r="C20" s="210">
        <f>'III UZ vse UE'!C48</f>
        <v>15271</v>
      </c>
      <c r="D20" s="210">
        <f>'III UZ vse UE'!D48</f>
        <v>959662.13</v>
      </c>
      <c r="E20" s="212">
        <f t="shared" si="0"/>
        <v>62.842127562045711</v>
      </c>
      <c r="F20" s="230">
        <f t="shared" si="1"/>
        <v>90.904278261313053</v>
      </c>
    </row>
    <row r="21" spans="1:6" s="52" customFormat="1" ht="12" customHeight="1">
      <c r="A21" s="209">
        <v>6256</v>
      </c>
      <c r="B21" s="190" t="s">
        <v>58</v>
      </c>
      <c r="C21" s="210">
        <f>'III UZ vse UE'!C65</f>
        <v>10385</v>
      </c>
      <c r="D21" s="210">
        <f>'III UZ vse UE'!D65</f>
        <v>657189.99</v>
      </c>
      <c r="E21" s="212">
        <f t="shared" si="0"/>
        <v>63.282618199325952</v>
      </c>
      <c r="F21" s="230">
        <f t="shared" si="1"/>
        <v>91.541469983112918</v>
      </c>
    </row>
    <row r="22" spans="1:6" s="52" customFormat="1" ht="12.75" customHeight="1">
      <c r="A22" s="209">
        <v>6253</v>
      </c>
      <c r="B22" s="190" t="s">
        <v>55</v>
      </c>
      <c r="C22" s="210">
        <f>'III UZ vse UE'!C62</f>
        <v>10239</v>
      </c>
      <c r="D22" s="210">
        <f>'III UZ vse UE'!D62</f>
        <v>661318.03</v>
      </c>
      <c r="E22" s="212">
        <f t="shared" si="0"/>
        <v>64.588146303349944</v>
      </c>
      <c r="F22" s="230">
        <f t="shared" si="1"/>
        <v>93.429981633661143</v>
      </c>
    </row>
    <row r="23" spans="1:6" s="52" customFormat="1" ht="12.75" customHeight="1" thickBot="1">
      <c r="A23" s="209">
        <v>6221</v>
      </c>
      <c r="B23" s="190" t="s">
        <v>23</v>
      </c>
      <c r="C23" s="210">
        <f>'III UZ vse UE'!C30</f>
        <v>8063</v>
      </c>
      <c r="D23" s="210">
        <f>'III UZ vse UE'!D30</f>
        <v>554398.18000000005</v>
      </c>
      <c r="E23" s="212">
        <f t="shared" si="0"/>
        <v>68.758300880565557</v>
      </c>
      <c r="F23" s="230">
        <f t="shared" si="1"/>
        <v>99.462318646847336</v>
      </c>
    </row>
    <row r="24" spans="1:6" s="52" customFormat="1" ht="15.75" customHeight="1" thickBot="1">
      <c r="A24" s="191"/>
      <c r="B24" s="197" t="s">
        <v>125</v>
      </c>
      <c r="C24" s="247">
        <f ca="1">SUM(C12:C40)</f>
        <v>330855</v>
      </c>
      <c r="D24" s="215">
        <f ca="1">SUM(D12:D40)</f>
        <v>22872286.260000002</v>
      </c>
      <c r="E24" s="216">
        <f t="shared" ca="1" si="0"/>
        <v>69.130846624654311</v>
      </c>
      <c r="F24" s="217">
        <f t="shared" ca="1" si="1"/>
        <v>100.00122468487534</v>
      </c>
    </row>
    <row r="25" spans="1:6" s="52" customFormat="1" ht="12.75" customHeight="1">
      <c r="A25" s="209">
        <v>6250</v>
      </c>
      <c r="B25" s="190" t="s">
        <v>52</v>
      </c>
      <c r="C25" s="210">
        <f>'III UZ vse UE'!C59</f>
        <v>15738</v>
      </c>
      <c r="D25" s="210">
        <f>'III UZ vse UE'!D59</f>
        <v>1091137.96</v>
      </c>
      <c r="E25" s="212">
        <f t="shared" si="0"/>
        <v>69.331424577455834</v>
      </c>
      <c r="F25" s="230">
        <f t="shared" si="1"/>
        <v>100.29137071814819</v>
      </c>
    </row>
    <row r="26" spans="1:6" s="53" customFormat="1" ht="12" customHeight="1">
      <c r="A26" s="209">
        <v>6214</v>
      </c>
      <c r="B26" s="190" t="s">
        <v>16</v>
      </c>
      <c r="C26" s="210">
        <f>'III UZ vse UE'!C23</f>
        <v>12062</v>
      </c>
      <c r="D26" s="210">
        <f>'III UZ vse UE'!D23</f>
        <v>845741.27</v>
      </c>
      <c r="E26" s="212">
        <f t="shared" si="0"/>
        <v>70.116172276571049</v>
      </c>
      <c r="F26" s="230">
        <f t="shared" si="1"/>
        <v>101.42654748527565</v>
      </c>
    </row>
    <row r="27" spans="1:6" s="52" customFormat="1" ht="12" customHeight="1">
      <c r="A27" s="209">
        <v>6245</v>
      </c>
      <c r="B27" s="190" t="s">
        <v>47</v>
      </c>
      <c r="C27" s="210">
        <f>'III UZ vse UE'!C54</f>
        <v>9189</v>
      </c>
      <c r="D27" s="210">
        <f>'III UZ vse UE'!D54</f>
        <v>656412.27</v>
      </c>
      <c r="E27" s="212">
        <f t="shared" si="0"/>
        <v>71.434570682337579</v>
      </c>
      <c r="F27" s="230">
        <f t="shared" si="1"/>
        <v>103.33367667053028</v>
      </c>
    </row>
    <row r="28" spans="1:6" s="52" customFormat="1" ht="12" customHeight="1">
      <c r="A28" s="209">
        <v>6244</v>
      </c>
      <c r="B28" s="190" t="s">
        <v>46</v>
      </c>
      <c r="C28" s="210">
        <f>'III UZ vse UE'!C53</f>
        <v>11099</v>
      </c>
      <c r="D28" s="210">
        <f>'III UZ vse UE'!D53</f>
        <v>803965.02</v>
      </c>
      <c r="E28" s="212">
        <f t="shared" si="0"/>
        <v>72.43580682944409</v>
      </c>
      <c r="F28" s="230">
        <f t="shared" si="1"/>
        <v>104.78201479740214</v>
      </c>
    </row>
    <row r="29" spans="1:6" s="52" customFormat="1" ht="12" customHeight="1">
      <c r="A29" s="209">
        <v>6219</v>
      </c>
      <c r="B29" s="190" t="s">
        <v>21</v>
      </c>
      <c r="C29" s="210">
        <f>'III UZ vse UE'!C28</f>
        <v>13359</v>
      </c>
      <c r="D29" s="210">
        <f>'III UZ vse UE'!D28</f>
        <v>968253.62</v>
      </c>
      <c r="E29" s="212">
        <f t="shared" si="0"/>
        <v>72.479498465454</v>
      </c>
      <c r="F29" s="230">
        <f t="shared" si="1"/>
        <v>104.84521693252424</v>
      </c>
    </row>
    <row r="30" spans="1:6" s="52" customFormat="1" ht="12" customHeight="1">
      <c r="A30" s="209">
        <v>6249</v>
      </c>
      <c r="B30" s="190" t="s">
        <v>51</v>
      </c>
      <c r="C30" s="210">
        <f>'III UZ vse UE'!C58</f>
        <v>13388</v>
      </c>
      <c r="D30" s="210">
        <f>'III UZ vse UE'!D58</f>
        <v>971973.87</v>
      </c>
      <c r="E30" s="212">
        <f t="shared" si="0"/>
        <v>72.600378697340901</v>
      </c>
      <c r="F30" s="230">
        <f t="shared" si="1"/>
        <v>105.02007622933735</v>
      </c>
    </row>
    <row r="31" spans="1:6" s="52" customFormat="1" ht="12" customHeight="1">
      <c r="A31" s="209">
        <v>6234</v>
      </c>
      <c r="B31" s="190" t="s">
        <v>36</v>
      </c>
      <c r="C31" s="210">
        <f>'III UZ vse UE'!C43</f>
        <v>8501</v>
      </c>
      <c r="D31" s="210">
        <f>'III UZ vse UE'!D43</f>
        <v>662113.91</v>
      </c>
      <c r="E31" s="212">
        <f t="shared" si="0"/>
        <v>77.886590989295385</v>
      </c>
      <c r="F31" s="230">
        <f t="shared" si="1"/>
        <v>112.66684650556255</v>
      </c>
    </row>
    <row r="32" spans="1:6" s="52" customFormat="1" ht="12" customHeight="1">
      <c r="A32" s="209">
        <v>6236</v>
      </c>
      <c r="B32" s="190" t="s">
        <v>38</v>
      </c>
      <c r="C32" s="210">
        <f>'III UZ vse UE'!C45</f>
        <v>9913</v>
      </c>
      <c r="D32" s="210">
        <f>'III UZ vse UE'!D45</f>
        <v>775582.48</v>
      </c>
      <c r="E32" s="212">
        <f t="shared" si="0"/>
        <v>78.238926661959042</v>
      </c>
      <c r="F32" s="230">
        <f t="shared" si="1"/>
        <v>113.17651766520909</v>
      </c>
    </row>
    <row r="33" spans="1:6" s="52" customFormat="1" ht="12" customHeight="1">
      <c r="A33" s="209">
        <v>6201</v>
      </c>
      <c r="B33" s="190" t="s">
        <v>3</v>
      </c>
      <c r="C33" s="210">
        <f>'III UZ vse UE'!C10</f>
        <v>10409</v>
      </c>
      <c r="D33" s="210">
        <f>'III UZ vse UE'!D10</f>
        <v>819044.36</v>
      </c>
      <c r="E33" s="212">
        <f t="shared" si="0"/>
        <v>78.686171582284558</v>
      </c>
      <c r="F33" s="230">
        <f t="shared" si="1"/>
        <v>113.82347979500155</v>
      </c>
    </row>
    <row r="34" spans="1:6" s="52" customFormat="1" ht="12" customHeight="1">
      <c r="A34" s="209">
        <v>6205</v>
      </c>
      <c r="B34" s="190" t="s">
        <v>7</v>
      </c>
      <c r="C34" s="210">
        <f>'III UZ vse UE'!C14</f>
        <v>9989</v>
      </c>
      <c r="D34" s="210">
        <f>'III UZ vse UE'!D14</f>
        <v>796123.14</v>
      </c>
      <c r="E34" s="212">
        <f t="shared" si="0"/>
        <v>79.699983982380616</v>
      </c>
      <c r="F34" s="230">
        <f t="shared" si="1"/>
        <v>115.29001010036254</v>
      </c>
    </row>
    <row r="35" spans="1:6" s="52" customFormat="1" ht="12" customHeight="1">
      <c r="A35" s="209">
        <v>6243</v>
      </c>
      <c r="B35" s="190" t="s">
        <v>45</v>
      </c>
      <c r="C35" s="210">
        <f>'III UZ vse UE'!C52</f>
        <v>8240</v>
      </c>
      <c r="D35" s="210">
        <f>'III UZ vse UE'!D52</f>
        <v>658083.25</v>
      </c>
      <c r="E35" s="212">
        <f t="shared" si="0"/>
        <v>79.864472087378644</v>
      </c>
      <c r="F35" s="230">
        <f t="shared" si="1"/>
        <v>115.52795036507833</v>
      </c>
    </row>
    <row r="36" spans="1:6" s="52" customFormat="1" ht="12" customHeight="1">
      <c r="A36" s="209">
        <v>6251</v>
      </c>
      <c r="B36" s="190" t="s">
        <v>53</v>
      </c>
      <c r="C36" s="210">
        <f>'III UZ vse UE'!C60</f>
        <v>9138</v>
      </c>
      <c r="D36" s="210">
        <f>'III UZ vse UE'!D60</f>
        <v>748778.86</v>
      </c>
      <c r="E36" s="212">
        <f t="shared" si="0"/>
        <v>81.941219085138982</v>
      </c>
      <c r="F36" s="230">
        <f t="shared" si="1"/>
        <v>118.53206868962677</v>
      </c>
    </row>
    <row r="37" spans="1:6" s="52" customFormat="1" ht="12" customHeight="1">
      <c r="A37" s="209">
        <v>6240</v>
      </c>
      <c r="B37" s="190" t="s">
        <v>42</v>
      </c>
      <c r="C37" s="210">
        <f>'III UZ vse UE'!C49</f>
        <v>9212</v>
      </c>
      <c r="D37" s="210">
        <f>'III UZ vse UE'!D49</f>
        <v>804879.19</v>
      </c>
      <c r="E37" s="212">
        <f t="shared" si="0"/>
        <v>87.372903821102909</v>
      </c>
      <c r="F37" s="230">
        <f t="shared" si="1"/>
        <v>126.38927212657735</v>
      </c>
    </row>
    <row r="38" spans="1:6" s="52" customFormat="1" ht="12" customHeight="1">
      <c r="A38" s="209">
        <v>6202</v>
      </c>
      <c r="B38" s="190" t="s">
        <v>4</v>
      </c>
      <c r="C38" s="210">
        <f>'III UZ vse UE'!C11</f>
        <v>11221</v>
      </c>
      <c r="D38" s="210">
        <f>'III UZ vse UE'!D11</f>
        <v>981825.69</v>
      </c>
      <c r="E38" s="212">
        <f t="shared" si="0"/>
        <v>87.498947509134652</v>
      </c>
      <c r="F38" s="230">
        <f t="shared" si="1"/>
        <v>126.57160062076473</v>
      </c>
    </row>
    <row r="39" spans="1:6" s="52" customFormat="1" ht="12" customHeight="1">
      <c r="A39" s="209">
        <v>6208</v>
      </c>
      <c r="B39" s="192" t="s">
        <v>10</v>
      </c>
      <c r="C39" s="232">
        <f>'III UZ vse UE'!C17</f>
        <v>8225</v>
      </c>
      <c r="D39" s="232">
        <f>'III UZ vse UE'!D17</f>
        <v>823704.32</v>
      </c>
      <c r="E39" s="212">
        <f t="shared" si="0"/>
        <v>100.14642188449848</v>
      </c>
      <c r="F39" s="230">
        <f t="shared" si="1"/>
        <v>144.86680440401923</v>
      </c>
    </row>
    <row r="40" spans="1:6" ht="12" customHeight="1">
      <c r="A40" s="209">
        <v>6222</v>
      </c>
      <c r="B40" s="190" t="s">
        <v>24</v>
      </c>
      <c r="C40" s="210">
        <f>'III UZ vse UE'!C31</f>
        <v>8770</v>
      </c>
      <c r="D40" s="210">
        <f>'III UZ vse UE'!D31</f>
        <v>975343.98</v>
      </c>
      <c r="E40" s="212">
        <f t="shared" si="0"/>
        <v>111.21368072976054</v>
      </c>
      <c r="F40" s="230">
        <f t="shared" si="1"/>
        <v>160.87614744649292</v>
      </c>
    </row>
    <row r="59" spans="3:3">
      <c r="C59" s="6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&amp;R26</oddHeader>
    <oddFooter>&amp;C&amp;8Ministrstvo za javno upravo / Služba za upravne enote</oddFooter>
  </headerFooter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</sheetPr>
  <dimension ref="A1:F63"/>
  <sheetViews>
    <sheetView zoomScaleNormal="100" workbookViewId="0">
      <selection activeCell="C28" sqref="C28"/>
    </sheetView>
  </sheetViews>
  <sheetFormatPr defaultRowHeight="12.75"/>
  <cols>
    <col min="2" max="2" width="15.7109375" bestFit="1" customWidth="1"/>
    <col min="3" max="3" width="15.42578125" customWidth="1"/>
    <col min="4" max="4" width="10.7109375" bestFit="1" customWidth="1"/>
    <col min="5" max="5" width="14.5703125" bestFit="1" customWidth="1"/>
    <col min="6" max="6" width="12.42578125" bestFit="1" customWidth="1"/>
  </cols>
  <sheetData>
    <row r="1" spans="1:6">
      <c r="A1" t="s">
        <v>102</v>
      </c>
      <c r="E1" s="7"/>
    </row>
    <row r="2" spans="1:6" s="2" customFormat="1" ht="15">
      <c r="A2" s="2" t="s">
        <v>140</v>
      </c>
      <c r="E2" s="8"/>
    </row>
    <row r="3" spans="1:6" s="1" customFormat="1" ht="15.75">
      <c r="A3" s="1" t="s">
        <v>94</v>
      </c>
      <c r="E3" s="9"/>
    </row>
    <row r="4" spans="1:6" s="1" customFormat="1" ht="15.75">
      <c r="A4" s="1" t="s">
        <v>133</v>
      </c>
      <c r="E4" s="9"/>
    </row>
    <row r="5" spans="1:6" ht="13.5" thickBot="1">
      <c r="E5" s="7"/>
    </row>
    <row r="6" spans="1:6" s="11" customFormat="1" ht="12">
      <c r="A6" s="10" t="s">
        <v>67</v>
      </c>
      <c r="B6" s="3" t="s">
        <v>68</v>
      </c>
      <c r="C6" s="19" t="s">
        <v>95</v>
      </c>
      <c r="D6" s="3" t="s">
        <v>77</v>
      </c>
      <c r="E6" s="21" t="s">
        <v>96</v>
      </c>
      <c r="F6" s="3" t="s">
        <v>83</v>
      </c>
    </row>
    <row r="7" spans="1:6" s="11" customFormat="1" ht="12">
      <c r="A7" s="12"/>
      <c r="B7" s="4"/>
      <c r="C7" s="20" t="s">
        <v>97</v>
      </c>
      <c r="D7" s="4" t="s">
        <v>78</v>
      </c>
      <c r="E7" s="22" t="s">
        <v>98</v>
      </c>
      <c r="F7" s="4" t="s">
        <v>86</v>
      </c>
    </row>
    <row r="8" spans="1:6" s="11" customFormat="1" ht="12">
      <c r="A8" s="12"/>
      <c r="B8" s="4"/>
      <c r="C8" s="20" t="s">
        <v>99</v>
      </c>
      <c r="D8" s="4" t="s">
        <v>142</v>
      </c>
      <c r="E8" s="22" t="s">
        <v>99</v>
      </c>
      <c r="F8" s="4" t="s">
        <v>88</v>
      </c>
    </row>
    <row r="9" spans="1:6" s="11" customFormat="1" ht="12">
      <c r="A9" s="12"/>
      <c r="B9" s="4"/>
      <c r="C9" s="20" t="s">
        <v>143</v>
      </c>
      <c r="D9" s="4" t="s">
        <v>1</v>
      </c>
      <c r="E9" s="22" t="s">
        <v>1</v>
      </c>
      <c r="F9" s="4"/>
    </row>
    <row r="10" spans="1:6" s="11" customFormat="1" thickBot="1">
      <c r="A10" s="13"/>
      <c r="B10" s="14"/>
      <c r="C10" s="23">
        <v>1</v>
      </c>
      <c r="D10" s="5">
        <v>2</v>
      </c>
      <c r="E10" s="15" t="s">
        <v>2</v>
      </c>
      <c r="F10" s="5">
        <v>4</v>
      </c>
    </row>
    <row r="12" spans="1:6" ht="12" customHeight="1">
      <c r="A12" s="234">
        <v>6220</v>
      </c>
      <c r="B12" s="206" t="s">
        <v>22</v>
      </c>
      <c r="C12" s="210">
        <f>'III UZ vse UE'!C29</f>
        <v>10419</v>
      </c>
      <c r="D12" s="210">
        <f>'III UZ vse UE'!D29</f>
        <v>619411.96</v>
      </c>
      <c r="E12" s="235">
        <f t="shared" ref="E12:E32" si="0">D12/C12</f>
        <v>59.450231308186964</v>
      </c>
      <c r="F12" s="236">
        <f t="shared" ref="F12:F32" si="1">E12*100/84.31</f>
        <v>70.513855187032334</v>
      </c>
    </row>
    <row r="13" spans="1:6" ht="12" customHeight="1">
      <c r="A13" s="234">
        <v>6229</v>
      </c>
      <c r="B13" s="206" t="s">
        <v>31</v>
      </c>
      <c r="C13" s="210">
        <f>'III UZ vse UE'!C38</f>
        <v>8028</v>
      </c>
      <c r="D13" s="210">
        <f>'III UZ vse UE'!D38</f>
        <v>533340.16000000003</v>
      </c>
      <c r="E13" s="235">
        <f t="shared" si="0"/>
        <v>66.434997508719491</v>
      </c>
      <c r="F13" s="236">
        <f t="shared" si="1"/>
        <v>78.798478838476441</v>
      </c>
    </row>
    <row r="14" spans="1:6" ht="12" customHeight="1">
      <c r="A14" s="234">
        <v>6228</v>
      </c>
      <c r="B14" s="206" t="s">
        <v>30</v>
      </c>
      <c r="C14" s="210">
        <f>'III UZ vse UE'!C37</f>
        <v>6822</v>
      </c>
      <c r="D14" s="210">
        <f>'III UZ vse UE'!D37</f>
        <v>462080.03</v>
      </c>
      <c r="E14" s="235">
        <f t="shared" si="0"/>
        <v>67.73380680152448</v>
      </c>
      <c r="F14" s="236">
        <f t="shared" si="1"/>
        <v>80.338995138802602</v>
      </c>
    </row>
    <row r="15" spans="1:6" ht="12" customHeight="1">
      <c r="A15" s="234">
        <v>6226</v>
      </c>
      <c r="B15" s="206" t="s">
        <v>28</v>
      </c>
      <c r="C15" s="210">
        <f>'III UZ vse UE'!C35</f>
        <v>7569</v>
      </c>
      <c r="D15" s="210">
        <f>'III UZ vse UE'!D35</f>
        <v>561364.67000000004</v>
      </c>
      <c r="E15" s="235">
        <f t="shared" si="0"/>
        <v>74.166292773153657</v>
      </c>
      <c r="F15" s="236">
        <f t="shared" si="1"/>
        <v>87.96855980684812</v>
      </c>
    </row>
    <row r="16" spans="1:6" ht="12" customHeight="1">
      <c r="A16" s="234">
        <v>6238</v>
      </c>
      <c r="B16" s="206" t="s">
        <v>40</v>
      </c>
      <c r="C16" s="210">
        <f>'III UZ vse UE'!C47</f>
        <v>7001</v>
      </c>
      <c r="D16" s="210">
        <f>'III UZ vse UE'!D47</f>
        <v>543452.93999999994</v>
      </c>
      <c r="E16" s="235">
        <f t="shared" si="0"/>
        <v>77.625044993572345</v>
      </c>
      <c r="F16" s="236">
        <f t="shared" si="1"/>
        <v>92.07098208228247</v>
      </c>
    </row>
    <row r="17" spans="1:6" ht="12" customHeight="1">
      <c r="A17" s="234">
        <v>6204</v>
      </c>
      <c r="B17" s="206" t="s">
        <v>6</v>
      </c>
      <c r="C17" s="210">
        <f>'III UZ vse UE'!C13</f>
        <v>8782</v>
      </c>
      <c r="D17" s="210">
        <f>'III UZ vse UE'!D13</f>
        <v>683751.52</v>
      </c>
      <c r="E17" s="235">
        <f t="shared" si="0"/>
        <v>77.858291960828964</v>
      </c>
      <c r="F17" s="236">
        <f t="shared" si="1"/>
        <v>92.347636058390421</v>
      </c>
    </row>
    <row r="18" spans="1:6" ht="12" customHeight="1">
      <c r="A18" s="234">
        <v>6242</v>
      </c>
      <c r="B18" s="206" t="s">
        <v>44</v>
      </c>
      <c r="C18" s="210">
        <f>'III UZ vse UE'!C51</f>
        <v>7281</v>
      </c>
      <c r="D18" s="210">
        <f>'III UZ vse UE'!D51</f>
        <v>572542.03</v>
      </c>
      <c r="E18" s="235">
        <f t="shared" si="0"/>
        <v>78.635081719544019</v>
      </c>
      <c r="F18" s="236">
        <f t="shared" si="1"/>
        <v>93.268985552774296</v>
      </c>
    </row>
    <row r="19" spans="1:6" ht="12" customHeight="1">
      <c r="A19" s="234">
        <v>6235</v>
      </c>
      <c r="B19" s="206" t="s">
        <v>37</v>
      </c>
      <c r="C19" s="210">
        <f>'III UZ vse UE'!C44</f>
        <v>9419</v>
      </c>
      <c r="D19" s="210">
        <f>'III UZ vse UE'!D44</f>
        <v>745136.91</v>
      </c>
      <c r="E19" s="235">
        <f t="shared" si="0"/>
        <v>79.109980889691059</v>
      </c>
      <c r="F19" s="236">
        <f t="shared" si="1"/>
        <v>93.832262945903281</v>
      </c>
    </row>
    <row r="20" spans="1:6" ht="12" customHeight="1">
      <c r="A20" s="234">
        <v>6211</v>
      </c>
      <c r="B20" s="206" t="s">
        <v>13</v>
      </c>
      <c r="C20" s="210">
        <f>'III UZ vse UE'!C20</f>
        <v>6489</v>
      </c>
      <c r="D20" s="210">
        <f>'III UZ vse UE'!D20</f>
        <v>513926.02</v>
      </c>
      <c r="E20" s="235">
        <f t="shared" si="0"/>
        <v>79.199571582678388</v>
      </c>
      <c r="F20" s="236">
        <f t="shared" si="1"/>
        <v>93.938526370155842</v>
      </c>
    </row>
    <row r="21" spans="1:6" ht="12.75" customHeight="1" thickBot="1">
      <c r="A21" s="234">
        <v>6225</v>
      </c>
      <c r="B21" s="206" t="s">
        <v>27</v>
      </c>
      <c r="C21" s="210">
        <f>'III UZ vse UE'!C34</f>
        <v>7532</v>
      </c>
      <c r="D21" s="210">
        <f>'III UZ vse UE'!D34</f>
        <v>632129.51</v>
      </c>
      <c r="E21" s="235">
        <f t="shared" si="0"/>
        <v>83.925851035581516</v>
      </c>
      <c r="F21" s="236">
        <f t="shared" si="1"/>
        <v>99.544361327934411</v>
      </c>
    </row>
    <row r="22" spans="1:6" ht="15.75" customHeight="1" thickBot="1">
      <c r="A22" s="249"/>
      <c r="B22" s="197" t="s">
        <v>125</v>
      </c>
      <c r="C22" s="247">
        <f ca="1">SUM(C12:C32)</f>
        <v>139532</v>
      </c>
      <c r="D22" s="215">
        <f ca="1">SUM(D12:D32)</f>
        <v>11764134.700000003</v>
      </c>
      <c r="E22" s="216">
        <f t="shared" ca="1" si="0"/>
        <v>84.311374451738686</v>
      </c>
      <c r="F22" s="217">
        <f t="shared" ca="1" si="1"/>
        <v>100.00163023572374</v>
      </c>
    </row>
    <row r="23" spans="1:6" ht="12.75" customHeight="1">
      <c r="A23" s="234">
        <v>6257</v>
      </c>
      <c r="B23" s="206" t="s">
        <v>59</v>
      </c>
      <c r="C23" s="210">
        <f>'III UZ vse UE'!C66</f>
        <v>7484</v>
      </c>
      <c r="D23" s="210">
        <f>'III UZ vse UE'!D66</f>
        <v>631164.47</v>
      </c>
      <c r="E23" s="235">
        <f t="shared" si="0"/>
        <v>84.33517771245323</v>
      </c>
      <c r="F23" s="236">
        <f t="shared" si="1"/>
        <v>100.0298632575652</v>
      </c>
    </row>
    <row r="24" spans="1:6" ht="12" customHeight="1">
      <c r="A24" s="234">
        <v>6212</v>
      </c>
      <c r="B24" s="206" t="s">
        <v>14</v>
      </c>
      <c r="C24" s="210">
        <f>'III UZ vse UE'!C21</f>
        <v>6999</v>
      </c>
      <c r="D24" s="210">
        <f>'III UZ vse UE'!D21</f>
        <v>595721.06999999995</v>
      </c>
      <c r="E24" s="235">
        <f t="shared" si="0"/>
        <v>85.115169309901404</v>
      </c>
      <c r="F24" s="236">
        <f t="shared" si="1"/>
        <v>100.95501044941456</v>
      </c>
    </row>
    <row r="25" spans="1:6" ht="12" customHeight="1">
      <c r="A25" s="234">
        <v>6241</v>
      </c>
      <c r="B25" s="206" t="s">
        <v>43</v>
      </c>
      <c r="C25" s="210">
        <f>'III UZ vse UE'!C50</f>
        <v>6046</v>
      </c>
      <c r="D25" s="210">
        <f>'III UZ vse UE'!D50</f>
        <v>515591.42</v>
      </c>
      <c r="E25" s="235">
        <f t="shared" si="0"/>
        <v>85.278104531921926</v>
      </c>
      <c r="F25" s="236">
        <f t="shared" si="1"/>
        <v>101.14826774038895</v>
      </c>
    </row>
    <row r="26" spans="1:6" ht="12" customHeight="1">
      <c r="A26" s="234">
        <v>6210</v>
      </c>
      <c r="B26" s="206" t="s">
        <v>12</v>
      </c>
      <c r="C26" s="210">
        <f>'III UZ vse UE'!C19</f>
        <v>5250</v>
      </c>
      <c r="D26" s="210">
        <f>'III UZ vse UE'!D19</f>
        <v>459028.4</v>
      </c>
      <c r="E26" s="235">
        <f t="shared" si="0"/>
        <v>87.433980952380963</v>
      </c>
      <c r="F26" s="236">
        <f t="shared" si="1"/>
        <v>103.70535043575018</v>
      </c>
    </row>
    <row r="27" spans="1:6" ht="12" customHeight="1">
      <c r="A27" s="234">
        <v>6216</v>
      </c>
      <c r="B27" s="206" t="s">
        <v>18</v>
      </c>
      <c r="C27" s="210">
        <f>'III UZ vse UE'!C25</f>
        <v>6942</v>
      </c>
      <c r="D27" s="210">
        <f>'III UZ vse UE'!D25</f>
        <v>684549.84</v>
      </c>
      <c r="E27" s="235">
        <f t="shared" si="0"/>
        <v>98.609887640449429</v>
      </c>
      <c r="F27" s="236">
        <f t="shared" si="1"/>
        <v>116.96108129575309</v>
      </c>
    </row>
    <row r="28" spans="1:6" ht="12" customHeight="1">
      <c r="A28" s="234">
        <v>6252</v>
      </c>
      <c r="B28" s="206" t="s">
        <v>54</v>
      </c>
      <c r="C28" s="210">
        <f>'III UZ vse UE'!C61</f>
        <v>5654</v>
      </c>
      <c r="D28" s="210">
        <f>'III UZ vse UE'!D61</f>
        <v>574275.74</v>
      </c>
      <c r="E28" s="235">
        <f t="shared" si="0"/>
        <v>101.56981605942696</v>
      </c>
      <c r="F28" s="236">
        <f t="shared" si="1"/>
        <v>120.47184919870354</v>
      </c>
    </row>
    <row r="29" spans="1:6" ht="12" customHeight="1">
      <c r="A29" s="234">
        <v>6213</v>
      </c>
      <c r="B29" s="206" t="s">
        <v>15</v>
      </c>
      <c r="C29" s="210">
        <f>'III UZ vse UE'!C22</f>
        <v>7461</v>
      </c>
      <c r="D29" s="210">
        <f>'III UZ vse UE'!D22</f>
        <v>774799.97</v>
      </c>
      <c r="E29" s="235">
        <f t="shared" si="0"/>
        <v>103.84666532636375</v>
      </c>
      <c r="F29" s="236">
        <f t="shared" si="1"/>
        <v>123.17241765669996</v>
      </c>
    </row>
    <row r="30" spans="1:6" ht="12" customHeight="1">
      <c r="A30" s="234">
        <v>6233</v>
      </c>
      <c r="B30" s="206" t="s">
        <v>35</v>
      </c>
      <c r="C30" s="210">
        <f>'III UZ vse UE'!C42</f>
        <v>6060</v>
      </c>
      <c r="D30" s="210">
        <f>'III UZ vse UE'!D42</f>
        <v>644724.99</v>
      </c>
      <c r="E30" s="235">
        <f t="shared" si="0"/>
        <v>106.39026237623762</v>
      </c>
      <c r="F30" s="236">
        <f t="shared" si="1"/>
        <v>126.18937537212385</v>
      </c>
    </row>
    <row r="31" spans="1:6" ht="12" customHeight="1">
      <c r="A31" s="234">
        <v>6207</v>
      </c>
      <c r="B31" s="206" t="s">
        <v>9</v>
      </c>
      <c r="C31" s="210">
        <f>'III UZ vse UE'!C16</f>
        <v>3418</v>
      </c>
      <c r="D31" s="210">
        <f>'III UZ vse UE'!D16</f>
        <v>415286.99</v>
      </c>
      <c r="E31" s="235">
        <f t="shared" si="0"/>
        <v>121.49999707431246</v>
      </c>
      <c r="F31" s="236">
        <f t="shared" si="1"/>
        <v>144.111015388818</v>
      </c>
    </row>
    <row r="32" spans="1:6" ht="12" customHeight="1">
      <c r="A32" s="234">
        <v>6254</v>
      </c>
      <c r="B32" s="206" t="s">
        <v>56</v>
      </c>
      <c r="C32" s="210">
        <f>'III UZ vse UE'!C63</f>
        <v>4876</v>
      </c>
      <c r="D32" s="210">
        <f>'III UZ vse UE'!D63</f>
        <v>601856.06000000006</v>
      </c>
      <c r="E32" s="235">
        <f t="shared" si="0"/>
        <v>123.43233388022971</v>
      </c>
      <c r="F32" s="236">
        <f t="shared" si="1"/>
        <v>146.40295798864869</v>
      </c>
    </row>
    <row r="33" spans="1:6">
      <c r="A33" s="44"/>
      <c r="B33" s="44"/>
      <c r="C33" s="44"/>
      <c r="D33" s="44"/>
      <c r="E33" s="44"/>
      <c r="F33" s="44"/>
    </row>
    <row r="63" spans="3:3">
      <c r="C63" s="6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&amp;R27</oddHeader>
    <oddFooter>&amp;C&amp;8Ministrstvo za javno upravo / Služba za upravne enote</oddFooter>
  </headerFooter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</sheetPr>
  <dimension ref="A1:E61"/>
  <sheetViews>
    <sheetView zoomScaleNormal="100" workbookViewId="0">
      <selection activeCell="E34" sqref="E34"/>
    </sheetView>
  </sheetViews>
  <sheetFormatPr defaultRowHeight="12.75"/>
  <cols>
    <col min="1" max="1" width="6" style="62" customWidth="1"/>
    <col min="2" max="2" width="21.140625" style="62" customWidth="1"/>
    <col min="3" max="3" width="14.5703125" style="62" bestFit="1" customWidth="1"/>
    <col min="4" max="4" width="10.7109375" style="62" bestFit="1" customWidth="1"/>
    <col min="5" max="5" width="14.5703125" style="62" bestFit="1" customWidth="1"/>
    <col min="6" max="16384" width="9.140625" style="62"/>
  </cols>
  <sheetData>
    <row r="1" spans="1:5">
      <c r="A1" s="62" t="s">
        <v>103</v>
      </c>
      <c r="E1" s="63"/>
    </row>
    <row r="2" spans="1:5" s="64" customFormat="1" ht="15">
      <c r="A2" s="64" t="s">
        <v>140</v>
      </c>
      <c r="E2" s="65"/>
    </row>
    <row r="3" spans="1:5" s="16" customFormat="1" ht="15.75">
      <c r="A3" s="16" t="s">
        <v>94</v>
      </c>
      <c r="E3" s="66"/>
    </row>
    <row r="4" spans="1:5" ht="15.75">
      <c r="A4" s="16" t="s">
        <v>64</v>
      </c>
    </row>
    <row r="5" spans="1:5" ht="16.5" thickBot="1">
      <c r="A5" s="16"/>
    </row>
    <row r="6" spans="1:5" s="69" customFormat="1" ht="12">
      <c r="A6" s="67" t="s">
        <v>67</v>
      </c>
      <c r="B6" s="68" t="s">
        <v>68</v>
      </c>
      <c r="C6" s="116" t="s">
        <v>95</v>
      </c>
      <c r="D6" s="68" t="s">
        <v>77</v>
      </c>
      <c r="E6" s="140" t="s">
        <v>96</v>
      </c>
    </row>
    <row r="7" spans="1:5" s="69" customFormat="1" ht="12">
      <c r="A7" s="70"/>
      <c r="B7" s="71"/>
      <c r="C7" s="118" t="s">
        <v>97</v>
      </c>
      <c r="D7" s="71" t="s">
        <v>78</v>
      </c>
      <c r="E7" s="141" t="s">
        <v>98</v>
      </c>
    </row>
    <row r="8" spans="1:5" s="69" customFormat="1" ht="12">
      <c r="A8" s="70"/>
      <c r="B8" s="71"/>
      <c r="C8" s="118" t="s">
        <v>99</v>
      </c>
      <c r="D8" s="71" t="s">
        <v>142</v>
      </c>
      <c r="E8" s="141" t="s">
        <v>99</v>
      </c>
    </row>
    <row r="9" spans="1:5" s="69" customFormat="1" ht="12">
      <c r="A9" s="70"/>
      <c r="B9" s="71"/>
      <c r="C9" s="118" t="s">
        <v>143</v>
      </c>
      <c r="D9" s="71" t="s">
        <v>1</v>
      </c>
      <c r="E9" s="141" t="s">
        <v>1</v>
      </c>
    </row>
    <row r="10" spans="1:5" s="69" customFormat="1" thickBot="1">
      <c r="A10" s="72"/>
      <c r="B10" s="14"/>
      <c r="C10" s="23">
        <v>1</v>
      </c>
      <c r="D10" s="73">
        <v>2</v>
      </c>
      <c r="E10" s="74" t="s">
        <v>2</v>
      </c>
    </row>
    <row r="11" spans="1:5" s="110" customFormat="1" ht="13.5" thickBot="1">
      <c r="A11" s="101"/>
      <c r="B11" s="18"/>
      <c r="C11" s="62"/>
      <c r="D11" s="62"/>
      <c r="E11" s="62"/>
    </row>
    <row r="12" spans="1:5" s="79" customFormat="1" ht="13.5" thickBot="1">
      <c r="A12" s="81">
        <v>6224</v>
      </c>
      <c r="B12" s="176" t="s">
        <v>26</v>
      </c>
      <c r="C12" s="184">
        <f>'III UZ vse UE'!C33</f>
        <v>141184</v>
      </c>
      <c r="D12" s="184">
        <f>'III UZ vse UE'!D33</f>
        <v>6542176.21</v>
      </c>
      <c r="E12" s="185">
        <f>D12/C12</f>
        <v>46.337943463848596</v>
      </c>
    </row>
    <row r="13" spans="1:5" ht="13.5" thickBot="1">
      <c r="A13" s="103"/>
      <c r="B13" s="103"/>
      <c r="C13" s="135"/>
      <c r="D13" s="135"/>
      <c r="E13" s="134"/>
    </row>
    <row r="14" spans="1:5" s="95" customFormat="1" ht="18" customHeight="1" thickBot="1">
      <c r="B14" s="59" t="s">
        <v>65</v>
      </c>
      <c r="C14" s="60">
        <f>C12+C15+C16+C17</f>
        <v>883428</v>
      </c>
      <c r="D14" s="60">
        <f>D12+D15+D16+D17</f>
        <v>58085520.170000002</v>
      </c>
      <c r="E14" s="61">
        <f>D14/C14</f>
        <v>65.750146214518892</v>
      </c>
    </row>
    <row r="15" spans="1:5">
      <c r="B15" s="112" t="s">
        <v>62</v>
      </c>
      <c r="C15" s="136">
        <v>271857</v>
      </c>
      <c r="D15" s="136">
        <v>16906923</v>
      </c>
      <c r="E15" s="137">
        <f>D15/C15</f>
        <v>62.190500888334675</v>
      </c>
    </row>
    <row r="16" spans="1:5">
      <c r="B16" s="114" t="s">
        <v>76</v>
      </c>
      <c r="C16" s="138">
        <v>330855</v>
      </c>
      <c r="D16" s="138">
        <v>22872286.260000002</v>
      </c>
      <c r="E16" s="139">
        <f>D16/C16</f>
        <v>69.130846624654311</v>
      </c>
    </row>
    <row r="17" spans="2:5">
      <c r="B17" s="114" t="s">
        <v>63</v>
      </c>
      <c r="C17" s="138">
        <v>139532</v>
      </c>
      <c r="D17" s="138">
        <v>11764134.700000003</v>
      </c>
      <c r="E17" s="139">
        <f>D17/C17</f>
        <v>84.311374451738686</v>
      </c>
    </row>
    <row r="61" spans="3:3">
      <c r="C61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&amp;R28</oddHeader>
    <oddFooter>&amp;C&amp;8Ministrstvo za javno upravo / Služba za upravne enote</oddFooter>
  </headerFooter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63"/>
  </sheetPr>
  <dimension ref="A1:H69"/>
  <sheetViews>
    <sheetView zoomScaleNormal="100" workbookViewId="0">
      <pane xSplit="2" ySplit="9" topLeftCell="C28" activePane="bottomRight" state="frozen"/>
      <selection activeCell="I11" sqref="I11"/>
      <selection pane="topRight" activeCell="I11" sqref="I11"/>
      <selection pane="bottomLeft" activeCell="I11" sqref="I11"/>
      <selection pane="bottomRight" activeCell="E35" sqref="E35"/>
    </sheetView>
  </sheetViews>
  <sheetFormatPr defaultRowHeight="12.75"/>
  <cols>
    <col min="1" max="1" width="9.140625" style="62"/>
    <col min="2" max="2" width="17.85546875" style="62" bestFit="1" customWidth="1"/>
    <col min="3" max="3" width="10.140625" style="62" bestFit="1" customWidth="1"/>
    <col min="4" max="4" width="11.7109375" style="62" customWidth="1"/>
    <col min="5" max="5" width="17" style="62" bestFit="1" customWidth="1"/>
    <col min="6" max="6" width="12.85546875" style="62" bestFit="1" customWidth="1"/>
    <col min="7" max="16384" width="9.140625" style="62"/>
  </cols>
  <sheetData>
    <row r="1" spans="1:8">
      <c r="E1" s="63"/>
    </row>
    <row r="2" spans="1:8" s="64" customFormat="1" ht="15">
      <c r="A2" s="64" t="s">
        <v>140</v>
      </c>
      <c r="E2" s="65"/>
    </row>
    <row r="3" spans="1:8" s="16" customFormat="1" ht="15.75">
      <c r="A3" s="16" t="s">
        <v>105</v>
      </c>
      <c r="E3" s="66"/>
    </row>
    <row r="4" spans="1:8" ht="6.75" customHeight="1" thickBot="1"/>
    <row r="5" spans="1:8" s="117" customFormat="1" ht="12">
      <c r="A5" s="67" t="s">
        <v>67</v>
      </c>
      <c r="B5" s="68" t="s">
        <v>68</v>
      </c>
      <c r="C5" s="68" t="s">
        <v>106</v>
      </c>
      <c r="D5" s="68" t="s">
        <v>77</v>
      </c>
      <c r="E5" s="67" t="s">
        <v>82</v>
      </c>
      <c r="F5" s="68" t="s">
        <v>83</v>
      </c>
    </row>
    <row r="6" spans="1:8" s="117" customFormat="1" ht="12">
      <c r="A6" s="70"/>
      <c r="B6" s="71"/>
      <c r="C6" s="71" t="s">
        <v>107</v>
      </c>
      <c r="D6" s="71" t="s">
        <v>78</v>
      </c>
      <c r="E6" s="70" t="s">
        <v>85</v>
      </c>
      <c r="F6" s="71" t="s">
        <v>86</v>
      </c>
    </row>
    <row r="7" spans="1:8" s="117" customFormat="1" ht="12">
      <c r="A7" s="70"/>
      <c r="B7" s="71"/>
      <c r="C7" s="118" t="d">
        <v>2018-12-31</v>
      </c>
      <c r="D7" s="71" t="s">
        <v>142</v>
      </c>
      <c r="E7" s="70" t="s">
        <v>108</v>
      </c>
      <c r="F7" s="71" t="s">
        <v>88</v>
      </c>
    </row>
    <row r="8" spans="1:8" s="117" customFormat="1" ht="12">
      <c r="A8" s="70"/>
      <c r="B8" s="71"/>
      <c r="C8" s="71"/>
      <c r="D8" s="71" t="s">
        <v>1</v>
      </c>
      <c r="E8" s="70" t="s">
        <v>1</v>
      </c>
      <c r="F8" s="71"/>
    </row>
    <row r="9" spans="1:8" s="117" customFormat="1" thickBot="1">
      <c r="A9" s="72"/>
      <c r="B9" s="14"/>
      <c r="C9" s="73">
        <v>1</v>
      </c>
      <c r="D9" s="73">
        <v>2</v>
      </c>
      <c r="E9" s="72" t="s">
        <v>2</v>
      </c>
      <c r="F9" s="73"/>
    </row>
    <row r="10" spans="1:8" ht="12" customHeight="1">
      <c r="A10" s="75">
        <v>6201</v>
      </c>
      <c r="B10" s="76" t="s">
        <v>3</v>
      </c>
      <c r="C10" s="204">
        <v>29</v>
      </c>
      <c r="D10" s="149">
        <f>'I-17,18 vse UE'!D10</f>
        <v>819044.36</v>
      </c>
      <c r="E10" s="142">
        <f>D10/C10</f>
        <v>28242.908965517239</v>
      </c>
      <c r="F10" s="54">
        <f>E10*100/26343</f>
        <v>107.21219665762153</v>
      </c>
    </row>
    <row r="11" spans="1:8" ht="12" customHeight="1">
      <c r="A11" s="75">
        <v>6202</v>
      </c>
      <c r="B11" s="76" t="s">
        <v>4</v>
      </c>
      <c r="C11" s="204">
        <v>35</v>
      </c>
      <c r="D11" s="149">
        <f>'I-17,18 vse UE'!D11</f>
        <v>981825.69</v>
      </c>
      <c r="E11" s="142">
        <f t="shared" ref="E11:E68" si="0">D11/C11</f>
        <v>28052.162571428569</v>
      </c>
      <c r="F11" s="54">
        <f t="shared" ref="F11:F67" si="1">E11*100/26343</f>
        <v>106.48810906665364</v>
      </c>
    </row>
    <row r="12" spans="1:8" ht="12" customHeight="1">
      <c r="A12" s="75">
        <v>6203</v>
      </c>
      <c r="B12" s="76" t="s">
        <v>5</v>
      </c>
      <c r="C12" s="204">
        <v>78</v>
      </c>
      <c r="D12" s="149">
        <f>'I-17,18 vse UE'!D12</f>
        <v>2044210.54</v>
      </c>
      <c r="E12" s="142">
        <f t="shared" si="0"/>
        <v>26207.827435897438</v>
      </c>
      <c r="F12" s="54">
        <f t="shared" si="1"/>
        <v>99.486874827838292</v>
      </c>
    </row>
    <row r="13" spans="1:8" ht="12" customHeight="1">
      <c r="A13" s="75">
        <v>6204</v>
      </c>
      <c r="B13" s="76" t="s">
        <v>6</v>
      </c>
      <c r="C13" s="204">
        <v>23</v>
      </c>
      <c r="D13" s="149">
        <f>'I-17,18 vse UE'!D13</f>
        <v>683751.52</v>
      </c>
      <c r="E13" s="142">
        <f t="shared" si="0"/>
        <v>29728.326956521742</v>
      </c>
      <c r="F13" s="54">
        <f t="shared" si="1"/>
        <v>112.85095454778022</v>
      </c>
      <c r="H13" s="162"/>
    </row>
    <row r="14" spans="1:8" ht="12" customHeight="1">
      <c r="A14" s="75">
        <v>6205</v>
      </c>
      <c r="B14" s="76" t="s">
        <v>7</v>
      </c>
      <c r="C14" s="204">
        <v>30</v>
      </c>
      <c r="D14" s="149">
        <f>'I-17,18 vse UE'!D14</f>
        <v>796123.14</v>
      </c>
      <c r="E14" s="142">
        <f t="shared" si="0"/>
        <v>26537.438000000002</v>
      </c>
      <c r="F14" s="54">
        <f t="shared" si="1"/>
        <v>100.73810120335574</v>
      </c>
    </row>
    <row r="15" spans="1:8" ht="12" customHeight="1">
      <c r="A15" s="75">
        <v>6206</v>
      </c>
      <c r="B15" s="76" t="s">
        <v>8</v>
      </c>
      <c r="C15" s="204">
        <v>41.5</v>
      </c>
      <c r="D15" s="149">
        <f>'I-17,18 vse UE'!D15</f>
        <v>1063289.4099999999</v>
      </c>
      <c r="E15" s="142">
        <f t="shared" si="0"/>
        <v>25621.431566265059</v>
      </c>
      <c r="F15" s="54">
        <f t="shared" si="1"/>
        <v>97.260872209942136</v>
      </c>
    </row>
    <row r="16" spans="1:8" ht="12" customHeight="1">
      <c r="A16" s="75">
        <v>6207</v>
      </c>
      <c r="B16" s="76" t="s">
        <v>9</v>
      </c>
      <c r="C16" s="204">
        <v>16</v>
      </c>
      <c r="D16" s="149">
        <f>'I-17,18 vse UE'!D16</f>
        <v>415286.99</v>
      </c>
      <c r="E16" s="142">
        <f t="shared" si="0"/>
        <v>25955.436874999999</v>
      </c>
      <c r="F16" s="54">
        <f t="shared" si="1"/>
        <v>98.528781365068525</v>
      </c>
    </row>
    <row r="17" spans="1:6" ht="12" customHeight="1">
      <c r="A17" s="75">
        <v>6208</v>
      </c>
      <c r="B17" s="76" t="s">
        <v>10</v>
      </c>
      <c r="C17" s="204">
        <v>28</v>
      </c>
      <c r="D17" s="149">
        <f>'I-17,18 vse UE'!D17</f>
        <v>823704.32</v>
      </c>
      <c r="E17" s="142">
        <f t="shared" si="0"/>
        <v>29418.011428571426</v>
      </c>
      <c r="F17" s="54">
        <f t="shared" si="1"/>
        <v>111.67297357389602</v>
      </c>
    </row>
    <row r="18" spans="1:6" ht="12" customHeight="1">
      <c r="A18" s="75">
        <v>6209</v>
      </c>
      <c r="B18" s="76" t="s">
        <v>11</v>
      </c>
      <c r="C18" s="204">
        <v>32</v>
      </c>
      <c r="D18" s="149">
        <f>'I-17,18 vse UE'!D18</f>
        <v>824674.42</v>
      </c>
      <c r="E18" s="142">
        <f t="shared" si="0"/>
        <v>25771.075625000001</v>
      </c>
      <c r="F18" s="54">
        <f t="shared" si="1"/>
        <v>97.828932259044151</v>
      </c>
    </row>
    <row r="19" spans="1:6" ht="12" customHeight="1">
      <c r="A19" s="75">
        <v>6210</v>
      </c>
      <c r="B19" s="76" t="s">
        <v>12</v>
      </c>
      <c r="C19" s="204">
        <v>17</v>
      </c>
      <c r="D19" s="149">
        <f>'I-17,18 vse UE'!D19</f>
        <v>459028.4</v>
      </c>
      <c r="E19" s="142">
        <f t="shared" si="0"/>
        <v>27001.670588235294</v>
      </c>
      <c r="F19" s="54">
        <f t="shared" si="1"/>
        <v>102.50036286009679</v>
      </c>
    </row>
    <row r="20" spans="1:6" ht="12" customHeight="1">
      <c r="A20" s="75">
        <v>6211</v>
      </c>
      <c r="B20" s="76" t="s">
        <v>13</v>
      </c>
      <c r="C20" s="204">
        <v>18</v>
      </c>
      <c r="D20" s="149">
        <f>'I-17,18 vse UE'!D20</f>
        <v>513926.02</v>
      </c>
      <c r="E20" s="142">
        <f t="shared" si="0"/>
        <v>28551.445555555558</v>
      </c>
      <c r="F20" s="54">
        <f t="shared" si="1"/>
        <v>108.383424650023</v>
      </c>
    </row>
    <row r="21" spans="1:6" ht="12" customHeight="1">
      <c r="A21" s="75">
        <v>6212</v>
      </c>
      <c r="B21" s="76" t="s">
        <v>14</v>
      </c>
      <c r="C21" s="204">
        <v>20.5</v>
      </c>
      <c r="D21" s="149">
        <f>'I-17,18 vse UE'!D21</f>
        <v>595721.06999999995</v>
      </c>
      <c r="E21" s="142">
        <f t="shared" si="0"/>
        <v>29059.564390243901</v>
      </c>
      <c r="F21" s="54">
        <f t="shared" si="1"/>
        <v>110.31228178356263</v>
      </c>
    </row>
    <row r="22" spans="1:6" ht="12" customHeight="1">
      <c r="A22" s="75">
        <v>6213</v>
      </c>
      <c r="B22" s="76" t="s">
        <v>15</v>
      </c>
      <c r="C22" s="204">
        <v>29</v>
      </c>
      <c r="D22" s="149">
        <f>'I-17,18 vse UE'!D22</f>
        <v>774799.97</v>
      </c>
      <c r="E22" s="142">
        <f t="shared" si="0"/>
        <v>26717.240344827584</v>
      </c>
      <c r="F22" s="54">
        <f t="shared" si="1"/>
        <v>101.42064436407237</v>
      </c>
    </row>
    <row r="23" spans="1:6" ht="12" customHeight="1">
      <c r="A23" s="75">
        <v>6214</v>
      </c>
      <c r="B23" s="76" t="s">
        <v>16</v>
      </c>
      <c r="C23" s="204">
        <v>33</v>
      </c>
      <c r="D23" s="149">
        <f>'I-17,18 vse UE'!D23</f>
        <v>845741.27</v>
      </c>
      <c r="E23" s="142">
        <f t="shared" si="0"/>
        <v>25628.523333333334</v>
      </c>
      <c r="F23" s="54">
        <f t="shared" si="1"/>
        <v>97.287793088613043</v>
      </c>
    </row>
    <row r="24" spans="1:6" ht="12" customHeight="1">
      <c r="A24" s="75">
        <v>6215</v>
      </c>
      <c r="B24" s="76" t="s">
        <v>17</v>
      </c>
      <c r="C24" s="204">
        <v>29</v>
      </c>
      <c r="D24" s="149">
        <f>'I-17,18 vse UE'!D24</f>
        <v>847916.82</v>
      </c>
      <c r="E24" s="142">
        <f t="shared" si="0"/>
        <v>29238.511034482755</v>
      </c>
      <c r="F24" s="54">
        <f t="shared" si="1"/>
        <v>110.9915766407879</v>
      </c>
    </row>
    <row r="25" spans="1:6" ht="12" customHeight="1">
      <c r="A25" s="75">
        <v>6216</v>
      </c>
      <c r="B25" s="76" t="s">
        <v>18</v>
      </c>
      <c r="C25" s="204">
        <v>23.5</v>
      </c>
      <c r="D25" s="149">
        <f>'I-17,18 vse UE'!D25</f>
        <v>684549.84</v>
      </c>
      <c r="E25" s="142">
        <f t="shared" si="0"/>
        <v>29129.780425531913</v>
      </c>
      <c r="F25" s="54">
        <f t="shared" si="1"/>
        <v>110.57882710978976</v>
      </c>
    </row>
    <row r="26" spans="1:6" ht="12" customHeight="1">
      <c r="A26" s="75">
        <v>6217</v>
      </c>
      <c r="B26" s="76" t="s">
        <v>19</v>
      </c>
      <c r="C26" s="204">
        <v>53.5</v>
      </c>
      <c r="D26" s="149">
        <f>'I-17,18 vse UE'!D26</f>
        <v>1386024.34</v>
      </c>
      <c r="E26" s="142">
        <f t="shared" si="0"/>
        <v>25906.997009345796</v>
      </c>
      <c r="F26" s="54">
        <f t="shared" si="1"/>
        <v>98.344900008904816</v>
      </c>
    </row>
    <row r="27" spans="1:6" ht="12" customHeight="1">
      <c r="A27" s="75">
        <v>6218</v>
      </c>
      <c r="B27" s="76" t="s">
        <v>20</v>
      </c>
      <c r="C27" s="204">
        <v>78</v>
      </c>
      <c r="D27" s="149">
        <f>'I-17,18 vse UE'!D27</f>
        <v>2134438.2400000002</v>
      </c>
      <c r="E27" s="142">
        <f t="shared" si="0"/>
        <v>27364.592820512822</v>
      </c>
      <c r="F27" s="54">
        <f t="shared" si="1"/>
        <v>103.8780428216711</v>
      </c>
    </row>
    <row r="28" spans="1:6" ht="12" customHeight="1">
      <c r="A28" s="75">
        <v>6219</v>
      </c>
      <c r="B28" s="80" t="s">
        <v>21</v>
      </c>
      <c r="C28" s="204">
        <v>35</v>
      </c>
      <c r="D28" s="149">
        <f>'I-17,18 vse UE'!D28</f>
        <v>968253.62</v>
      </c>
      <c r="E28" s="142">
        <f t="shared" si="0"/>
        <v>27664.389142857144</v>
      </c>
      <c r="F28" s="54">
        <f t="shared" si="1"/>
        <v>105.016092103622</v>
      </c>
    </row>
    <row r="29" spans="1:6" ht="12" customHeight="1">
      <c r="A29" s="81">
        <v>6220</v>
      </c>
      <c r="B29" s="76" t="s">
        <v>22</v>
      </c>
      <c r="C29" s="204">
        <v>23.5</v>
      </c>
      <c r="D29" s="149">
        <f>'I-17,18 vse UE'!D29</f>
        <v>619411.96</v>
      </c>
      <c r="E29" s="142">
        <f t="shared" si="0"/>
        <v>26357.95574468085</v>
      </c>
      <c r="F29" s="54">
        <f t="shared" si="1"/>
        <v>100.05677312637457</v>
      </c>
    </row>
    <row r="30" spans="1:6" ht="12" customHeight="1">
      <c r="A30" s="75">
        <v>6221</v>
      </c>
      <c r="B30" s="82" t="s">
        <v>23</v>
      </c>
      <c r="C30" s="204">
        <v>22</v>
      </c>
      <c r="D30" s="149">
        <f>'I-17,18 vse UE'!D30</f>
        <v>554398.18000000005</v>
      </c>
      <c r="E30" s="142">
        <f t="shared" si="0"/>
        <v>25199.917272727274</v>
      </c>
      <c r="F30" s="54">
        <f t="shared" si="1"/>
        <v>95.66077239770442</v>
      </c>
    </row>
    <row r="31" spans="1:6" ht="12" customHeight="1">
      <c r="A31" s="75">
        <v>6222</v>
      </c>
      <c r="B31" s="80" t="s">
        <v>24</v>
      </c>
      <c r="C31" s="204">
        <v>39</v>
      </c>
      <c r="D31" s="149">
        <f>'I-17,18 vse UE'!D31</f>
        <v>975343.98</v>
      </c>
      <c r="E31" s="142">
        <f t="shared" si="0"/>
        <v>25008.82</v>
      </c>
      <c r="F31" s="54">
        <f t="shared" si="1"/>
        <v>94.935352845158107</v>
      </c>
    </row>
    <row r="32" spans="1:6" ht="12" customHeight="1">
      <c r="A32" s="81">
        <v>6223</v>
      </c>
      <c r="B32" s="76" t="s">
        <v>25</v>
      </c>
      <c r="C32" s="204">
        <v>24</v>
      </c>
      <c r="D32" s="149">
        <f>'I-17,18 vse UE'!D32</f>
        <v>610292.06999999995</v>
      </c>
      <c r="E32" s="142">
        <f t="shared" si="0"/>
        <v>25428.836249999997</v>
      </c>
      <c r="F32" s="54">
        <f t="shared" si="1"/>
        <v>96.529765971984943</v>
      </c>
    </row>
    <row r="33" spans="1:6" ht="12" customHeight="1">
      <c r="A33" s="81">
        <v>6224</v>
      </c>
      <c r="B33" s="82" t="s">
        <v>26</v>
      </c>
      <c r="C33" s="204">
        <v>264.5</v>
      </c>
      <c r="D33" s="149">
        <f>'I-17,18 vse UE'!D33</f>
        <v>6542176.21</v>
      </c>
      <c r="E33" s="142">
        <f t="shared" si="0"/>
        <v>24734.125557655956</v>
      </c>
      <c r="F33" s="54">
        <f t="shared" si="1"/>
        <v>93.892592178779779</v>
      </c>
    </row>
    <row r="34" spans="1:6" ht="12" customHeight="1">
      <c r="A34" s="75">
        <v>6225</v>
      </c>
      <c r="B34" s="82" t="s">
        <v>27</v>
      </c>
      <c r="C34" s="204">
        <v>24</v>
      </c>
      <c r="D34" s="149">
        <f>'I-17,18 vse UE'!D34</f>
        <v>632129.51</v>
      </c>
      <c r="E34" s="142">
        <f t="shared" si="0"/>
        <v>26338.729583333334</v>
      </c>
      <c r="F34" s="54">
        <f t="shared" si="1"/>
        <v>99.98378917865594</v>
      </c>
    </row>
    <row r="35" spans="1:6" ht="12" customHeight="1">
      <c r="A35" s="83">
        <v>6226</v>
      </c>
      <c r="B35" s="76" t="s">
        <v>28</v>
      </c>
      <c r="C35" s="204">
        <v>19</v>
      </c>
      <c r="D35" s="149">
        <f>'I-17,18 vse UE'!D35</f>
        <v>561364.67000000004</v>
      </c>
      <c r="E35" s="142">
        <f t="shared" si="0"/>
        <v>29545.508947368424</v>
      </c>
      <c r="F35" s="54">
        <f t="shared" si="1"/>
        <v>112.15696369953469</v>
      </c>
    </row>
    <row r="36" spans="1:6" ht="12" customHeight="1">
      <c r="A36" s="83">
        <v>6227</v>
      </c>
      <c r="B36" s="84" t="s">
        <v>29</v>
      </c>
      <c r="C36" s="204">
        <v>131</v>
      </c>
      <c r="D36" s="149">
        <f>'I-17,18 vse UE'!D36</f>
        <v>3170449.11</v>
      </c>
      <c r="E36" s="142">
        <f t="shared" si="0"/>
        <v>24201.901603053433</v>
      </c>
      <c r="F36" s="54">
        <f t="shared" si="1"/>
        <v>91.872230205570474</v>
      </c>
    </row>
    <row r="37" spans="1:6" s="95" customFormat="1">
      <c r="A37" s="75">
        <v>6228</v>
      </c>
      <c r="B37" s="76" t="s">
        <v>30</v>
      </c>
      <c r="C37" s="204">
        <v>17.5</v>
      </c>
      <c r="D37" s="149">
        <f>'I-17,18 vse UE'!D37</f>
        <v>462080.03</v>
      </c>
      <c r="E37" s="142">
        <f t="shared" si="0"/>
        <v>26404.573142857145</v>
      </c>
      <c r="F37" s="54">
        <f t="shared" si="1"/>
        <v>100.23373625956476</v>
      </c>
    </row>
    <row r="38" spans="1:6" ht="12" customHeight="1">
      <c r="A38" s="89">
        <v>6229</v>
      </c>
      <c r="B38" s="87" t="s">
        <v>31</v>
      </c>
      <c r="C38" s="204">
        <v>19</v>
      </c>
      <c r="D38" s="149">
        <f>'I-17,18 vse UE'!D38</f>
        <v>533340.16000000003</v>
      </c>
      <c r="E38" s="142">
        <f t="shared" si="0"/>
        <v>28070.534736842106</v>
      </c>
      <c r="F38" s="54">
        <f t="shared" si="1"/>
        <v>106.55785118187795</v>
      </c>
    </row>
    <row r="39" spans="1:6" ht="12" customHeight="1">
      <c r="A39" s="89">
        <v>6230</v>
      </c>
      <c r="B39" s="76" t="s">
        <v>32</v>
      </c>
      <c r="C39" s="205">
        <v>66</v>
      </c>
      <c r="D39" s="149">
        <f>'I-17,18 vse UE'!D39</f>
        <v>1769361.12</v>
      </c>
      <c r="E39" s="142">
        <f t="shared" si="0"/>
        <v>26808.50181818182</v>
      </c>
      <c r="F39" s="54">
        <f t="shared" si="1"/>
        <v>101.76707974863083</v>
      </c>
    </row>
    <row r="40" spans="1:6" ht="12" customHeight="1">
      <c r="A40" s="75">
        <v>6231</v>
      </c>
      <c r="B40" s="76" t="s">
        <v>33</v>
      </c>
      <c r="C40" s="206">
        <v>69</v>
      </c>
      <c r="D40" s="149">
        <f>'I-17,18 vse UE'!D40</f>
        <v>1822209.39</v>
      </c>
      <c r="E40" s="142">
        <f t="shared" si="0"/>
        <v>26408.831739130434</v>
      </c>
      <c r="F40" s="54">
        <f t="shared" si="1"/>
        <v>100.24990220981071</v>
      </c>
    </row>
    <row r="41" spans="1:6" ht="12" customHeight="1">
      <c r="A41" s="75">
        <v>6232</v>
      </c>
      <c r="B41" s="76" t="s">
        <v>34</v>
      </c>
      <c r="C41" s="207">
        <v>70.5</v>
      </c>
      <c r="D41" s="149">
        <f>'I-17,18 vse UE'!D41</f>
        <v>1895919.29</v>
      </c>
      <c r="E41" s="142">
        <f t="shared" si="0"/>
        <v>26892.472198581559</v>
      </c>
      <c r="F41" s="54">
        <f t="shared" si="1"/>
        <v>102.08583759853305</v>
      </c>
    </row>
    <row r="42" spans="1:6" ht="12" customHeight="1">
      <c r="A42" s="75">
        <v>6233</v>
      </c>
      <c r="B42" s="76" t="s">
        <v>35</v>
      </c>
      <c r="C42" s="204">
        <v>23</v>
      </c>
      <c r="D42" s="149">
        <f>'I-17,18 vse UE'!D42</f>
        <v>644724.99</v>
      </c>
      <c r="E42" s="142">
        <f t="shared" si="0"/>
        <v>28031.521304347825</v>
      </c>
      <c r="F42" s="54">
        <f t="shared" si="1"/>
        <v>106.40975327163886</v>
      </c>
    </row>
    <row r="43" spans="1:6" ht="12" customHeight="1">
      <c r="A43" s="75">
        <v>6234</v>
      </c>
      <c r="B43" s="76" t="s">
        <v>36</v>
      </c>
      <c r="C43" s="204">
        <v>26.5</v>
      </c>
      <c r="D43" s="149">
        <f>'I-17,18 vse UE'!D43</f>
        <v>662113.91</v>
      </c>
      <c r="E43" s="142">
        <f t="shared" si="0"/>
        <v>24985.430566037736</v>
      </c>
      <c r="F43" s="54">
        <f t="shared" si="1"/>
        <v>94.846564802937152</v>
      </c>
    </row>
    <row r="44" spans="1:6" ht="12" customHeight="1">
      <c r="A44" s="75">
        <v>6235</v>
      </c>
      <c r="B44" s="76" t="s">
        <v>37</v>
      </c>
      <c r="C44" s="208">
        <v>27</v>
      </c>
      <c r="D44" s="149">
        <f>'I-17,18 vse UE'!D44</f>
        <v>745136.91</v>
      </c>
      <c r="E44" s="142">
        <f t="shared" si="0"/>
        <v>27597.663333333334</v>
      </c>
      <c r="F44" s="54">
        <f t="shared" si="1"/>
        <v>104.76279593566919</v>
      </c>
    </row>
    <row r="45" spans="1:6" ht="12" customHeight="1">
      <c r="A45" s="75">
        <v>6236</v>
      </c>
      <c r="B45" s="76" t="s">
        <v>38</v>
      </c>
      <c r="C45" s="204">
        <v>31</v>
      </c>
      <c r="D45" s="149">
        <f>'I-17,18 vse UE'!D45</f>
        <v>775582.48</v>
      </c>
      <c r="E45" s="142">
        <f t="shared" si="0"/>
        <v>25018.789677419354</v>
      </c>
      <c r="F45" s="54">
        <f t="shared" si="1"/>
        <v>94.97319848695804</v>
      </c>
    </row>
    <row r="46" spans="1:6" ht="12" customHeight="1">
      <c r="A46" s="75">
        <v>6237</v>
      </c>
      <c r="B46" s="76" t="s">
        <v>39</v>
      </c>
      <c r="C46" s="204">
        <v>61.5</v>
      </c>
      <c r="D46" s="149">
        <f>'I-17,18 vse UE'!D46</f>
        <v>1621021.56</v>
      </c>
      <c r="E46" s="142">
        <f t="shared" si="0"/>
        <v>26358.074146341463</v>
      </c>
      <c r="F46" s="54">
        <f t="shared" si="1"/>
        <v>100.05722258794162</v>
      </c>
    </row>
    <row r="47" spans="1:6" ht="12" customHeight="1">
      <c r="A47" s="75">
        <v>6238</v>
      </c>
      <c r="B47" s="76" t="s">
        <v>40</v>
      </c>
      <c r="C47" s="205">
        <v>19.5</v>
      </c>
      <c r="D47" s="149">
        <f>'I-17,18 vse UE'!D47</f>
        <v>543452.93999999994</v>
      </c>
      <c r="E47" s="142">
        <f t="shared" si="0"/>
        <v>27869.381538461537</v>
      </c>
      <c r="F47" s="54">
        <f t="shared" si="1"/>
        <v>105.79425858277924</v>
      </c>
    </row>
    <row r="48" spans="1:6" ht="12" customHeight="1">
      <c r="A48" s="75">
        <v>6239</v>
      </c>
      <c r="B48" s="76" t="s">
        <v>41</v>
      </c>
      <c r="C48" s="206">
        <v>34.5</v>
      </c>
      <c r="D48" s="149">
        <f>'I-17,18 vse UE'!D48</f>
        <v>959662.13</v>
      </c>
      <c r="E48" s="142">
        <f t="shared" si="0"/>
        <v>27816.293623188405</v>
      </c>
      <c r="F48" s="54">
        <f t="shared" si="1"/>
        <v>105.59273288231562</v>
      </c>
    </row>
    <row r="49" spans="1:6" ht="12" customHeight="1">
      <c r="A49" s="75">
        <v>6240</v>
      </c>
      <c r="B49" s="76" t="s">
        <v>42</v>
      </c>
      <c r="C49" s="207">
        <v>31</v>
      </c>
      <c r="D49" s="149">
        <f>'I-17,18 vse UE'!D49</f>
        <v>804879.19</v>
      </c>
      <c r="E49" s="142">
        <f t="shared" si="0"/>
        <v>25963.844838709676</v>
      </c>
      <c r="F49" s="54">
        <f t="shared" si="1"/>
        <v>98.56069862471881</v>
      </c>
    </row>
    <row r="50" spans="1:6" ht="12" customHeight="1">
      <c r="A50" s="75">
        <v>6241</v>
      </c>
      <c r="B50" s="76" t="s">
        <v>43</v>
      </c>
      <c r="C50" s="204">
        <v>19</v>
      </c>
      <c r="D50" s="149">
        <f>'I-17,18 vse UE'!D50</f>
        <v>515591.42</v>
      </c>
      <c r="E50" s="142">
        <f t="shared" si="0"/>
        <v>27136.39052631579</v>
      </c>
      <c r="F50" s="54">
        <f t="shared" si="1"/>
        <v>103.01176982999579</v>
      </c>
    </row>
    <row r="51" spans="1:6" ht="12" customHeight="1">
      <c r="A51" s="75">
        <v>6242</v>
      </c>
      <c r="B51" s="76" t="s">
        <v>44</v>
      </c>
      <c r="C51" s="204">
        <v>20.5</v>
      </c>
      <c r="D51" s="149">
        <f>'I-17,18 vse UE'!D51</f>
        <v>572542.03</v>
      </c>
      <c r="E51" s="142">
        <f t="shared" si="0"/>
        <v>27928.879512195123</v>
      </c>
      <c r="F51" s="54">
        <f t="shared" si="1"/>
        <v>106.02011734500672</v>
      </c>
    </row>
    <row r="52" spans="1:6" ht="12" customHeight="1">
      <c r="A52" s="75">
        <v>6243</v>
      </c>
      <c r="B52" s="76" t="s">
        <v>45</v>
      </c>
      <c r="C52" s="204">
        <v>25</v>
      </c>
      <c r="D52" s="149">
        <f>'I-17,18 vse UE'!D52</f>
        <v>658083.25</v>
      </c>
      <c r="E52" s="142">
        <f t="shared" si="0"/>
        <v>26323.33</v>
      </c>
      <c r="F52" s="54">
        <f t="shared" si="1"/>
        <v>99.925331207531414</v>
      </c>
    </row>
    <row r="53" spans="1:6" ht="12" customHeight="1">
      <c r="A53" s="75">
        <v>6244</v>
      </c>
      <c r="B53" s="76" t="s">
        <v>46</v>
      </c>
      <c r="C53" s="204">
        <v>33</v>
      </c>
      <c r="D53" s="149">
        <f>'I-17,18 vse UE'!D53</f>
        <v>803965.02</v>
      </c>
      <c r="E53" s="142">
        <f t="shared" si="0"/>
        <v>24362.576363636363</v>
      </c>
      <c r="F53" s="54">
        <f t="shared" si="1"/>
        <v>92.482163624630303</v>
      </c>
    </row>
    <row r="54" spans="1:6" ht="12" customHeight="1">
      <c r="A54" s="75">
        <v>6245</v>
      </c>
      <c r="B54" s="76" t="s">
        <v>47</v>
      </c>
      <c r="C54" s="204">
        <v>25.5</v>
      </c>
      <c r="D54" s="149">
        <f>'I-17,18 vse UE'!D54</f>
        <v>656412.27</v>
      </c>
      <c r="E54" s="142">
        <f t="shared" si="0"/>
        <v>25741.657647058822</v>
      </c>
      <c r="F54" s="54">
        <f t="shared" si="1"/>
        <v>97.717259412590906</v>
      </c>
    </row>
    <row r="55" spans="1:6" ht="12" customHeight="1">
      <c r="A55" s="75">
        <v>6246</v>
      </c>
      <c r="B55" s="76" t="s">
        <v>48</v>
      </c>
      <c r="C55" s="204">
        <v>35.5</v>
      </c>
      <c r="D55" s="149">
        <f>'I-17,18 vse UE'!D55</f>
        <v>843140.55</v>
      </c>
      <c r="E55" s="142">
        <f t="shared" si="0"/>
        <v>23750.438028169014</v>
      </c>
      <c r="F55" s="54">
        <f t="shared" si="1"/>
        <v>90.15844067937978</v>
      </c>
    </row>
    <row r="56" spans="1:6" ht="12" customHeight="1">
      <c r="A56" s="75">
        <v>6247</v>
      </c>
      <c r="B56" s="76" t="s">
        <v>49</v>
      </c>
      <c r="C56" s="204">
        <v>24.5</v>
      </c>
      <c r="D56" s="149">
        <f>'I-17,18 vse UE'!D56</f>
        <v>696318.38</v>
      </c>
      <c r="E56" s="142">
        <f t="shared" si="0"/>
        <v>28421.158367346939</v>
      </c>
      <c r="F56" s="54">
        <f t="shared" si="1"/>
        <v>107.88884473046707</v>
      </c>
    </row>
    <row r="57" spans="1:6" ht="12" customHeight="1">
      <c r="A57" s="75">
        <v>6248</v>
      </c>
      <c r="B57" s="76" t="s">
        <v>50</v>
      </c>
      <c r="C57" s="204">
        <v>22</v>
      </c>
      <c r="D57" s="149">
        <f>'I-17,18 vse UE'!D57</f>
        <v>646240.18999999994</v>
      </c>
      <c r="E57" s="142">
        <f t="shared" si="0"/>
        <v>29374.554090909089</v>
      </c>
      <c r="F57" s="54">
        <f t="shared" si="1"/>
        <v>111.50800626697448</v>
      </c>
    </row>
    <row r="58" spans="1:6" ht="12" customHeight="1">
      <c r="A58" s="75">
        <v>6249</v>
      </c>
      <c r="B58" s="76" t="s">
        <v>51</v>
      </c>
      <c r="C58" s="204">
        <v>36</v>
      </c>
      <c r="D58" s="149">
        <f>'I-17,18 vse UE'!D58</f>
        <v>971973.87</v>
      </c>
      <c r="E58" s="142">
        <f t="shared" si="0"/>
        <v>26999.274166666666</v>
      </c>
      <c r="F58" s="54">
        <f t="shared" si="1"/>
        <v>102.49126586442951</v>
      </c>
    </row>
    <row r="59" spans="1:6" ht="12" customHeight="1">
      <c r="A59" s="75">
        <v>6250</v>
      </c>
      <c r="B59" s="76" t="s">
        <v>52</v>
      </c>
      <c r="C59" s="204">
        <v>40</v>
      </c>
      <c r="D59" s="149">
        <f>'I-17,18 vse UE'!D59</f>
        <v>1091137.96</v>
      </c>
      <c r="E59" s="142">
        <f t="shared" si="0"/>
        <v>27278.449000000001</v>
      </c>
      <c r="F59" s="54">
        <f t="shared" si="1"/>
        <v>103.55103443039896</v>
      </c>
    </row>
    <row r="60" spans="1:6" ht="12" customHeight="1">
      <c r="A60" s="75">
        <v>6251</v>
      </c>
      <c r="B60" s="76" t="s">
        <v>53</v>
      </c>
      <c r="C60" s="204">
        <v>29</v>
      </c>
      <c r="D60" s="149">
        <f>'I-17,18 vse UE'!D60</f>
        <v>748778.86</v>
      </c>
      <c r="E60" s="142">
        <f t="shared" si="0"/>
        <v>25819.96068965517</v>
      </c>
      <c r="F60" s="54">
        <f t="shared" si="1"/>
        <v>98.014503623942488</v>
      </c>
    </row>
    <row r="61" spans="1:6" ht="12" customHeight="1">
      <c r="A61" s="75">
        <v>6252</v>
      </c>
      <c r="B61" s="76" t="s">
        <v>54</v>
      </c>
      <c r="C61" s="204">
        <v>22</v>
      </c>
      <c r="D61" s="149">
        <f>'I-17,18 vse UE'!D61</f>
        <v>574275.74</v>
      </c>
      <c r="E61" s="142">
        <f t="shared" si="0"/>
        <v>26103.442727272726</v>
      </c>
      <c r="F61" s="54">
        <f t="shared" si="1"/>
        <v>99.090622659806115</v>
      </c>
    </row>
    <row r="62" spans="1:6" ht="12" customHeight="1">
      <c r="A62" s="75">
        <v>6253</v>
      </c>
      <c r="B62" s="76" t="s">
        <v>55</v>
      </c>
      <c r="C62" s="204">
        <v>24</v>
      </c>
      <c r="D62" s="149">
        <f>'I-17,18 vse UE'!D62</f>
        <v>661318.03</v>
      </c>
      <c r="E62" s="142">
        <f t="shared" si="0"/>
        <v>27554.917916666669</v>
      </c>
      <c r="F62" s="54">
        <f t="shared" si="1"/>
        <v>104.60053113414064</v>
      </c>
    </row>
    <row r="63" spans="1:6" ht="12" customHeight="1">
      <c r="A63" s="75">
        <v>6254</v>
      </c>
      <c r="B63" s="76" t="s">
        <v>56</v>
      </c>
      <c r="C63" s="204">
        <v>20</v>
      </c>
      <c r="D63" s="149">
        <f>'I-17,18 vse UE'!D63</f>
        <v>601856.06000000006</v>
      </c>
      <c r="E63" s="142">
        <f t="shared" si="0"/>
        <v>30092.803000000004</v>
      </c>
      <c r="F63" s="54">
        <f t="shared" si="1"/>
        <v>114.23453289298865</v>
      </c>
    </row>
    <row r="64" spans="1:6" ht="12" customHeight="1">
      <c r="A64" s="75">
        <v>6255</v>
      </c>
      <c r="B64" s="76" t="s">
        <v>57</v>
      </c>
      <c r="C64" s="204">
        <v>45</v>
      </c>
      <c r="D64" s="149">
        <f>'I-17,18 vse UE'!D64</f>
        <v>1111592.6000000001</v>
      </c>
      <c r="E64" s="142">
        <f t="shared" si="0"/>
        <v>24702.05777777778</v>
      </c>
      <c r="F64" s="54">
        <f t="shared" si="1"/>
        <v>93.77086048581323</v>
      </c>
    </row>
    <row r="65" spans="1:6" ht="12" customHeight="1">
      <c r="A65" s="75">
        <v>6256</v>
      </c>
      <c r="B65" s="76" t="s">
        <v>58</v>
      </c>
      <c r="C65" s="204">
        <v>25</v>
      </c>
      <c r="D65" s="149">
        <f>'I-17,18 vse UE'!D65</f>
        <v>657189.99</v>
      </c>
      <c r="E65" s="142">
        <f t="shared" si="0"/>
        <v>26287.599600000001</v>
      </c>
      <c r="F65" s="54">
        <f t="shared" si="1"/>
        <v>99.789695934403824</v>
      </c>
    </row>
    <row r="66" spans="1:6" ht="12" customHeight="1">
      <c r="A66" s="75">
        <v>6257</v>
      </c>
      <c r="B66" s="76" t="s">
        <v>59</v>
      </c>
      <c r="C66" s="204">
        <v>27</v>
      </c>
      <c r="D66" s="149">
        <f>'I-17,18 vse UE'!D66</f>
        <v>631164.47</v>
      </c>
      <c r="E66" s="142">
        <f t="shared" si="0"/>
        <v>23376.461851851851</v>
      </c>
      <c r="F66" s="54">
        <f t="shared" si="1"/>
        <v>88.738799118748247</v>
      </c>
    </row>
    <row r="67" spans="1:6" ht="13.5" thickBot="1">
      <c r="A67" s="75">
        <v>6258</v>
      </c>
      <c r="B67" s="80" t="s">
        <v>60</v>
      </c>
      <c r="C67" s="205">
        <v>40</v>
      </c>
      <c r="D67" s="151">
        <f>'I-17,18 vse UE'!D67</f>
        <v>1076579.71</v>
      </c>
      <c r="E67" s="144">
        <f t="shared" si="0"/>
        <v>26914.492749999998</v>
      </c>
      <c r="F67" s="54">
        <f t="shared" si="1"/>
        <v>102.16942926014501</v>
      </c>
    </row>
    <row r="68" spans="1:6" s="152" customFormat="1" ht="13.5" thickBot="1">
      <c r="A68" s="167"/>
      <c r="B68" s="86" t="s">
        <v>61</v>
      </c>
      <c r="C68" s="166">
        <f>SUM(C10:C67)</f>
        <v>2205</v>
      </c>
      <c r="D68" s="166">
        <f>SUM(D10:D67)</f>
        <v>58085520.170000009</v>
      </c>
      <c r="E68" s="223">
        <f t="shared" si="0"/>
        <v>26342.639532879824</v>
      </c>
      <c r="F68" s="225">
        <f>E68*100/26343</f>
        <v>99.998631639827749</v>
      </c>
    </row>
    <row r="69" spans="1:6" s="103" customFormat="1">
      <c r="A69" s="106"/>
      <c r="C69" s="104"/>
      <c r="D69" s="107"/>
      <c r="E69" s="153"/>
    </row>
  </sheetData>
  <phoneticPr fontId="8" type="noConversion"/>
  <pageMargins left="0.59055118110236227" right="0.75" top="0" bottom="0" header="0" footer="0"/>
  <pageSetup paperSize="9" orientation="portrait" r:id="rId1"/>
  <headerFooter alignWithMargins="0">
    <oddFooter>&amp;C&amp;8Ministrstvo za javno upravo / Služba za upravne enote</oddFooter>
  </headerFooter>
  <ignoredErrors>
    <ignoredError sqref="C68" formulaRange="1"/>
  </ignoredErrors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A1:H106"/>
  <sheetViews>
    <sheetView zoomScaleNormal="100" workbookViewId="0">
      <pane xSplit="2" ySplit="9" topLeftCell="C10" activePane="bottomRight" state="frozen"/>
      <selection activeCell="I11" sqref="I11"/>
      <selection pane="topRight" activeCell="I11" sqref="I11"/>
      <selection pane="bottomLeft" activeCell="I11" sqref="I11"/>
      <selection pane="bottomRight" activeCell="E5" sqref="E5:E8"/>
    </sheetView>
  </sheetViews>
  <sheetFormatPr defaultRowHeight="12.75"/>
  <cols>
    <col min="1" max="1" width="7.140625" style="62" customWidth="1"/>
    <col min="2" max="2" width="19.42578125" style="62" customWidth="1"/>
    <col min="3" max="4" width="12.7109375" style="62" customWidth="1"/>
    <col min="5" max="5" width="12.7109375" style="63" customWidth="1"/>
    <col min="6" max="6" width="3.28515625" style="62" customWidth="1"/>
    <col min="7" max="16384" width="9.140625" style="62"/>
  </cols>
  <sheetData>
    <row r="1" spans="1:8">
      <c r="A1" s="62" t="s">
        <v>70</v>
      </c>
    </row>
    <row r="2" spans="1:8" s="64" customFormat="1" ht="15">
      <c r="A2" s="64" t="s">
        <v>140</v>
      </c>
      <c r="E2" s="65"/>
    </row>
    <row r="3" spans="1:8" s="16" customFormat="1" ht="15.75">
      <c r="A3" s="16" t="s">
        <v>141</v>
      </c>
      <c r="E3" s="66"/>
    </row>
    <row r="4" spans="1:8" ht="5.25" customHeight="1" thickBot="1"/>
    <row r="5" spans="1:8" s="69" customFormat="1" ht="12">
      <c r="A5" s="67" t="s">
        <v>67</v>
      </c>
      <c r="B5" s="68" t="s">
        <v>68</v>
      </c>
      <c r="C5" s="68" t="s">
        <v>77</v>
      </c>
      <c r="D5" s="68" t="s">
        <v>77</v>
      </c>
      <c r="E5" s="278" t="s">
        <v>69</v>
      </c>
    </row>
    <row r="6" spans="1:8" s="69" customFormat="1" ht="12">
      <c r="A6" s="70"/>
      <c r="B6" s="71"/>
      <c r="C6" s="71" t="s">
        <v>78</v>
      </c>
      <c r="D6" s="71" t="s">
        <v>78</v>
      </c>
      <c r="E6" s="279"/>
    </row>
    <row r="7" spans="1:8" s="69" customFormat="1" ht="12">
      <c r="A7" s="70"/>
      <c r="B7" s="71"/>
      <c r="C7" s="71" t="s">
        <v>138</v>
      </c>
      <c r="D7" s="71" t="s">
        <v>142</v>
      </c>
      <c r="E7" s="279"/>
    </row>
    <row r="8" spans="1:8" s="69" customFormat="1" ht="12" customHeight="1">
      <c r="A8" s="70"/>
      <c r="B8" s="71"/>
      <c r="C8" s="196" t="s">
        <v>1</v>
      </c>
      <c r="D8" s="71" t="s">
        <v>1</v>
      </c>
      <c r="E8" s="280"/>
    </row>
    <row r="9" spans="1:8" s="69" customFormat="1" thickBot="1">
      <c r="A9" s="72"/>
      <c r="B9" s="14"/>
      <c r="C9" s="73">
        <v>1</v>
      </c>
      <c r="D9" s="73">
        <v>2</v>
      </c>
      <c r="E9" s="74" t="s">
        <v>2</v>
      </c>
    </row>
    <row r="10" spans="1:8" s="95" customFormat="1" ht="12" customHeight="1">
      <c r="A10" s="75">
        <v>6254</v>
      </c>
      <c r="B10" s="76" t="s">
        <v>56</v>
      </c>
      <c r="C10" s="77">
        <f>'I-17,18 vse UE'!C63</f>
        <v>640425.46</v>
      </c>
      <c r="D10" s="77">
        <f>'I-17,18 vse UE'!D63</f>
        <v>601856.06000000006</v>
      </c>
      <c r="E10" s="78">
        <f t="shared" ref="E10:E41" si="0">D10/C10*100</f>
        <v>93.977534871895955</v>
      </c>
      <c r="G10" s="96"/>
      <c r="H10" s="96"/>
    </row>
    <row r="11" spans="1:8" s="95" customFormat="1" ht="12" customHeight="1">
      <c r="A11" s="75">
        <v>6211</v>
      </c>
      <c r="B11" s="76" t="s">
        <v>13</v>
      </c>
      <c r="C11" s="77">
        <f>'I-17,18 vse UE'!C20</f>
        <v>536448.22</v>
      </c>
      <c r="D11" s="77">
        <f>'I-17,18 vse UE'!D20</f>
        <v>513926.02</v>
      </c>
      <c r="E11" s="78">
        <f t="shared" si="0"/>
        <v>95.80160784203926</v>
      </c>
      <c r="G11" s="96"/>
      <c r="H11" s="96"/>
    </row>
    <row r="12" spans="1:8" s="95" customFormat="1" ht="12" customHeight="1">
      <c r="A12" s="75">
        <v>6242</v>
      </c>
      <c r="B12" s="76" t="s">
        <v>44</v>
      </c>
      <c r="C12" s="77">
        <f>'I-17,18 vse UE'!C51</f>
        <v>594605.03</v>
      </c>
      <c r="D12" s="77">
        <f>'I-17,18 vse UE'!D51</f>
        <v>572542.03</v>
      </c>
      <c r="E12" s="78">
        <f t="shared" si="0"/>
        <v>96.289469666948492</v>
      </c>
      <c r="G12" s="96"/>
      <c r="H12" s="96"/>
    </row>
    <row r="13" spans="1:8" s="95" customFormat="1" ht="12" customHeight="1">
      <c r="A13" s="75">
        <v>6245</v>
      </c>
      <c r="B13" s="76" t="s">
        <v>47</v>
      </c>
      <c r="C13" s="77">
        <f>'I-17,18 vse UE'!C54</f>
        <v>676527.89</v>
      </c>
      <c r="D13" s="77">
        <f>'I-17,18 vse UE'!D54</f>
        <v>656412.27</v>
      </c>
      <c r="E13" s="78">
        <f t="shared" si="0"/>
        <v>97.026638473101229</v>
      </c>
      <c r="G13" s="96"/>
      <c r="H13" s="96"/>
    </row>
    <row r="14" spans="1:8" s="95" customFormat="1" ht="12" customHeight="1">
      <c r="A14" s="75">
        <v>6233</v>
      </c>
      <c r="B14" s="76" t="s">
        <v>35</v>
      </c>
      <c r="C14" s="77">
        <f>'I-17,18 vse UE'!C42</f>
        <v>662185.18999999994</v>
      </c>
      <c r="D14" s="77">
        <f>'I-17,18 vse UE'!D42</f>
        <v>644724.99</v>
      </c>
      <c r="E14" s="78">
        <f t="shared" si="0"/>
        <v>97.363245167111032</v>
      </c>
      <c r="G14" s="96"/>
      <c r="H14" s="96"/>
    </row>
    <row r="15" spans="1:8" s="95" customFormat="1" ht="12" customHeight="1">
      <c r="A15" s="75">
        <v>6214</v>
      </c>
      <c r="B15" s="76" t="s">
        <v>16</v>
      </c>
      <c r="C15" s="77">
        <f>'I-17,18 vse UE'!C23</f>
        <v>867367.18</v>
      </c>
      <c r="D15" s="77">
        <f>'I-17,18 vse UE'!D23</f>
        <v>845741.27</v>
      </c>
      <c r="E15" s="78">
        <f t="shared" si="0"/>
        <v>97.506717973811277</v>
      </c>
      <c r="G15" s="96"/>
      <c r="H15" s="96"/>
    </row>
    <row r="16" spans="1:8" s="95" customFormat="1" ht="12" customHeight="1">
      <c r="A16" s="75">
        <v>6221</v>
      </c>
      <c r="B16" s="76" t="s">
        <v>23</v>
      </c>
      <c r="C16" s="77">
        <f>'I-17,18 vse UE'!C30</f>
        <v>567834.42000000004</v>
      </c>
      <c r="D16" s="77">
        <f>'I-17,18 vse UE'!D30</f>
        <v>554398.18000000005</v>
      </c>
      <c r="E16" s="78">
        <f t="shared" si="0"/>
        <v>97.633775000818019</v>
      </c>
      <c r="H16" s="96"/>
    </row>
    <row r="17" spans="1:8" s="95" customFormat="1" ht="12" customHeight="1">
      <c r="A17" s="75">
        <v>6249</v>
      </c>
      <c r="B17" s="76" t="s">
        <v>51</v>
      </c>
      <c r="C17" s="77">
        <f>'I-17,18 vse UE'!C58</f>
        <v>991393.69</v>
      </c>
      <c r="D17" s="77">
        <f>'I-17,18 vse UE'!D58</f>
        <v>971973.87</v>
      </c>
      <c r="E17" s="78">
        <f t="shared" si="0"/>
        <v>98.041159612383652</v>
      </c>
      <c r="H17" s="96"/>
    </row>
    <row r="18" spans="1:8" s="95" customFormat="1" ht="12" customHeight="1">
      <c r="A18" s="75">
        <v>6241</v>
      </c>
      <c r="B18" s="76" t="s">
        <v>43</v>
      </c>
      <c r="C18" s="77">
        <f>'I-17,18 vse UE'!C50</f>
        <v>524582.23</v>
      </c>
      <c r="D18" s="77">
        <f>'I-17,18 vse UE'!D50</f>
        <v>515591.42</v>
      </c>
      <c r="E18" s="78">
        <f t="shared" si="0"/>
        <v>98.286100922633238</v>
      </c>
      <c r="H18" s="96"/>
    </row>
    <row r="19" spans="1:8" s="95" customFormat="1" ht="12" customHeight="1">
      <c r="A19" s="75">
        <v>6246</v>
      </c>
      <c r="B19" s="76" t="s">
        <v>48</v>
      </c>
      <c r="C19" s="77">
        <f>'I-17,18 vse UE'!C55</f>
        <v>855288.8</v>
      </c>
      <c r="D19" s="77">
        <f>'I-17,18 vse UE'!D55</f>
        <v>843140.55</v>
      </c>
      <c r="E19" s="78">
        <f t="shared" si="0"/>
        <v>98.579631815592577</v>
      </c>
      <c r="H19" s="96"/>
    </row>
    <row r="20" spans="1:8" s="95" customFormat="1" ht="12" customHeight="1">
      <c r="A20" s="75">
        <v>6234</v>
      </c>
      <c r="B20" s="76" t="s">
        <v>36</v>
      </c>
      <c r="C20" s="77">
        <f>'I-17,18 vse UE'!C43</f>
        <v>671585.16</v>
      </c>
      <c r="D20" s="77">
        <f>'I-17,18 vse UE'!D43</f>
        <v>662113.91</v>
      </c>
      <c r="E20" s="78">
        <f t="shared" si="0"/>
        <v>98.589717199826154</v>
      </c>
      <c r="H20" s="96"/>
    </row>
    <row r="21" spans="1:8" s="95" customFormat="1" ht="12" customHeight="1">
      <c r="A21" s="75">
        <v>6228</v>
      </c>
      <c r="B21" s="76" t="s">
        <v>30</v>
      </c>
      <c r="C21" s="77">
        <f>'I-17,18 vse UE'!C37</f>
        <v>468599.79</v>
      </c>
      <c r="D21" s="77">
        <f>'I-17,18 vse UE'!D37</f>
        <v>462080.03</v>
      </c>
      <c r="E21" s="78">
        <f t="shared" si="0"/>
        <v>98.608672018397627</v>
      </c>
      <c r="H21" s="96"/>
    </row>
    <row r="22" spans="1:8" s="95" customFormat="1" ht="12" customHeight="1">
      <c r="A22" s="75">
        <v>6220</v>
      </c>
      <c r="B22" s="76" t="s">
        <v>22</v>
      </c>
      <c r="C22" s="77">
        <f>'I-17,18 vse UE'!C29</f>
        <v>625426.32999999996</v>
      </c>
      <c r="D22" s="77">
        <f>'I-17,18 vse UE'!D29</f>
        <v>619411.96</v>
      </c>
      <c r="E22" s="78">
        <f t="shared" si="0"/>
        <v>99.038356763777429</v>
      </c>
      <c r="H22" s="96"/>
    </row>
    <row r="23" spans="1:8" s="95" customFormat="1" ht="12" customHeight="1">
      <c r="A23" s="75">
        <v>6215</v>
      </c>
      <c r="B23" s="76" t="s">
        <v>17</v>
      </c>
      <c r="C23" s="77">
        <f>'I-17,18 vse UE'!C24</f>
        <v>855922.51</v>
      </c>
      <c r="D23" s="77">
        <f>'I-17,18 vse UE'!D24</f>
        <v>847916.82</v>
      </c>
      <c r="E23" s="78">
        <f t="shared" si="0"/>
        <v>99.064671169823541</v>
      </c>
      <c r="H23" s="96"/>
    </row>
    <row r="24" spans="1:8" s="95" customFormat="1" ht="12" customHeight="1">
      <c r="A24" s="75">
        <v>6258</v>
      </c>
      <c r="B24" s="76" t="s">
        <v>60</v>
      </c>
      <c r="C24" s="77">
        <f>'I-17,18 vse UE'!C67</f>
        <v>1085590.1000000001</v>
      </c>
      <c r="D24" s="77">
        <f>'I-17,18 vse UE'!D67</f>
        <v>1076579.71</v>
      </c>
      <c r="E24" s="78">
        <f t="shared" si="0"/>
        <v>99.170000721266689</v>
      </c>
      <c r="H24" s="96"/>
    </row>
    <row r="25" spans="1:8" s="95" customFormat="1" ht="12" customHeight="1">
      <c r="A25" s="75">
        <v>6248</v>
      </c>
      <c r="B25" s="76" t="s">
        <v>50</v>
      </c>
      <c r="C25" s="77">
        <f>'I-17,18 vse UE'!C57</f>
        <v>648274.06999999995</v>
      </c>
      <c r="D25" s="77">
        <f>'I-17,18 vse UE'!D57</f>
        <v>646240.18999999994</v>
      </c>
      <c r="E25" s="78">
        <f t="shared" si="0"/>
        <v>99.686262324204947</v>
      </c>
      <c r="H25" s="96"/>
    </row>
    <row r="26" spans="1:8" s="95" customFormat="1" ht="12" customHeight="1">
      <c r="A26" s="75">
        <v>6237</v>
      </c>
      <c r="B26" s="76" t="s">
        <v>39</v>
      </c>
      <c r="C26" s="77">
        <f>'I-17,18 vse UE'!C46</f>
        <v>1624040.52</v>
      </c>
      <c r="D26" s="77">
        <f>'I-17,18 vse UE'!D46</f>
        <v>1621021.56</v>
      </c>
      <c r="E26" s="78">
        <f t="shared" si="0"/>
        <v>99.814108086416468</v>
      </c>
      <c r="H26" s="96"/>
    </row>
    <row r="27" spans="1:8" s="95" customFormat="1" ht="12" customHeight="1">
      <c r="A27" s="75">
        <v>6229</v>
      </c>
      <c r="B27" s="76" t="s">
        <v>31</v>
      </c>
      <c r="C27" s="77">
        <f>'I-17,18 vse UE'!C38</f>
        <v>533835.52000000002</v>
      </c>
      <c r="D27" s="77">
        <f>'I-17,18 vse UE'!D38</f>
        <v>533340.16000000003</v>
      </c>
      <c r="E27" s="78">
        <f t="shared" si="0"/>
        <v>99.907207373537076</v>
      </c>
      <c r="H27" s="96"/>
    </row>
    <row r="28" spans="1:8" s="95" customFormat="1" ht="12" customHeight="1">
      <c r="A28" s="75">
        <v>6225</v>
      </c>
      <c r="B28" s="80" t="s">
        <v>27</v>
      </c>
      <c r="C28" s="77">
        <f>'I-17,18 vse UE'!C34</f>
        <v>632568.49</v>
      </c>
      <c r="D28" s="77">
        <f>'I-17,18 vse UE'!D34</f>
        <v>632129.51</v>
      </c>
      <c r="E28" s="78">
        <f t="shared" si="0"/>
        <v>99.930603561995326</v>
      </c>
      <c r="H28" s="96"/>
    </row>
    <row r="29" spans="1:8" s="95" customFormat="1" ht="12" customHeight="1">
      <c r="A29" s="81">
        <v>6208</v>
      </c>
      <c r="B29" s="76" t="s">
        <v>10</v>
      </c>
      <c r="C29" s="77">
        <f>'I-17,18 vse UE'!C17</f>
        <v>824089.88</v>
      </c>
      <c r="D29" s="77">
        <f>'I-17,18 vse UE'!D17</f>
        <v>823704.32</v>
      </c>
      <c r="E29" s="78">
        <f t="shared" si="0"/>
        <v>99.953213841189253</v>
      </c>
      <c r="H29" s="96"/>
    </row>
    <row r="30" spans="1:8" s="95" customFormat="1" ht="12" customHeight="1">
      <c r="A30" s="75">
        <v>6252</v>
      </c>
      <c r="B30" s="82" t="s">
        <v>54</v>
      </c>
      <c r="C30" s="77">
        <f>'I-17,18 vse UE'!C61</f>
        <v>573884.25</v>
      </c>
      <c r="D30" s="77">
        <f>'I-17,18 vse UE'!D61</f>
        <v>574275.74</v>
      </c>
      <c r="E30" s="78">
        <f t="shared" si="0"/>
        <v>100.06821758917413</v>
      </c>
      <c r="H30" s="96"/>
    </row>
    <row r="31" spans="1:8" s="95" customFormat="1" ht="12" customHeight="1">
      <c r="A31" s="83">
        <v>6251</v>
      </c>
      <c r="B31" s="80" t="s">
        <v>53</v>
      </c>
      <c r="C31" s="77">
        <f>'I-17,18 vse UE'!C60</f>
        <v>747952.73</v>
      </c>
      <c r="D31" s="77">
        <f>'I-17,18 vse UE'!D60</f>
        <v>748778.86</v>
      </c>
      <c r="E31" s="78">
        <f t="shared" si="0"/>
        <v>100.11045216721115</v>
      </c>
      <c r="H31" s="96"/>
    </row>
    <row r="32" spans="1:8" s="95" customFormat="1" ht="12" customHeight="1">
      <c r="A32" s="75">
        <v>6216</v>
      </c>
      <c r="B32" s="76" t="s">
        <v>18</v>
      </c>
      <c r="C32" s="77">
        <f>'I-17,18 vse UE'!C25</f>
        <v>683405.39</v>
      </c>
      <c r="D32" s="77">
        <f>'I-17,18 vse UE'!D25</f>
        <v>684549.84</v>
      </c>
      <c r="E32" s="78">
        <f t="shared" si="0"/>
        <v>100.16746282905378</v>
      </c>
      <c r="H32" s="96"/>
    </row>
    <row r="33" spans="1:8" s="95" customFormat="1" ht="12" customHeight="1">
      <c r="A33" s="159">
        <v>6212</v>
      </c>
      <c r="B33" s="158" t="s">
        <v>14</v>
      </c>
      <c r="C33" s="77">
        <f>'I-17,18 vse UE'!C21</f>
        <v>594323.24</v>
      </c>
      <c r="D33" s="77">
        <f>'I-17,18 vse UE'!D21</f>
        <v>595721.06999999995</v>
      </c>
      <c r="E33" s="78">
        <f t="shared" si="0"/>
        <v>100.23519692751708</v>
      </c>
      <c r="H33" s="96"/>
    </row>
    <row r="34" spans="1:8" s="95" customFormat="1" ht="12" customHeight="1">
      <c r="A34" s="75">
        <v>6243</v>
      </c>
      <c r="B34" s="76" t="s">
        <v>45</v>
      </c>
      <c r="C34" s="90">
        <f>'I-17,18 vse UE'!C52</f>
        <v>655147.84</v>
      </c>
      <c r="D34" s="90">
        <f>'I-17,18 vse UE'!D52</f>
        <v>658083.25</v>
      </c>
      <c r="E34" s="78">
        <f t="shared" si="0"/>
        <v>100.44805306844941</v>
      </c>
      <c r="H34" s="96"/>
    </row>
    <row r="35" spans="1:8" s="95" customFormat="1" ht="12" customHeight="1">
      <c r="A35" s="75">
        <v>6217</v>
      </c>
      <c r="B35" s="76" t="s">
        <v>19</v>
      </c>
      <c r="C35" s="90">
        <f>'I-17,18 vse UE'!C26</f>
        <v>1379827.63</v>
      </c>
      <c r="D35" s="90">
        <f>'I-17,18 vse UE'!D26</f>
        <v>1386024.34</v>
      </c>
      <c r="E35" s="78">
        <f t="shared" si="0"/>
        <v>100.44909305084724</v>
      </c>
      <c r="H35" s="96"/>
    </row>
    <row r="36" spans="1:8" s="95" customFormat="1" ht="12" customHeight="1">
      <c r="A36" s="75">
        <v>6250</v>
      </c>
      <c r="B36" s="76" t="s">
        <v>52</v>
      </c>
      <c r="C36" s="90">
        <f>'I-17,18 vse UE'!C59</f>
        <v>1083544.48</v>
      </c>
      <c r="D36" s="90">
        <f>'I-17,18 vse UE'!D59</f>
        <v>1091137.96</v>
      </c>
      <c r="E36" s="78">
        <f t="shared" si="0"/>
        <v>100.70080002622504</v>
      </c>
      <c r="H36" s="96"/>
    </row>
    <row r="37" spans="1:8" s="95" customFormat="1" ht="12" customHeight="1">
      <c r="A37" s="75">
        <v>6209</v>
      </c>
      <c r="B37" s="76" t="s">
        <v>11</v>
      </c>
      <c r="C37" s="90">
        <f>'I-17,18 vse UE'!C18</f>
        <v>809685.7</v>
      </c>
      <c r="D37" s="90">
        <f>'I-17,18 vse UE'!D18</f>
        <v>824674.42</v>
      </c>
      <c r="E37" s="78">
        <f t="shared" si="0"/>
        <v>101.85117756186135</v>
      </c>
      <c r="H37" s="96"/>
    </row>
    <row r="38" spans="1:8" s="95" customFormat="1" ht="12" customHeight="1">
      <c r="A38" s="75">
        <v>6206</v>
      </c>
      <c r="B38" s="76" t="s">
        <v>8</v>
      </c>
      <c r="C38" s="90">
        <f>'I-17,18 vse UE'!C15</f>
        <v>1043555.95</v>
      </c>
      <c r="D38" s="90">
        <f>'I-17,18 vse UE'!D15</f>
        <v>1063289.4099999999</v>
      </c>
      <c r="E38" s="78">
        <f t="shared" si="0"/>
        <v>101.89098246241612</v>
      </c>
      <c r="H38" s="96"/>
    </row>
    <row r="39" spans="1:8" s="95" customFormat="1" ht="12" customHeight="1">
      <c r="A39" s="75">
        <v>6205</v>
      </c>
      <c r="B39" s="76" t="s">
        <v>7</v>
      </c>
      <c r="C39" s="90">
        <f>'I-17,18 vse UE'!C14</f>
        <v>780779.78</v>
      </c>
      <c r="D39" s="90">
        <f>'I-17,18 vse UE'!D14</f>
        <v>796123.14</v>
      </c>
      <c r="E39" s="78">
        <f t="shared" si="0"/>
        <v>101.96513285730838</v>
      </c>
      <c r="H39" s="96"/>
    </row>
    <row r="40" spans="1:8" s="95" customFormat="1" ht="12" customHeight="1">
      <c r="A40" s="75">
        <v>6219</v>
      </c>
      <c r="B40" s="76" t="s">
        <v>21</v>
      </c>
      <c r="C40" s="77">
        <f>'I-17,18 vse UE'!C28</f>
        <v>948893.07</v>
      </c>
      <c r="D40" s="77">
        <f>'I-17,18 vse UE'!D28</f>
        <v>968253.62</v>
      </c>
      <c r="E40" s="78">
        <f t="shared" si="0"/>
        <v>102.04033000262085</v>
      </c>
      <c r="H40" s="96"/>
    </row>
    <row r="41" spans="1:8" s="95" customFormat="1" ht="12" customHeight="1">
      <c r="A41" s="75">
        <v>6239</v>
      </c>
      <c r="B41" s="76" t="s">
        <v>41</v>
      </c>
      <c r="C41" s="77">
        <f>'I-17,18 vse UE'!C48</f>
        <v>938759.62</v>
      </c>
      <c r="D41" s="77">
        <f>'I-17,18 vse UE'!D48</f>
        <v>959662.13</v>
      </c>
      <c r="E41" s="78">
        <f t="shared" si="0"/>
        <v>102.22660940614384</v>
      </c>
      <c r="H41" s="96"/>
    </row>
    <row r="42" spans="1:8" s="95" customFormat="1" ht="12" customHeight="1">
      <c r="A42" s="75">
        <v>6247</v>
      </c>
      <c r="B42" s="76" t="s">
        <v>49</v>
      </c>
      <c r="C42" s="77">
        <f>'I-17,18 vse UE'!C56</f>
        <v>680028.63</v>
      </c>
      <c r="D42" s="77">
        <f>'I-17,18 vse UE'!D56</f>
        <v>696318.38</v>
      </c>
      <c r="E42" s="78">
        <f t="shared" ref="E42:E68" si="1">D42/C42*100</f>
        <v>102.39545061507189</v>
      </c>
      <c r="H42" s="96"/>
    </row>
    <row r="43" spans="1:8" s="95" customFormat="1" ht="12" customHeight="1">
      <c r="A43" s="75">
        <v>6204</v>
      </c>
      <c r="B43" s="76" t="s">
        <v>6</v>
      </c>
      <c r="C43" s="77">
        <f>'I-17,18 vse UE'!C13</f>
        <v>665701.77</v>
      </c>
      <c r="D43" s="77">
        <f>'I-17,18 vse UE'!D13</f>
        <v>683751.52</v>
      </c>
      <c r="E43" s="78">
        <f t="shared" si="1"/>
        <v>102.71138681214562</v>
      </c>
      <c r="H43" s="96"/>
    </row>
    <row r="44" spans="1:8" s="95" customFormat="1" ht="12.75" customHeight="1" thickBot="1">
      <c r="A44" s="75">
        <v>6253</v>
      </c>
      <c r="B44" s="76" t="s">
        <v>55</v>
      </c>
      <c r="C44" s="77">
        <f>'I-17,18 vse UE'!C62</f>
        <v>643840.09</v>
      </c>
      <c r="D44" s="77">
        <f>'I-17,18 vse UE'!D62</f>
        <v>661318.03</v>
      </c>
      <c r="E44" s="78">
        <f t="shared" si="1"/>
        <v>102.71463990383079</v>
      </c>
      <c r="H44" s="96"/>
    </row>
    <row r="45" spans="1:8" s="95" customFormat="1" ht="15.75" customHeight="1" thickBot="1">
      <c r="A45" s="168"/>
      <c r="B45" s="197" t="s">
        <v>125</v>
      </c>
      <c r="C45" s="243">
        <f ca="1">SUM(C10:C68)</f>
        <v>56398729.929999985</v>
      </c>
      <c r="D45" s="198">
        <f ca="1">SUM(D10:D68)</f>
        <v>58085520.169999987</v>
      </c>
      <c r="E45" s="199">
        <f t="shared" ca="1" si="1"/>
        <v>102.99083018729958</v>
      </c>
      <c r="H45" s="96"/>
    </row>
    <row r="46" spans="1:8" s="95" customFormat="1" ht="12" customHeight="1">
      <c r="A46" s="75">
        <v>6244</v>
      </c>
      <c r="B46" s="76" t="s">
        <v>46</v>
      </c>
      <c r="C46" s="77">
        <f>'I-17,18 vse UE'!C53</f>
        <v>780602.91</v>
      </c>
      <c r="D46" s="77">
        <f>'I-17,18 vse UE'!D53</f>
        <v>803965.02</v>
      </c>
      <c r="E46" s="78">
        <f t="shared" si="1"/>
        <v>102.99282896601039</v>
      </c>
      <c r="H46" s="96"/>
    </row>
    <row r="47" spans="1:8" s="95" customFormat="1" ht="12" customHeight="1">
      <c r="A47" s="75">
        <v>6222</v>
      </c>
      <c r="B47" s="76" t="s">
        <v>24</v>
      </c>
      <c r="C47" s="77">
        <f>'I-17,18 vse UE'!C31</f>
        <v>946578.06</v>
      </c>
      <c r="D47" s="77">
        <f>'I-17,18 vse UE'!D31</f>
        <v>975343.98</v>
      </c>
      <c r="E47" s="78">
        <f t="shared" si="1"/>
        <v>103.03893796143974</v>
      </c>
      <c r="H47" s="96"/>
    </row>
    <row r="48" spans="1:8" s="95" customFormat="1" ht="12" customHeight="1">
      <c r="A48" s="75">
        <v>6210</v>
      </c>
      <c r="B48" s="76" t="s">
        <v>12</v>
      </c>
      <c r="C48" s="77">
        <f>'I-17,18 vse UE'!C19</f>
        <v>444853.09</v>
      </c>
      <c r="D48" s="77">
        <f>'I-17,18 vse UE'!D19</f>
        <v>459028.4</v>
      </c>
      <c r="E48" s="78">
        <f t="shared" si="1"/>
        <v>103.18651490090807</v>
      </c>
      <c r="H48" s="96"/>
    </row>
    <row r="49" spans="1:8" s="95" customFormat="1" ht="12" customHeight="1">
      <c r="A49" s="75">
        <v>6224</v>
      </c>
      <c r="B49" s="76" t="s">
        <v>26</v>
      </c>
      <c r="C49" s="77">
        <f>'I-17,18 vse UE'!C33</f>
        <v>6331414.75</v>
      </c>
      <c r="D49" s="77">
        <f>'I-17,18 vse UE'!D33</f>
        <v>6542176.21</v>
      </c>
      <c r="E49" s="78">
        <f t="shared" si="1"/>
        <v>103.32882094005925</v>
      </c>
      <c r="H49" s="96"/>
    </row>
    <row r="50" spans="1:8" s="95" customFormat="1" ht="12" customHeight="1">
      <c r="A50" s="75">
        <v>6201</v>
      </c>
      <c r="B50" s="76" t="s">
        <v>3</v>
      </c>
      <c r="C50" s="77">
        <f>'I-17,18 vse UE'!C10</f>
        <v>790898.51</v>
      </c>
      <c r="D50" s="77">
        <f>'I-17,18 vse UE'!D10</f>
        <v>819044.36</v>
      </c>
      <c r="E50" s="78">
        <f t="shared" si="1"/>
        <v>103.55871829876125</v>
      </c>
      <c r="H50" s="96"/>
    </row>
    <row r="51" spans="1:8" s="95" customFormat="1" ht="12" customHeight="1">
      <c r="A51" s="75">
        <v>6255</v>
      </c>
      <c r="B51" s="76" t="s">
        <v>57</v>
      </c>
      <c r="C51" s="77">
        <f>'I-17,18 vse UE'!C64</f>
        <v>1072592.53</v>
      </c>
      <c r="D51" s="77">
        <f>'I-17,18 vse UE'!D64</f>
        <v>1111592.6000000001</v>
      </c>
      <c r="E51" s="78">
        <f t="shared" si="1"/>
        <v>103.63605646218701</v>
      </c>
      <c r="H51" s="96"/>
    </row>
    <row r="52" spans="1:8" s="95" customFormat="1" ht="12" customHeight="1">
      <c r="A52" s="75">
        <v>6238</v>
      </c>
      <c r="B52" s="76" t="s">
        <v>40</v>
      </c>
      <c r="C52" s="77">
        <f>'I-17,18 vse UE'!C47</f>
        <v>522647.69</v>
      </c>
      <c r="D52" s="77">
        <f>'I-17,18 vse UE'!D47</f>
        <v>543452.93999999994</v>
      </c>
      <c r="E52" s="78">
        <f t="shared" si="1"/>
        <v>103.98074083136193</v>
      </c>
      <c r="H52" s="96"/>
    </row>
    <row r="53" spans="1:8" s="95" customFormat="1" ht="12" customHeight="1">
      <c r="A53" s="75">
        <v>6226</v>
      </c>
      <c r="B53" s="76" t="s">
        <v>28</v>
      </c>
      <c r="C53" s="77">
        <f>'I-17,18 vse UE'!C35</f>
        <v>538291.87</v>
      </c>
      <c r="D53" s="77">
        <f>'I-17,18 vse UE'!D35</f>
        <v>561364.67000000004</v>
      </c>
      <c r="E53" s="78">
        <f t="shared" si="1"/>
        <v>104.28629917817634</v>
      </c>
      <c r="H53" s="96"/>
    </row>
    <row r="54" spans="1:8" s="95" customFormat="1" ht="12" customHeight="1">
      <c r="A54" s="75">
        <v>6235</v>
      </c>
      <c r="B54" s="76" t="s">
        <v>37</v>
      </c>
      <c r="C54" s="77">
        <f>'I-17,18 vse UE'!C44</f>
        <v>711259.96</v>
      </c>
      <c r="D54" s="77">
        <f>'I-17,18 vse UE'!D44</f>
        <v>745136.91</v>
      </c>
      <c r="E54" s="78">
        <f t="shared" si="1"/>
        <v>104.76294911919406</v>
      </c>
      <c r="H54" s="96"/>
    </row>
    <row r="55" spans="1:8" s="95" customFormat="1" ht="12" customHeight="1">
      <c r="A55" s="75">
        <v>6257</v>
      </c>
      <c r="B55" s="76" t="s">
        <v>59</v>
      </c>
      <c r="C55" s="77">
        <f>'I-17,18 vse UE'!C66</f>
        <v>601393.76</v>
      </c>
      <c r="D55" s="77">
        <f>'I-17,18 vse UE'!D66</f>
        <v>631164.47</v>
      </c>
      <c r="E55" s="78">
        <f t="shared" si="1"/>
        <v>104.95028581606832</v>
      </c>
      <c r="H55" s="96"/>
    </row>
    <row r="56" spans="1:8" s="95" customFormat="1" ht="12" customHeight="1">
      <c r="A56" s="75">
        <v>6236</v>
      </c>
      <c r="B56" s="76" t="s">
        <v>38</v>
      </c>
      <c r="C56" s="77">
        <f>'I-17,18 vse UE'!C45</f>
        <v>735947.15</v>
      </c>
      <c r="D56" s="77">
        <f>'I-17,18 vse UE'!D45</f>
        <v>775582.48</v>
      </c>
      <c r="E56" s="78">
        <f t="shared" si="1"/>
        <v>105.38562178004223</v>
      </c>
      <c r="H56" s="96"/>
    </row>
    <row r="57" spans="1:8" s="95" customFormat="1" ht="12" customHeight="1">
      <c r="A57" s="75">
        <v>6256</v>
      </c>
      <c r="B57" s="76" t="s">
        <v>124</v>
      </c>
      <c r="C57" s="77">
        <f>'I-17,18 vse UE'!C65</f>
        <v>623350.63</v>
      </c>
      <c r="D57" s="77">
        <f>'I-17,18 vse UE'!D65</f>
        <v>657189.99</v>
      </c>
      <c r="E57" s="78">
        <f t="shared" si="1"/>
        <v>105.42862369450079</v>
      </c>
      <c r="H57" s="96"/>
    </row>
    <row r="58" spans="1:8" s="95" customFormat="1" ht="12" customHeight="1">
      <c r="A58" s="75">
        <v>6207</v>
      </c>
      <c r="B58" s="76" t="s">
        <v>9</v>
      </c>
      <c r="C58" s="77">
        <f>'I-17,18 vse UE'!C16</f>
        <v>391308.05</v>
      </c>
      <c r="D58" s="77">
        <f>'I-17,18 vse UE'!D16</f>
        <v>415286.99</v>
      </c>
      <c r="E58" s="78">
        <f t="shared" si="1"/>
        <v>106.1278933566534</v>
      </c>
      <c r="H58" s="96"/>
    </row>
    <row r="59" spans="1:8" s="95" customFormat="1" ht="12" customHeight="1">
      <c r="A59" s="75">
        <v>6202</v>
      </c>
      <c r="B59" s="76" t="s">
        <v>4</v>
      </c>
      <c r="C59" s="77">
        <f>'I-17,18 vse UE'!C11</f>
        <v>921254.74</v>
      </c>
      <c r="D59" s="77">
        <f>'I-17,18 vse UE'!D11</f>
        <v>981825.69</v>
      </c>
      <c r="E59" s="78">
        <f t="shared" si="1"/>
        <v>106.57483184292762</v>
      </c>
      <c r="H59" s="96"/>
    </row>
    <row r="60" spans="1:8" s="95" customFormat="1" ht="12" customHeight="1">
      <c r="A60" s="75">
        <v>6227</v>
      </c>
      <c r="B60" s="76" t="s">
        <v>29</v>
      </c>
      <c r="C60" s="77">
        <f>'I-17,18 vse UE'!C36</f>
        <v>2973135.05</v>
      </c>
      <c r="D60" s="77">
        <f>'I-17,18 vse UE'!D36</f>
        <v>3170449.11</v>
      </c>
      <c r="E60" s="78">
        <f t="shared" si="1"/>
        <v>106.6365656682834</v>
      </c>
      <c r="H60" s="96"/>
    </row>
    <row r="61" spans="1:8" s="95" customFormat="1" ht="12" customHeight="1">
      <c r="A61" s="75">
        <v>6232</v>
      </c>
      <c r="B61" s="76" t="s">
        <v>34</v>
      </c>
      <c r="C61" s="77">
        <f>'I-17,18 vse UE'!C41</f>
        <v>1776036.93</v>
      </c>
      <c r="D61" s="77">
        <f>'I-17,18 vse UE'!D41</f>
        <v>1895919.29</v>
      </c>
      <c r="E61" s="78">
        <f t="shared" si="1"/>
        <v>106.74999252408564</v>
      </c>
      <c r="H61" s="96"/>
    </row>
    <row r="62" spans="1:8" s="95" customFormat="1" ht="12" customHeight="1">
      <c r="A62" s="75">
        <v>6230</v>
      </c>
      <c r="B62" s="76" t="s">
        <v>32</v>
      </c>
      <c r="C62" s="77">
        <f>'I-17,18 vse UE'!C39</f>
        <v>1650272.17</v>
      </c>
      <c r="D62" s="77">
        <f>'I-17,18 vse UE'!D39</f>
        <v>1769361.12</v>
      </c>
      <c r="E62" s="78">
        <f t="shared" si="1"/>
        <v>107.21632177800102</v>
      </c>
      <c r="H62" s="96"/>
    </row>
    <row r="63" spans="1:8" s="95" customFormat="1" ht="12" customHeight="1">
      <c r="A63" s="75">
        <v>6231</v>
      </c>
      <c r="B63" s="76" t="s">
        <v>33</v>
      </c>
      <c r="C63" s="77">
        <f>'I-17,18 vse UE'!C40</f>
        <v>1689461.02</v>
      </c>
      <c r="D63" s="77">
        <f>'I-17,18 vse UE'!D40</f>
        <v>1822209.39</v>
      </c>
      <c r="E63" s="78">
        <f t="shared" si="1"/>
        <v>107.85743905473475</v>
      </c>
      <c r="H63" s="96"/>
    </row>
    <row r="64" spans="1:8" s="95" customFormat="1" ht="12" customHeight="1">
      <c r="A64" s="75">
        <v>6223</v>
      </c>
      <c r="B64" s="76" t="s">
        <v>25</v>
      </c>
      <c r="C64" s="77">
        <f>'I-17,18 vse UE'!C32</f>
        <v>562203.96</v>
      </c>
      <c r="D64" s="77">
        <f>'I-17,18 vse UE'!D32</f>
        <v>610292.06999999995</v>
      </c>
      <c r="E64" s="78">
        <f t="shared" si="1"/>
        <v>108.55349898282466</v>
      </c>
      <c r="H64" s="96"/>
    </row>
    <row r="65" spans="1:8" s="95" customFormat="1" ht="12" customHeight="1">
      <c r="A65" s="75">
        <v>6218</v>
      </c>
      <c r="B65" s="76" t="s">
        <v>20</v>
      </c>
      <c r="C65" s="77">
        <f>'I-17,18 vse UE'!C27</f>
        <v>1965848.23</v>
      </c>
      <c r="D65" s="77">
        <f>'I-17,18 vse UE'!D27</f>
        <v>2134438.2400000002</v>
      </c>
      <c r="E65" s="78">
        <f t="shared" si="1"/>
        <v>108.57594230455929</v>
      </c>
      <c r="H65" s="96"/>
    </row>
    <row r="66" spans="1:8" s="95" customFormat="1" ht="12" customHeight="1">
      <c r="A66" s="83">
        <v>6240</v>
      </c>
      <c r="B66" s="80" t="s">
        <v>42</v>
      </c>
      <c r="C66" s="77">
        <f>'I-17,18 vse UE'!C49</f>
        <v>736913.01</v>
      </c>
      <c r="D66" s="77">
        <f>'I-17,18 vse UE'!D49</f>
        <v>804879.19</v>
      </c>
      <c r="E66" s="78">
        <f t="shared" si="1"/>
        <v>109.22309405285162</v>
      </c>
      <c r="H66" s="96"/>
    </row>
    <row r="67" spans="1:8" s="95" customFormat="1" ht="12" customHeight="1">
      <c r="A67" s="83">
        <v>6203</v>
      </c>
      <c r="B67" s="80" t="s">
        <v>5</v>
      </c>
      <c r="C67" s="77">
        <f>'I-17,18 vse UE'!C12</f>
        <v>1867014.87</v>
      </c>
      <c r="D67" s="77">
        <f>'I-17,18 vse UE'!D12</f>
        <v>2044210.54</v>
      </c>
      <c r="E67" s="78">
        <f t="shared" si="1"/>
        <v>109.49085477824822</v>
      </c>
      <c r="H67" s="96"/>
    </row>
    <row r="68" spans="1:8" s="95" customFormat="1" ht="12" customHeight="1">
      <c r="A68" s="75">
        <v>6213</v>
      </c>
      <c r="B68" s="76" t="s">
        <v>15</v>
      </c>
      <c r="C68" s="90">
        <f>'I-17,18 vse UE'!C22</f>
        <v>649530.34</v>
      </c>
      <c r="D68" s="77">
        <f>'I-17,18 vse UE'!D22</f>
        <v>774799.97</v>
      </c>
      <c r="E68" s="78">
        <f t="shared" si="1"/>
        <v>119.28618607715846</v>
      </c>
    </row>
    <row r="69" spans="1:8" s="95" customFormat="1"/>
    <row r="72" spans="1:8" s="95" customFormat="1">
      <c r="E72" s="100"/>
    </row>
    <row r="73" spans="1:8" s="95" customFormat="1">
      <c r="E73" s="100"/>
    </row>
    <row r="74" spans="1:8" s="95" customFormat="1">
      <c r="E74" s="100"/>
    </row>
    <row r="75" spans="1:8" s="95" customFormat="1">
      <c r="E75" s="100"/>
    </row>
    <row r="76" spans="1:8" s="95" customFormat="1">
      <c r="E76" s="100"/>
    </row>
    <row r="77" spans="1:8" s="95" customFormat="1">
      <c r="E77" s="100"/>
    </row>
    <row r="78" spans="1:8" s="95" customFormat="1">
      <c r="E78" s="100"/>
    </row>
    <row r="79" spans="1:8" s="95" customFormat="1">
      <c r="E79" s="100"/>
    </row>
    <row r="80" spans="1:8" s="95" customFormat="1">
      <c r="E80" s="100"/>
    </row>
    <row r="81" spans="5:5" s="95" customFormat="1">
      <c r="E81" s="100"/>
    </row>
    <row r="82" spans="5:5" s="95" customFormat="1">
      <c r="E82" s="100"/>
    </row>
    <row r="83" spans="5:5" s="95" customFormat="1">
      <c r="E83" s="100"/>
    </row>
    <row r="84" spans="5:5" s="95" customFormat="1">
      <c r="E84" s="100"/>
    </row>
    <row r="85" spans="5:5" s="95" customFormat="1">
      <c r="E85" s="100"/>
    </row>
    <row r="86" spans="5:5" s="95" customFormat="1">
      <c r="E86" s="100"/>
    </row>
    <row r="87" spans="5:5" s="95" customFormat="1">
      <c r="E87" s="100"/>
    </row>
    <row r="88" spans="5:5" s="95" customFormat="1">
      <c r="E88" s="100"/>
    </row>
    <row r="89" spans="5:5" s="95" customFormat="1">
      <c r="E89" s="100"/>
    </row>
    <row r="90" spans="5:5" s="95" customFormat="1">
      <c r="E90" s="100"/>
    </row>
    <row r="91" spans="5:5" s="95" customFormat="1">
      <c r="E91" s="100"/>
    </row>
    <row r="92" spans="5:5" s="95" customFormat="1">
      <c r="E92" s="100"/>
    </row>
    <row r="93" spans="5:5" s="95" customFormat="1">
      <c r="E93" s="100"/>
    </row>
    <row r="94" spans="5:5" s="95" customFormat="1">
      <c r="E94" s="100"/>
    </row>
    <row r="95" spans="5:5" s="95" customFormat="1">
      <c r="E95" s="100"/>
    </row>
    <row r="96" spans="5:5" s="95" customFormat="1">
      <c r="E96" s="100"/>
    </row>
    <row r="97" spans="5:5" s="95" customFormat="1">
      <c r="E97" s="100"/>
    </row>
    <row r="98" spans="5:5" s="95" customFormat="1">
      <c r="E98" s="100"/>
    </row>
    <row r="99" spans="5:5" s="95" customFormat="1">
      <c r="E99" s="100"/>
    </row>
    <row r="100" spans="5:5" s="95" customFormat="1">
      <c r="E100" s="100"/>
    </row>
    <row r="101" spans="5:5" s="95" customFormat="1">
      <c r="E101" s="100"/>
    </row>
    <row r="102" spans="5:5" s="95" customFormat="1">
      <c r="E102" s="100"/>
    </row>
    <row r="103" spans="5:5" s="95" customFormat="1">
      <c r="E103" s="100"/>
    </row>
    <row r="104" spans="5:5" s="95" customFormat="1">
      <c r="E104" s="100"/>
    </row>
    <row r="105" spans="5:5" s="95" customFormat="1">
      <c r="E105" s="100"/>
    </row>
    <row r="106" spans="5:5" s="95" customFormat="1">
      <c r="E106" s="100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&amp;R14</oddHeader>
    <oddFooter>&amp;C&amp;8Ministrstvo za javno upravo / Služba za upravne enote</oddFooter>
  </headerFooter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2"/>
  </sheetPr>
  <dimension ref="A1:I69"/>
  <sheetViews>
    <sheetView zoomScaleNormal="100" workbookViewId="0">
      <pane xSplit="2" ySplit="9" topLeftCell="C10" activePane="bottomRight" state="frozen"/>
      <selection activeCell="I11" sqref="I11"/>
      <selection pane="topRight" activeCell="I11" sqref="I11"/>
      <selection pane="bottomLeft" activeCell="I11" sqref="I11"/>
      <selection pane="bottomRight" activeCell="C23" sqref="C23"/>
    </sheetView>
  </sheetViews>
  <sheetFormatPr defaultRowHeight="12.75"/>
  <cols>
    <col min="1" max="1" width="9.140625" style="62"/>
    <col min="2" max="2" width="17.85546875" style="62" bestFit="1" customWidth="1"/>
    <col min="3" max="3" width="10.140625" style="62" bestFit="1" customWidth="1"/>
    <col min="4" max="4" width="11.7109375" style="62" customWidth="1"/>
    <col min="5" max="5" width="17" style="62" bestFit="1" customWidth="1"/>
    <col min="6" max="6" width="12.85546875" style="62" bestFit="1" customWidth="1"/>
    <col min="7" max="16384" width="9.140625" style="62"/>
  </cols>
  <sheetData>
    <row r="1" spans="1:9">
      <c r="A1" s="62" t="s">
        <v>104</v>
      </c>
      <c r="E1" s="63"/>
    </row>
    <row r="2" spans="1:9" s="64" customFormat="1" ht="15">
      <c r="A2" s="64" t="s">
        <v>140</v>
      </c>
      <c r="E2" s="65"/>
    </row>
    <row r="3" spans="1:9" s="16" customFormat="1" ht="15.75">
      <c r="A3" s="16" t="s">
        <v>105</v>
      </c>
      <c r="E3" s="66"/>
    </row>
    <row r="4" spans="1:9" ht="6.75" customHeight="1" thickBot="1"/>
    <row r="5" spans="1:9" s="117" customFormat="1" ht="12">
      <c r="A5" s="67" t="s">
        <v>67</v>
      </c>
      <c r="B5" s="68" t="s">
        <v>68</v>
      </c>
      <c r="C5" s="68" t="s">
        <v>106</v>
      </c>
      <c r="D5" s="68" t="s">
        <v>77</v>
      </c>
      <c r="E5" s="67" t="s">
        <v>82</v>
      </c>
      <c r="F5" s="68" t="s">
        <v>83</v>
      </c>
    </row>
    <row r="6" spans="1:9" s="117" customFormat="1" ht="12">
      <c r="A6" s="70"/>
      <c r="B6" s="71"/>
      <c r="C6" s="71" t="s">
        <v>107</v>
      </c>
      <c r="D6" s="71" t="s">
        <v>78</v>
      </c>
      <c r="E6" s="70" t="s">
        <v>85</v>
      </c>
      <c r="F6" s="71" t="s">
        <v>86</v>
      </c>
    </row>
    <row r="7" spans="1:9" s="117" customFormat="1" ht="12">
      <c r="A7" s="70"/>
      <c r="B7" s="71"/>
      <c r="C7" s="118" t="d">
        <v>2018-12-31</v>
      </c>
      <c r="D7" s="71" t="s">
        <v>142</v>
      </c>
      <c r="E7" s="70" t="s">
        <v>108</v>
      </c>
      <c r="F7" s="71" t="s">
        <v>88</v>
      </c>
    </row>
    <row r="8" spans="1:9" s="117" customFormat="1" ht="12">
      <c r="A8" s="70"/>
      <c r="B8" s="71"/>
      <c r="C8" s="71"/>
      <c r="D8" s="71" t="s">
        <v>1</v>
      </c>
      <c r="E8" s="70" t="s">
        <v>1</v>
      </c>
      <c r="F8" s="71"/>
    </row>
    <row r="9" spans="1:9" s="117" customFormat="1" thickBot="1">
      <c r="A9" s="72"/>
      <c r="B9" s="14"/>
      <c r="C9" s="73">
        <v>1</v>
      </c>
      <c r="D9" s="73">
        <v>2</v>
      </c>
      <c r="E9" s="72" t="s">
        <v>2</v>
      </c>
      <c r="F9" s="73"/>
    </row>
    <row r="10" spans="1:9" ht="12" customHeight="1">
      <c r="A10" s="75">
        <v>6257</v>
      </c>
      <c r="B10" s="76" t="s">
        <v>59</v>
      </c>
      <c r="C10" s="148">
        <f>'IV ZAP vse UE'!C66</f>
        <v>27</v>
      </c>
      <c r="D10" s="149">
        <f>'I-17,18 vse UE'!D66</f>
        <v>631164.47</v>
      </c>
      <c r="E10" s="142">
        <f>'IV ZAP vse UE'!E66</f>
        <v>23376.461851851851</v>
      </c>
      <c r="F10" s="54">
        <f>'IV ZAP vse UE'!F66</f>
        <v>88.738799118748247</v>
      </c>
      <c r="I10" s="135"/>
    </row>
    <row r="11" spans="1:9" ht="12" customHeight="1">
      <c r="A11" s="75">
        <v>6246</v>
      </c>
      <c r="B11" s="76" t="s">
        <v>48</v>
      </c>
      <c r="C11" s="148">
        <f>'IV ZAP vse UE'!C55</f>
        <v>35.5</v>
      </c>
      <c r="D11" s="149">
        <f>'I-17,18 vse UE'!D55</f>
        <v>843140.55</v>
      </c>
      <c r="E11" s="142">
        <f>'IV ZAP vse UE'!E55</f>
        <v>23750.438028169014</v>
      </c>
      <c r="F11" s="54">
        <f>'IV ZAP vse UE'!F55</f>
        <v>90.15844067937978</v>
      </c>
      <c r="I11" s="135"/>
    </row>
    <row r="12" spans="1:9" ht="12" customHeight="1">
      <c r="A12" s="75">
        <v>6227</v>
      </c>
      <c r="B12" s="76" t="s">
        <v>29</v>
      </c>
      <c r="C12" s="148">
        <f>'IV ZAP vse UE'!C36</f>
        <v>131</v>
      </c>
      <c r="D12" s="149">
        <f>'I-17,18 vse UE'!D36</f>
        <v>3170449.11</v>
      </c>
      <c r="E12" s="142">
        <f>'IV ZAP vse UE'!E36</f>
        <v>24201.901603053433</v>
      </c>
      <c r="F12" s="54">
        <f>'IV ZAP vse UE'!F36</f>
        <v>91.872230205570474</v>
      </c>
      <c r="I12" s="135"/>
    </row>
    <row r="13" spans="1:9" ht="12" customHeight="1">
      <c r="A13" s="75">
        <v>6244</v>
      </c>
      <c r="B13" s="76" t="s">
        <v>46</v>
      </c>
      <c r="C13" s="148">
        <f>'IV ZAP vse UE'!C53</f>
        <v>33</v>
      </c>
      <c r="D13" s="149">
        <f>'I-17,18 vse UE'!D53</f>
        <v>803965.02</v>
      </c>
      <c r="E13" s="142">
        <f>'IV ZAP vse UE'!E53</f>
        <v>24362.576363636363</v>
      </c>
      <c r="F13" s="54">
        <f>'IV ZAP vse UE'!F53</f>
        <v>92.482163624630303</v>
      </c>
      <c r="I13" s="135"/>
    </row>
    <row r="14" spans="1:9" ht="12" customHeight="1">
      <c r="A14" s="75">
        <v>6255</v>
      </c>
      <c r="B14" s="76" t="s">
        <v>57</v>
      </c>
      <c r="C14" s="148">
        <f>'IV ZAP vse UE'!C64</f>
        <v>45</v>
      </c>
      <c r="D14" s="149">
        <f>'I-17,18 vse UE'!D64</f>
        <v>1111592.6000000001</v>
      </c>
      <c r="E14" s="142">
        <f>'IV ZAP vse UE'!E64</f>
        <v>24702.05777777778</v>
      </c>
      <c r="F14" s="54">
        <f>'IV ZAP vse UE'!F64</f>
        <v>93.77086048581323</v>
      </c>
      <c r="I14" s="135"/>
    </row>
    <row r="15" spans="1:9" ht="12" customHeight="1">
      <c r="A15" s="75">
        <v>6224</v>
      </c>
      <c r="B15" s="76" t="s">
        <v>26</v>
      </c>
      <c r="C15" s="148">
        <f>'IV ZAP vse UE'!C33</f>
        <v>264.5</v>
      </c>
      <c r="D15" s="149">
        <f>'I-17,18 vse UE'!D33</f>
        <v>6542176.21</v>
      </c>
      <c r="E15" s="142">
        <f>'IV ZAP vse UE'!E33</f>
        <v>24734.125557655956</v>
      </c>
      <c r="F15" s="54">
        <f>'IV ZAP vse UE'!F33</f>
        <v>93.892592178779779</v>
      </c>
      <c r="I15" s="135"/>
    </row>
    <row r="16" spans="1:9" ht="12" customHeight="1">
      <c r="A16" s="75">
        <v>6234</v>
      </c>
      <c r="B16" s="76" t="s">
        <v>36</v>
      </c>
      <c r="C16" s="148">
        <f>'IV ZAP vse UE'!C43</f>
        <v>26.5</v>
      </c>
      <c r="D16" s="149">
        <f>'I-17,18 vse UE'!D43</f>
        <v>662113.91</v>
      </c>
      <c r="E16" s="142">
        <f>'IV ZAP vse UE'!E43</f>
        <v>24985.430566037736</v>
      </c>
      <c r="F16" s="54">
        <f>'IV ZAP vse UE'!F43</f>
        <v>94.846564802937152</v>
      </c>
      <c r="I16" s="135"/>
    </row>
    <row r="17" spans="1:9" ht="12" customHeight="1">
      <c r="A17" s="75">
        <v>6222</v>
      </c>
      <c r="B17" s="76" t="s">
        <v>24</v>
      </c>
      <c r="C17" s="148">
        <f>'IV ZAP vse UE'!C31</f>
        <v>39</v>
      </c>
      <c r="D17" s="149">
        <f>'I-17,18 vse UE'!D31</f>
        <v>975343.98</v>
      </c>
      <c r="E17" s="142">
        <f>'IV ZAP vse UE'!E31</f>
        <v>25008.82</v>
      </c>
      <c r="F17" s="54">
        <f>'IV ZAP vse UE'!F31</f>
        <v>94.935352845158107</v>
      </c>
      <c r="I17" s="135"/>
    </row>
    <row r="18" spans="1:9" ht="12" customHeight="1">
      <c r="A18" s="75">
        <v>6236</v>
      </c>
      <c r="B18" s="76" t="s">
        <v>38</v>
      </c>
      <c r="C18" s="148">
        <f>'IV ZAP vse UE'!C45</f>
        <v>31</v>
      </c>
      <c r="D18" s="149">
        <f>'I-17,18 vse UE'!D45</f>
        <v>775582.48</v>
      </c>
      <c r="E18" s="142">
        <f>'IV ZAP vse UE'!E45</f>
        <v>25018.789677419354</v>
      </c>
      <c r="F18" s="54">
        <f>'IV ZAP vse UE'!F45</f>
        <v>94.97319848695804</v>
      </c>
      <c r="I18" s="135"/>
    </row>
    <row r="19" spans="1:9" ht="12" customHeight="1">
      <c r="A19" s="75">
        <v>6221</v>
      </c>
      <c r="B19" s="76" t="s">
        <v>23</v>
      </c>
      <c r="C19" s="148">
        <f>'IV ZAP vse UE'!C30</f>
        <v>22</v>
      </c>
      <c r="D19" s="149">
        <f>'I-17,18 vse UE'!D30</f>
        <v>554398.18000000005</v>
      </c>
      <c r="E19" s="142">
        <f>'IV ZAP vse UE'!E30</f>
        <v>25199.917272727274</v>
      </c>
      <c r="F19" s="54">
        <f>'IV ZAP vse UE'!F30</f>
        <v>95.66077239770442</v>
      </c>
      <c r="I19" s="135"/>
    </row>
    <row r="20" spans="1:9" ht="12" customHeight="1">
      <c r="A20" s="75">
        <v>6223</v>
      </c>
      <c r="B20" s="76" t="s">
        <v>25</v>
      </c>
      <c r="C20" s="148">
        <f>'IV ZAP vse UE'!C32</f>
        <v>24</v>
      </c>
      <c r="D20" s="149">
        <f>'I-17,18 vse UE'!D32</f>
        <v>610292.06999999995</v>
      </c>
      <c r="E20" s="142">
        <f>'IV ZAP vse UE'!E32</f>
        <v>25428.836249999997</v>
      </c>
      <c r="F20" s="54">
        <f>'IV ZAP vse UE'!F32</f>
        <v>96.529765971984943</v>
      </c>
      <c r="I20" s="135"/>
    </row>
    <row r="21" spans="1:9" ht="12" customHeight="1">
      <c r="A21" s="75">
        <v>6206</v>
      </c>
      <c r="B21" s="76" t="s">
        <v>8</v>
      </c>
      <c r="C21" s="148">
        <f>'IV ZAP vse UE'!C15</f>
        <v>41.5</v>
      </c>
      <c r="D21" s="149">
        <f>'I-17,18 vse UE'!D15</f>
        <v>1063289.4099999999</v>
      </c>
      <c r="E21" s="142">
        <f>'IV ZAP vse UE'!E15</f>
        <v>25621.431566265059</v>
      </c>
      <c r="F21" s="54">
        <f>'IV ZAP vse UE'!F15</f>
        <v>97.260872209942136</v>
      </c>
      <c r="I21" s="135"/>
    </row>
    <row r="22" spans="1:9" ht="12" customHeight="1">
      <c r="A22" s="75">
        <v>6214</v>
      </c>
      <c r="B22" s="76" t="s">
        <v>16</v>
      </c>
      <c r="C22" s="148">
        <f>'IV ZAP vse UE'!C23</f>
        <v>33</v>
      </c>
      <c r="D22" s="149">
        <f>'I-17,18 vse UE'!D23</f>
        <v>845741.27</v>
      </c>
      <c r="E22" s="142">
        <f>'IV ZAP vse UE'!E23</f>
        <v>25628.523333333334</v>
      </c>
      <c r="F22" s="54">
        <f>'IV ZAP vse UE'!F23</f>
        <v>97.287793088613043</v>
      </c>
      <c r="I22" s="135"/>
    </row>
    <row r="23" spans="1:9" ht="12" customHeight="1">
      <c r="A23" s="75">
        <v>6245</v>
      </c>
      <c r="B23" s="76" t="s">
        <v>47</v>
      </c>
      <c r="C23" s="148">
        <f>'IV ZAP vse UE'!C54</f>
        <v>25.5</v>
      </c>
      <c r="D23" s="149">
        <f>'I-17,18 vse UE'!D54</f>
        <v>656412.27</v>
      </c>
      <c r="E23" s="142">
        <f>'IV ZAP vse UE'!E54</f>
        <v>25741.657647058822</v>
      </c>
      <c r="F23" s="54">
        <f>'IV ZAP vse UE'!F54</f>
        <v>97.717259412590906</v>
      </c>
      <c r="I23" s="135"/>
    </row>
    <row r="24" spans="1:9" ht="12" customHeight="1">
      <c r="A24" s="75">
        <v>6209</v>
      </c>
      <c r="B24" s="76" t="s">
        <v>11</v>
      </c>
      <c r="C24" s="148">
        <f>'IV ZAP vse UE'!C18</f>
        <v>32</v>
      </c>
      <c r="D24" s="149">
        <f>'I-17,18 vse UE'!D18</f>
        <v>824674.42</v>
      </c>
      <c r="E24" s="142">
        <f>'IV ZAP vse UE'!E18</f>
        <v>25771.075625000001</v>
      </c>
      <c r="F24" s="54">
        <f>'IV ZAP vse UE'!F18</f>
        <v>97.828932259044151</v>
      </c>
      <c r="I24" s="135"/>
    </row>
    <row r="25" spans="1:9" ht="12" customHeight="1">
      <c r="A25" s="75">
        <v>6251</v>
      </c>
      <c r="B25" s="76" t="s">
        <v>53</v>
      </c>
      <c r="C25" s="148">
        <f>'IV ZAP vse UE'!C60</f>
        <v>29</v>
      </c>
      <c r="D25" s="149">
        <f>'I-17,18 vse UE'!D60</f>
        <v>748778.86</v>
      </c>
      <c r="E25" s="142">
        <f>'IV ZAP vse UE'!E60</f>
        <v>25819.96068965517</v>
      </c>
      <c r="F25" s="54">
        <f>'IV ZAP vse UE'!F60</f>
        <v>98.014503623942488</v>
      </c>
      <c r="I25" s="135"/>
    </row>
    <row r="26" spans="1:9" ht="12" customHeight="1">
      <c r="A26" s="75">
        <v>6217</v>
      </c>
      <c r="B26" s="76" t="s">
        <v>19</v>
      </c>
      <c r="C26" s="148">
        <f>'IV ZAP vse UE'!C26</f>
        <v>53.5</v>
      </c>
      <c r="D26" s="149">
        <f>'I-17,18 vse UE'!D26</f>
        <v>1386024.34</v>
      </c>
      <c r="E26" s="142">
        <f>'IV ZAP vse UE'!E26</f>
        <v>25906.997009345796</v>
      </c>
      <c r="F26" s="54">
        <f>'IV ZAP vse UE'!F26</f>
        <v>98.344900008904816</v>
      </c>
      <c r="I26" s="135"/>
    </row>
    <row r="27" spans="1:9" ht="12" customHeight="1">
      <c r="A27" s="75">
        <v>6207</v>
      </c>
      <c r="B27" s="76" t="s">
        <v>9</v>
      </c>
      <c r="C27" s="148">
        <f>'IV ZAP vse UE'!C16</f>
        <v>16</v>
      </c>
      <c r="D27" s="149">
        <f>'I-17,18 vse UE'!D16</f>
        <v>415286.99</v>
      </c>
      <c r="E27" s="142">
        <f>'IV ZAP vse UE'!E16</f>
        <v>25955.436874999999</v>
      </c>
      <c r="F27" s="54">
        <f>'IV ZAP vse UE'!F16</f>
        <v>98.528781365068525</v>
      </c>
      <c r="I27" s="135"/>
    </row>
    <row r="28" spans="1:9" ht="12" customHeight="1">
      <c r="A28" s="75">
        <v>6240</v>
      </c>
      <c r="B28" s="80" t="s">
        <v>42</v>
      </c>
      <c r="C28" s="148">
        <f>'IV ZAP vse UE'!C49</f>
        <v>31</v>
      </c>
      <c r="D28" s="149">
        <f>'I-17,18 vse UE'!D49</f>
        <v>804879.19</v>
      </c>
      <c r="E28" s="142">
        <f>'IV ZAP vse UE'!E49</f>
        <v>25963.844838709676</v>
      </c>
      <c r="F28" s="54">
        <f>'IV ZAP vse UE'!F49</f>
        <v>98.56069862471881</v>
      </c>
      <c r="I28" s="135"/>
    </row>
    <row r="29" spans="1:9" ht="12" customHeight="1">
      <c r="A29" s="81">
        <v>6252</v>
      </c>
      <c r="B29" s="76" t="s">
        <v>54</v>
      </c>
      <c r="C29" s="148">
        <f>'IV ZAP vse UE'!C61</f>
        <v>22</v>
      </c>
      <c r="D29" s="149">
        <f>'I-17,18 vse UE'!D61</f>
        <v>574275.74</v>
      </c>
      <c r="E29" s="142">
        <f>'IV ZAP vse UE'!E61</f>
        <v>26103.442727272726</v>
      </c>
      <c r="F29" s="54">
        <f>'IV ZAP vse UE'!F61</f>
        <v>99.090622659806115</v>
      </c>
      <c r="I29" s="135"/>
    </row>
    <row r="30" spans="1:9" ht="12" customHeight="1">
      <c r="A30" s="75">
        <v>6203</v>
      </c>
      <c r="B30" s="82" t="s">
        <v>5</v>
      </c>
      <c r="C30" s="148">
        <f>'IV ZAP vse UE'!C12</f>
        <v>78</v>
      </c>
      <c r="D30" s="149">
        <f>'I-17,18 vse UE'!D12</f>
        <v>2044210.54</v>
      </c>
      <c r="E30" s="142">
        <f>'IV ZAP vse UE'!E12</f>
        <v>26207.827435897438</v>
      </c>
      <c r="F30" s="54">
        <f>'IV ZAP vse UE'!F12</f>
        <v>99.486874827838292</v>
      </c>
      <c r="I30" s="135"/>
    </row>
    <row r="31" spans="1:9" ht="12" customHeight="1">
      <c r="A31" s="75">
        <v>6256</v>
      </c>
      <c r="B31" s="80" t="s">
        <v>58</v>
      </c>
      <c r="C31" s="150">
        <f>'IV ZAP vse UE'!C65</f>
        <v>25</v>
      </c>
      <c r="D31" s="151">
        <f>'I-17,18 vse UE'!D65</f>
        <v>657189.99</v>
      </c>
      <c r="E31" s="142">
        <f>'IV ZAP vse UE'!E65</f>
        <v>26287.599600000001</v>
      </c>
      <c r="F31" s="54">
        <f>'IV ZAP vse UE'!F65</f>
        <v>99.789695934403824</v>
      </c>
      <c r="I31" s="135"/>
    </row>
    <row r="32" spans="1:9" ht="12" customHeight="1">
      <c r="A32" s="75">
        <v>6243</v>
      </c>
      <c r="B32" s="76" t="s">
        <v>45</v>
      </c>
      <c r="C32" s="148">
        <f>'IV ZAP vse UE'!C52</f>
        <v>25</v>
      </c>
      <c r="D32" s="149">
        <f>'I-17,18 vse UE'!D52</f>
        <v>658083.25</v>
      </c>
      <c r="E32" s="142">
        <f>'IV ZAP vse UE'!E52</f>
        <v>26323.33</v>
      </c>
      <c r="F32" s="54">
        <f>'IV ZAP vse UE'!F52</f>
        <v>99.925331207531414</v>
      </c>
      <c r="I32" s="135"/>
    </row>
    <row r="33" spans="1:9" ht="12.75" customHeight="1" thickBot="1">
      <c r="A33" s="75">
        <v>6225</v>
      </c>
      <c r="B33" s="76" t="s">
        <v>27</v>
      </c>
      <c r="C33" s="148">
        <f>'IV ZAP vse UE'!C34</f>
        <v>24</v>
      </c>
      <c r="D33" s="149">
        <f>'I-17,18 vse UE'!D34</f>
        <v>632129.51</v>
      </c>
      <c r="E33" s="142">
        <f>'IV ZAP vse UE'!E34</f>
        <v>26338.729583333334</v>
      </c>
      <c r="F33" s="54">
        <f>'IV ZAP vse UE'!F34</f>
        <v>99.98378917865594</v>
      </c>
      <c r="I33" s="135"/>
    </row>
    <row r="34" spans="1:9" ht="15.75" customHeight="1" thickBot="1">
      <c r="A34" s="167"/>
      <c r="B34" s="86" t="s">
        <v>61</v>
      </c>
      <c r="C34" s="241">
        <f>'IV ZAP vse UE'!C68</f>
        <v>2205</v>
      </c>
      <c r="D34" s="132">
        <f>'I-17,18 vse UE'!D68</f>
        <v>58085520.170000009</v>
      </c>
      <c r="E34" s="60">
        <f>'IV ZAP vse UE'!E68</f>
        <v>26342.639532879824</v>
      </c>
      <c r="F34" s="57">
        <f>'IV ZAP vse UE'!F68</f>
        <v>99.998631639827749</v>
      </c>
      <c r="I34" s="135"/>
    </row>
    <row r="35" spans="1:9" ht="12.75" customHeight="1">
      <c r="A35" s="75">
        <v>6220</v>
      </c>
      <c r="B35" s="76" t="s">
        <v>22</v>
      </c>
      <c r="C35" s="148">
        <f>'IV ZAP vse UE'!C29</f>
        <v>23.5</v>
      </c>
      <c r="D35" s="149">
        <f>'I-17,18 vse UE'!D29</f>
        <v>619411.96</v>
      </c>
      <c r="E35" s="142">
        <f>'IV ZAP vse UE'!E29</f>
        <v>26357.95574468085</v>
      </c>
      <c r="F35" s="54">
        <f>'IV ZAP vse UE'!F29</f>
        <v>100.05677312637457</v>
      </c>
      <c r="I35" s="135"/>
    </row>
    <row r="36" spans="1:9" ht="12" customHeight="1">
      <c r="A36" s="75">
        <v>6237</v>
      </c>
      <c r="B36" s="76" t="s">
        <v>39</v>
      </c>
      <c r="C36" s="148">
        <f>'IV ZAP vse UE'!C46</f>
        <v>61.5</v>
      </c>
      <c r="D36" s="149">
        <f>'I-17,18 vse UE'!D46</f>
        <v>1621021.56</v>
      </c>
      <c r="E36" s="142">
        <f>'IV ZAP vse UE'!E46</f>
        <v>26358.074146341463</v>
      </c>
      <c r="F36" s="54">
        <f>'IV ZAP vse UE'!F46</f>
        <v>100.05722258794162</v>
      </c>
      <c r="I36" s="135"/>
    </row>
    <row r="37" spans="1:9" s="95" customFormat="1" ht="12" customHeight="1">
      <c r="A37" s="75">
        <v>6228</v>
      </c>
      <c r="B37" s="76" t="s">
        <v>30</v>
      </c>
      <c r="C37" s="148">
        <f>'IV ZAP vse UE'!C37</f>
        <v>17.5</v>
      </c>
      <c r="D37" s="149">
        <f>'I-17,18 vse UE'!D37</f>
        <v>462080.03</v>
      </c>
      <c r="E37" s="142">
        <f>'IV ZAP vse UE'!E37</f>
        <v>26404.573142857145</v>
      </c>
      <c r="F37" s="54">
        <f>'IV ZAP vse UE'!F37</f>
        <v>100.23373625956476</v>
      </c>
      <c r="H37" s="62"/>
      <c r="I37" s="135"/>
    </row>
    <row r="38" spans="1:9" ht="12" customHeight="1">
      <c r="A38" s="75">
        <v>6231</v>
      </c>
      <c r="B38" s="76" t="s">
        <v>33</v>
      </c>
      <c r="C38" s="148">
        <f>'IV ZAP vse UE'!C40</f>
        <v>69</v>
      </c>
      <c r="D38" s="149">
        <f>'I-17,18 vse UE'!D40</f>
        <v>1822209.39</v>
      </c>
      <c r="E38" s="142">
        <f>'IV ZAP vse UE'!E40</f>
        <v>26408.831739130434</v>
      </c>
      <c r="F38" s="54">
        <f>'IV ZAP vse UE'!F40</f>
        <v>100.24990220981071</v>
      </c>
      <c r="I38" s="135"/>
    </row>
    <row r="39" spans="1:9" ht="12" customHeight="1">
      <c r="A39" s="75">
        <v>6205</v>
      </c>
      <c r="B39" s="76" t="s">
        <v>7</v>
      </c>
      <c r="C39" s="148">
        <f>'IV ZAP vse UE'!C14</f>
        <v>30</v>
      </c>
      <c r="D39" s="149">
        <f>'I-17,18 vse UE'!D14</f>
        <v>796123.14</v>
      </c>
      <c r="E39" s="142">
        <f>'IV ZAP vse UE'!E14</f>
        <v>26537.438000000002</v>
      </c>
      <c r="F39" s="54">
        <f>'IV ZAP vse UE'!F14</f>
        <v>100.73810120335574</v>
      </c>
      <c r="I39" s="135"/>
    </row>
    <row r="40" spans="1:9" ht="12" customHeight="1">
      <c r="A40" s="75">
        <v>6213</v>
      </c>
      <c r="B40" s="76" t="s">
        <v>15</v>
      </c>
      <c r="C40" s="148">
        <f>'IV ZAP vse UE'!C22</f>
        <v>29</v>
      </c>
      <c r="D40" s="149">
        <f>'I-17,18 vse UE'!D22</f>
        <v>774799.97</v>
      </c>
      <c r="E40" s="142">
        <f>'IV ZAP vse UE'!E22</f>
        <v>26717.240344827584</v>
      </c>
      <c r="F40" s="54">
        <f>'IV ZAP vse UE'!F22</f>
        <v>101.42064436407237</v>
      </c>
      <c r="I40" s="135"/>
    </row>
    <row r="41" spans="1:9" ht="12" customHeight="1">
      <c r="A41" s="75">
        <v>6230</v>
      </c>
      <c r="B41" s="76" t="s">
        <v>32</v>
      </c>
      <c r="C41" s="148">
        <f>'IV ZAP vse UE'!C39</f>
        <v>66</v>
      </c>
      <c r="D41" s="149">
        <f>'I-17,18 vse UE'!D39</f>
        <v>1769361.12</v>
      </c>
      <c r="E41" s="142">
        <f>'IV ZAP vse UE'!E39</f>
        <v>26808.50181818182</v>
      </c>
      <c r="F41" s="54">
        <f>'IV ZAP vse UE'!F39</f>
        <v>101.76707974863083</v>
      </c>
      <c r="I41" s="135"/>
    </row>
    <row r="42" spans="1:9" ht="12" customHeight="1">
      <c r="A42" s="75">
        <v>6232</v>
      </c>
      <c r="B42" s="76" t="s">
        <v>34</v>
      </c>
      <c r="C42" s="148">
        <f>'IV ZAP vse UE'!C41</f>
        <v>70.5</v>
      </c>
      <c r="D42" s="149">
        <f>'I-17,18 vse UE'!D41</f>
        <v>1895919.29</v>
      </c>
      <c r="E42" s="142">
        <f>'IV ZAP vse UE'!E41</f>
        <v>26892.472198581559</v>
      </c>
      <c r="F42" s="54">
        <f>'IV ZAP vse UE'!F41</f>
        <v>102.08583759853305</v>
      </c>
      <c r="I42" s="135"/>
    </row>
    <row r="43" spans="1:9" ht="12" customHeight="1">
      <c r="A43" s="75">
        <v>6258</v>
      </c>
      <c r="B43" s="76" t="s">
        <v>60</v>
      </c>
      <c r="C43" s="148">
        <f>'IV ZAP vse UE'!C67</f>
        <v>40</v>
      </c>
      <c r="D43" s="149">
        <f>'I-17,18 vse UE'!D67</f>
        <v>1076579.71</v>
      </c>
      <c r="E43" s="142">
        <f>'IV ZAP vse UE'!E67</f>
        <v>26914.492749999998</v>
      </c>
      <c r="F43" s="54">
        <f>'IV ZAP vse UE'!F67</f>
        <v>102.16942926014501</v>
      </c>
      <c r="I43" s="135"/>
    </row>
    <row r="44" spans="1:9" ht="12" customHeight="1">
      <c r="A44" s="75">
        <v>6249</v>
      </c>
      <c r="B44" s="76" t="s">
        <v>51</v>
      </c>
      <c r="C44" s="148">
        <f>'IV ZAP vse UE'!C58</f>
        <v>36</v>
      </c>
      <c r="D44" s="149">
        <f>'I-17,18 vse UE'!D58</f>
        <v>971973.87</v>
      </c>
      <c r="E44" s="142">
        <f>'IV ZAP vse UE'!E58</f>
        <v>26999.274166666666</v>
      </c>
      <c r="F44" s="54">
        <f>'IV ZAP vse UE'!F58</f>
        <v>102.49126586442951</v>
      </c>
      <c r="I44" s="135"/>
    </row>
    <row r="45" spans="1:9" ht="12" customHeight="1">
      <c r="A45" s="75">
        <v>6210</v>
      </c>
      <c r="B45" s="76" t="s">
        <v>12</v>
      </c>
      <c r="C45" s="148">
        <f>'IV ZAP vse UE'!C19</f>
        <v>17</v>
      </c>
      <c r="D45" s="149">
        <f>'I-17,18 vse UE'!D19</f>
        <v>459028.4</v>
      </c>
      <c r="E45" s="142">
        <f>'IV ZAP vse UE'!E19</f>
        <v>27001.670588235294</v>
      </c>
      <c r="F45" s="54">
        <f>'IV ZAP vse UE'!F19</f>
        <v>102.50036286009679</v>
      </c>
      <c r="I45" s="135"/>
    </row>
    <row r="46" spans="1:9" ht="12" customHeight="1">
      <c r="A46" s="75">
        <v>6241</v>
      </c>
      <c r="B46" s="76" t="s">
        <v>43</v>
      </c>
      <c r="C46" s="148">
        <f>'IV ZAP vse UE'!C50</f>
        <v>19</v>
      </c>
      <c r="D46" s="149">
        <f>'I-17,18 vse UE'!D50</f>
        <v>515591.42</v>
      </c>
      <c r="E46" s="142">
        <f>'IV ZAP vse UE'!E50</f>
        <v>27136.39052631579</v>
      </c>
      <c r="F46" s="54">
        <f>'IV ZAP vse UE'!F50</f>
        <v>103.01176982999579</v>
      </c>
      <c r="I46" s="135"/>
    </row>
    <row r="47" spans="1:9" ht="12" customHeight="1">
      <c r="A47" s="75">
        <v>6250</v>
      </c>
      <c r="B47" s="76" t="s">
        <v>52</v>
      </c>
      <c r="C47" s="148">
        <f>'IV ZAP vse UE'!C59</f>
        <v>40</v>
      </c>
      <c r="D47" s="149">
        <f>'I-17,18 vse UE'!D59</f>
        <v>1091137.96</v>
      </c>
      <c r="E47" s="142">
        <f>'IV ZAP vse UE'!E59</f>
        <v>27278.449000000001</v>
      </c>
      <c r="F47" s="54">
        <f>'IV ZAP vse UE'!F59</f>
        <v>103.55103443039896</v>
      </c>
      <c r="I47" s="135"/>
    </row>
    <row r="48" spans="1:9" ht="12" customHeight="1">
      <c r="A48" s="75">
        <v>6218</v>
      </c>
      <c r="B48" s="76" t="s">
        <v>20</v>
      </c>
      <c r="C48" s="148">
        <f>'IV ZAP vse UE'!C27</f>
        <v>78</v>
      </c>
      <c r="D48" s="149">
        <f>'I-17,18 vse UE'!D27</f>
        <v>2134438.2400000002</v>
      </c>
      <c r="E48" s="142">
        <f>'IV ZAP vse UE'!E27</f>
        <v>27364.592820512822</v>
      </c>
      <c r="F48" s="54">
        <f>'IV ZAP vse UE'!F27</f>
        <v>103.8780428216711</v>
      </c>
      <c r="I48" s="135"/>
    </row>
    <row r="49" spans="1:9" ht="12" customHeight="1">
      <c r="A49" s="75">
        <v>6253</v>
      </c>
      <c r="B49" s="76" t="s">
        <v>55</v>
      </c>
      <c r="C49" s="148">
        <f>'IV ZAP vse UE'!C62</f>
        <v>24</v>
      </c>
      <c r="D49" s="149">
        <f>'I-17,18 vse UE'!D62</f>
        <v>661318.03</v>
      </c>
      <c r="E49" s="142">
        <f>'IV ZAP vse UE'!E62</f>
        <v>27554.917916666669</v>
      </c>
      <c r="F49" s="54">
        <f>'IV ZAP vse UE'!F62</f>
        <v>104.60053113414064</v>
      </c>
      <c r="I49" s="135"/>
    </row>
    <row r="50" spans="1:9" ht="12" customHeight="1">
      <c r="A50" s="75">
        <v>6235</v>
      </c>
      <c r="B50" s="76" t="s">
        <v>37</v>
      </c>
      <c r="C50" s="148">
        <f>'IV ZAP vse UE'!C44</f>
        <v>27</v>
      </c>
      <c r="D50" s="149">
        <f>'I-17,18 vse UE'!D44</f>
        <v>745136.91</v>
      </c>
      <c r="E50" s="142">
        <f>'IV ZAP vse UE'!E44</f>
        <v>27597.663333333334</v>
      </c>
      <c r="F50" s="54">
        <f>'IV ZAP vse UE'!F44</f>
        <v>104.76279593566919</v>
      </c>
      <c r="I50" s="135"/>
    </row>
    <row r="51" spans="1:9" ht="12" customHeight="1">
      <c r="A51" s="75">
        <v>6219</v>
      </c>
      <c r="B51" s="76" t="s">
        <v>21</v>
      </c>
      <c r="C51" s="148">
        <f>'IV ZAP vse UE'!C28</f>
        <v>35</v>
      </c>
      <c r="D51" s="149">
        <f>'I-17,18 vse UE'!D28</f>
        <v>968253.62</v>
      </c>
      <c r="E51" s="142">
        <f>'IV ZAP vse UE'!E28</f>
        <v>27664.389142857144</v>
      </c>
      <c r="F51" s="54">
        <f>'IV ZAP vse UE'!F28</f>
        <v>105.016092103622</v>
      </c>
      <c r="I51" s="135"/>
    </row>
    <row r="52" spans="1:9" ht="12" customHeight="1">
      <c r="A52" s="75">
        <v>6239</v>
      </c>
      <c r="B52" s="76" t="s">
        <v>41</v>
      </c>
      <c r="C52" s="148">
        <f>'IV ZAP vse UE'!C48</f>
        <v>34.5</v>
      </c>
      <c r="D52" s="149">
        <f>'I-17,18 vse UE'!D48</f>
        <v>959662.13</v>
      </c>
      <c r="E52" s="142">
        <f>'IV ZAP vse UE'!E48</f>
        <v>27816.293623188405</v>
      </c>
      <c r="F52" s="54">
        <f>'IV ZAP vse UE'!F48</f>
        <v>105.59273288231562</v>
      </c>
      <c r="I52" s="135"/>
    </row>
    <row r="53" spans="1:9" ht="12" customHeight="1">
      <c r="A53" s="75">
        <v>6238</v>
      </c>
      <c r="B53" s="76" t="s">
        <v>40</v>
      </c>
      <c r="C53" s="148">
        <f>'IV ZAP vse UE'!C47</f>
        <v>19.5</v>
      </c>
      <c r="D53" s="149">
        <f>'I-17,18 vse UE'!D47</f>
        <v>543452.93999999994</v>
      </c>
      <c r="E53" s="142">
        <f>'IV ZAP vse UE'!E47</f>
        <v>27869.381538461537</v>
      </c>
      <c r="F53" s="54">
        <f>'IV ZAP vse UE'!F47</f>
        <v>105.79425858277924</v>
      </c>
      <c r="I53" s="135"/>
    </row>
    <row r="54" spans="1:9" ht="12" customHeight="1">
      <c r="A54" s="75">
        <v>6242</v>
      </c>
      <c r="B54" s="76" t="s">
        <v>44</v>
      </c>
      <c r="C54" s="148">
        <f>'IV ZAP vse UE'!C51</f>
        <v>20.5</v>
      </c>
      <c r="D54" s="149">
        <f>'I-17,18 vse UE'!D51</f>
        <v>572542.03</v>
      </c>
      <c r="E54" s="142">
        <f>'IV ZAP vse UE'!E51</f>
        <v>27928.879512195123</v>
      </c>
      <c r="F54" s="54">
        <f>'IV ZAP vse UE'!F51</f>
        <v>106.02011734500672</v>
      </c>
      <c r="I54" s="135"/>
    </row>
    <row r="55" spans="1:9" ht="12" customHeight="1">
      <c r="A55" s="75">
        <v>6233</v>
      </c>
      <c r="B55" s="76" t="s">
        <v>35</v>
      </c>
      <c r="C55" s="148">
        <f>'IV ZAP vse UE'!C42</f>
        <v>23</v>
      </c>
      <c r="D55" s="149">
        <f>'I-17,18 vse UE'!D42</f>
        <v>644724.99</v>
      </c>
      <c r="E55" s="142">
        <f>'IV ZAP vse UE'!E42</f>
        <v>28031.521304347825</v>
      </c>
      <c r="F55" s="54">
        <f>'IV ZAP vse UE'!F42</f>
        <v>106.40975327163886</v>
      </c>
      <c r="I55" s="135"/>
    </row>
    <row r="56" spans="1:9" ht="12" customHeight="1">
      <c r="A56" s="75">
        <v>6202</v>
      </c>
      <c r="B56" s="76" t="s">
        <v>4</v>
      </c>
      <c r="C56" s="148">
        <f>'IV ZAP vse UE'!C11</f>
        <v>35</v>
      </c>
      <c r="D56" s="149">
        <f>'I-17,18 vse UE'!D11</f>
        <v>981825.69</v>
      </c>
      <c r="E56" s="142">
        <f>'IV ZAP vse UE'!E11</f>
        <v>28052.162571428569</v>
      </c>
      <c r="F56" s="54">
        <f>'IV ZAP vse UE'!F11</f>
        <v>106.48810906665364</v>
      </c>
      <c r="I56" s="135"/>
    </row>
    <row r="57" spans="1:9" ht="12" customHeight="1">
      <c r="A57" s="75">
        <v>6229</v>
      </c>
      <c r="B57" s="76" t="s">
        <v>31</v>
      </c>
      <c r="C57" s="148">
        <f>'IV ZAP vse UE'!C38</f>
        <v>19</v>
      </c>
      <c r="D57" s="149">
        <f>'I-17,18 vse UE'!D38</f>
        <v>533340.16000000003</v>
      </c>
      <c r="E57" s="142">
        <f>'IV ZAP vse UE'!E38</f>
        <v>28070.534736842106</v>
      </c>
      <c r="F57" s="54">
        <f>'IV ZAP vse UE'!F38</f>
        <v>106.55785118187795</v>
      </c>
      <c r="I57" s="135"/>
    </row>
    <row r="58" spans="1:9" ht="12" customHeight="1">
      <c r="A58" s="75">
        <v>6201</v>
      </c>
      <c r="B58" s="76" t="s">
        <v>3</v>
      </c>
      <c r="C58" s="148">
        <f>'IV ZAP vse UE'!C10</f>
        <v>29</v>
      </c>
      <c r="D58" s="149">
        <f>'I-17,18 vse UE'!D10</f>
        <v>819044.36</v>
      </c>
      <c r="E58" s="142">
        <f>'IV ZAP vse UE'!E10</f>
        <v>28242.908965517239</v>
      </c>
      <c r="F58" s="54">
        <f>'IV ZAP vse UE'!F10</f>
        <v>107.21219665762153</v>
      </c>
      <c r="I58" s="135"/>
    </row>
    <row r="59" spans="1:9" ht="12" customHeight="1">
      <c r="A59" s="75">
        <v>6247</v>
      </c>
      <c r="B59" s="76" t="s">
        <v>49</v>
      </c>
      <c r="C59" s="148">
        <f>'IV ZAP vse UE'!C56</f>
        <v>24.5</v>
      </c>
      <c r="D59" s="149">
        <f>'I-17,18 vse UE'!D56</f>
        <v>696318.38</v>
      </c>
      <c r="E59" s="142">
        <f>'IV ZAP vse UE'!E56</f>
        <v>28421.158367346939</v>
      </c>
      <c r="F59" s="54">
        <f>'IV ZAP vse UE'!F56</f>
        <v>107.88884473046707</v>
      </c>
      <c r="I59" s="135"/>
    </row>
    <row r="60" spans="1:9" ht="12" customHeight="1">
      <c r="A60" s="75">
        <v>6211</v>
      </c>
      <c r="B60" s="76" t="s">
        <v>13</v>
      </c>
      <c r="C60" s="148">
        <f>'IV ZAP vse UE'!C20</f>
        <v>18</v>
      </c>
      <c r="D60" s="149">
        <f>'I-17,18 vse UE'!D20</f>
        <v>513926.02</v>
      </c>
      <c r="E60" s="142">
        <f>'IV ZAP vse UE'!E20</f>
        <v>28551.445555555558</v>
      </c>
      <c r="F60" s="54">
        <f>'IV ZAP vse UE'!F20</f>
        <v>108.383424650023</v>
      </c>
      <c r="I60" s="135"/>
    </row>
    <row r="61" spans="1:9" ht="12" customHeight="1">
      <c r="A61" s="75">
        <v>6212</v>
      </c>
      <c r="B61" s="76" t="s">
        <v>14</v>
      </c>
      <c r="C61" s="148">
        <f>'IV ZAP vse UE'!C21</f>
        <v>20.5</v>
      </c>
      <c r="D61" s="149">
        <f>'I-17,18 vse UE'!D21</f>
        <v>595721.06999999995</v>
      </c>
      <c r="E61" s="142">
        <f>'IV ZAP vse UE'!E21</f>
        <v>29059.564390243901</v>
      </c>
      <c r="F61" s="54">
        <f>'IV ZAP vse UE'!F21</f>
        <v>110.31228178356263</v>
      </c>
      <c r="I61" s="135"/>
    </row>
    <row r="62" spans="1:9" ht="12" customHeight="1">
      <c r="A62" s="75">
        <v>6216</v>
      </c>
      <c r="B62" s="76" t="s">
        <v>18</v>
      </c>
      <c r="C62" s="148">
        <f>'IV ZAP vse UE'!C25</f>
        <v>23.5</v>
      </c>
      <c r="D62" s="149">
        <f>'I-17,18 vse UE'!D25</f>
        <v>684549.84</v>
      </c>
      <c r="E62" s="142">
        <f>'IV ZAP vse UE'!E25</f>
        <v>29129.780425531913</v>
      </c>
      <c r="F62" s="54">
        <f>'IV ZAP vse UE'!F25</f>
        <v>110.57882710978976</v>
      </c>
      <c r="I62" s="135"/>
    </row>
    <row r="63" spans="1:9" ht="12" customHeight="1">
      <c r="A63" s="75">
        <v>6215</v>
      </c>
      <c r="B63" s="76" t="s">
        <v>17</v>
      </c>
      <c r="C63" s="148">
        <f>'IV ZAP vse UE'!C24</f>
        <v>29</v>
      </c>
      <c r="D63" s="149">
        <f>'I-17,18 vse UE'!D24</f>
        <v>847916.82</v>
      </c>
      <c r="E63" s="142">
        <f>'IV ZAP vse UE'!E24</f>
        <v>29238.511034482755</v>
      </c>
      <c r="F63" s="54">
        <f>'IV ZAP vse UE'!F24</f>
        <v>110.9915766407879</v>
      </c>
      <c r="I63" s="135"/>
    </row>
    <row r="64" spans="1:9" ht="12" customHeight="1">
      <c r="A64" s="75">
        <v>6248</v>
      </c>
      <c r="B64" s="76" t="s">
        <v>50</v>
      </c>
      <c r="C64" s="148">
        <f>'IV ZAP vse UE'!C57</f>
        <v>22</v>
      </c>
      <c r="D64" s="149">
        <f>'I-17,18 vse UE'!D57</f>
        <v>646240.18999999994</v>
      </c>
      <c r="E64" s="142">
        <f>'IV ZAP vse UE'!E57</f>
        <v>29374.554090909089</v>
      </c>
      <c r="F64" s="54">
        <f>'IV ZAP vse UE'!F57</f>
        <v>111.50800626697448</v>
      </c>
      <c r="I64" s="135"/>
    </row>
    <row r="65" spans="1:9" ht="12" customHeight="1">
      <c r="A65" s="75">
        <v>6208</v>
      </c>
      <c r="B65" s="76" t="s">
        <v>10</v>
      </c>
      <c r="C65" s="148">
        <f>'IV ZAP vse UE'!C17</f>
        <v>28</v>
      </c>
      <c r="D65" s="149">
        <f>'I-17,18 vse UE'!D17</f>
        <v>823704.32</v>
      </c>
      <c r="E65" s="142">
        <f>'IV ZAP vse UE'!E17</f>
        <v>29418.011428571426</v>
      </c>
      <c r="F65" s="54">
        <f>'IV ZAP vse UE'!F17</f>
        <v>111.67297357389602</v>
      </c>
      <c r="I65" s="135"/>
    </row>
    <row r="66" spans="1:9" ht="12" customHeight="1">
      <c r="A66" s="75">
        <v>6226</v>
      </c>
      <c r="B66" s="76" t="s">
        <v>28</v>
      </c>
      <c r="C66" s="148">
        <f>'IV ZAP vse UE'!C35</f>
        <v>19</v>
      </c>
      <c r="D66" s="149">
        <f>'I-17,18 vse UE'!D35</f>
        <v>561364.67000000004</v>
      </c>
      <c r="E66" s="142">
        <f>'IV ZAP vse UE'!E35</f>
        <v>29545.508947368424</v>
      </c>
      <c r="F66" s="54">
        <f>'IV ZAP vse UE'!F35</f>
        <v>112.15696369953469</v>
      </c>
      <c r="I66" s="135"/>
    </row>
    <row r="67" spans="1:9" ht="12" customHeight="1">
      <c r="A67" s="75">
        <v>6204</v>
      </c>
      <c r="B67" s="80" t="s">
        <v>6</v>
      </c>
      <c r="C67" s="148">
        <f>'IV ZAP vse UE'!C13</f>
        <v>23</v>
      </c>
      <c r="D67" s="149">
        <f>'I-17,18 vse UE'!D13</f>
        <v>683751.52</v>
      </c>
      <c r="E67" s="142">
        <f>'IV ZAP vse UE'!E13</f>
        <v>29728.326956521742</v>
      </c>
      <c r="F67" s="54">
        <f>'IV ZAP vse UE'!F13</f>
        <v>112.85095454778022</v>
      </c>
      <c r="I67" s="135"/>
    </row>
    <row r="68" spans="1:9" s="152" customFormat="1" ht="12" customHeight="1">
      <c r="A68" s="75">
        <v>6254</v>
      </c>
      <c r="B68" s="76" t="s">
        <v>56</v>
      </c>
      <c r="C68" s="148">
        <f>'IV ZAP vse UE'!C63</f>
        <v>20</v>
      </c>
      <c r="D68" s="149">
        <f>'I-17,18 vse UE'!D63</f>
        <v>601856.06000000006</v>
      </c>
      <c r="E68" s="142">
        <f>'IV ZAP vse UE'!E63</f>
        <v>30092.803000000004</v>
      </c>
      <c r="F68" s="54">
        <f>'IV ZAP vse UE'!F63</f>
        <v>114.23453289298865</v>
      </c>
      <c r="H68" s="62"/>
      <c r="I68" s="135"/>
    </row>
    <row r="69" spans="1:9" s="103" customFormat="1">
      <c r="A69" s="106"/>
      <c r="C69" s="104"/>
      <c r="D69" s="107"/>
      <c r="E69" s="153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&amp;R29</oddHeader>
    <oddFooter>&amp;C&amp;8Ministrstvo za javno upravo / Služba za upravne enote</oddFooter>
  </headerFooter>
</worksheet>
</file>

<file path=xl/worksheets/sheet2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2"/>
  </sheetPr>
  <dimension ref="A1:F61"/>
  <sheetViews>
    <sheetView zoomScaleNormal="100" workbookViewId="0">
      <selection activeCell="C15" sqref="C15:D15"/>
    </sheetView>
  </sheetViews>
  <sheetFormatPr defaultRowHeight="12.75"/>
  <cols>
    <col min="1" max="1" width="9.140625" style="62"/>
    <col min="2" max="2" width="16.7109375" style="62" bestFit="1" customWidth="1"/>
    <col min="3" max="4" width="10.140625" style="62" bestFit="1" customWidth="1"/>
    <col min="5" max="5" width="17" style="62" bestFit="1" customWidth="1"/>
    <col min="6" max="6" width="12.85546875" style="62" bestFit="1" customWidth="1"/>
    <col min="7" max="16384" width="9.140625" style="62"/>
  </cols>
  <sheetData>
    <row r="1" spans="1:6">
      <c r="A1" s="62" t="s">
        <v>109</v>
      </c>
      <c r="E1" s="63"/>
    </row>
    <row r="2" spans="1:6" s="64" customFormat="1" ht="15">
      <c r="A2" s="64" t="s">
        <v>140</v>
      </c>
      <c r="E2" s="65"/>
    </row>
    <row r="3" spans="1:6" s="16" customFormat="1" ht="15.75">
      <c r="A3" s="16" t="s">
        <v>105</v>
      </c>
      <c r="E3" s="66"/>
    </row>
    <row r="4" spans="1:6" s="16" customFormat="1" ht="15.75">
      <c r="A4" s="16" t="s">
        <v>71</v>
      </c>
      <c r="E4" s="66"/>
    </row>
    <row r="5" spans="1:6" s="16" customFormat="1" ht="16.5" thickBot="1">
      <c r="E5" s="66"/>
    </row>
    <row r="6" spans="1:6" s="117" customFormat="1" ht="12">
      <c r="A6" s="67" t="s">
        <v>67</v>
      </c>
      <c r="B6" s="68" t="s">
        <v>68</v>
      </c>
      <c r="C6" s="68" t="s">
        <v>106</v>
      </c>
      <c r="D6" s="68" t="s">
        <v>77</v>
      </c>
      <c r="E6" s="67" t="s">
        <v>82</v>
      </c>
      <c r="F6" s="68" t="s">
        <v>83</v>
      </c>
    </row>
    <row r="7" spans="1:6" s="117" customFormat="1" ht="12">
      <c r="A7" s="70"/>
      <c r="B7" s="71"/>
      <c r="C7" s="71" t="s">
        <v>107</v>
      </c>
      <c r="D7" s="71" t="s">
        <v>78</v>
      </c>
      <c r="E7" s="70" t="s">
        <v>85</v>
      </c>
      <c r="F7" s="71" t="s">
        <v>86</v>
      </c>
    </row>
    <row r="8" spans="1:6" s="117" customFormat="1" ht="12">
      <c r="A8" s="70"/>
      <c r="B8" s="71"/>
      <c r="C8" s="118" t="d">
        <v>2018-12-31</v>
      </c>
      <c r="D8" s="71" t="s">
        <v>142</v>
      </c>
      <c r="E8" s="70" t="s">
        <v>108</v>
      </c>
      <c r="F8" s="71" t="s">
        <v>88</v>
      </c>
    </row>
    <row r="9" spans="1:6" s="117" customFormat="1" ht="12">
      <c r="A9" s="70"/>
      <c r="B9" s="71"/>
      <c r="C9" s="71"/>
      <c r="D9" s="71" t="s">
        <v>1</v>
      </c>
      <c r="E9" s="219" t="s">
        <v>1</v>
      </c>
      <c r="F9" s="71"/>
    </row>
    <row r="10" spans="1:6" s="117" customFormat="1" thickBot="1">
      <c r="A10" s="72"/>
      <c r="B10" s="14"/>
      <c r="C10" s="73">
        <v>1</v>
      </c>
      <c r="D10" s="73">
        <v>2</v>
      </c>
      <c r="E10" s="72" t="s">
        <v>2</v>
      </c>
      <c r="F10" s="73"/>
    </row>
    <row r="11" spans="1:6" s="110" customFormat="1">
      <c r="A11" s="101"/>
      <c r="B11" s="18"/>
      <c r="C11" s="147"/>
      <c r="D11" s="101"/>
      <c r="E11" s="147"/>
      <c r="F11" s="147"/>
    </row>
    <row r="12" spans="1:6" s="79" customFormat="1" ht="12" customHeight="1">
      <c r="A12" s="75">
        <v>6227</v>
      </c>
      <c r="B12" s="76" t="s">
        <v>29</v>
      </c>
      <c r="C12" s="148">
        <f>'IV ZAP vse UE'!C36</f>
        <v>131</v>
      </c>
      <c r="D12" s="149">
        <f>'IV ZAP vse UE'!D36</f>
        <v>3170449.11</v>
      </c>
      <c r="E12" s="142">
        <f t="shared" ref="E12:E21" si="0">D12/C12</f>
        <v>24201.901603053433</v>
      </c>
      <c r="F12" s="54">
        <f t="shared" ref="F12:F21" si="1">E12*100/26051</f>
        <v>92.90200607674727</v>
      </c>
    </row>
    <row r="13" spans="1:6" s="79" customFormat="1" ht="12" customHeight="1">
      <c r="A13" s="75">
        <v>6206</v>
      </c>
      <c r="B13" s="76" t="s">
        <v>8</v>
      </c>
      <c r="C13" s="148">
        <f>'IV ZAP vse UE'!C15</f>
        <v>41.5</v>
      </c>
      <c r="D13" s="149">
        <f>'IV ZAP vse UE'!D15</f>
        <v>1063289.4099999999</v>
      </c>
      <c r="E13" s="142">
        <f t="shared" si="0"/>
        <v>25621.431566265059</v>
      </c>
      <c r="F13" s="54">
        <f t="shared" si="1"/>
        <v>98.351048198783374</v>
      </c>
    </row>
    <row r="14" spans="1:6" s="79" customFormat="1" ht="12.75" customHeight="1" thickBot="1">
      <c r="A14" s="75">
        <v>6217</v>
      </c>
      <c r="B14" s="76" t="s">
        <v>19</v>
      </c>
      <c r="C14" s="148">
        <f>'IV ZAP vse UE'!C26</f>
        <v>53.5</v>
      </c>
      <c r="D14" s="149">
        <f>'IV ZAP vse UE'!D26</f>
        <v>1386024.34</v>
      </c>
      <c r="E14" s="142">
        <f t="shared" si="0"/>
        <v>25906.997009345796</v>
      </c>
      <c r="F14" s="54">
        <f t="shared" si="1"/>
        <v>99.447226629863707</v>
      </c>
    </row>
    <row r="15" spans="1:6" s="79" customFormat="1" ht="15.75" customHeight="1" thickBot="1">
      <c r="A15" s="168"/>
      <c r="B15" s="197" t="s">
        <v>125</v>
      </c>
      <c r="C15" s="242">
        <f ca="1">SUM(C12:C21)</f>
        <v>649</v>
      </c>
      <c r="D15" s="201">
        <f ca="1">SUM(D12:D21)</f>
        <v>16906923</v>
      </c>
      <c r="E15" s="215">
        <f t="shared" ca="1" si="0"/>
        <v>26050.728813559323</v>
      </c>
      <c r="F15" s="217">
        <f t="shared" ca="1" si="1"/>
        <v>99.998959017156054</v>
      </c>
    </row>
    <row r="16" spans="1:6" s="79" customFormat="1" ht="12.75" customHeight="1">
      <c r="A16" s="75">
        <v>6203</v>
      </c>
      <c r="B16" s="76" t="s">
        <v>5</v>
      </c>
      <c r="C16" s="148">
        <f>'IV ZAP vse UE'!C12</f>
        <v>78</v>
      </c>
      <c r="D16" s="149">
        <f>'IV ZAP vse UE'!D12</f>
        <v>2044210.54</v>
      </c>
      <c r="E16" s="142">
        <f t="shared" si="0"/>
        <v>26207.827435897438</v>
      </c>
      <c r="F16" s="54">
        <f t="shared" si="1"/>
        <v>100.602001596474</v>
      </c>
    </row>
    <row r="17" spans="1:6" s="105" customFormat="1" ht="12" customHeight="1">
      <c r="A17" s="75">
        <v>6237</v>
      </c>
      <c r="B17" s="76" t="s">
        <v>39</v>
      </c>
      <c r="C17" s="148">
        <f>'IV ZAP vse UE'!C46</f>
        <v>61.5</v>
      </c>
      <c r="D17" s="149">
        <f>'IV ZAP vse UE'!D46</f>
        <v>1621021.56</v>
      </c>
      <c r="E17" s="142">
        <f t="shared" si="0"/>
        <v>26358.074146341463</v>
      </c>
      <c r="F17" s="54">
        <f t="shared" si="1"/>
        <v>101.17874226072497</v>
      </c>
    </row>
    <row r="18" spans="1:6" s="79" customFormat="1" ht="12" customHeight="1">
      <c r="A18" s="75">
        <v>6231</v>
      </c>
      <c r="B18" s="76" t="s">
        <v>33</v>
      </c>
      <c r="C18" s="148">
        <f>'IV ZAP vse UE'!C40</f>
        <v>69</v>
      </c>
      <c r="D18" s="149">
        <f>'IV ZAP vse UE'!D40</f>
        <v>1822209.39</v>
      </c>
      <c r="E18" s="142">
        <f t="shared" si="0"/>
        <v>26408.831739130434</v>
      </c>
      <c r="F18" s="54">
        <f t="shared" si="1"/>
        <v>101.37358158662022</v>
      </c>
    </row>
    <row r="19" spans="1:6" s="79" customFormat="1" ht="12" customHeight="1">
      <c r="A19" s="75">
        <v>6230</v>
      </c>
      <c r="B19" s="76" t="s">
        <v>32</v>
      </c>
      <c r="C19" s="148">
        <f>'IV ZAP vse UE'!C39</f>
        <v>66</v>
      </c>
      <c r="D19" s="149">
        <f>'IV ZAP vse UE'!D39</f>
        <v>1769361.12</v>
      </c>
      <c r="E19" s="142">
        <f t="shared" si="0"/>
        <v>26808.50181818182</v>
      </c>
      <c r="F19" s="54">
        <f t="shared" si="1"/>
        <v>102.90776483889994</v>
      </c>
    </row>
    <row r="20" spans="1:6" s="79" customFormat="1" ht="12" customHeight="1">
      <c r="A20" s="75">
        <v>6232</v>
      </c>
      <c r="B20" s="76" t="s">
        <v>34</v>
      </c>
      <c r="C20" s="148">
        <f>'IV ZAP vse UE'!C41</f>
        <v>70.5</v>
      </c>
      <c r="D20" s="149">
        <f>'IV ZAP vse UE'!D41</f>
        <v>1895919.29</v>
      </c>
      <c r="E20" s="142">
        <f t="shared" si="0"/>
        <v>26892.472198581559</v>
      </c>
      <c r="F20" s="54">
        <f t="shared" si="1"/>
        <v>103.23009557629865</v>
      </c>
    </row>
    <row r="21" spans="1:6" ht="12" customHeight="1">
      <c r="A21" s="75">
        <v>6218</v>
      </c>
      <c r="B21" s="76" t="s">
        <v>20</v>
      </c>
      <c r="C21" s="148">
        <f>'IV ZAP vse UE'!C27</f>
        <v>78</v>
      </c>
      <c r="D21" s="149">
        <f>'IV ZAP vse UE'!D27</f>
        <v>2134438.2400000002</v>
      </c>
      <c r="E21" s="142">
        <f t="shared" si="0"/>
        <v>27364.592820512822</v>
      </c>
      <c r="F21" s="54">
        <f t="shared" si="1"/>
        <v>105.04238923846616</v>
      </c>
    </row>
    <row r="22" spans="1:6" s="103" customFormat="1">
      <c r="A22" s="106"/>
    </row>
    <row r="61" spans="3:3">
      <c r="C61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&amp;R30</oddHeader>
    <oddFooter>&amp;C&amp;8Ministrstvo za javno upravo / Služba za upravne enote</oddFooter>
  </headerFooter>
</worksheet>
</file>

<file path=xl/worksheets/sheet2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2"/>
  </sheetPr>
  <dimension ref="A1:F59"/>
  <sheetViews>
    <sheetView zoomScaleNormal="100" workbookViewId="0">
      <selection activeCell="C27" sqref="C27:D27"/>
    </sheetView>
  </sheetViews>
  <sheetFormatPr defaultRowHeight="12.75"/>
  <cols>
    <col min="1" max="1" width="9.140625" style="62"/>
    <col min="2" max="2" width="17.85546875" style="62" bestFit="1" customWidth="1"/>
    <col min="3" max="3" width="10.28515625" style="62" bestFit="1" customWidth="1"/>
    <col min="4" max="4" width="11.7109375" style="62" bestFit="1" customWidth="1"/>
    <col min="5" max="5" width="17" style="62" bestFit="1" customWidth="1"/>
    <col min="6" max="6" width="12.85546875" style="62" bestFit="1" customWidth="1"/>
    <col min="7" max="16384" width="9.140625" style="62"/>
  </cols>
  <sheetData>
    <row r="1" spans="1:6">
      <c r="A1" s="62" t="s">
        <v>110</v>
      </c>
      <c r="E1" s="63"/>
    </row>
    <row r="2" spans="1:6" s="64" customFormat="1" ht="15">
      <c r="A2" s="64" t="s">
        <v>140</v>
      </c>
      <c r="E2" s="65"/>
    </row>
    <row r="3" spans="1:6" s="16" customFormat="1" ht="15.75">
      <c r="A3" s="16" t="s">
        <v>105</v>
      </c>
      <c r="E3" s="66"/>
    </row>
    <row r="4" spans="1:6" s="16" customFormat="1" ht="15.75">
      <c r="A4" s="16" t="s">
        <v>132</v>
      </c>
      <c r="E4" s="66"/>
    </row>
    <row r="5" spans="1:6" ht="13.5" thickBot="1"/>
    <row r="6" spans="1:6" s="117" customFormat="1" ht="12">
      <c r="A6" s="67" t="s">
        <v>67</v>
      </c>
      <c r="B6" s="68" t="s">
        <v>68</v>
      </c>
      <c r="C6" s="68" t="s">
        <v>106</v>
      </c>
      <c r="D6" s="68" t="s">
        <v>77</v>
      </c>
      <c r="E6" s="67" t="s">
        <v>82</v>
      </c>
      <c r="F6" s="68" t="s">
        <v>83</v>
      </c>
    </row>
    <row r="7" spans="1:6" s="117" customFormat="1" ht="12">
      <c r="A7" s="70"/>
      <c r="B7" s="71"/>
      <c r="C7" s="71" t="s">
        <v>107</v>
      </c>
      <c r="D7" s="71" t="s">
        <v>78</v>
      </c>
      <c r="E7" s="70" t="s">
        <v>85</v>
      </c>
      <c r="F7" s="71" t="s">
        <v>86</v>
      </c>
    </row>
    <row r="8" spans="1:6" s="117" customFormat="1" ht="12">
      <c r="A8" s="70"/>
      <c r="B8" s="71"/>
      <c r="C8" s="118" t="d">
        <v>2018-12-31</v>
      </c>
      <c r="D8" s="71" t="s">
        <v>142</v>
      </c>
      <c r="E8" s="70" t="s">
        <v>108</v>
      </c>
      <c r="F8" s="71" t="s">
        <v>88</v>
      </c>
    </row>
    <row r="9" spans="1:6" s="117" customFormat="1" ht="12">
      <c r="A9" s="70"/>
      <c r="B9" s="71"/>
      <c r="C9" s="71"/>
      <c r="D9" s="71" t="s">
        <v>1</v>
      </c>
      <c r="E9" s="70" t="s">
        <v>1</v>
      </c>
      <c r="F9" s="71"/>
    </row>
    <row r="10" spans="1:6" s="117" customFormat="1" thickBot="1">
      <c r="A10" s="72"/>
      <c r="B10" s="14"/>
      <c r="C10" s="73">
        <v>1</v>
      </c>
      <c r="D10" s="73">
        <v>2</v>
      </c>
      <c r="E10" s="72" t="s">
        <v>2</v>
      </c>
      <c r="F10" s="73"/>
    </row>
    <row r="12" spans="1:6" s="79" customFormat="1" ht="12" customHeight="1">
      <c r="A12" s="75">
        <v>6246</v>
      </c>
      <c r="B12" s="76" t="s">
        <v>48</v>
      </c>
      <c r="C12" s="148">
        <f>'IV ZAP vse UE'!C55</f>
        <v>35.5</v>
      </c>
      <c r="D12" s="149">
        <f>'IV ZAP vse UE'!D55</f>
        <v>843140.55</v>
      </c>
      <c r="E12" s="142">
        <f t="shared" ref="E12:E40" si="0">D12/C12</f>
        <v>23750.438028169014</v>
      </c>
      <c r="F12" s="54">
        <f t="shared" ref="F12:F40" si="1">E12*100/26488</f>
        <v>89.664897418336651</v>
      </c>
    </row>
    <row r="13" spans="1:6" s="79" customFormat="1" ht="12" customHeight="1">
      <c r="A13" s="75">
        <v>6244</v>
      </c>
      <c r="B13" s="76" t="s">
        <v>46</v>
      </c>
      <c r="C13" s="148">
        <f>'IV ZAP vse UE'!C53</f>
        <v>33</v>
      </c>
      <c r="D13" s="149">
        <f>'IV ZAP vse UE'!D53</f>
        <v>803965.02</v>
      </c>
      <c r="E13" s="142">
        <f t="shared" si="0"/>
        <v>24362.576363636363</v>
      </c>
      <c r="F13" s="54">
        <f t="shared" si="1"/>
        <v>91.975899892918918</v>
      </c>
    </row>
    <row r="14" spans="1:6" s="79" customFormat="1" ht="12" customHeight="1">
      <c r="A14" s="75">
        <v>6255</v>
      </c>
      <c r="B14" s="76" t="s">
        <v>57</v>
      </c>
      <c r="C14" s="148">
        <f>'IV ZAP vse UE'!C64</f>
        <v>45</v>
      </c>
      <c r="D14" s="149">
        <f>'IV ZAP vse UE'!D64</f>
        <v>1111592.6000000001</v>
      </c>
      <c r="E14" s="142">
        <f t="shared" si="0"/>
        <v>24702.05777777778</v>
      </c>
      <c r="F14" s="54">
        <f t="shared" si="1"/>
        <v>93.257542199402678</v>
      </c>
    </row>
    <row r="15" spans="1:6" s="79" customFormat="1" ht="12" customHeight="1">
      <c r="A15" s="75">
        <v>6234</v>
      </c>
      <c r="B15" s="76" t="s">
        <v>36</v>
      </c>
      <c r="C15" s="148">
        <f>'IV ZAP vse UE'!C43</f>
        <v>26.5</v>
      </c>
      <c r="D15" s="149">
        <f>'IV ZAP vse UE'!D43</f>
        <v>662113.91</v>
      </c>
      <c r="E15" s="142">
        <f t="shared" si="0"/>
        <v>24985.430566037736</v>
      </c>
      <c r="F15" s="54">
        <f t="shared" si="1"/>
        <v>94.32735792071027</v>
      </c>
    </row>
    <row r="16" spans="1:6" s="79" customFormat="1" ht="12" customHeight="1">
      <c r="A16" s="75">
        <v>6222</v>
      </c>
      <c r="B16" s="76" t="s">
        <v>24</v>
      </c>
      <c r="C16" s="148">
        <f>'IV ZAP vse UE'!C31</f>
        <v>39</v>
      </c>
      <c r="D16" s="149">
        <f>'IV ZAP vse UE'!D31</f>
        <v>975343.98</v>
      </c>
      <c r="E16" s="142">
        <f t="shared" si="0"/>
        <v>25008.82</v>
      </c>
      <c r="F16" s="54">
        <f t="shared" si="1"/>
        <v>94.415659921473875</v>
      </c>
    </row>
    <row r="17" spans="1:6" s="79" customFormat="1" ht="12" customHeight="1">
      <c r="A17" s="75">
        <v>6236</v>
      </c>
      <c r="B17" s="76" t="s">
        <v>38</v>
      </c>
      <c r="C17" s="148">
        <f>'IV ZAP vse UE'!C45</f>
        <v>31</v>
      </c>
      <c r="D17" s="149">
        <f>'IV ZAP vse UE'!D45</f>
        <v>775582.48</v>
      </c>
      <c r="E17" s="142">
        <f t="shared" si="0"/>
        <v>25018.789677419354</v>
      </c>
      <c r="F17" s="54">
        <f t="shared" si="1"/>
        <v>94.453298389532449</v>
      </c>
    </row>
    <row r="18" spans="1:6" s="79" customFormat="1" ht="12" customHeight="1">
      <c r="A18" s="75">
        <v>6221</v>
      </c>
      <c r="B18" s="76" t="s">
        <v>23</v>
      </c>
      <c r="C18" s="150">
        <f>'IV ZAP vse UE'!C30</f>
        <v>22</v>
      </c>
      <c r="D18" s="151">
        <f>'IV ZAP vse UE'!D30</f>
        <v>554398.18000000005</v>
      </c>
      <c r="E18" s="142">
        <f t="shared" si="0"/>
        <v>25199.917272727274</v>
      </c>
      <c r="F18" s="54">
        <f t="shared" si="1"/>
        <v>95.137108399000581</v>
      </c>
    </row>
    <row r="19" spans="1:6" s="79" customFormat="1" ht="12" customHeight="1">
      <c r="A19" s="75">
        <v>6223</v>
      </c>
      <c r="B19" s="76" t="s">
        <v>25</v>
      </c>
      <c r="C19" s="148">
        <f>'IV ZAP vse UE'!C32</f>
        <v>24</v>
      </c>
      <c r="D19" s="149">
        <f>'IV ZAP vse UE'!D32</f>
        <v>610292.06999999995</v>
      </c>
      <c r="E19" s="142">
        <f t="shared" si="0"/>
        <v>25428.836249999997</v>
      </c>
      <c r="F19" s="54">
        <f t="shared" si="1"/>
        <v>96.001344948655984</v>
      </c>
    </row>
    <row r="20" spans="1:6" s="79" customFormat="1" ht="12" customHeight="1">
      <c r="A20" s="75">
        <v>6214</v>
      </c>
      <c r="B20" s="76" t="s">
        <v>16</v>
      </c>
      <c r="C20" s="148">
        <f>'IV ZAP vse UE'!C23</f>
        <v>33</v>
      </c>
      <c r="D20" s="149">
        <f>'IV ZAP vse UE'!D23</f>
        <v>845741.27</v>
      </c>
      <c r="E20" s="142">
        <f t="shared" si="0"/>
        <v>25628.523333333334</v>
      </c>
      <c r="F20" s="54">
        <f t="shared" si="1"/>
        <v>96.755222490687615</v>
      </c>
    </row>
    <row r="21" spans="1:6" s="79" customFormat="1" ht="12" customHeight="1">
      <c r="A21" s="75">
        <v>6245</v>
      </c>
      <c r="B21" s="80" t="s">
        <v>47</v>
      </c>
      <c r="C21" s="148">
        <f>'IV ZAP vse UE'!C54</f>
        <v>25.5</v>
      </c>
      <c r="D21" s="149">
        <f>'IV ZAP vse UE'!D54</f>
        <v>656412.27</v>
      </c>
      <c r="E21" s="142">
        <f t="shared" si="0"/>
        <v>25741.657647058822</v>
      </c>
      <c r="F21" s="54">
        <f t="shared" si="1"/>
        <v>97.182337839998581</v>
      </c>
    </row>
    <row r="22" spans="1:6" s="79" customFormat="1" ht="12" customHeight="1">
      <c r="A22" s="81">
        <v>6209</v>
      </c>
      <c r="B22" s="76" t="s">
        <v>11</v>
      </c>
      <c r="C22" s="148">
        <f>'IV ZAP vse UE'!C18</f>
        <v>32</v>
      </c>
      <c r="D22" s="149">
        <f>'IV ZAP vse UE'!D18</f>
        <v>824674.42</v>
      </c>
      <c r="E22" s="142">
        <f t="shared" si="0"/>
        <v>25771.075625000001</v>
      </c>
      <c r="F22" s="54">
        <f t="shared" si="1"/>
        <v>97.293399369525829</v>
      </c>
    </row>
    <row r="23" spans="1:6" s="79" customFormat="1" ht="12" customHeight="1">
      <c r="A23" s="75">
        <v>6251</v>
      </c>
      <c r="B23" s="76" t="s">
        <v>53</v>
      </c>
      <c r="C23" s="148">
        <f>'IV ZAP vse UE'!C60</f>
        <v>29</v>
      </c>
      <c r="D23" s="149">
        <f>'IV ZAP vse UE'!D60</f>
        <v>748778.86</v>
      </c>
      <c r="E23" s="142">
        <f t="shared" si="0"/>
        <v>25819.96068965517</v>
      </c>
      <c r="F23" s="54">
        <f t="shared" si="1"/>
        <v>97.477954883929215</v>
      </c>
    </row>
    <row r="24" spans="1:6" s="79" customFormat="1" ht="12" customHeight="1">
      <c r="A24" s="75">
        <v>6240</v>
      </c>
      <c r="B24" s="76" t="s">
        <v>42</v>
      </c>
      <c r="C24" s="148">
        <f>'IV ZAP vse UE'!C49</f>
        <v>31</v>
      </c>
      <c r="D24" s="149">
        <f>'IV ZAP vse UE'!D49</f>
        <v>804879.19</v>
      </c>
      <c r="E24" s="142">
        <f t="shared" si="0"/>
        <v>25963.844838709676</v>
      </c>
      <c r="F24" s="54">
        <f t="shared" si="1"/>
        <v>98.021159916602528</v>
      </c>
    </row>
    <row r="25" spans="1:6" s="79" customFormat="1" ht="12" customHeight="1">
      <c r="A25" s="75">
        <v>6256</v>
      </c>
      <c r="B25" s="76" t="s">
        <v>58</v>
      </c>
      <c r="C25" s="148">
        <f>'IV ZAP vse UE'!C65</f>
        <v>25</v>
      </c>
      <c r="D25" s="149">
        <f>'IV ZAP vse UE'!D65</f>
        <v>657189.99</v>
      </c>
      <c r="E25" s="142">
        <f t="shared" si="0"/>
        <v>26287.599600000001</v>
      </c>
      <c r="F25" s="54">
        <f t="shared" si="1"/>
        <v>99.243429477499248</v>
      </c>
    </row>
    <row r="26" spans="1:6" s="105" customFormat="1" ht="12.75" customHeight="1" thickBot="1">
      <c r="A26" s="75">
        <v>6243</v>
      </c>
      <c r="B26" s="76" t="s">
        <v>45</v>
      </c>
      <c r="C26" s="148">
        <f>'IV ZAP vse UE'!C52</f>
        <v>25</v>
      </c>
      <c r="D26" s="149">
        <f>'IV ZAP vse UE'!D52</f>
        <v>658083.25</v>
      </c>
      <c r="E26" s="142">
        <f t="shared" si="0"/>
        <v>26323.33</v>
      </c>
      <c r="F26" s="54">
        <f t="shared" si="1"/>
        <v>99.378322259136212</v>
      </c>
    </row>
    <row r="27" spans="1:6" s="105" customFormat="1" ht="15.75" customHeight="1" thickBot="1">
      <c r="A27" s="168"/>
      <c r="B27" s="214" t="s">
        <v>125</v>
      </c>
      <c r="C27" s="220">
        <f ca="1">SUM(C12:C40)</f>
        <v>863.5</v>
      </c>
      <c r="D27" s="201">
        <f ca="1">SUM(D12:D40)</f>
        <v>22872286.259999998</v>
      </c>
      <c r="E27" s="215">
        <f t="shared" ca="1" si="0"/>
        <v>26487.882177185867</v>
      </c>
      <c r="F27" s="217">
        <f t="shared" ca="1" si="1"/>
        <v>99.99955518418102</v>
      </c>
    </row>
    <row r="28" spans="1:6" s="79" customFormat="1" ht="12.75" customHeight="1">
      <c r="A28" s="75">
        <v>6205</v>
      </c>
      <c r="B28" s="76" t="s">
        <v>7</v>
      </c>
      <c r="C28" s="148">
        <f>'IV ZAP vse UE'!C14</f>
        <v>30</v>
      </c>
      <c r="D28" s="149">
        <f>'IV ZAP vse UE'!D14</f>
        <v>796123.14</v>
      </c>
      <c r="E28" s="142">
        <f t="shared" si="0"/>
        <v>26537.438000000002</v>
      </c>
      <c r="F28" s="54">
        <f t="shared" si="1"/>
        <v>100.18664300815465</v>
      </c>
    </row>
    <row r="29" spans="1:6" s="79" customFormat="1" ht="12" customHeight="1">
      <c r="A29" s="75">
        <v>6258</v>
      </c>
      <c r="B29" s="76" t="s">
        <v>60</v>
      </c>
      <c r="C29" s="148">
        <f>'IV ZAP vse UE'!C67</f>
        <v>40</v>
      </c>
      <c r="D29" s="149">
        <f>'IV ZAP vse UE'!D67</f>
        <v>1076579.71</v>
      </c>
      <c r="E29" s="142">
        <f t="shared" si="0"/>
        <v>26914.492749999998</v>
      </c>
      <c r="F29" s="54">
        <f t="shared" si="1"/>
        <v>101.6101357218363</v>
      </c>
    </row>
    <row r="30" spans="1:6" s="79" customFormat="1" ht="12" customHeight="1">
      <c r="A30" s="75">
        <v>6249</v>
      </c>
      <c r="B30" s="76" t="s">
        <v>51</v>
      </c>
      <c r="C30" s="148">
        <f>'IV ZAP vse UE'!C58</f>
        <v>36</v>
      </c>
      <c r="D30" s="149">
        <f>'IV ZAP vse UE'!D58</f>
        <v>971973.87</v>
      </c>
      <c r="E30" s="142">
        <f t="shared" si="0"/>
        <v>26999.274166666666</v>
      </c>
      <c r="F30" s="54">
        <f t="shared" si="1"/>
        <v>101.93021053558844</v>
      </c>
    </row>
    <row r="31" spans="1:6" s="79" customFormat="1" ht="12" customHeight="1">
      <c r="A31" s="75">
        <v>6250</v>
      </c>
      <c r="B31" s="76" t="s">
        <v>52</v>
      </c>
      <c r="C31" s="148">
        <f>'IV ZAP vse UE'!C59</f>
        <v>40</v>
      </c>
      <c r="D31" s="149">
        <f>'IV ZAP vse UE'!D59</f>
        <v>1091137.96</v>
      </c>
      <c r="E31" s="142">
        <f t="shared" si="0"/>
        <v>27278.449000000001</v>
      </c>
      <c r="F31" s="54">
        <f t="shared" si="1"/>
        <v>102.98417774086379</v>
      </c>
    </row>
    <row r="32" spans="1:6" s="79" customFormat="1" ht="12" customHeight="1">
      <c r="A32" s="75">
        <v>6253</v>
      </c>
      <c r="B32" s="76" t="s">
        <v>55</v>
      </c>
      <c r="C32" s="148">
        <f>'IV ZAP vse UE'!C62</f>
        <v>24</v>
      </c>
      <c r="D32" s="149">
        <f>'IV ZAP vse UE'!D62</f>
        <v>661318.03</v>
      </c>
      <c r="E32" s="142">
        <f t="shared" si="0"/>
        <v>27554.917916666669</v>
      </c>
      <c r="F32" s="54">
        <f t="shared" si="1"/>
        <v>104.02792931390316</v>
      </c>
    </row>
    <row r="33" spans="1:6" s="79" customFormat="1" ht="12" customHeight="1">
      <c r="A33" s="75">
        <v>6219</v>
      </c>
      <c r="B33" s="76" t="s">
        <v>21</v>
      </c>
      <c r="C33" s="148">
        <f>'IV ZAP vse UE'!C28</f>
        <v>35</v>
      </c>
      <c r="D33" s="149">
        <f>'IV ZAP vse UE'!D28</f>
        <v>968253.62</v>
      </c>
      <c r="E33" s="142">
        <f t="shared" si="0"/>
        <v>27664.389142857144</v>
      </c>
      <c r="F33" s="54">
        <f t="shared" si="1"/>
        <v>104.44121542908918</v>
      </c>
    </row>
    <row r="34" spans="1:6" s="79" customFormat="1" ht="12" customHeight="1">
      <c r="A34" s="75">
        <v>6239</v>
      </c>
      <c r="B34" s="76" t="s">
        <v>41</v>
      </c>
      <c r="C34" s="148">
        <f>'IV ZAP vse UE'!C48</f>
        <v>34.5</v>
      </c>
      <c r="D34" s="149">
        <f>'IV ZAP vse UE'!D48</f>
        <v>959662.13</v>
      </c>
      <c r="E34" s="142">
        <f t="shared" si="0"/>
        <v>27816.293623188405</v>
      </c>
      <c r="F34" s="54">
        <f t="shared" si="1"/>
        <v>105.01469957410301</v>
      </c>
    </row>
    <row r="35" spans="1:6" s="79" customFormat="1" ht="12" customHeight="1">
      <c r="A35" s="75">
        <v>6202</v>
      </c>
      <c r="B35" s="76" t="s">
        <v>4</v>
      </c>
      <c r="C35" s="148">
        <f>'IV ZAP vse UE'!C11</f>
        <v>35</v>
      </c>
      <c r="D35" s="149">
        <f>'IV ZAP vse UE'!D11</f>
        <v>981825.69</v>
      </c>
      <c r="E35" s="142">
        <f t="shared" si="0"/>
        <v>28052.162571428569</v>
      </c>
      <c r="F35" s="54">
        <f t="shared" si="1"/>
        <v>105.90517431073908</v>
      </c>
    </row>
    <row r="36" spans="1:6" s="79" customFormat="1" ht="12" customHeight="1">
      <c r="A36" s="75">
        <v>6201</v>
      </c>
      <c r="B36" s="76" t="s">
        <v>3</v>
      </c>
      <c r="C36" s="148">
        <f>'IV ZAP vse UE'!C10</f>
        <v>29</v>
      </c>
      <c r="D36" s="149">
        <f>'IV ZAP vse UE'!D10</f>
        <v>819044.36</v>
      </c>
      <c r="E36" s="142">
        <f t="shared" si="0"/>
        <v>28242.908965517239</v>
      </c>
      <c r="F36" s="54">
        <f t="shared" si="1"/>
        <v>106.62529811808079</v>
      </c>
    </row>
    <row r="37" spans="1:6" s="79" customFormat="1" ht="12" customHeight="1">
      <c r="A37" s="75">
        <v>6247</v>
      </c>
      <c r="B37" s="76" t="s">
        <v>49</v>
      </c>
      <c r="C37" s="148">
        <f>'IV ZAP vse UE'!C56</f>
        <v>24.5</v>
      </c>
      <c r="D37" s="149">
        <f>'IV ZAP vse UE'!D56</f>
        <v>696318.38</v>
      </c>
      <c r="E37" s="142">
        <f t="shared" si="0"/>
        <v>28421.158367346939</v>
      </c>
      <c r="F37" s="54">
        <f t="shared" si="1"/>
        <v>107.29824209961846</v>
      </c>
    </row>
    <row r="38" spans="1:6" s="79" customFormat="1" ht="12" customHeight="1">
      <c r="A38" s="75">
        <v>6215</v>
      </c>
      <c r="B38" s="76" t="s">
        <v>17</v>
      </c>
      <c r="C38" s="148">
        <f>'IV ZAP vse UE'!C24</f>
        <v>29</v>
      </c>
      <c r="D38" s="149">
        <f>'IV ZAP vse UE'!D24</f>
        <v>847916.82</v>
      </c>
      <c r="E38" s="142">
        <f t="shared" si="0"/>
        <v>29238.511034482755</v>
      </c>
      <c r="F38" s="54">
        <f t="shared" si="1"/>
        <v>110.38398910632269</v>
      </c>
    </row>
    <row r="39" spans="1:6" s="79" customFormat="1" ht="12" customHeight="1">
      <c r="A39" s="75">
        <v>6248</v>
      </c>
      <c r="B39" s="80" t="s">
        <v>50</v>
      </c>
      <c r="C39" s="148">
        <f>'IV ZAP vse UE'!C57</f>
        <v>22</v>
      </c>
      <c r="D39" s="149">
        <f>'IV ZAP vse UE'!D57</f>
        <v>646240.18999999994</v>
      </c>
      <c r="E39" s="142">
        <f t="shared" si="0"/>
        <v>29374.554090909089</v>
      </c>
      <c r="F39" s="54">
        <f t="shared" si="1"/>
        <v>110.89759170533482</v>
      </c>
    </row>
    <row r="40" spans="1:6" ht="12" customHeight="1">
      <c r="A40" s="75">
        <v>6208</v>
      </c>
      <c r="B40" s="76" t="s">
        <v>10</v>
      </c>
      <c r="C40" s="148">
        <f>'IV ZAP vse UE'!C17</f>
        <v>28</v>
      </c>
      <c r="D40" s="149">
        <f>'IV ZAP vse UE'!D17</f>
        <v>823704.32</v>
      </c>
      <c r="E40" s="142">
        <f t="shared" si="0"/>
        <v>29418.011428571426</v>
      </c>
      <c r="F40" s="54">
        <f t="shared" si="1"/>
        <v>111.0616559520214</v>
      </c>
    </row>
    <row r="41" spans="1:6">
      <c r="A41" s="106"/>
    </row>
    <row r="59" spans="3:3">
      <c r="C59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&amp;R31</oddHeader>
    <oddFooter>&amp;C&amp;8Ministrstvo za javno upravo / Služba za upravne enote</oddFooter>
  </headerFooter>
</worksheet>
</file>

<file path=xl/worksheets/sheet2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2"/>
  </sheetPr>
  <dimension ref="A1:F63"/>
  <sheetViews>
    <sheetView zoomScaleNormal="100" workbookViewId="0">
      <selection activeCell="C21" sqref="C21:D21"/>
    </sheetView>
  </sheetViews>
  <sheetFormatPr defaultRowHeight="12.75"/>
  <cols>
    <col min="1" max="1" width="9.140625" style="62"/>
    <col min="2" max="2" width="15.7109375" style="62" bestFit="1" customWidth="1"/>
    <col min="3" max="3" width="10.140625" style="62" bestFit="1" customWidth="1"/>
    <col min="4" max="4" width="12.7109375" style="62" bestFit="1" customWidth="1"/>
    <col min="5" max="5" width="17" style="62" bestFit="1" customWidth="1"/>
    <col min="6" max="6" width="12.85546875" style="62" bestFit="1" customWidth="1"/>
    <col min="7" max="16384" width="9.140625" style="62"/>
  </cols>
  <sheetData>
    <row r="1" spans="1:6">
      <c r="A1" s="62" t="s">
        <v>111</v>
      </c>
    </row>
    <row r="2" spans="1:6" s="64" customFormat="1" ht="15">
      <c r="A2" s="64" t="s">
        <v>140</v>
      </c>
      <c r="E2" s="65"/>
    </row>
    <row r="3" spans="1:6" ht="15.75">
      <c r="A3" s="16" t="s">
        <v>105</v>
      </c>
    </row>
    <row r="4" spans="1:6" ht="15.75">
      <c r="A4" s="16" t="s">
        <v>133</v>
      </c>
    </row>
    <row r="5" spans="1:6" ht="13.5" thickBot="1"/>
    <row r="6" spans="1:6" s="117" customFormat="1" ht="12">
      <c r="A6" s="67" t="s">
        <v>67</v>
      </c>
      <c r="B6" s="68" t="s">
        <v>68</v>
      </c>
      <c r="C6" s="68" t="s">
        <v>106</v>
      </c>
      <c r="D6" s="68" t="s">
        <v>77</v>
      </c>
      <c r="E6" s="67" t="s">
        <v>82</v>
      </c>
      <c r="F6" s="68" t="s">
        <v>83</v>
      </c>
    </row>
    <row r="7" spans="1:6" s="117" customFormat="1" ht="12">
      <c r="A7" s="70"/>
      <c r="B7" s="71"/>
      <c r="C7" s="71" t="s">
        <v>107</v>
      </c>
      <c r="D7" s="71" t="s">
        <v>78</v>
      </c>
      <c r="E7" s="70" t="s">
        <v>85</v>
      </c>
      <c r="F7" s="71" t="s">
        <v>86</v>
      </c>
    </row>
    <row r="8" spans="1:6" s="117" customFormat="1" ht="12">
      <c r="A8" s="70"/>
      <c r="B8" s="71"/>
      <c r="C8" s="118" t="d">
        <v>2018-12-31</v>
      </c>
      <c r="D8" s="71" t="s">
        <v>142</v>
      </c>
      <c r="E8" s="70" t="s">
        <v>108</v>
      </c>
      <c r="F8" s="71" t="s">
        <v>88</v>
      </c>
    </row>
    <row r="9" spans="1:6" s="117" customFormat="1" ht="12">
      <c r="A9" s="70"/>
      <c r="B9" s="71"/>
      <c r="C9" s="71"/>
      <c r="D9" s="71" t="s">
        <v>1</v>
      </c>
      <c r="E9" s="70" t="s">
        <v>1</v>
      </c>
      <c r="F9" s="71"/>
    </row>
    <row r="10" spans="1:6" s="117" customFormat="1" thickBot="1">
      <c r="A10" s="72"/>
      <c r="B10" s="14"/>
      <c r="C10" s="73">
        <v>1</v>
      </c>
      <c r="D10" s="73">
        <v>2</v>
      </c>
      <c r="E10" s="72" t="s">
        <v>2</v>
      </c>
      <c r="F10" s="73"/>
    </row>
    <row r="12" spans="1:6" ht="12" customHeight="1">
      <c r="A12" s="91">
        <v>6257</v>
      </c>
      <c r="B12" s="92" t="s">
        <v>59</v>
      </c>
      <c r="C12" s="154">
        <f>'IV ZAP vse UE'!C66</f>
        <v>27</v>
      </c>
      <c r="D12" s="115">
        <f>'IV ZAP vse UE'!D66</f>
        <v>631164.47</v>
      </c>
      <c r="E12" s="138">
        <f t="shared" ref="E12:E32" si="0">D12/C12</f>
        <v>23376.461851851851</v>
      </c>
      <c r="F12" s="24">
        <f t="shared" ref="F12:F32" si="1">E12*100/27486</f>
        <v>85.048613300778044</v>
      </c>
    </row>
    <row r="13" spans="1:6" ht="12" customHeight="1">
      <c r="A13" s="91">
        <v>6207</v>
      </c>
      <c r="B13" s="92" t="s">
        <v>9</v>
      </c>
      <c r="C13" s="154">
        <f>'IV ZAP vse UE'!C16</f>
        <v>16</v>
      </c>
      <c r="D13" s="115">
        <f>'IV ZAP vse UE'!D16</f>
        <v>415286.99</v>
      </c>
      <c r="E13" s="138">
        <f t="shared" si="0"/>
        <v>25955.436874999999</v>
      </c>
      <c r="F13" s="24">
        <f t="shared" si="1"/>
        <v>94.431481026704503</v>
      </c>
    </row>
    <row r="14" spans="1:6" ht="12" customHeight="1">
      <c r="A14" s="91">
        <v>6252</v>
      </c>
      <c r="B14" s="92" t="s">
        <v>54</v>
      </c>
      <c r="C14" s="154">
        <f>'IV ZAP vse UE'!C61</f>
        <v>22</v>
      </c>
      <c r="D14" s="115">
        <f>'IV ZAP vse UE'!D61</f>
        <v>574275.74</v>
      </c>
      <c r="E14" s="138">
        <f t="shared" si="0"/>
        <v>26103.442727272726</v>
      </c>
      <c r="F14" s="24">
        <f t="shared" si="1"/>
        <v>94.969958259742143</v>
      </c>
    </row>
    <row r="15" spans="1:6" ht="12" customHeight="1">
      <c r="A15" s="91">
        <v>6225</v>
      </c>
      <c r="B15" s="92" t="s">
        <v>27</v>
      </c>
      <c r="C15" s="154">
        <f>'IV ZAP vse UE'!C34</f>
        <v>24</v>
      </c>
      <c r="D15" s="115">
        <f>'IV ZAP vse UE'!D34</f>
        <v>632129.51</v>
      </c>
      <c r="E15" s="138">
        <f t="shared" si="0"/>
        <v>26338.729583333334</v>
      </c>
      <c r="F15" s="24">
        <f t="shared" si="1"/>
        <v>95.825982621455779</v>
      </c>
    </row>
    <row r="16" spans="1:6" ht="12" customHeight="1">
      <c r="A16" s="91">
        <v>6220</v>
      </c>
      <c r="B16" s="92" t="s">
        <v>22</v>
      </c>
      <c r="C16" s="154">
        <f>'IV ZAP vse UE'!C29</f>
        <v>23.5</v>
      </c>
      <c r="D16" s="115">
        <f>'IV ZAP vse UE'!D29</f>
        <v>619411.96</v>
      </c>
      <c r="E16" s="138">
        <f t="shared" si="0"/>
        <v>26357.95574468085</v>
      </c>
      <c r="F16" s="24">
        <f t="shared" si="1"/>
        <v>95.895931545808239</v>
      </c>
    </row>
    <row r="17" spans="1:6" ht="12" customHeight="1">
      <c r="A17" s="91">
        <v>6228</v>
      </c>
      <c r="B17" s="92" t="s">
        <v>30</v>
      </c>
      <c r="C17" s="154">
        <f>'IV ZAP vse UE'!C37</f>
        <v>17.5</v>
      </c>
      <c r="D17" s="115">
        <f>'IV ZAP vse UE'!D37</f>
        <v>462080.03</v>
      </c>
      <c r="E17" s="138">
        <f t="shared" si="0"/>
        <v>26404.573142857145</v>
      </c>
      <c r="F17" s="24">
        <f t="shared" si="1"/>
        <v>96.065535701292106</v>
      </c>
    </row>
    <row r="18" spans="1:6" ht="12" customHeight="1">
      <c r="A18" s="91">
        <v>6213</v>
      </c>
      <c r="B18" s="92" t="s">
        <v>15</v>
      </c>
      <c r="C18" s="154">
        <f>'IV ZAP vse UE'!C22</f>
        <v>29</v>
      </c>
      <c r="D18" s="115">
        <f>'IV ZAP vse UE'!D22</f>
        <v>774799.97</v>
      </c>
      <c r="E18" s="138">
        <f t="shared" si="0"/>
        <v>26717.240344827584</v>
      </c>
      <c r="F18" s="24">
        <f t="shared" si="1"/>
        <v>97.203086461571658</v>
      </c>
    </row>
    <row r="19" spans="1:6">
      <c r="A19" s="91">
        <v>6210</v>
      </c>
      <c r="B19" s="92" t="s">
        <v>12</v>
      </c>
      <c r="C19" s="154">
        <f>'IV ZAP vse UE'!C19</f>
        <v>17</v>
      </c>
      <c r="D19" s="115">
        <f>'IV ZAP vse UE'!D19</f>
        <v>459028.4</v>
      </c>
      <c r="E19" s="138">
        <f t="shared" si="0"/>
        <v>27001.670588235294</v>
      </c>
      <c r="F19" s="24">
        <f t="shared" si="1"/>
        <v>98.237905072528903</v>
      </c>
    </row>
    <row r="20" spans="1:6" ht="12.75" customHeight="1" thickBot="1">
      <c r="A20" s="91">
        <v>6241</v>
      </c>
      <c r="B20" s="92" t="s">
        <v>43</v>
      </c>
      <c r="C20" s="154">
        <f>'IV ZAP vse UE'!C50</f>
        <v>19</v>
      </c>
      <c r="D20" s="115">
        <f>'IV ZAP vse UE'!D50</f>
        <v>515591.42</v>
      </c>
      <c r="E20" s="138">
        <f t="shared" si="0"/>
        <v>27136.39052631579</v>
      </c>
      <c r="F20" s="24">
        <f t="shared" si="1"/>
        <v>98.728045282382993</v>
      </c>
    </row>
    <row r="21" spans="1:6" ht="15.75" customHeight="1" thickBot="1">
      <c r="A21" s="165"/>
      <c r="B21" s="197" t="s">
        <v>125</v>
      </c>
      <c r="C21" s="242">
        <f ca="1">SUM(C12:C32)</f>
        <v>428</v>
      </c>
      <c r="D21" s="201">
        <f ca="1">SUM(D12:D32)</f>
        <v>11764134.700000001</v>
      </c>
      <c r="E21" s="215">
        <f t="shared" ca="1" si="0"/>
        <v>27486.296028037385</v>
      </c>
      <c r="F21" s="217">
        <f t="shared" ca="1" si="1"/>
        <v>100.00107701388846</v>
      </c>
    </row>
    <row r="22" spans="1:6" ht="12.75" customHeight="1">
      <c r="A22" s="91">
        <v>6235</v>
      </c>
      <c r="B22" s="92" t="s">
        <v>37</v>
      </c>
      <c r="C22" s="154">
        <f>'IV ZAP vse UE'!C44</f>
        <v>27</v>
      </c>
      <c r="D22" s="115">
        <f>'IV ZAP vse UE'!D44</f>
        <v>745136.91</v>
      </c>
      <c r="E22" s="138">
        <f t="shared" si="0"/>
        <v>27597.663333333334</v>
      </c>
      <c r="F22" s="24">
        <f t="shared" si="1"/>
        <v>100.40625530573141</v>
      </c>
    </row>
    <row r="23" spans="1:6" s="95" customFormat="1">
      <c r="A23" s="91">
        <v>6238</v>
      </c>
      <c r="B23" s="92" t="s">
        <v>40</v>
      </c>
      <c r="C23" s="154">
        <f>'IV ZAP vse UE'!C47</f>
        <v>19.5</v>
      </c>
      <c r="D23" s="115">
        <f>'IV ZAP vse UE'!D47</f>
        <v>543452.93999999994</v>
      </c>
      <c r="E23" s="138">
        <f t="shared" si="0"/>
        <v>27869.381538461537</v>
      </c>
      <c r="F23" s="24">
        <f t="shared" si="1"/>
        <v>101.39482477792889</v>
      </c>
    </row>
    <row r="24" spans="1:6" ht="12" customHeight="1">
      <c r="A24" s="91">
        <v>6242</v>
      </c>
      <c r="B24" s="92" t="s">
        <v>44</v>
      </c>
      <c r="C24" s="154">
        <f>'IV ZAP vse UE'!C51</f>
        <v>20.5</v>
      </c>
      <c r="D24" s="115">
        <f>'IV ZAP vse UE'!D51</f>
        <v>572542.03</v>
      </c>
      <c r="E24" s="138">
        <f t="shared" si="0"/>
        <v>27928.879512195123</v>
      </c>
      <c r="F24" s="24">
        <f t="shared" si="1"/>
        <v>101.61129124716264</v>
      </c>
    </row>
    <row r="25" spans="1:6" ht="12" customHeight="1">
      <c r="A25" s="91">
        <v>6233</v>
      </c>
      <c r="B25" s="92" t="s">
        <v>35</v>
      </c>
      <c r="C25" s="154">
        <f>'IV ZAP vse UE'!C42</f>
        <v>23</v>
      </c>
      <c r="D25" s="115">
        <f>'IV ZAP vse UE'!D42</f>
        <v>644724.99</v>
      </c>
      <c r="E25" s="138">
        <f t="shared" si="0"/>
        <v>28031.521304347825</v>
      </c>
      <c r="F25" s="24">
        <f t="shared" si="1"/>
        <v>101.98472423905926</v>
      </c>
    </row>
    <row r="26" spans="1:6" ht="12" customHeight="1">
      <c r="A26" s="91">
        <v>6229</v>
      </c>
      <c r="B26" s="92" t="s">
        <v>31</v>
      </c>
      <c r="C26" s="154">
        <f>'IV ZAP vse UE'!C38</f>
        <v>19</v>
      </c>
      <c r="D26" s="115">
        <f>'IV ZAP vse UE'!D38</f>
        <v>533340.16000000003</v>
      </c>
      <c r="E26" s="138">
        <f t="shared" si="0"/>
        <v>28070.534736842106</v>
      </c>
      <c r="F26" s="24">
        <f t="shared" si="1"/>
        <v>102.12666352631197</v>
      </c>
    </row>
    <row r="27" spans="1:6" ht="12" customHeight="1">
      <c r="A27" s="91">
        <v>6211</v>
      </c>
      <c r="B27" s="92" t="s">
        <v>13</v>
      </c>
      <c r="C27" s="154">
        <f>'IV ZAP vse UE'!C20</f>
        <v>18</v>
      </c>
      <c r="D27" s="115">
        <f>'IV ZAP vse UE'!D20</f>
        <v>513926.02</v>
      </c>
      <c r="E27" s="138">
        <f t="shared" si="0"/>
        <v>28551.445555555558</v>
      </c>
      <c r="F27" s="24">
        <f t="shared" si="1"/>
        <v>103.87632087446541</v>
      </c>
    </row>
    <row r="28" spans="1:6" ht="12" customHeight="1">
      <c r="A28" s="91">
        <v>6212</v>
      </c>
      <c r="B28" s="92" t="s">
        <v>14</v>
      </c>
      <c r="C28" s="154">
        <f>'IV ZAP vse UE'!C21</f>
        <v>20.5</v>
      </c>
      <c r="D28" s="115">
        <f>'IV ZAP vse UE'!D21</f>
        <v>595721.06999999995</v>
      </c>
      <c r="E28" s="138">
        <f t="shared" si="0"/>
        <v>29059.564390243901</v>
      </c>
      <c r="F28" s="24">
        <f t="shared" si="1"/>
        <v>105.72496685674126</v>
      </c>
    </row>
    <row r="29" spans="1:6" ht="12" customHeight="1">
      <c r="A29" s="91">
        <v>6216</v>
      </c>
      <c r="B29" s="92" t="s">
        <v>18</v>
      </c>
      <c r="C29" s="154">
        <f>'IV ZAP vse UE'!C25</f>
        <v>23.5</v>
      </c>
      <c r="D29" s="115">
        <f>'IV ZAP vse UE'!D25</f>
        <v>684549.84</v>
      </c>
      <c r="E29" s="138">
        <f t="shared" si="0"/>
        <v>29129.780425531913</v>
      </c>
      <c r="F29" s="24">
        <f t="shared" si="1"/>
        <v>105.98042794707092</v>
      </c>
    </row>
    <row r="30" spans="1:6" ht="12" customHeight="1">
      <c r="A30" s="91">
        <v>6226</v>
      </c>
      <c r="B30" s="92" t="s">
        <v>28</v>
      </c>
      <c r="C30" s="154">
        <f>'IV ZAP vse UE'!C35</f>
        <v>19</v>
      </c>
      <c r="D30" s="115">
        <f>'IV ZAP vse UE'!D35</f>
        <v>561364.67000000004</v>
      </c>
      <c r="E30" s="138">
        <f t="shared" si="0"/>
        <v>29545.508947368424</v>
      </c>
      <c r="F30" s="24">
        <f t="shared" si="1"/>
        <v>107.49293803161035</v>
      </c>
    </row>
    <row r="31" spans="1:6" ht="12" customHeight="1">
      <c r="A31" s="91">
        <v>6204</v>
      </c>
      <c r="B31" s="92" t="s">
        <v>6</v>
      </c>
      <c r="C31" s="154">
        <f>'IV ZAP vse UE'!C13</f>
        <v>23</v>
      </c>
      <c r="D31" s="115">
        <f>'IV ZAP vse UE'!D13</f>
        <v>683751.52</v>
      </c>
      <c r="E31" s="138">
        <f t="shared" si="0"/>
        <v>29728.326956521742</v>
      </c>
      <c r="F31" s="24">
        <f t="shared" si="1"/>
        <v>108.15806940450318</v>
      </c>
    </row>
    <row r="32" spans="1:6">
      <c r="A32" s="91">
        <v>6254</v>
      </c>
      <c r="B32" s="92" t="s">
        <v>56</v>
      </c>
      <c r="C32" s="154">
        <f>'IV ZAP vse UE'!C63</f>
        <v>20</v>
      </c>
      <c r="D32" s="115">
        <f>'IV ZAP vse UE'!D63</f>
        <v>601856.06000000006</v>
      </c>
      <c r="E32" s="138">
        <f t="shared" si="0"/>
        <v>30092.803000000004</v>
      </c>
      <c r="F32" s="24">
        <f t="shared" si="1"/>
        <v>109.4841119115186</v>
      </c>
    </row>
    <row r="33" spans="1:1" s="103" customFormat="1">
      <c r="A33" s="106"/>
    </row>
    <row r="63" spans="3:3">
      <c r="C63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&amp;R32</oddHeader>
    <oddFooter>&amp;C&amp;8Ministrstvo za javno upravo / Služba za upravne enote</oddFooter>
  </headerFooter>
</worksheet>
</file>

<file path=xl/worksheets/sheet2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2"/>
  </sheetPr>
  <dimension ref="A1:E61"/>
  <sheetViews>
    <sheetView zoomScaleNormal="100" workbookViewId="0">
      <selection activeCell="C17" sqref="C17"/>
    </sheetView>
  </sheetViews>
  <sheetFormatPr defaultRowHeight="12.75"/>
  <cols>
    <col min="1" max="1" width="9.140625" style="62"/>
    <col min="2" max="2" width="22" style="62" bestFit="1" customWidth="1"/>
    <col min="3" max="3" width="10.140625" style="62" bestFit="1" customWidth="1"/>
    <col min="4" max="4" width="10.7109375" style="62" bestFit="1" customWidth="1"/>
    <col min="5" max="5" width="17" style="62" bestFit="1" customWidth="1"/>
    <col min="6" max="16384" width="9.140625" style="62"/>
  </cols>
  <sheetData>
    <row r="1" spans="1:5">
      <c r="A1" s="62" t="s">
        <v>112</v>
      </c>
      <c r="E1" s="63"/>
    </row>
    <row r="2" spans="1:5" s="64" customFormat="1" ht="15">
      <c r="A2" s="64" t="s">
        <v>140</v>
      </c>
      <c r="E2" s="65"/>
    </row>
    <row r="3" spans="1:5" s="16" customFormat="1" ht="15.75">
      <c r="A3" s="16" t="s">
        <v>105</v>
      </c>
      <c r="E3" s="66"/>
    </row>
    <row r="4" spans="1:5" ht="15.75">
      <c r="A4" s="16" t="s">
        <v>64</v>
      </c>
    </row>
    <row r="5" spans="1:5" ht="13.5" thickBot="1"/>
    <row r="6" spans="1:5" s="117" customFormat="1" ht="12">
      <c r="A6" s="67" t="s">
        <v>67</v>
      </c>
      <c r="B6" s="68" t="s">
        <v>68</v>
      </c>
      <c r="C6" s="68" t="s">
        <v>106</v>
      </c>
      <c r="D6" s="68" t="s">
        <v>77</v>
      </c>
      <c r="E6" s="68" t="s">
        <v>82</v>
      </c>
    </row>
    <row r="7" spans="1:5" s="117" customFormat="1" ht="12">
      <c r="A7" s="70"/>
      <c r="B7" s="71"/>
      <c r="C7" s="71" t="s">
        <v>107</v>
      </c>
      <c r="D7" s="71" t="s">
        <v>78</v>
      </c>
      <c r="E7" s="71" t="s">
        <v>85</v>
      </c>
    </row>
    <row r="8" spans="1:5" s="117" customFormat="1" ht="12">
      <c r="A8" s="70"/>
      <c r="B8" s="71"/>
      <c r="C8" s="118" t="d">
        <v>2018-12-31</v>
      </c>
      <c r="D8" s="71" t="s">
        <v>142</v>
      </c>
      <c r="E8" s="71" t="s">
        <v>108</v>
      </c>
    </row>
    <row r="9" spans="1:5" s="117" customFormat="1" ht="12">
      <c r="A9" s="70"/>
      <c r="B9" s="71"/>
      <c r="C9" s="71"/>
      <c r="D9" s="71" t="s">
        <v>1</v>
      </c>
      <c r="E9" s="71" t="s">
        <v>1</v>
      </c>
    </row>
    <row r="10" spans="1:5" s="117" customFormat="1" thickBot="1">
      <c r="A10" s="72"/>
      <c r="B10" s="14"/>
      <c r="C10" s="73">
        <v>1</v>
      </c>
      <c r="D10" s="73">
        <v>2</v>
      </c>
      <c r="E10" s="73" t="s">
        <v>2</v>
      </c>
    </row>
    <row r="11" spans="1:5" ht="13.5" thickBot="1"/>
    <row r="12" spans="1:5" ht="13.5" thickBot="1">
      <c r="A12" s="114">
        <v>6224</v>
      </c>
      <c r="B12" s="187" t="s">
        <v>75</v>
      </c>
      <c r="C12" s="188">
        <f>'IV ZAP vse UE'!C33</f>
        <v>264.5</v>
      </c>
      <c r="D12" s="182">
        <f>'IV ZAP vse UE'!D33</f>
        <v>6542176.21</v>
      </c>
      <c r="E12" s="189">
        <f>D12/C12</f>
        <v>24734.125557655956</v>
      </c>
    </row>
    <row r="13" spans="1:5" ht="13.5" thickBot="1">
      <c r="A13" s="103"/>
      <c r="B13" s="103"/>
      <c r="C13" s="109"/>
      <c r="D13" s="135"/>
      <c r="E13" s="135"/>
    </row>
    <row r="14" spans="1:5" s="95" customFormat="1" ht="18" customHeight="1" thickBot="1">
      <c r="B14" s="59" t="s">
        <v>65</v>
      </c>
      <c r="C14" s="155">
        <f>C12+C15+C16+C17</f>
        <v>2205</v>
      </c>
      <c r="D14" s="60">
        <f>D12+D15+D16+D17</f>
        <v>58085520.170000002</v>
      </c>
      <c r="E14" s="156">
        <f>D14/C14</f>
        <v>26342.639532879821</v>
      </c>
    </row>
    <row r="15" spans="1:5">
      <c r="B15" s="112" t="s">
        <v>62</v>
      </c>
      <c r="C15" s="45">
        <v>649</v>
      </c>
      <c r="D15" s="136">
        <v>16906923</v>
      </c>
      <c r="E15" s="136">
        <f>D15/C15</f>
        <v>26050.728813559323</v>
      </c>
    </row>
    <row r="16" spans="1:5">
      <c r="B16" s="114" t="s">
        <v>76</v>
      </c>
      <c r="C16" s="24">
        <v>863.5</v>
      </c>
      <c r="D16" s="138">
        <v>22872286.259999998</v>
      </c>
      <c r="E16" s="138">
        <f>D16/C16</f>
        <v>26487.882177185867</v>
      </c>
    </row>
    <row r="17" spans="2:5">
      <c r="B17" s="114" t="s">
        <v>63</v>
      </c>
      <c r="C17" s="24">
        <v>428</v>
      </c>
      <c r="D17" s="138">
        <v>11764134.700000001</v>
      </c>
      <c r="E17" s="138">
        <f>D17/C17</f>
        <v>27486.296028037385</v>
      </c>
    </row>
    <row r="19" spans="2:5">
      <c r="C19" s="109"/>
    </row>
    <row r="61" spans="3:3">
      <c r="C61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&amp;R33</oddHeader>
    <oddFooter>&amp;C&amp;8Ministrstvo za javno upravo / Služba za upravne enote</oddFooter>
  </headerFooter>
</worksheet>
</file>

<file path=xl/worksheets/sheet2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14"/>
  </sheetPr>
  <dimension ref="A1:E69"/>
  <sheetViews>
    <sheetView zoomScaleNormal="100" workbookViewId="0">
      <pane xSplit="2" ySplit="8" topLeftCell="C9" activePane="bottomRight" state="frozen"/>
      <selection activeCell="I11" sqref="I11"/>
      <selection pane="topRight" activeCell="I11" sqref="I11"/>
      <selection pane="bottomLeft" activeCell="I11" sqref="I11"/>
      <selection pane="bottomRight" activeCell="H31" sqref="H31"/>
    </sheetView>
  </sheetViews>
  <sheetFormatPr defaultColWidth="8.85546875" defaultRowHeight="12"/>
  <cols>
    <col min="1" max="1" width="8.85546875" style="38" customWidth="1"/>
    <col min="2" max="2" width="17.140625" style="26" customWidth="1"/>
    <col min="3" max="3" width="22.42578125" style="26" bestFit="1" customWidth="1"/>
    <col min="4" max="4" width="23.7109375" style="26" customWidth="1"/>
    <col min="5" max="5" width="21" style="26" customWidth="1"/>
    <col min="6" max="16384" width="8.85546875" style="26"/>
  </cols>
  <sheetData>
    <row r="1" spans="1:5" ht="12.75">
      <c r="A1" s="25" t="s">
        <v>113</v>
      </c>
    </row>
    <row r="2" spans="1:5" s="27" customFormat="1" ht="15.75">
      <c r="A2" s="27" t="s">
        <v>140</v>
      </c>
      <c r="C2" s="28"/>
      <c r="E2" s="28"/>
    </row>
    <row r="3" spans="1:5" s="29" customFormat="1" ht="15.75">
      <c r="A3" s="29" t="s">
        <v>114</v>
      </c>
      <c r="C3" s="30"/>
      <c r="E3" s="30"/>
    </row>
    <row r="4" spans="1:5" s="29" customFormat="1" ht="9" customHeight="1" thickBot="1">
      <c r="C4" s="30"/>
      <c r="E4" s="30"/>
    </row>
    <row r="5" spans="1:5">
      <c r="A5" s="10" t="s">
        <v>67</v>
      </c>
      <c r="B5" s="31" t="s">
        <v>115</v>
      </c>
      <c r="C5" s="32" t="s">
        <v>116</v>
      </c>
      <c r="D5" s="33" t="s">
        <v>117</v>
      </c>
      <c r="E5" s="31" t="s">
        <v>118</v>
      </c>
    </row>
    <row r="6" spans="1:5">
      <c r="A6" s="34"/>
      <c r="B6" s="35"/>
      <c r="C6" s="36" t="s">
        <v>119</v>
      </c>
      <c r="D6" s="37" t="s">
        <v>119</v>
      </c>
      <c r="E6" s="35" t="s">
        <v>119</v>
      </c>
    </row>
    <row r="7" spans="1:5">
      <c r="A7" s="34"/>
      <c r="B7" s="35"/>
      <c r="C7" s="36" t="s">
        <v>135</v>
      </c>
      <c r="D7" s="37" t="s">
        <v>136</v>
      </c>
      <c r="E7" s="35" t="s">
        <v>137</v>
      </c>
    </row>
    <row r="8" spans="1:5" ht="12.75" thickBot="1">
      <c r="A8" s="173"/>
      <c r="B8" s="14"/>
      <c r="C8" s="174" t="s">
        <v>128</v>
      </c>
      <c r="D8" s="174" t="s">
        <v>129</v>
      </c>
      <c r="E8" s="174" t="s">
        <v>130</v>
      </c>
    </row>
    <row r="9" spans="1:5" s="39" customFormat="1" ht="12.75" thickBot="1">
      <c r="A9" s="237">
        <v>6201</v>
      </c>
      <c r="B9" s="238" t="s">
        <v>3</v>
      </c>
      <c r="C9" s="239"/>
      <c r="D9" s="240"/>
      <c r="E9" s="239" t="s">
        <v>144</v>
      </c>
    </row>
    <row r="10" spans="1:5" s="39" customFormat="1" ht="12.75" thickBot="1">
      <c r="A10" s="264">
        <v>6202</v>
      </c>
      <c r="B10" s="265" t="s">
        <v>4</v>
      </c>
      <c r="C10" s="266" t="s">
        <v>144</v>
      </c>
      <c r="D10" s="267" t="s">
        <v>144</v>
      </c>
      <c r="E10" s="268" t="s">
        <v>144</v>
      </c>
    </row>
    <row r="11" spans="1:5" s="39" customFormat="1">
      <c r="A11" s="260">
        <v>6203</v>
      </c>
      <c r="B11" s="261" t="s">
        <v>5</v>
      </c>
      <c r="C11" s="262" t="s">
        <v>144</v>
      </c>
      <c r="D11" s="263"/>
      <c r="E11" s="262"/>
    </row>
    <row r="12" spans="1:5" s="39" customFormat="1">
      <c r="A12" s="252">
        <v>6204</v>
      </c>
      <c r="B12" s="253" t="s">
        <v>6</v>
      </c>
      <c r="C12" s="254"/>
      <c r="D12" s="255"/>
      <c r="E12" s="254" t="s">
        <v>144</v>
      </c>
    </row>
    <row r="13" spans="1:5" s="39" customFormat="1">
      <c r="A13" s="258">
        <v>6205</v>
      </c>
      <c r="B13" s="259" t="s">
        <v>7</v>
      </c>
      <c r="C13" s="256" t="s">
        <v>144</v>
      </c>
      <c r="D13" s="257" t="s">
        <v>144</v>
      </c>
      <c r="E13" s="256"/>
    </row>
    <row r="14" spans="1:5" s="39" customFormat="1">
      <c r="A14" s="252">
        <v>6206</v>
      </c>
      <c r="B14" s="253" t="s">
        <v>8</v>
      </c>
      <c r="C14" s="254"/>
      <c r="D14" s="255"/>
      <c r="E14" s="254"/>
    </row>
    <row r="15" spans="1:5" s="39" customFormat="1" ht="12.75" thickBot="1">
      <c r="A15" s="269">
        <v>6207</v>
      </c>
      <c r="B15" s="270" t="s">
        <v>9</v>
      </c>
      <c r="C15" s="271"/>
      <c r="D15" s="272" t="s">
        <v>144</v>
      </c>
      <c r="E15" s="271"/>
    </row>
    <row r="16" spans="1:5" s="39" customFormat="1" ht="12.75" thickBot="1">
      <c r="A16" s="264">
        <v>6208</v>
      </c>
      <c r="B16" s="265" t="s">
        <v>10</v>
      </c>
      <c r="C16" s="266" t="s">
        <v>144</v>
      </c>
      <c r="D16" s="267" t="s">
        <v>144</v>
      </c>
      <c r="E16" s="268" t="s">
        <v>144</v>
      </c>
    </row>
    <row r="17" spans="1:5" s="39" customFormat="1">
      <c r="A17" s="260">
        <v>6209</v>
      </c>
      <c r="B17" s="261" t="s">
        <v>11</v>
      </c>
      <c r="C17" s="262"/>
      <c r="D17" s="263"/>
      <c r="E17" s="262"/>
    </row>
    <row r="18" spans="1:5" s="39" customFormat="1">
      <c r="A18" s="252">
        <v>6210</v>
      </c>
      <c r="B18" s="253" t="s">
        <v>12</v>
      </c>
      <c r="C18" s="254" t="s">
        <v>144</v>
      </c>
      <c r="D18" s="255"/>
      <c r="E18" s="254"/>
    </row>
    <row r="19" spans="1:5" s="39" customFormat="1">
      <c r="A19" s="252">
        <v>6211</v>
      </c>
      <c r="B19" s="253" t="s">
        <v>13</v>
      </c>
      <c r="C19" s="254"/>
      <c r="D19" s="255"/>
      <c r="E19" s="254"/>
    </row>
    <row r="20" spans="1:5" s="39" customFormat="1">
      <c r="A20" s="252">
        <v>6212</v>
      </c>
      <c r="B20" s="253" t="s">
        <v>14</v>
      </c>
      <c r="C20" s="254"/>
      <c r="D20" s="255"/>
      <c r="E20" s="254" t="s">
        <v>144</v>
      </c>
    </row>
    <row r="21" spans="1:5" s="39" customFormat="1">
      <c r="A21" s="258">
        <v>6213</v>
      </c>
      <c r="B21" s="259" t="s">
        <v>15</v>
      </c>
      <c r="C21" s="256" t="s">
        <v>144</v>
      </c>
      <c r="D21" s="257" t="s">
        <v>144</v>
      </c>
      <c r="E21" s="256"/>
    </row>
    <row r="22" spans="1:5" s="39" customFormat="1">
      <c r="A22" s="252">
        <v>6214</v>
      </c>
      <c r="B22" s="253" t="s">
        <v>16</v>
      </c>
      <c r="C22" s="254"/>
      <c r="D22" s="255"/>
      <c r="E22" s="254"/>
    </row>
    <row r="23" spans="1:5" s="39" customFormat="1">
      <c r="A23" s="252">
        <v>6215</v>
      </c>
      <c r="B23" s="253" t="s">
        <v>17</v>
      </c>
      <c r="C23" s="254"/>
      <c r="D23" s="255"/>
      <c r="E23" s="254" t="s">
        <v>144</v>
      </c>
    </row>
    <row r="24" spans="1:5" s="39" customFormat="1">
      <c r="A24" s="258">
        <v>6216</v>
      </c>
      <c r="B24" s="259" t="s">
        <v>121</v>
      </c>
      <c r="C24" s="256"/>
      <c r="D24" s="257" t="s">
        <v>144</v>
      </c>
      <c r="E24" s="256" t="s">
        <v>144</v>
      </c>
    </row>
    <row r="25" spans="1:5" s="39" customFormat="1">
      <c r="A25" s="252">
        <v>6217</v>
      </c>
      <c r="B25" s="253" t="s">
        <v>19</v>
      </c>
      <c r="C25" s="254"/>
      <c r="D25" s="255"/>
      <c r="E25" s="254"/>
    </row>
    <row r="26" spans="1:5" s="39" customFormat="1">
      <c r="A26" s="252">
        <v>6218</v>
      </c>
      <c r="B26" s="253" t="s">
        <v>20</v>
      </c>
      <c r="C26" s="254"/>
      <c r="D26" s="255"/>
      <c r="E26" s="254" t="s">
        <v>144</v>
      </c>
    </row>
    <row r="27" spans="1:5" s="39" customFormat="1">
      <c r="A27" s="252">
        <v>6219</v>
      </c>
      <c r="B27" s="253" t="s">
        <v>21</v>
      </c>
      <c r="C27" s="254"/>
      <c r="D27" s="255"/>
      <c r="E27" s="254"/>
    </row>
    <row r="28" spans="1:5" s="39" customFormat="1">
      <c r="A28" s="252">
        <v>6220</v>
      </c>
      <c r="B28" s="253" t="s">
        <v>22</v>
      </c>
      <c r="C28" s="254"/>
      <c r="D28" s="255"/>
      <c r="E28" s="254"/>
    </row>
    <row r="29" spans="1:5" s="39" customFormat="1">
      <c r="A29" s="252">
        <v>6221</v>
      </c>
      <c r="B29" s="253" t="s">
        <v>23</v>
      </c>
      <c r="C29" s="254"/>
      <c r="D29" s="255"/>
      <c r="E29" s="254"/>
    </row>
    <row r="30" spans="1:5" s="39" customFormat="1">
      <c r="A30" s="258">
        <v>6222</v>
      </c>
      <c r="B30" s="259" t="s">
        <v>24</v>
      </c>
      <c r="C30" s="256" t="s">
        <v>144</v>
      </c>
      <c r="D30" s="257" t="s">
        <v>144</v>
      </c>
      <c r="E30" s="256"/>
    </row>
    <row r="31" spans="1:5" s="39" customFormat="1">
      <c r="A31" s="252">
        <v>6223</v>
      </c>
      <c r="B31" s="253" t="s">
        <v>25</v>
      </c>
      <c r="C31" s="254"/>
      <c r="D31" s="255"/>
      <c r="E31" s="254"/>
    </row>
    <row r="32" spans="1:5" s="39" customFormat="1">
      <c r="A32" s="252">
        <v>6224</v>
      </c>
      <c r="B32" s="253" t="s">
        <v>26</v>
      </c>
      <c r="C32" s="254"/>
      <c r="D32" s="255"/>
      <c r="E32" s="254"/>
    </row>
    <row r="33" spans="1:5" s="39" customFormat="1">
      <c r="A33" s="252">
        <v>6225</v>
      </c>
      <c r="B33" s="253" t="s">
        <v>27</v>
      </c>
      <c r="C33" s="254"/>
      <c r="D33" s="255"/>
      <c r="E33" s="254"/>
    </row>
    <row r="34" spans="1:5" s="39" customFormat="1">
      <c r="A34" s="252">
        <v>6226</v>
      </c>
      <c r="B34" s="253" t="s">
        <v>28</v>
      </c>
      <c r="C34" s="254"/>
      <c r="D34" s="255"/>
      <c r="E34" s="255" t="s">
        <v>144</v>
      </c>
    </row>
    <row r="35" spans="1:5" s="39" customFormat="1">
      <c r="A35" s="252">
        <v>6227</v>
      </c>
      <c r="B35" s="253" t="s">
        <v>29</v>
      </c>
      <c r="C35" s="254"/>
      <c r="D35" s="255"/>
      <c r="E35" s="254"/>
    </row>
    <row r="36" spans="1:5" s="39" customFormat="1">
      <c r="A36" s="252">
        <v>6228</v>
      </c>
      <c r="B36" s="253" t="s">
        <v>30</v>
      </c>
      <c r="C36" s="254" t="s">
        <v>144</v>
      </c>
      <c r="D36" s="255"/>
      <c r="E36" s="254"/>
    </row>
    <row r="37" spans="1:5" s="39" customFormat="1">
      <c r="A37" s="252">
        <v>6229</v>
      </c>
      <c r="B37" s="253" t="s">
        <v>31</v>
      </c>
      <c r="C37" s="254"/>
      <c r="D37" s="255"/>
      <c r="E37" s="254"/>
    </row>
    <row r="38" spans="1:5" s="39" customFormat="1">
      <c r="A38" s="258">
        <v>6230</v>
      </c>
      <c r="B38" s="259" t="s">
        <v>32</v>
      </c>
      <c r="C38" s="256" t="s">
        <v>144</v>
      </c>
      <c r="D38" s="257" t="s">
        <v>144</v>
      </c>
      <c r="E38" s="256"/>
    </row>
    <row r="39" spans="1:5" s="39" customFormat="1">
      <c r="A39" s="258">
        <v>6231</v>
      </c>
      <c r="B39" s="259" t="s">
        <v>33</v>
      </c>
      <c r="C39" s="256" t="s">
        <v>144</v>
      </c>
      <c r="D39" s="257" t="s">
        <v>144</v>
      </c>
      <c r="E39" s="256"/>
    </row>
    <row r="40" spans="1:5" s="39" customFormat="1">
      <c r="A40" s="252">
        <v>6232</v>
      </c>
      <c r="B40" s="253" t="s">
        <v>34</v>
      </c>
      <c r="C40" s="254"/>
      <c r="D40" s="255"/>
      <c r="E40" s="254"/>
    </row>
    <row r="41" spans="1:5" s="39" customFormat="1">
      <c r="A41" s="252">
        <v>6233</v>
      </c>
      <c r="B41" s="253" t="s">
        <v>35</v>
      </c>
      <c r="C41" s="254"/>
      <c r="D41" s="255" t="s">
        <v>144</v>
      </c>
      <c r="E41" s="254"/>
    </row>
    <row r="42" spans="1:5" s="39" customFormat="1">
      <c r="A42" s="252">
        <v>6234</v>
      </c>
      <c r="B42" s="253" t="s">
        <v>36</v>
      </c>
      <c r="C42" s="254"/>
      <c r="D42" s="255"/>
      <c r="E42" s="254"/>
    </row>
    <row r="43" spans="1:5" s="39" customFormat="1">
      <c r="A43" s="252">
        <v>6235</v>
      </c>
      <c r="B43" s="253" t="s">
        <v>37</v>
      </c>
      <c r="C43" s="254"/>
      <c r="D43" s="255"/>
      <c r="E43" s="254"/>
    </row>
    <row r="44" spans="1:5" s="39" customFormat="1">
      <c r="A44" s="252">
        <v>6236</v>
      </c>
      <c r="B44" s="253" t="s">
        <v>38</v>
      </c>
      <c r="C44" s="254"/>
      <c r="D44" s="255"/>
      <c r="E44" s="254"/>
    </row>
    <row r="45" spans="1:5" s="39" customFormat="1">
      <c r="A45" s="252">
        <v>6237</v>
      </c>
      <c r="B45" s="253" t="s">
        <v>39</v>
      </c>
      <c r="C45" s="254"/>
      <c r="D45" s="255"/>
      <c r="E45" s="254"/>
    </row>
    <row r="46" spans="1:5" s="39" customFormat="1">
      <c r="A46" s="252">
        <v>6238</v>
      </c>
      <c r="B46" s="253" t="s">
        <v>40</v>
      </c>
      <c r="C46" s="254"/>
      <c r="D46" s="255"/>
      <c r="E46" s="254"/>
    </row>
    <row r="47" spans="1:5" s="39" customFormat="1">
      <c r="A47" s="252">
        <v>6239</v>
      </c>
      <c r="B47" s="253" t="s">
        <v>41</v>
      </c>
      <c r="C47" s="254"/>
      <c r="D47" s="255"/>
      <c r="E47" s="254" t="s">
        <v>144</v>
      </c>
    </row>
    <row r="48" spans="1:5" s="39" customFormat="1">
      <c r="A48" s="252">
        <v>6240</v>
      </c>
      <c r="B48" s="253" t="s">
        <v>42</v>
      </c>
      <c r="C48" s="254"/>
      <c r="D48" s="255" t="s">
        <v>144</v>
      </c>
      <c r="E48" s="254"/>
    </row>
    <row r="49" spans="1:5" s="39" customFormat="1">
      <c r="A49" s="252">
        <v>6241</v>
      </c>
      <c r="B49" s="253" t="s">
        <v>43</v>
      </c>
      <c r="C49" s="254"/>
      <c r="D49" s="255"/>
      <c r="E49" s="254"/>
    </row>
    <row r="50" spans="1:5" s="39" customFormat="1">
      <c r="A50" s="252">
        <v>6242</v>
      </c>
      <c r="B50" s="253" t="s">
        <v>44</v>
      </c>
      <c r="C50" s="254"/>
      <c r="D50" s="255"/>
      <c r="E50" s="254"/>
    </row>
    <row r="51" spans="1:5" s="39" customFormat="1">
      <c r="A51" s="258">
        <v>6243</v>
      </c>
      <c r="B51" s="259" t="s">
        <v>45</v>
      </c>
      <c r="C51" s="256" t="s">
        <v>144</v>
      </c>
      <c r="D51" s="257" t="s">
        <v>144</v>
      </c>
      <c r="E51" s="256"/>
    </row>
    <row r="52" spans="1:5" s="39" customFormat="1">
      <c r="A52" s="252">
        <v>6244</v>
      </c>
      <c r="B52" s="253" t="s">
        <v>46</v>
      </c>
      <c r="C52" s="254"/>
      <c r="D52" s="255"/>
      <c r="E52" s="254"/>
    </row>
    <row r="53" spans="1:5" s="39" customFormat="1">
      <c r="A53" s="252">
        <v>6245</v>
      </c>
      <c r="B53" s="253" t="s">
        <v>47</v>
      </c>
      <c r="C53" s="254"/>
      <c r="D53" s="255"/>
      <c r="E53" s="254"/>
    </row>
    <row r="54" spans="1:5" s="39" customFormat="1">
      <c r="A54" s="252">
        <v>6246</v>
      </c>
      <c r="B54" s="253" t="s">
        <v>48</v>
      </c>
      <c r="C54" s="254"/>
      <c r="D54" s="255"/>
      <c r="E54" s="254"/>
    </row>
    <row r="55" spans="1:5" s="39" customFormat="1">
      <c r="A55" s="252">
        <v>6247</v>
      </c>
      <c r="B55" s="253" t="s">
        <v>49</v>
      </c>
      <c r="C55" s="254"/>
      <c r="D55" s="255"/>
      <c r="E55" s="254" t="s">
        <v>144</v>
      </c>
    </row>
    <row r="56" spans="1:5" s="39" customFormat="1">
      <c r="A56" s="252">
        <v>6248</v>
      </c>
      <c r="B56" s="253" t="s">
        <v>50</v>
      </c>
      <c r="C56" s="254"/>
      <c r="D56" s="255"/>
      <c r="E56" s="254" t="s">
        <v>144</v>
      </c>
    </row>
    <row r="57" spans="1:5" s="39" customFormat="1">
      <c r="A57" s="252">
        <v>6249</v>
      </c>
      <c r="B57" s="253" t="s">
        <v>51</v>
      </c>
      <c r="C57" s="254"/>
      <c r="D57" s="255"/>
      <c r="E57" s="254"/>
    </row>
    <row r="58" spans="1:5" s="39" customFormat="1">
      <c r="A58" s="252">
        <v>6250</v>
      </c>
      <c r="B58" s="253" t="s">
        <v>52</v>
      </c>
      <c r="C58" s="254"/>
      <c r="D58" s="255"/>
      <c r="E58" s="254"/>
    </row>
    <row r="59" spans="1:5" s="39" customFormat="1">
      <c r="A59" s="258">
        <v>6251</v>
      </c>
      <c r="B59" s="259" t="s">
        <v>53</v>
      </c>
      <c r="C59" s="256" t="s">
        <v>144</v>
      </c>
      <c r="D59" s="257" t="s">
        <v>144</v>
      </c>
      <c r="E59" s="256"/>
    </row>
    <row r="60" spans="1:5" s="39" customFormat="1">
      <c r="A60" s="252">
        <v>6252</v>
      </c>
      <c r="B60" s="253" t="s">
        <v>54</v>
      </c>
      <c r="C60" s="254"/>
      <c r="D60" s="255" t="s">
        <v>144</v>
      </c>
      <c r="E60" s="254"/>
    </row>
    <row r="61" spans="1:5" s="39" customFormat="1">
      <c r="A61" s="252">
        <v>6253</v>
      </c>
      <c r="B61" s="253" t="s">
        <v>55</v>
      </c>
      <c r="C61" s="254"/>
      <c r="D61" s="255"/>
      <c r="E61" s="254"/>
    </row>
    <row r="62" spans="1:5" s="39" customFormat="1">
      <c r="A62" s="258">
        <v>6254</v>
      </c>
      <c r="B62" s="259" t="s">
        <v>56</v>
      </c>
      <c r="C62" s="256"/>
      <c r="D62" s="257" t="s">
        <v>144</v>
      </c>
      <c r="E62" s="256" t="s">
        <v>144</v>
      </c>
    </row>
    <row r="63" spans="1:5" s="39" customFormat="1">
      <c r="A63" s="252">
        <v>6255</v>
      </c>
      <c r="B63" s="253" t="s">
        <v>57</v>
      </c>
      <c r="C63" s="254"/>
      <c r="D63" s="255"/>
      <c r="E63" s="254"/>
    </row>
    <row r="64" spans="1:5" s="39" customFormat="1">
      <c r="A64" s="40">
        <v>6256</v>
      </c>
      <c r="B64" s="41" t="s">
        <v>58</v>
      </c>
      <c r="C64" s="42"/>
      <c r="D64" s="43"/>
      <c r="E64" s="42"/>
    </row>
    <row r="65" spans="1:5" s="39" customFormat="1">
      <c r="A65" s="40">
        <v>6257</v>
      </c>
      <c r="B65" s="41" t="s">
        <v>59</v>
      </c>
      <c r="C65" s="42"/>
      <c r="D65" s="43"/>
      <c r="E65" s="42"/>
    </row>
    <row r="66" spans="1:5" s="39" customFormat="1">
      <c r="A66" s="40">
        <v>6258</v>
      </c>
      <c r="B66" s="41" t="s">
        <v>60</v>
      </c>
      <c r="C66" s="42"/>
      <c r="D66" s="43"/>
      <c r="E66" s="42"/>
    </row>
    <row r="67" spans="1:5" s="39" customFormat="1" ht="9" customHeight="1" thickBot="1">
      <c r="A67" s="46"/>
      <c r="B67" s="47"/>
      <c r="C67" s="48"/>
      <c r="D67" s="49"/>
      <c r="E67" s="48"/>
    </row>
    <row r="68" spans="1:5" ht="12.75" thickBot="1">
      <c r="A68" s="50" t="s">
        <v>131</v>
      </c>
      <c r="B68" s="157" t="s">
        <v>127</v>
      </c>
      <c r="C68" s="221"/>
      <c r="D68" s="250" t="s">
        <v>126</v>
      </c>
      <c r="E68" s="175"/>
    </row>
    <row r="69" spans="1:5">
      <c r="C69" s="6"/>
    </row>
  </sheetData>
  <phoneticPr fontId="8" type="noConversion"/>
  <pageMargins left="0.59055118110236227" right="0" top="0" bottom="0" header="0" footer="0"/>
  <pageSetup paperSize="9" orientation="portrait" r:id="rId1"/>
  <headerFooter alignWithMargins="0">
    <oddHeader>&amp;R34</oddHeader>
    <oddFooter>&amp;C&amp;8Ministrstvo za javno upravo / Služba za upravne enote</oddFooter>
  </headerFooter>
</worksheet>
</file>

<file path=xl/worksheets/sheet2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14"/>
  </sheetPr>
  <dimension ref="A1:E69"/>
  <sheetViews>
    <sheetView zoomScaleNormal="100" workbookViewId="0">
      <pane ySplit="8" topLeftCell="A9" activePane="bottomLeft" state="frozen"/>
      <selection pane="bottomLeft" activeCell="C24" sqref="C24"/>
    </sheetView>
  </sheetViews>
  <sheetFormatPr defaultColWidth="8.85546875" defaultRowHeight="12"/>
  <cols>
    <col min="1" max="1" width="8.85546875" style="38" customWidth="1"/>
    <col min="2" max="2" width="17.140625" style="26" customWidth="1"/>
    <col min="3" max="3" width="22.42578125" style="26" bestFit="1" customWidth="1"/>
    <col min="4" max="4" width="23.7109375" style="26" customWidth="1"/>
    <col min="5" max="5" width="21" style="26" customWidth="1"/>
    <col min="6" max="16384" width="8.85546875" style="26"/>
  </cols>
  <sheetData>
    <row r="1" spans="1:5" ht="12.75">
      <c r="A1" s="25" t="s">
        <v>120</v>
      </c>
    </row>
    <row r="2" spans="1:5" s="27" customFormat="1" ht="15.75">
      <c r="A2" s="27" t="s">
        <v>140</v>
      </c>
      <c r="C2" s="28"/>
      <c r="E2" s="28"/>
    </row>
    <row r="3" spans="1:5" s="29" customFormat="1" ht="15.75">
      <c r="A3" s="29" t="s">
        <v>139</v>
      </c>
      <c r="C3" s="30"/>
      <c r="E3" s="30"/>
    </row>
    <row r="4" spans="1:5" s="29" customFormat="1" ht="9" customHeight="1" thickBot="1">
      <c r="C4" s="30"/>
      <c r="E4" s="30"/>
    </row>
    <row r="5" spans="1:5">
      <c r="A5" s="10" t="s">
        <v>67</v>
      </c>
      <c r="B5" s="31" t="s">
        <v>115</v>
      </c>
      <c r="C5" s="32" t="s">
        <v>116</v>
      </c>
      <c r="D5" s="33" t="s">
        <v>117</v>
      </c>
      <c r="E5" s="31" t="s">
        <v>118</v>
      </c>
    </row>
    <row r="6" spans="1:5">
      <c r="A6" s="34"/>
      <c r="B6" s="35"/>
      <c r="C6" s="36" t="s">
        <v>119</v>
      </c>
      <c r="D6" s="37" t="s">
        <v>119</v>
      </c>
      <c r="E6" s="35" t="s">
        <v>119</v>
      </c>
    </row>
    <row r="7" spans="1:5">
      <c r="A7" s="34"/>
      <c r="B7" s="35"/>
      <c r="C7" s="36" t="s">
        <v>135</v>
      </c>
      <c r="D7" s="37" t="s">
        <v>136</v>
      </c>
      <c r="E7" s="35" t="s">
        <v>137</v>
      </c>
    </row>
    <row r="8" spans="1:5" ht="12.75" thickBot="1">
      <c r="A8" s="173"/>
      <c r="B8" s="14"/>
      <c r="C8" s="174" t="s">
        <v>128</v>
      </c>
      <c r="D8" s="174" t="s">
        <v>129</v>
      </c>
      <c r="E8" s="174" t="s">
        <v>130</v>
      </c>
    </row>
    <row r="9" spans="1:5" s="39" customFormat="1">
      <c r="A9" s="169">
        <v>6201</v>
      </c>
      <c r="B9" s="170" t="s">
        <v>3</v>
      </c>
      <c r="C9" s="171"/>
      <c r="D9" s="172"/>
      <c r="E9" s="171"/>
    </row>
    <row r="10" spans="1:5" s="39" customFormat="1">
      <c r="A10" s="40">
        <v>6202</v>
      </c>
      <c r="B10" s="41" t="s">
        <v>4</v>
      </c>
      <c r="C10" s="42"/>
      <c r="D10" s="43"/>
      <c r="E10" s="42"/>
    </row>
    <row r="11" spans="1:5" s="39" customFormat="1">
      <c r="A11" s="40">
        <v>6203</v>
      </c>
      <c r="B11" s="41" t="s">
        <v>5</v>
      </c>
      <c r="C11" s="42"/>
      <c r="D11" s="43"/>
      <c r="E11" s="42"/>
    </row>
    <row r="12" spans="1:5" s="39" customFormat="1">
      <c r="A12" s="252">
        <v>6204</v>
      </c>
      <c r="B12" s="253" t="s">
        <v>6</v>
      </c>
      <c r="C12" s="254"/>
      <c r="D12" s="255"/>
      <c r="E12" s="254"/>
    </row>
    <row r="13" spans="1:5" s="39" customFormat="1">
      <c r="A13" s="252">
        <v>6205</v>
      </c>
      <c r="B13" s="253" t="s">
        <v>7</v>
      </c>
      <c r="C13" s="254"/>
      <c r="D13" s="255"/>
      <c r="E13" s="254"/>
    </row>
    <row r="14" spans="1:5" s="39" customFormat="1">
      <c r="A14" s="258">
        <v>6206</v>
      </c>
      <c r="B14" s="259" t="s">
        <v>8</v>
      </c>
      <c r="C14" s="256" t="s">
        <v>144</v>
      </c>
      <c r="D14" s="257" t="s">
        <v>144</v>
      </c>
      <c r="E14" s="256"/>
    </row>
    <row r="15" spans="1:5" s="39" customFormat="1">
      <c r="A15" s="252">
        <v>6207</v>
      </c>
      <c r="B15" s="253" t="s">
        <v>9</v>
      </c>
      <c r="C15" s="254"/>
      <c r="D15" s="255"/>
      <c r="E15" s="254" t="s">
        <v>144</v>
      </c>
    </row>
    <row r="16" spans="1:5" s="39" customFormat="1">
      <c r="A16" s="252">
        <v>6208</v>
      </c>
      <c r="B16" s="253" t="s">
        <v>10</v>
      </c>
      <c r="C16" s="254"/>
      <c r="D16" s="255"/>
      <c r="E16" s="254"/>
    </row>
    <row r="17" spans="1:5" s="39" customFormat="1">
      <c r="A17" s="258">
        <v>6209</v>
      </c>
      <c r="B17" s="259" t="s">
        <v>11</v>
      </c>
      <c r="C17" s="256" t="s">
        <v>144</v>
      </c>
      <c r="D17" s="257" t="s">
        <v>144</v>
      </c>
      <c r="E17" s="256"/>
    </row>
    <row r="18" spans="1:5" s="39" customFormat="1">
      <c r="A18" s="252">
        <v>6210</v>
      </c>
      <c r="B18" s="253" t="s">
        <v>12</v>
      </c>
      <c r="C18" s="254"/>
      <c r="D18" s="255"/>
      <c r="E18" s="254"/>
    </row>
    <row r="19" spans="1:5" s="39" customFormat="1">
      <c r="A19" s="252">
        <v>6211</v>
      </c>
      <c r="B19" s="253" t="s">
        <v>13</v>
      </c>
      <c r="C19" s="254" t="s">
        <v>144</v>
      </c>
      <c r="D19" s="255"/>
      <c r="E19" s="254"/>
    </row>
    <row r="20" spans="1:5" s="39" customFormat="1">
      <c r="A20" s="252">
        <v>6212</v>
      </c>
      <c r="B20" s="253" t="s">
        <v>14</v>
      </c>
      <c r="C20" s="254"/>
      <c r="D20" s="255"/>
      <c r="E20" s="254"/>
    </row>
    <row r="21" spans="1:5" s="39" customFormat="1">
      <c r="A21" s="252">
        <v>6213</v>
      </c>
      <c r="B21" s="253" t="s">
        <v>15</v>
      </c>
      <c r="C21" s="254"/>
      <c r="D21" s="255"/>
      <c r="E21" s="254"/>
    </row>
    <row r="22" spans="1:5" s="39" customFormat="1">
      <c r="A22" s="252">
        <v>6214</v>
      </c>
      <c r="B22" s="253" t="s">
        <v>16</v>
      </c>
      <c r="C22" s="254"/>
      <c r="D22" s="255"/>
      <c r="E22" s="254"/>
    </row>
    <row r="23" spans="1:5" s="39" customFormat="1">
      <c r="A23" s="252">
        <v>6215</v>
      </c>
      <c r="B23" s="253" t="s">
        <v>17</v>
      </c>
      <c r="C23" s="254" t="s">
        <v>144</v>
      </c>
      <c r="D23" s="255"/>
      <c r="E23" s="254"/>
    </row>
    <row r="24" spans="1:5" s="39" customFormat="1">
      <c r="A24" s="252">
        <v>6216</v>
      </c>
      <c r="B24" s="253" t="s">
        <v>18</v>
      </c>
      <c r="C24" s="254"/>
      <c r="D24" s="255"/>
      <c r="E24" s="254"/>
    </row>
    <row r="25" spans="1:5" s="39" customFormat="1">
      <c r="A25" s="252">
        <v>6217</v>
      </c>
      <c r="B25" s="253" t="s">
        <v>19</v>
      </c>
      <c r="C25" s="254"/>
      <c r="D25" s="255"/>
      <c r="E25" s="254"/>
    </row>
    <row r="26" spans="1:5" s="39" customFormat="1">
      <c r="A26" s="252">
        <v>6218</v>
      </c>
      <c r="B26" s="253" t="s">
        <v>20</v>
      </c>
      <c r="C26" s="254"/>
      <c r="D26" s="255"/>
      <c r="E26" s="254"/>
    </row>
    <row r="27" spans="1:5" s="39" customFormat="1">
      <c r="A27" s="252">
        <v>6219</v>
      </c>
      <c r="B27" s="253" t="s">
        <v>21</v>
      </c>
      <c r="C27" s="254"/>
      <c r="D27" s="255"/>
      <c r="E27" s="254"/>
    </row>
    <row r="28" spans="1:5" s="39" customFormat="1">
      <c r="A28" s="252">
        <v>6220</v>
      </c>
      <c r="B28" s="253" t="s">
        <v>22</v>
      </c>
      <c r="C28" s="254"/>
      <c r="D28" s="255" t="s">
        <v>144</v>
      </c>
      <c r="E28" s="254"/>
    </row>
    <row r="29" spans="1:5" s="39" customFormat="1">
      <c r="A29" s="252">
        <v>6221</v>
      </c>
      <c r="B29" s="253" t="s">
        <v>23</v>
      </c>
      <c r="C29" s="254"/>
      <c r="D29" s="255"/>
      <c r="E29" s="254"/>
    </row>
    <row r="30" spans="1:5" s="39" customFormat="1">
      <c r="A30" s="252">
        <v>6222</v>
      </c>
      <c r="B30" s="253" t="s">
        <v>24</v>
      </c>
      <c r="C30" s="254"/>
      <c r="D30" s="255"/>
      <c r="E30" s="254" t="s">
        <v>144</v>
      </c>
    </row>
    <row r="31" spans="1:5" s="39" customFormat="1" ht="12.75" thickBot="1">
      <c r="A31" s="269">
        <v>6223</v>
      </c>
      <c r="B31" s="270" t="s">
        <v>25</v>
      </c>
      <c r="C31" s="271"/>
      <c r="D31" s="272" t="s">
        <v>144</v>
      </c>
      <c r="E31" s="271"/>
    </row>
    <row r="32" spans="1:5" s="39" customFormat="1" ht="12.75" thickBot="1">
      <c r="A32" s="264">
        <v>6224</v>
      </c>
      <c r="B32" s="265" t="s">
        <v>26</v>
      </c>
      <c r="C32" s="266" t="s">
        <v>144</v>
      </c>
      <c r="D32" s="267" t="s">
        <v>144</v>
      </c>
      <c r="E32" s="268" t="s">
        <v>144</v>
      </c>
    </row>
    <row r="33" spans="1:5" s="39" customFormat="1">
      <c r="A33" s="260">
        <v>6225</v>
      </c>
      <c r="B33" s="261" t="s">
        <v>27</v>
      </c>
      <c r="C33" s="262"/>
      <c r="D33" s="263"/>
      <c r="E33" s="262"/>
    </row>
    <row r="34" spans="1:5" s="39" customFormat="1" ht="12.75" thickBot="1">
      <c r="A34" s="269">
        <v>6226</v>
      </c>
      <c r="B34" s="270" t="s">
        <v>28</v>
      </c>
      <c r="C34" s="271"/>
      <c r="D34" s="272"/>
      <c r="E34" s="272"/>
    </row>
    <row r="35" spans="1:5" s="39" customFormat="1" ht="12.75" thickBot="1">
      <c r="A35" s="264">
        <v>6227</v>
      </c>
      <c r="B35" s="265" t="s">
        <v>29</v>
      </c>
      <c r="C35" s="266" t="s">
        <v>144</v>
      </c>
      <c r="D35" s="267" t="s">
        <v>144</v>
      </c>
      <c r="E35" s="268" t="s">
        <v>144</v>
      </c>
    </row>
    <row r="36" spans="1:5" s="39" customFormat="1">
      <c r="A36" s="260">
        <v>6228</v>
      </c>
      <c r="B36" s="261" t="s">
        <v>30</v>
      </c>
      <c r="C36" s="262"/>
      <c r="D36" s="263" t="s">
        <v>144</v>
      </c>
      <c r="E36" s="262"/>
    </row>
    <row r="37" spans="1:5" s="39" customFormat="1">
      <c r="A37" s="258">
        <v>6229</v>
      </c>
      <c r="B37" s="259" t="s">
        <v>31</v>
      </c>
      <c r="C37" s="256" t="s">
        <v>144</v>
      </c>
      <c r="D37" s="257" t="s">
        <v>144</v>
      </c>
      <c r="E37" s="256"/>
    </row>
    <row r="38" spans="1:5" s="39" customFormat="1">
      <c r="A38" s="252">
        <v>6230</v>
      </c>
      <c r="B38" s="253" t="s">
        <v>32</v>
      </c>
      <c r="C38" s="254"/>
      <c r="D38" s="255"/>
      <c r="E38" s="254"/>
    </row>
    <row r="39" spans="1:5" s="39" customFormat="1">
      <c r="A39" s="252">
        <v>6231</v>
      </c>
      <c r="B39" s="253" t="s">
        <v>33</v>
      </c>
      <c r="C39" s="254"/>
      <c r="D39" s="255"/>
      <c r="E39" s="254"/>
    </row>
    <row r="40" spans="1:5" s="39" customFormat="1">
      <c r="A40" s="252">
        <v>6232</v>
      </c>
      <c r="B40" s="253" t="s">
        <v>34</v>
      </c>
      <c r="C40" s="254"/>
      <c r="D40" s="255"/>
      <c r="E40" s="254"/>
    </row>
    <row r="41" spans="1:5" s="39" customFormat="1">
      <c r="A41" s="252">
        <v>6233</v>
      </c>
      <c r="B41" s="253" t="s">
        <v>35</v>
      </c>
      <c r="C41" s="254"/>
      <c r="D41" s="255"/>
      <c r="E41" s="254"/>
    </row>
    <row r="42" spans="1:5" s="39" customFormat="1">
      <c r="A42" s="252">
        <v>6234</v>
      </c>
      <c r="B42" s="253" t="s">
        <v>36</v>
      </c>
      <c r="C42" s="254"/>
      <c r="D42" s="255"/>
      <c r="E42" s="254" t="s">
        <v>144</v>
      </c>
    </row>
    <row r="43" spans="1:5" s="39" customFormat="1">
      <c r="A43" s="252">
        <v>6235</v>
      </c>
      <c r="B43" s="253" t="s">
        <v>37</v>
      </c>
      <c r="C43" s="254"/>
      <c r="D43" s="255"/>
      <c r="E43" s="254"/>
    </row>
    <row r="44" spans="1:5" s="39" customFormat="1">
      <c r="A44" s="252">
        <v>6236</v>
      </c>
      <c r="B44" s="253" t="s">
        <v>38</v>
      </c>
      <c r="C44" s="254"/>
      <c r="D44" s="255"/>
      <c r="E44" s="254" t="s">
        <v>144</v>
      </c>
    </row>
    <row r="45" spans="1:5" s="39" customFormat="1">
      <c r="A45" s="252">
        <v>6237</v>
      </c>
      <c r="B45" s="253" t="s">
        <v>39</v>
      </c>
      <c r="C45" s="254"/>
      <c r="D45" s="255"/>
      <c r="E45" s="254"/>
    </row>
    <row r="46" spans="1:5" s="39" customFormat="1">
      <c r="A46" s="252">
        <v>6238</v>
      </c>
      <c r="B46" s="253" t="s">
        <v>40</v>
      </c>
      <c r="C46" s="254"/>
      <c r="D46" s="255"/>
      <c r="E46" s="254"/>
    </row>
    <row r="47" spans="1:5" s="39" customFormat="1">
      <c r="A47" s="252">
        <v>6239</v>
      </c>
      <c r="B47" s="253" t="s">
        <v>41</v>
      </c>
      <c r="C47" s="254"/>
      <c r="D47" s="255"/>
      <c r="E47" s="254"/>
    </row>
    <row r="48" spans="1:5" s="39" customFormat="1">
      <c r="A48" s="252">
        <v>6240</v>
      </c>
      <c r="B48" s="253" t="s">
        <v>42</v>
      </c>
      <c r="C48" s="254"/>
      <c r="D48" s="255"/>
      <c r="E48" s="254"/>
    </row>
    <row r="49" spans="1:5" s="39" customFormat="1">
      <c r="A49" s="252">
        <v>6241</v>
      </c>
      <c r="B49" s="253" t="s">
        <v>43</v>
      </c>
      <c r="C49" s="254"/>
      <c r="D49" s="255"/>
      <c r="E49" s="254"/>
    </row>
    <row r="50" spans="1:5" s="39" customFormat="1">
      <c r="A50" s="252">
        <v>6242</v>
      </c>
      <c r="B50" s="253" t="s">
        <v>44</v>
      </c>
      <c r="C50" s="254"/>
      <c r="D50" s="255"/>
      <c r="E50" s="254"/>
    </row>
    <row r="51" spans="1:5" s="39" customFormat="1">
      <c r="A51" s="252">
        <v>6243</v>
      </c>
      <c r="B51" s="253" t="s">
        <v>45</v>
      </c>
      <c r="C51" s="254"/>
      <c r="D51" s="255"/>
      <c r="E51" s="254"/>
    </row>
    <row r="52" spans="1:5" s="39" customFormat="1">
      <c r="A52" s="252">
        <v>6244</v>
      </c>
      <c r="B52" s="253" t="s">
        <v>46</v>
      </c>
      <c r="C52" s="254"/>
      <c r="D52" s="255"/>
      <c r="E52" s="254" t="s">
        <v>144</v>
      </c>
    </row>
    <row r="53" spans="1:5" s="39" customFormat="1" ht="12.75" thickBot="1">
      <c r="A53" s="269">
        <v>6245</v>
      </c>
      <c r="B53" s="270" t="s">
        <v>47</v>
      </c>
      <c r="C53" s="271"/>
      <c r="D53" s="272"/>
      <c r="E53" s="271"/>
    </row>
    <row r="54" spans="1:5" s="39" customFormat="1" ht="12.75" thickBot="1">
      <c r="A54" s="264">
        <v>6246</v>
      </c>
      <c r="B54" s="265" t="s">
        <v>48</v>
      </c>
      <c r="C54" s="266" t="s">
        <v>144</v>
      </c>
      <c r="D54" s="267" t="s">
        <v>144</v>
      </c>
      <c r="E54" s="268" t="s">
        <v>144</v>
      </c>
    </row>
    <row r="55" spans="1:5" s="39" customFormat="1">
      <c r="A55" s="260">
        <v>6247</v>
      </c>
      <c r="B55" s="261" t="s">
        <v>49</v>
      </c>
      <c r="C55" s="262"/>
      <c r="D55" s="263"/>
      <c r="E55" s="262"/>
    </row>
    <row r="56" spans="1:5" s="39" customFormat="1">
      <c r="A56" s="252">
        <v>6248</v>
      </c>
      <c r="B56" s="253" t="s">
        <v>50</v>
      </c>
      <c r="C56" s="254"/>
      <c r="D56" s="255" t="s">
        <v>144</v>
      </c>
      <c r="E56" s="254"/>
    </row>
    <row r="57" spans="1:5" s="39" customFormat="1">
      <c r="A57" s="252">
        <v>6249</v>
      </c>
      <c r="B57" s="253" t="s">
        <v>51</v>
      </c>
      <c r="C57" s="254" t="s">
        <v>144</v>
      </c>
      <c r="D57" s="255"/>
      <c r="E57" s="254"/>
    </row>
    <row r="58" spans="1:5" s="39" customFormat="1">
      <c r="A58" s="252">
        <v>6250</v>
      </c>
      <c r="B58" s="253" t="s">
        <v>52</v>
      </c>
      <c r="C58" s="254"/>
      <c r="D58" s="255"/>
      <c r="E58" s="254"/>
    </row>
    <row r="59" spans="1:5" s="39" customFormat="1">
      <c r="A59" s="252">
        <v>6251</v>
      </c>
      <c r="B59" s="253" t="s">
        <v>53</v>
      </c>
      <c r="C59" s="254"/>
      <c r="D59" s="255"/>
      <c r="E59" s="254"/>
    </row>
    <row r="60" spans="1:5" s="39" customFormat="1">
      <c r="A60" s="252">
        <v>6252</v>
      </c>
      <c r="B60" s="253" t="s">
        <v>54</v>
      </c>
      <c r="C60" s="254"/>
      <c r="D60" s="255"/>
      <c r="E60" s="254" t="s">
        <v>144</v>
      </c>
    </row>
    <row r="61" spans="1:5" s="39" customFormat="1">
      <c r="A61" s="252">
        <v>6253</v>
      </c>
      <c r="B61" s="253" t="s">
        <v>55</v>
      </c>
      <c r="C61" s="254"/>
      <c r="D61" s="255"/>
      <c r="E61" s="254"/>
    </row>
    <row r="62" spans="1:5" s="39" customFormat="1" ht="12.75" thickBot="1">
      <c r="A62" s="269">
        <v>6254</v>
      </c>
      <c r="B62" s="270" t="s">
        <v>56</v>
      </c>
      <c r="C62" s="271"/>
      <c r="D62" s="272"/>
      <c r="E62" s="271"/>
    </row>
    <row r="63" spans="1:5" s="39" customFormat="1" ht="12.75" thickBot="1">
      <c r="A63" s="273">
        <v>6255</v>
      </c>
      <c r="B63" s="274" t="s">
        <v>57</v>
      </c>
      <c r="C63" s="275" t="s">
        <v>144</v>
      </c>
      <c r="D63" s="276" t="s">
        <v>144</v>
      </c>
      <c r="E63" s="277" t="s">
        <v>144</v>
      </c>
    </row>
    <row r="64" spans="1:5" s="39" customFormat="1">
      <c r="A64" s="260">
        <v>6256</v>
      </c>
      <c r="B64" s="261" t="s">
        <v>58</v>
      </c>
      <c r="C64" s="262"/>
      <c r="D64" s="263"/>
      <c r="E64" s="262"/>
    </row>
    <row r="65" spans="1:5" s="39" customFormat="1">
      <c r="A65" s="252">
        <v>6257</v>
      </c>
      <c r="B65" s="253" t="s">
        <v>59</v>
      </c>
      <c r="C65" s="254"/>
      <c r="D65" s="255"/>
      <c r="E65" s="254" t="s">
        <v>144</v>
      </c>
    </row>
    <row r="66" spans="1:5" s="39" customFormat="1">
      <c r="A66" s="40">
        <v>6258</v>
      </c>
      <c r="B66" s="41" t="s">
        <v>60</v>
      </c>
      <c r="C66" s="42" t="s">
        <v>144</v>
      </c>
      <c r="D66" s="43"/>
      <c r="E66" s="42"/>
    </row>
    <row r="67" spans="1:5" s="39" customFormat="1" ht="9" customHeight="1" thickBot="1">
      <c r="A67" s="46"/>
      <c r="B67" s="47"/>
      <c r="C67" s="48"/>
      <c r="D67" s="49"/>
      <c r="E67" s="48"/>
    </row>
    <row r="68" spans="1:5" ht="12.75" thickBot="1">
      <c r="A68" s="50" t="s">
        <v>131</v>
      </c>
      <c r="B68" s="157" t="s">
        <v>127</v>
      </c>
      <c r="C68" s="221"/>
      <c r="D68" s="250" t="s">
        <v>126</v>
      </c>
      <c r="E68" s="222"/>
    </row>
    <row r="69" spans="1:5">
      <c r="C69" s="6"/>
    </row>
  </sheetData>
  <phoneticPr fontId="8" type="noConversion"/>
  <pageMargins left="0" right="0" top="0" bottom="0" header="0" footer="0"/>
  <pageSetup paperSize="9" orientation="portrait" r:id="rId1"/>
  <headerFooter alignWithMargins="0">
    <oddHeader>&amp;R35</oddHeader>
    <oddFooter>&amp;C&amp;8Ministrstvo za javno upravo / Služba za upravne enote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</sheetPr>
  <dimension ref="A1:E62"/>
  <sheetViews>
    <sheetView zoomScaleNormal="100" workbookViewId="0">
      <selection activeCell="E6" sqref="E6:E9"/>
    </sheetView>
  </sheetViews>
  <sheetFormatPr defaultRowHeight="12.75"/>
  <cols>
    <col min="1" max="1" width="9.140625" style="62"/>
    <col min="2" max="2" width="16.7109375" style="62" bestFit="1" customWidth="1"/>
    <col min="3" max="5" width="12.7109375" style="62" customWidth="1"/>
    <col min="6" max="16384" width="9.140625" style="62"/>
  </cols>
  <sheetData>
    <row r="1" spans="1:5">
      <c r="A1" s="62" t="s">
        <v>72</v>
      </c>
      <c r="E1" s="63"/>
    </row>
    <row r="2" spans="1:5" s="64" customFormat="1" ht="15">
      <c r="A2" s="64" t="s">
        <v>140</v>
      </c>
      <c r="E2" s="65"/>
    </row>
    <row r="3" spans="1:5" s="16" customFormat="1" ht="15.75">
      <c r="A3" s="16" t="s">
        <v>141</v>
      </c>
      <c r="E3" s="66"/>
    </row>
    <row r="4" spans="1:5" s="16" customFormat="1" ht="15.75">
      <c r="A4" s="16" t="s">
        <v>71</v>
      </c>
    </row>
    <row r="5" spans="1:5" ht="13.5" thickBot="1"/>
    <row r="6" spans="1:5" s="69" customFormat="1" ht="12">
      <c r="A6" s="67" t="s">
        <v>67</v>
      </c>
      <c r="B6" s="68" t="s">
        <v>68</v>
      </c>
      <c r="C6" s="68" t="s">
        <v>77</v>
      </c>
      <c r="D6" s="68" t="s">
        <v>77</v>
      </c>
      <c r="E6" s="278" t="s">
        <v>69</v>
      </c>
    </row>
    <row r="7" spans="1:5" s="69" customFormat="1" ht="12">
      <c r="A7" s="70"/>
      <c r="B7" s="71"/>
      <c r="C7" s="71" t="s">
        <v>78</v>
      </c>
      <c r="D7" s="71" t="s">
        <v>78</v>
      </c>
      <c r="E7" s="279"/>
    </row>
    <row r="8" spans="1:5" s="69" customFormat="1" ht="12">
      <c r="A8" s="70"/>
      <c r="B8" s="71"/>
      <c r="C8" s="71" t="s">
        <v>138</v>
      </c>
      <c r="D8" s="71" t="s">
        <v>142</v>
      </c>
      <c r="E8" s="279"/>
    </row>
    <row r="9" spans="1:5" s="69" customFormat="1" ht="12" customHeight="1">
      <c r="A9" s="70"/>
      <c r="B9" s="196"/>
      <c r="C9" s="71" t="s">
        <v>1</v>
      </c>
      <c r="D9" s="71" t="s">
        <v>1</v>
      </c>
      <c r="E9" s="280"/>
    </row>
    <row r="10" spans="1:5" s="69" customFormat="1" thickBot="1">
      <c r="A10" s="72"/>
      <c r="B10" s="14"/>
      <c r="C10" s="73">
        <v>1</v>
      </c>
      <c r="D10" s="73">
        <v>2</v>
      </c>
      <c r="E10" s="74" t="s">
        <v>2</v>
      </c>
    </row>
    <row r="11" spans="1:5" s="101" customFormat="1" ht="12">
      <c r="B11" s="18"/>
      <c r="E11" s="102"/>
    </row>
    <row r="12" spans="1:5" ht="12" customHeight="1">
      <c r="A12" s="91">
        <v>6237</v>
      </c>
      <c r="B12" s="92" t="s">
        <v>39</v>
      </c>
      <c r="C12" s="99">
        <f>'I-17,18 vse UE'!C46</f>
        <v>1624040.52</v>
      </c>
      <c r="D12" s="99">
        <f>'I-17,18 vse UE'!D46</f>
        <v>1621021.56</v>
      </c>
      <c r="E12" s="160">
        <f t="shared" ref="E12:E21" si="0">D12/C12*100</f>
        <v>99.814108086416468</v>
      </c>
    </row>
    <row r="13" spans="1:5" ht="12" customHeight="1">
      <c r="A13" s="91">
        <v>6217</v>
      </c>
      <c r="B13" s="92" t="s">
        <v>19</v>
      </c>
      <c r="C13" s="99">
        <f>'I-17,18 vse UE'!C26</f>
        <v>1379827.63</v>
      </c>
      <c r="D13" s="99">
        <f>'I-17,18 vse UE'!D26</f>
        <v>1386024.34</v>
      </c>
      <c r="E13" s="160">
        <f t="shared" si="0"/>
        <v>100.44909305084724</v>
      </c>
    </row>
    <row r="14" spans="1:5" ht="12.75" customHeight="1" thickBot="1">
      <c r="A14" s="91">
        <v>6206</v>
      </c>
      <c r="B14" s="92" t="s">
        <v>8</v>
      </c>
      <c r="C14" s="99">
        <f>'I-17,18 vse UE'!C15</f>
        <v>1043555.95</v>
      </c>
      <c r="D14" s="99">
        <f>'I-17,18 vse UE'!D15</f>
        <v>1063289.4099999999</v>
      </c>
      <c r="E14" s="160">
        <f t="shared" si="0"/>
        <v>101.89098246241612</v>
      </c>
    </row>
    <row r="15" spans="1:5" ht="15.75" customHeight="1" thickBot="1">
      <c r="A15" s="165"/>
      <c r="B15" s="86" t="s">
        <v>125</v>
      </c>
      <c r="C15" s="244">
        <f>SUM(C12:C14)+SUM(C16:C21)</f>
        <v>15969192.369999999</v>
      </c>
      <c r="D15" s="201">
        <f>SUM(D12:D14)+SUM(D16:D21)</f>
        <v>16906923</v>
      </c>
      <c r="E15" s="200">
        <f t="shared" si="0"/>
        <v>105.87212307468748</v>
      </c>
    </row>
    <row r="16" spans="1:5" ht="12" customHeight="1">
      <c r="A16" s="91">
        <v>6227</v>
      </c>
      <c r="B16" s="92" t="s">
        <v>29</v>
      </c>
      <c r="C16" s="99">
        <f>'I-17,18 vse UE'!C36</f>
        <v>2973135.05</v>
      </c>
      <c r="D16" s="99">
        <f>'I-17,18 vse UE'!D36</f>
        <v>3170449.11</v>
      </c>
      <c r="E16" s="160">
        <f t="shared" si="0"/>
        <v>106.6365656682834</v>
      </c>
    </row>
    <row r="17" spans="1:5" ht="12" customHeight="1">
      <c r="A17" s="91">
        <v>6232</v>
      </c>
      <c r="B17" s="92" t="s">
        <v>34</v>
      </c>
      <c r="C17" s="99">
        <f>'I-17,18 vse UE'!C41</f>
        <v>1776036.93</v>
      </c>
      <c r="D17" s="99">
        <f>'I-17,18 vse UE'!D41</f>
        <v>1895919.29</v>
      </c>
      <c r="E17" s="160">
        <f t="shared" si="0"/>
        <v>106.74999252408564</v>
      </c>
    </row>
    <row r="18" spans="1:5" s="95" customFormat="1" ht="12" customHeight="1">
      <c r="A18" s="91">
        <v>6230</v>
      </c>
      <c r="B18" s="92" t="s">
        <v>32</v>
      </c>
      <c r="C18" s="99">
        <f>'I-17,18 vse UE'!C39</f>
        <v>1650272.17</v>
      </c>
      <c r="D18" s="99">
        <f>'I-17,18 vse UE'!D39</f>
        <v>1769361.12</v>
      </c>
      <c r="E18" s="160">
        <f t="shared" si="0"/>
        <v>107.21632177800102</v>
      </c>
    </row>
    <row r="19" spans="1:5" ht="12" customHeight="1">
      <c r="A19" s="91">
        <v>6231</v>
      </c>
      <c r="B19" s="92" t="s">
        <v>33</v>
      </c>
      <c r="C19" s="99">
        <f>'I-17,18 vse UE'!C40</f>
        <v>1689461.02</v>
      </c>
      <c r="D19" s="99">
        <f>'I-17,18 vse UE'!D40</f>
        <v>1822209.39</v>
      </c>
      <c r="E19" s="160">
        <f t="shared" si="0"/>
        <v>107.85743905473475</v>
      </c>
    </row>
    <row r="20" spans="1:5" ht="12" customHeight="1">
      <c r="A20" s="91">
        <v>6218</v>
      </c>
      <c r="B20" s="92" t="s">
        <v>20</v>
      </c>
      <c r="C20" s="99">
        <f>'I-17,18 vse UE'!C27</f>
        <v>1965848.23</v>
      </c>
      <c r="D20" s="99">
        <f>'I-17,18 vse UE'!D27</f>
        <v>2134438.2400000002</v>
      </c>
      <c r="E20" s="160">
        <f t="shared" si="0"/>
        <v>108.57594230455929</v>
      </c>
    </row>
    <row r="21" spans="1:5" s="103" customFormat="1" ht="12" customHeight="1">
      <c r="A21" s="91">
        <v>6203</v>
      </c>
      <c r="B21" s="92" t="s">
        <v>5</v>
      </c>
      <c r="C21" s="99">
        <f>'I-17,18 vse UE'!C12</f>
        <v>1867014.87</v>
      </c>
      <c r="D21" s="99">
        <f>'I-17,18 vse UE'!D12</f>
        <v>2044210.54</v>
      </c>
      <c r="E21" s="160">
        <f t="shared" si="0"/>
        <v>109.49085477824822</v>
      </c>
    </row>
    <row r="62" spans="3:3">
      <c r="C62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&amp;R15</oddHeader>
    <oddFooter>&amp;C&amp;8Ministrstvo za javno upravo / Služba za upravne enote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E62"/>
  <sheetViews>
    <sheetView zoomScaleNormal="100" workbookViewId="0">
      <pane xSplit="2" ySplit="12" topLeftCell="C13" activePane="bottomRight" state="frozen"/>
      <selection activeCell="I11" sqref="I11"/>
      <selection pane="topRight" activeCell="I11" sqref="I11"/>
      <selection pane="bottomLeft" activeCell="I11" sqref="I11"/>
      <selection pane="bottomRight" activeCell="E6" sqref="E6:E9"/>
    </sheetView>
  </sheetViews>
  <sheetFormatPr defaultRowHeight="12.75"/>
  <cols>
    <col min="1" max="1" width="9.140625" style="62"/>
    <col min="2" max="2" width="18.42578125" style="62" bestFit="1" customWidth="1"/>
    <col min="3" max="5" width="12.7109375" style="62" customWidth="1"/>
    <col min="6" max="16384" width="9.140625" style="62"/>
  </cols>
  <sheetData>
    <row r="1" spans="1:5">
      <c r="A1" s="62" t="s">
        <v>73</v>
      </c>
      <c r="E1" s="63"/>
    </row>
    <row r="2" spans="1:5" s="64" customFormat="1" ht="15">
      <c r="A2" s="64" t="s">
        <v>140</v>
      </c>
      <c r="E2" s="65"/>
    </row>
    <row r="3" spans="1:5" s="16" customFormat="1" ht="15.75">
      <c r="A3" s="16" t="s">
        <v>141</v>
      </c>
      <c r="E3" s="66"/>
    </row>
    <row r="4" spans="1:5" s="16" customFormat="1" ht="15.75">
      <c r="A4" s="16" t="s">
        <v>132</v>
      </c>
    </row>
    <row r="5" spans="1:5" ht="13.5" thickBot="1"/>
    <row r="6" spans="1:5" s="69" customFormat="1" ht="12">
      <c r="A6" s="67" t="s">
        <v>67</v>
      </c>
      <c r="B6" s="68" t="s">
        <v>68</v>
      </c>
      <c r="C6" s="68" t="s">
        <v>77</v>
      </c>
      <c r="D6" s="68" t="s">
        <v>77</v>
      </c>
      <c r="E6" s="278" t="s">
        <v>69</v>
      </c>
    </row>
    <row r="7" spans="1:5" s="69" customFormat="1" ht="12" customHeight="1">
      <c r="A7" s="70"/>
      <c r="B7" s="71"/>
      <c r="C7" s="71" t="s">
        <v>78</v>
      </c>
      <c r="D7" s="71" t="s">
        <v>78</v>
      </c>
      <c r="E7" s="279"/>
    </row>
    <row r="8" spans="1:5" s="69" customFormat="1" ht="12">
      <c r="A8" s="70"/>
      <c r="B8" s="196"/>
      <c r="C8" s="71" t="s">
        <v>138</v>
      </c>
      <c r="D8" s="71" t="s">
        <v>142</v>
      </c>
      <c r="E8" s="279"/>
    </row>
    <row r="9" spans="1:5" s="69" customFormat="1" ht="12" customHeight="1">
      <c r="A9" s="70"/>
      <c r="B9" s="71"/>
      <c r="C9" s="71" t="s">
        <v>1</v>
      </c>
      <c r="D9" s="71" t="s">
        <v>1</v>
      </c>
      <c r="E9" s="280"/>
    </row>
    <row r="10" spans="1:5" ht="13.5" thickBot="1">
      <c r="A10" s="72"/>
      <c r="B10" s="14"/>
      <c r="C10" s="73">
        <v>1</v>
      </c>
      <c r="D10" s="73">
        <v>2</v>
      </c>
      <c r="E10" s="74" t="s">
        <v>2</v>
      </c>
    </row>
    <row r="11" spans="1:5">
      <c r="A11" s="179"/>
      <c r="B11" s="180"/>
      <c r="C11" s="179"/>
      <c r="D11" s="179"/>
      <c r="E11" s="181"/>
    </row>
    <row r="12" spans="1:5" s="79" customFormat="1" ht="12" customHeight="1">
      <c r="A12" s="75">
        <v>6245</v>
      </c>
      <c r="B12" s="76" t="s">
        <v>47</v>
      </c>
      <c r="C12" s="90">
        <f>'I-17,18 vse UE'!C54</f>
        <v>676527.89</v>
      </c>
      <c r="D12" s="90">
        <f>'I-17,18 vse UE'!D54</f>
        <v>656412.27</v>
      </c>
      <c r="E12" s="78">
        <f t="shared" ref="E12:E40" si="0">D12/C12*100</f>
        <v>97.026638473101229</v>
      </c>
    </row>
    <row r="13" spans="1:5" s="79" customFormat="1" ht="12" customHeight="1">
      <c r="A13" s="75">
        <v>6214</v>
      </c>
      <c r="B13" s="76" t="s">
        <v>16</v>
      </c>
      <c r="C13" s="90">
        <f>'I-17,18 vse UE'!C23</f>
        <v>867367.18</v>
      </c>
      <c r="D13" s="90">
        <f>'I-17,18 vse UE'!D23</f>
        <v>845741.27</v>
      </c>
      <c r="E13" s="78">
        <f t="shared" si="0"/>
        <v>97.506717973811277</v>
      </c>
    </row>
    <row r="14" spans="1:5" s="79" customFormat="1" ht="12" customHeight="1">
      <c r="A14" s="75">
        <v>6221</v>
      </c>
      <c r="B14" s="76" t="s">
        <v>23</v>
      </c>
      <c r="C14" s="90">
        <f>'I-17,18 vse UE'!C30</f>
        <v>567834.42000000004</v>
      </c>
      <c r="D14" s="90">
        <f>'I-17,18 vse UE'!D30</f>
        <v>554398.18000000005</v>
      </c>
      <c r="E14" s="78">
        <f t="shared" si="0"/>
        <v>97.633775000818019</v>
      </c>
    </row>
    <row r="15" spans="1:5" s="79" customFormat="1" ht="12" customHeight="1">
      <c r="A15" s="75">
        <v>6249</v>
      </c>
      <c r="B15" s="76" t="s">
        <v>51</v>
      </c>
      <c r="C15" s="90">
        <f>'I-17,18 vse UE'!C58</f>
        <v>991393.69</v>
      </c>
      <c r="D15" s="90">
        <f>'I-17,18 vse UE'!D58</f>
        <v>971973.87</v>
      </c>
      <c r="E15" s="78">
        <f t="shared" si="0"/>
        <v>98.041159612383652</v>
      </c>
    </row>
    <row r="16" spans="1:5" s="79" customFormat="1" ht="12" customHeight="1">
      <c r="A16" s="75">
        <v>6246</v>
      </c>
      <c r="B16" s="76" t="s">
        <v>48</v>
      </c>
      <c r="C16" s="77">
        <f>'I-17,18 vse UE'!C55</f>
        <v>855288.8</v>
      </c>
      <c r="D16" s="77">
        <f>'I-17,18 vse UE'!D55</f>
        <v>843140.55</v>
      </c>
      <c r="E16" s="78">
        <f t="shared" si="0"/>
        <v>98.579631815592577</v>
      </c>
    </row>
    <row r="17" spans="1:5" s="79" customFormat="1" ht="12" customHeight="1">
      <c r="A17" s="75">
        <v>6234</v>
      </c>
      <c r="B17" s="76" t="s">
        <v>36</v>
      </c>
      <c r="C17" s="77">
        <f>'I-17,18 vse UE'!C43</f>
        <v>671585.16</v>
      </c>
      <c r="D17" s="77">
        <f>'I-17,18 vse UE'!D43</f>
        <v>662113.91</v>
      </c>
      <c r="E17" s="78">
        <f t="shared" si="0"/>
        <v>98.589717199826154</v>
      </c>
    </row>
    <row r="18" spans="1:5" s="79" customFormat="1" ht="12" customHeight="1">
      <c r="A18" s="75">
        <v>6215</v>
      </c>
      <c r="B18" s="76" t="s">
        <v>17</v>
      </c>
      <c r="C18" s="77">
        <f>'I-17,18 vse UE'!C24</f>
        <v>855922.51</v>
      </c>
      <c r="D18" s="77">
        <f>'I-17,18 vse UE'!D24</f>
        <v>847916.82</v>
      </c>
      <c r="E18" s="78">
        <f t="shared" si="0"/>
        <v>99.064671169823541</v>
      </c>
    </row>
    <row r="19" spans="1:5" s="79" customFormat="1" ht="12" customHeight="1">
      <c r="A19" s="75">
        <v>6258</v>
      </c>
      <c r="B19" s="76" t="s">
        <v>60</v>
      </c>
      <c r="C19" s="77">
        <f>'I-17,18 vse UE'!C67</f>
        <v>1085590.1000000001</v>
      </c>
      <c r="D19" s="77">
        <f>'I-17,18 vse UE'!D67</f>
        <v>1076579.71</v>
      </c>
      <c r="E19" s="78">
        <f t="shared" si="0"/>
        <v>99.170000721266689</v>
      </c>
    </row>
    <row r="20" spans="1:5" s="79" customFormat="1" ht="12" customHeight="1">
      <c r="A20" s="83">
        <v>6248</v>
      </c>
      <c r="B20" s="82" t="s">
        <v>50</v>
      </c>
      <c r="C20" s="77">
        <f>'I-17,18 vse UE'!C57</f>
        <v>648274.06999999995</v>
      </c>
      <c r="D20" s="77">
        <f>'I-17,18 vse UE'!D57</f>
        <v>646240.18999999994</v>
      </c>
      <c r="E20" s="78">
        <f t="shared" si="0"/>
        <v>99.686262324204947</v>
      </c>
    </row>
    <row r="21" spans="1:5" s="79" customFormat="1" ht="12" customHeight="1">
      <c r="A21" s="83">
        <v>6208</v>
      </c>
      <c r="B21" s="84" t="s">
        <v>10</v>
      </c>
      <c r="C21" s="85">
        <f>'I-17,18 vse UE'!C17</f>
        <v>824089.88</v>
      </c>
      <c r="D21" s="85">
        <f>'I-17,18 vse UE'!D17</f>
        <v>823704.32</v>
      </c>
      <c r="E21" s="78">
        <f t="shared" si="0"/>
        <v>99.953213841189253</v>
      </c>
    </row>
    <row r="22" spans="1:5" s="105" customFormat="1" ht="12" customHeight="1">
      <c r="A22" s="75">
        <v>6251</v>
      </c>
      <c r="B22" s="76" t="s">
        <v>53</v>
      </c>
      <c r="C22" s="90">
        <f>'I-17,18 vse UE'!C60</f>
        <v>747952.73</v>
      </c>
      <c r="D22" s="90">
        <f>'I-17,18 vse UE'!D60</f>
        <v>748778.86</v>
      </c>
      <c r="E22" s="78">
        <f t="shared" si="0"/>
        <v>100.11045216721115</v>
      </c>
    </row>
    <row r="23" spans="1:5" s="79" customFormat="1" ht="12" customHeight="1">
      <c r="A23" s="75">
        <v>6243</v>
      </c>
      <c r="B23" s="76" t="s">
        <v>45</v>
      </c>
      <c r="C23" s="90">
        <f>'I-17,18 vse UE'!C52</f>
        <v>655147.84</v>
      </c>
      <c r="D23" s="90">
        <f>'I-17,18 vse UE'!D52</f>
        <v>658083.25</v>
      </c>
      <c r="E23" s="78">
        <f t="shared" si="0"/>
        <v>100.44805306844941</v>
      </c>
    </row>
    <row r="24" spans="1:5" s="79" customFormat="1" ht="12.75" customHeight="1" thickBot="1">
      <c r="A24" s="75">
        <v>6250</v>
      </c>
      <c r="B24" s="76" t="s">
        <v>52</v>
      </c>
      <c r="C24" s="90">
        <f>'I-17,18 vse UE'!C59</f>
        <v>1083544.48</v>
      </c>
      <c r="D24" s="90">
        <f>'I-17,18 vse UE'!D59</f>
        <v>1091137.96</v>
      </c>
      <c r="E24" s="78">
        <f t="shared" si="0"/>
        <v>100.70080002622504</v>
      </c>
    </row>
    <row r="25" spans="1:5" s="79" customFormat="1" ht="15.75" customHeight="1" thickBot="1">
      <c r="A25" s="245"/>
      <c r="B25" s="197" t="s">
        <v>125</v>
      </c>
      <c r="C25" s="244">
        <f ca="1">SUM(C12:C40)</f>
        <v>22502847.140000001</v>
      </c>
      <c r="D25" s="201">
        <f ca="1">SUM(D12:D40)</f>
        <v>22872286.260000002</v>
      </c>
      <c r="E25" s="199">
        <f t="shared" ca="1" si="0"/>
        <v>101.64174389890115</v>
      </c>
    </row>
    <row r="26" spans="1:5" s="79" customFormat="1" ht="12" customHeight="1">
      <c r="A26" s="75">
        <v>6209</v>
      </c>
      <c r="B26" s="76" t="s">
        <v>11</v>
      </c>
      <c r="C26" s="90">
        <f>'I-17,18 vse UE'!C18</f>
        <v>809685.7</v>
      </c>
      <c r="D26" s="90">
        <f>'I-17,18 vse UE'!D18</f>
        <v>824674.42</v>
      </c>
      <c r="E26" s="78">
        <f t="shared" si="0"/>
        <v>101.85117756186135</v>
      </c>
    </row>
    <row r="27" spans="1:5" s="79" customFormat="1" ht="12" customHeight="1">
      <c r="A27" s="75">
        <v>6205</v>
      </c>
      <c r="B27" s="76" t="s">
        <v>7</v>
      </c>
      <c r="C27" s="90">
        <f>'I-17,18 vse UE'!C14</f>
        <v>780779.78</v>
      </c>
      <c r="D27" s="90">
        <f>'I-17,18 vse UE'!D14</f>
        <v>796123.14</v>
      </c>
      <c r="E27" s="78">
        <f t="shared" si="0"/>
        <v>101.96513285730838</v>
      </c>
    </row>
    <row r="28" spans="1:5" s="79" customFormat="1" ht="12" customHeight="1">
      <c r="A28" s="75">
        <v>6219</v>
      </c>
      <c r="B28" s="76" t="s">
        <v>21</v>
      </c>
      <c r="C28" s="90">
        <f>'I-17,18 vse UE'!C28</f>
        <v>948893.07</v>
      </c>
      <c r="D28" s="90">
        <f>'I-17,18 vse UE'!D28</f>
        <v>968253.62</v>
      </c>
      <c r="E28" s="78">
        <f t="shared" si="0"/>
        <v>102.04033000262085</v>
      </c>
    </row>
    <row r="29" spans="1:5" s="79" customFormat="1" ht="12" customHeight="1">
      <c r="A29" s="75">
        <v>6239</v>
      </c>
      <c r="B29" s="76" t="s">
        <v>41</v>
      </c>
      <c r="C29" s="90">
        <f>'I-17,18 vse UE'!C48</f>
        <v>938759.62</v>
      </c>
      <c r="D29" s="90">
        <f>'I-17,18 vse UE'!D48</f>
        <v>959662.13</v>
      </c>
      <c r="E29" s="78">
        <f t="shared" si="0"/>
        <v>102.22660940614384</v>
      </c>
    </row>
    <row r="30" spans="1:5" s="79" customFormat="1" ht="12" customHeight="1">
      <c r="A30" s="75">
        <v>6247</v>
      </c>
      <c r="B30" s="76" t="s">
        <v>49</v>
      </c>
      <c r="C30" s="90">
        <f>'I-17,18 vse UE'!C56</f>
        <v>680028.63</v>
      </c>
      <c r="D30" s="90">
        <f>'I-17,18 vse UE'!D56</f>
        <v>696318.38</v>
      </c>
      <c r="E30" s="78">
        <f t="shared" si="0"/>
        <v>102.39545061507189</v>
      </c>
    </row>
    <row r="31" spans="1:5" s="79" customFormat="1" ht="12" customHeight="1">
      <c r="A31" s="75">
        <v>6253</v>
      </c>
      <c r="B31" s="76" t="s">
        <v>55</v>
      </c>
      <c r="C31" s="77">
        <f>'I-17,18 vse UE'!C62</f>
        <v>643840.09</v>
      </c>
      <c r="D31" s="77">
        <f>'I-17,18 vse UE'!D62</f>
        <v>661318.03</v>
      </c>
      <c r="E31" s="88">
        <f t="shared" si="0"/>
        <v>102.71463990383079</v>
      </c>
    </row>
    <row r="32" spans="1:5" s="79" customFormat="1" ht="12" customHeight="1">
      <c r="A32" s="75">
        <v>6244</v>
      </c>
      <c r="B32" s="76" t="s">
        <v>46</v>
      </c>
      <c r="C32" s="77">
        <f>'I-17,18 vse UE'!C53</f>
        <v>780602.91</v>
      </c>
      <c r="D32" s="77">
        <f>'I-17,18 vse UE'!D53</f>
        <v>803965.02</v>
      </c>
      <c r="E32" s="88">
        <f t="shared" si="0"/>
        <v>102.99282896601039</v>
      </c>
    </row>
    <row r="33" spans="1:5" s="79" customFormat="1" ht="12" customHeight="1">
      <c r="A33" s="75">
        <v>6222</v>
      </c>
      <c r="B33" s="76" t="s">
        <v>122</v>
      </c>
      <c r="C33" s="77">
        <f>'I-17,18 vse UE'!C31</f>
        <v>946578.06</v>
      </c>
      <c r="D33" s="77">
        <f>'I-17,18 vse UE'!D31</f>
        <v>975343.98</v>
      </c>
      <c r="E33" s="88">
        <f t="shared" si="0"/>
        <v>103.03893796143974</v>
      </c>
    </row>
    <row r="34" spans="1:5" s="79" customFormat="1" ht="12" customHeight="1">
      <c r="A34" s="75">
        <v>6201</v>
      </c>
      <c r="B34" s="76" t="s">
        <v>3</v>
      </c>
      <c r="C34" s="77">
        <f>'I-17,18 vse UE'!C10</f>
        <v>790898.51</v>
      </c>
      <c r="D34" s="77">
        <f>'I-17,18 vse UE'!D10</f>
        <v>819044.36</v>
      </c>
      <c r="E34" s="88">
        <f t="shared" si="0"/>
        <v>103.55871829876125</v>
      </c>
    </row>
    <row r="35" spans="1:5" s="79" customFormat="1" ht="12" customHeight="1">
      <c r="A35" s="75">
        <v>6255</v>
      </c>
      <c r="B35" s="76" t="s">
        <v>57</v>
      </c>
      <c r="C35" s="77">
        <f>'I-17,18 vse UE'!C64</f>
        <v>1072592.53</v>
      </c>
      <c r="D35" s="77">
        <f>'I-17,18 vse UE'!D64</f>
        <v>1111592.6000000001</v>
      </c>
      <c r="E35" s="88">
        <f t="shared" si="0"/>
        <v>103.63605646218701</v>
      </c>
    </row>
    <row r="36" spans="1:5" s="79" customFormat="1" ht="12" customHeight="1">
      <c r="A36" s="75">
        <v>6236</v>
      </c>
      <c r="B36" s="76" t="s">
        <v>38</v>
      </c>
      <c r="C36" s="77">
        <f>'I-17,18 vse UE'!C45</f>
        <v>735947.15</v>
      </c>
      <c r="D36" s="77">
        <f>'I-17,18 vse UE'!D45</f>
        <v>775582.48</v>
      </c>
      <c r="E36" s="88">
        <f t="shared" si="0"/>
        <v>105.38562178004223</v>
      </c>
    </row>
    <row r="37" spans="1:5" s="79" customFormat="1" ht="12" customHeight="1">
      <c r="A37" s="75">
        <v>6256</v>
      </c>
      <c r="B37" s="76" t="s">
        <v>58</v>
      </c>
      <c r="C37" s="77">
        <f>'I-17,18 vse UE'!C65</f>
        <v>623350.63</v>
      </c>
      <c r="D37" s="77">
        <f>'I-17,18 vse UE'!D65</f>
        <v>657189.99</v>
      </c>
      <c r="E37" s="88">
        <f t="shared" si="0"/>
        <v>105.42862369450079</v>
      </c>
    </row>
    <row r="38" spans="1:5" s="79" customFormat="1" ht="12" customHeight="1">
      <c r="A38" s="75">
        <v>6202</v>
      </c>
      <c r="B38" s="76" t="s">
        <v>4</v>
      </c>
      <c r="C38" s="77">
        <f>'I-17,18 vse UE'!C11</f>
        <v>921254.74</v>
      </c>
      <c r="D38" s="77">
        <f>'I-17,18 vse UE'!D11</f>
        <v>981825.69</v>
      </c>
      <c r="E38" s="88">
        <f t="shared" si="0"/>
        <v>106.57483184292762</v>
      </c>
    </row>
    <row r="39" spans="1:5" s="79" customFormat="1" ht="12" customHeight="1">
      <c r="A39" s="75">
        <v>6223</v>
      </c>
      <c r="B39" s="80" t="s">
        <v>25</v>
      </c>
      <c r="C39" s="77">
        <f>'I-17,18 vse UE'!C32</f>
        <v>562203.96</v>
      </c>
      <c r="D39" s="77">
        <f>'I-17,18 vse UE'!D32</f>
        <v>610292.06999999995</v>
      </c>
      <c r="E39" s="88">
        <f t="shared" si="0"/>
        <v>108.55349898282466</v>
      </c>
    </row>
    <row r="40" spans="1:5" ht="12" customHeight="1">
      <c r="A40" s="75">
        <v>6240</v>
      </c>
      <c r="B40" s="76" t="s">
        <v>42</v>
      </c>
      <c r="C40" s="90">
        <f>'I-17,18 vse UE'!C49</f>
        <v>736913.01</v>
      </c>
      <c r="D40" s="90">
        <f>'I-17,18 vse UE'!D49</f>
        <v>804879.19</v>
      </c>
      <c r="E40" s="88">
        <f t="shared" si="0"/>
        <v>109.22309405285162</v>
      </c>
    </row>
    <row r="61" spans="3:3">
      <c r="C61" s="104"/>
    </row>
    <row r="62" spans="3:3">
      <c r="C62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&amp;R16</oddHeader>
    <oddFooter>&amp;C&amp;8Ministrstvo za javno upravo / Služba za upravne enote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</sheetPr>
  <dimension ref="A1:E63"/>
  <sheetViews>
    <sheetView zoomScaleNormal="100" workbookViewId="0">
      <selection activeCell="E6" sqref="E6:E9"/>
    </sheetView>
  </sheetViews>
  <sheetFormatPr defaultRowHeight="12.75"/>
  <cols>
    <col min="1" max="1" width="9.140625" style="62"/>
    <col min="2" max="2" width="15.7109375" style="62" bestFit="1" customWidth="1"/>
    <col min="3" max="5" width="12.7109375" style="62" customWidth="1"/>
    <col min="6" max="16384" width="9.140625" style="62"/>
  </cols>
  <sheetData>
    <row r="1" spans="1:5">
      <c r="A1" s="62" t="s">
        <v>74</v>
      </c>
      <c r="E1" s="63"/>
    </row>
    <row r="2" spans="1:5" s="64" customFormat="1" ht="15">
      <c r="A2" s="64" t="s">
        <v>140</v>
      </c>
      <c r="E2" s="65"/>
    </row>
    <row r="3" spans="1:5" s="16" customFormat="1" ht="15.75">
      <c r="A3" s="16" t="s">
        <v>141</v>
      </c>
      <c r="E3" s="66"/>
    </row>
    <row r="4" spans="1:5" s="16" customFormat="1" ht="15.75">
      <c r="A4" s="16" t="s">
        <v>133</v>
      </c>
    </row>
    <row r="5" spans="1:5" ht="13.5" thickBot="1"/>
    <row r="6" spans="1:5" s="69" customFormat="1" ht="12">
      <c r="A6" s="67" t="s">
        <v>67</v>
      </c>
      <c r="B6" s="68" t="s">
        <v>68</v>
      </c>
      <c r="C6" s="68" t="s">
        <v>77</v>
      </c>
      <c r="D6" s="68" t="s">
        <v>77</v>
      </c>
      <c r="E6" s="278" t="s">
        <v>69</v>
      </c>
    </row>
    <row r="7" spans="1:5" s="69" customFormat="1" ht="12" customHeight="1">
      <c r="A7" s="70"/>
      <c r="B7" s="71"/>
      <c r="C7" s="196" t="s">
        <v>78</v>
      </c>
      <c r="D7" s="71" t="s">
        <v>78</v>
      </c>
      <c r="E7" s="279"/>
    </row>
    <row r="8" spans="1:5" s="69" customFormat="1" ht="12">
      <c r="A8" s="70"/>
      <c r="B8" s="71"/>
      <c r="C8" s="71" t="s">
        <v>138</v>
      </c>
      <c r="D8" s="71" t="s">
        <v>142</v>
      </c>
      <c r="E8" s="279"/>
    </row>
    <row r="9" spans="1:5" s="69" customFormat="1" ht="12" customHeight="1">
      <c r="A9" s="70"/>
      <c r="B9" s="71"/>
      <c r="C9" s="71" t="s">
        <v>1</v>
      </c>
      <c r="D9" s="71" t="s">
        <v>1</v>
      </c>
      <c r="E9" s="280"/>
    </row>
    <row r="10" spans="1:5" ht="13.5" thickBot="1">
      <c r="A10" s="72"/>
      <c r="B10" s="14"/>
      <c r="C10" s="73">
        <v>1</v>
      </c>
      <c r="D10" s="73">
        <v>2</v>
      </c>
      <c r="E10" s="74" t="s">
        <v>2</v>
      </c>
    </row>
    <row r="11" spans="1:5" ht="12" customHeight="1"/>
    <row r="12" spans="1:5" ht="12" customHeight="1">
      <c r="A12" s="91">
        <v>6254</v>
      </c>
      <c r="B12" s="92" t="s">
        <v>56</v>
      </c>
      <c r="C12" s="93">
        <f>'I-17,18 vse UE'!C63</f>
        <v>640425.46</v>
      </c>
      <c r="D12" s="93">
        <f>'I-17,18 vse UE'!D63</f>
        <v>601856.06000000006</v>
      </c>
      <c r="E12" s="94">
        <f t="shared" ref="E12:E32" si="0">D12/C12*100</f>
        <v>93.977534871895955</v>
      </c>
    </row>
    <row r="13" spans="1:5" ht="12" customHeight="1">
      <c r="A13" s="91">
        <v>6211</v>
      </c>
      <c r="B13" s="92" t="s">
        <v>13</v>
      </c>
      <c r="C13" s="93">
        <f>'I-17,18 vse UE'!C20</f>
        <v>536448.22</v>
      </c>
      <c r="D13" s="93">
        <f>'I-17,18 vse UE'!D20</f>
        <v>513926.02</v>
      </c>
      <c r="E13" s="94">
        <f t="shared" si="0"/>
        <v>95.80160784203926</v>
      </c>
    </row>
    <row r="14" spans="1:5" ht="12" customHeight="1">
      <c r="A14" s="91">
        <v>6242</v>
      </c>
      <c r="B14" s="92" t="s">
        <v>44</v>
      </c>
      <c r="C14" s="93">
        <f>'I-17,18 vse UE'!C51</f>
        <v>594605.03</v>
      </c>
      <c r="D14" s="93">
        <f>'I-17,18 vse UE'!D51</f>
        <v>572542.03</v>
      </c>
      <c r="E14" s="94">
        <f t="shared" si="0"/>
        <v>96.289469666948492</v>
      </c>
    </row>
    <row r="15" spans="1:5" ht="12" customHeight="1">
      <c r="A15" s="91">
        <v>6233</v>
      </c>
      <c r="B15" s="92" t="s">
        <v>35</v>
      </c>
      <c r="C15" s="93">
        <f>'I-17,18 vse UE'!C42</f>
        <v>662185.18999999994</v>
      </c>
      <c r="D15" s="93">
        <f>'I-17,18 vse UE'!D42</f>
        <v>644724.99</v>
      </c>
      <c r="E15" s="94">
        <f t="shared" si="0"/>
        <v>97.363245167111032</v>
      </c>
    </row>
    <row r="16" spans="1:5" ht="12" customHeight="1">
      <c r="A16" s="91">
        <v>6241</v>
      </c>
      <c r="B16" s="92" t="s">
        <v>43</v>
      </c>
      <c r="C16" s="93">
        <f>'I-17,18 vse UE'!C50</f>
        <v>524582.23</v>
      </c>
      <c r="D16" s="93">
        <f>'I-17,18 vse UE'!D50</f>
        <v>515591.42</v>
      </c>
      <c r="E16" s="94">
        <f t="shared" si="0"/>
        <v>98.286100922633238</v>
      </c>
    </row>
    <row r="17" spans="1:5" ht="12" customHeight="1">
      <c r="A17" s="91">
        <v>6228</v>
      </c>
      <c r="B17" s="92" t="s">
        <v>30</v>
      </c>
      <c r="C17" s="93">
        <f>'I-17,18 vse UE'!C37</f>
        <v>468599.79</v>
      </c>
      <c r="D17" s="93">
        <f>'I-17,18 vse UE'!D37</f>
        <v>462080.03</v>
      </c>
      <c r="E17" s="94">
        <f t="shared" si="0"/>
        <v>98.608672018397627</v>
      </c>
    </row>
    <row r="18" spans="1:5" ht="12" customHeight="1">
      <c r="A18" s="91">
        <v>6220</v>
      </c>
      <c r="B18" s="92" t="s">
        <v>22</v>
      </c>
      <c r="C18" s="99">
        <f>'I-17,18 vse UE'!C29</f>
        <v>625426.32999999996</v>
      </c>
      <c r="D18" s="99">
        <f>'I-17,18 vse UE'!D29</f>
        <v>619411.96</v>
      </c>
      <c r="E18" s="94">
        <f t="shared" si="0"/>
        <v>99.038356763777429</v>
      </c>
    </row>
    <row r="19" spans="1:5">
      <c r="A19" s="91">
        <v>6229</v>
      </c>
      <c r="B19" s="92" t="s">
        <v>31</v>
      </c>
      <c r="C19" s="99">
        <f>'I-17,18 vse UE'!C38</f>
        <v>533835.52000000002</v>
      </c>
      <c r="D19" s="99">
        <f>'I-17,18 vse UE'!D38</f>
        <v>533340.16000000003</v>
      </c>
      <c r="E19" s="94">
        <f t="shared" si="0"/>
        <v>99.907207373537076</v>
      </c>
    </row>
    <row r="20" spans="1:5">
      <c r="A20" s="91">
        <v>6225</v>
      </c>
      <c r="B20" s="92" t="s">
        <v>27</v>
      </c>
      <c r="C20" s="99">
        <f>'I-17,18 vse UE'!C34</f>
        <v>632568.49</v>
      </c>
      <c r="D20" s="99">
        <f>'I-17,18 vse UE'!D34</f>
        <v>632129.51</v>
      </c>
      <c r="E20" s="94">
        <f t="shared" si="0"/>
        <v>99.930603561995326</v>
      </c>
    </row>
    <row r="21" spans="1:5" s="95" customFormat="1">
      <c r="A21" s="91">
        <v>6252</v>
      </c>
      <c r="B21" s="92" t="s">
        <v>54</v>
      </c>
      <c r="C21" s="99">
        <f>'I-17,18 vse UE'!C61</f>
        <v>573884.25</v>
      </c>
      <c r="D21" s="99">
        <f>'I-17,18 vse UE'!D61</f>
        <v>574275.74</v>
      </c>
      <c r="E21" s="94">
        <f t="shared" si="0"/>
        <v>100.06821758917413</v>
      </c>
    </row>
    <row r="22" spans="1:5" ht="12" customHeight="1">
      <c r="A22" s="91">
        <v>6216</v>
      </c>
      <c r="B22" s="92" t="s">
        <v>18</v>
      </c>
      <c r="C22" s="99">
        <f>'I-17,18 vse UE'!C25</f>
        <v>683405.39</v>
      </c>
      <c r="D22" s="99">
        <f>'I-17,18 vse UE'!D25</f>
        <v>684549.84</v>
      </c>
      <c r="E22" s="94">
        <f t="shared" si="0"/>
        <v>100.16746282905378</v>
      </c>
    </row>
    <row r="23" spans="1:5" ht="12.75" customHeight="1" thickBot="1">
      <c r="A23" s="91">
        <v>6212</v>
      </c>
      <c r="B23" s="92" t="s">
        <v>14</v>
      </c>
      <c r="C23" s="99">
        <f>'I-17,18 vse UE'!C21</f>
        <v>594323.24</v>
      </c>
      <c r="D23" s="99">
        <f>'I-17,18 vse UE'!D21</f>
        <v>595721.06999999995</v>
      </c>
      <c r="E23" s="94">
        <f t="shared" si="0"/>
        <v>100.23519692751708</v>
      </c>
    </row>
    <row r="24" spans="1:5" s="95" customFormat="1" ht="15.75" customHeight="1" thickBot="1">
      <c r="A24" s="165"/>
      <c r="B24" s="197" t="s">
        <v>125</v>
      </c>
      <c r="C24" s="246">
        <f ca="1">SUM(C12:C32)</f>
        <v>11595275.67</v>
      </c>
      <c r="D24" s="201">
        <f ca="1">SUM(D12:D32)</f>
        <v>11764134.700000001</v>
      </c>
      <c r="E24" s="199">
        <f t="shared" ca="1" si="0"/>
        <v>101.45627438972309</v>
      </c>
    </row>
    <row r="25" spans="1:5" ht="12" customHeight="1">
      <c r="A25" s="91">
        <v>6204</v>
      </c>
      <c r="B25" s="92" t="s">
        <v>6</v>
      </c>
      <c r="C25" s="99">
        <f>'I-17,18 vse UE'!C13</f>
        <v>665701.77</v>
      </c>
      <c r="D25" s="99">
        <f>'I-17,18 vse UE'!D13</f>
        <v>683751.52</v>
      </c>
      <c r="E25" s="94">
        <f t="shared" si="0"/>
        <v>102.71138681214562</v>
      </c>
    </row>
    <row r="26" spans="1:5" ht="12" customHeight="1">
      <c r="A26" s="91">
        <v>6210</v>
      </c>
      <c r="B26" s="92" t="s">
        <v>12</v>
      </c>
      <c r="C26" s="99">
        <f>'I-17,18 vse UE'!C19</f>
        <v>444853.09</v>
      </c>
      <c r="D26" s="99">
        <f>'I-17,18 vse UE'!D19</f>
        <v>459028.4</v>
      </c>
      <c r="E26" s="94">
        <f t="shared" si="0"/>
        <v>103.18651490090807</v>
      </c>
    </row>
    <row r="27" spans="1:5" ht="12" customHeight="1">
      <c r="A27" s="91">
        <v>6238</v>
      </c>
      <c r="B27" s="92" t="s">
        <v>40</v>
      </c>
      <c r="C27" s="99">
        <f>'I-17,18 vse UE'!C47</f>
        <v>522647.69</v>
      </c>
      <c r="D27" s="99">
        <f>'I-17,18 vse UE'!D47</f>
        <v>543452.93999999994</v>
      </c>
      <c r="E27" s="94">
        <f t="shared" si="0"/>
        <v>103.98074083136193</v>
      </c>
    </row>
    <row r="28" spans="1:5" ht="12" customHeight="1">
      <c r="A28" s="91">
        <v>6226</v>
      </c>
      <c r="B28" s="92" t="s">
        <v>28</v>
      </c>
      <c r="C28" s="93">
        <f>'I-17,18 vse UE'!C35</f>
        <v>538291.87</v>
      </c>
      <c r="D28" s="93">
        <f>'I-17,18 vse UE'!D35</f>
        <v>561364.67000000004</v>
      </c>
      <c r="E28" s="94">
        <f t="shared" si="0"/>
        <v>104.28629917817634</v>
      </c>
    </row>
    <row r="29" spans="1:5" ht="12" customHeight="1">
      <c r="A29" s="91">
        <v>6235</v>
      </c>
      <c r="B29" s="92" t="s">
        <v>37</v>
      </c>
      <c r="C29" s="93">
        <f>'I-17,18 vse UE'!C44</f>
        <v>711259.96</v>
      </c>
      <c r="D29" s="93">
        <f>'I-17,18 vse UE'!D44</f>
        <v>745136.91</v>
      </c>
      <c r="E29" s="94">
        <f t="shared" si="0"/>
        <v>104.76294911919406</v>
      </c>
    </row>
    <row r="30" spans="1:5" ht="12" customHeight="1">
      <c r="A30" s="91">
        <v>6257</v>
      </c>
      <c r="B30" s="92" t="s">
        <v>59</v>
      </c>
      <c r="C30" s="93">
        <f>'I-17,18 vse UE'!C66</f>
        <v>601393.76</v>
      </c>
      <c r="D30" s="93">
        <f>'I-17,18 vse UE'!D66</f>
        <v>631164.47</v>
      </c>
      <c r="E30" s="94">
        <f t="shared" si="0"/>
        <v>104.95028581606832</v>
      </c>
    </row>
    <row r="31" spans="1:5" ht="12" customHeight="1">
      <c r="A31" s="91">
        <v>6207</v>
      </c>
      <c r="B31" s="92" t="s">
        <v>9</v>
      </c>
      <c r="C31" s="93">
        <f>'I-17,18 vse UE'!C16</f>
        <v>391308.05</v>
      </c>
      <c r="D31" s="93">
        <f>'I-17,18 vse UE'!D16</f>
        <v>415286.99</v>
      </c>
      <c r="E31" s="94">
        <f t="shared" si="0"/>
        <v>106.1278933566534</v>
      </c>
    </row>
    <row r="32" spans="1:5">
      <c r="A32" s="91">
        <v>6213</v>
      </c>
      <c r="B32" s="92" t="s">
        <v>15</v>
      </c>
      <c r="C32" s="99">
        <f>'I-17,18 vse UE'!C22</f>
        <v>649530.34</v>
      </c>
      <c r="D32" s="99">
        <f>'I-17,18 vse UE'!D22</f>
        <v>774799.97</v>
      </c>
      <c r="E32" s="94">
        <f t="shared" si="0"/>
        <v>119.28618607715846</v>
      </c>
    </row>
    <row r="33" spans="1:1">
      <c r="A33" s="106"/>
    </row>
    <row r="63" spans="3:3">
      <c r="C63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&amp;R17</oddHeader>
    <oddFooter>&amp;C&amp;8Ministrstvo za javno upravo / Služba za upravne enote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</sheetPr>
  <dimension ref="A1:E61"/>
  <sheetViews>
    <sheetView zoomScaleNormal="100" workbookViewId="0">
      <selection activeCell="E6" sqref="E6:E9"/>
    </sheetView>
  </sheetViews>
  <sheetFormatPr defaultRowHeight="12.75"/>
  <cols>
    <col min="1" max="1" width="9.140625" style="62"/>
    <col min="2" max="2" width="22" style="62" bestFit="1" customWidth="1"/>
    <col min="3" max="5" width="12.7109375" style="62" customWidth="1"/>
    <col min="6" max="16384" width="9.140625" style="62"/>
  </cols>
  <sheetData>
    <row r="1" spans="1:5">
      <c r="A1" s="62" t="s">
        <v>0</v>
      </c>
      <c r="E1" s="63"/>
    </row>
    <row r="2" spans="1:5" s="64" customFormat="1" ht="15">
      <c r="A2" s="64" t="s">
        <v>140</v>
      </c>
      <c r="E2" s="65"/>
    </row>
    <row r="3" spans="1:5" s="16" customFormat="1" ht="15.75">
      <c r="A3" s="16" t="s">
        <v>141</v>
      </c>
      <c r="E3" s="66"/>
    </row>
    <row r="4" spans="1:5" ht="15.75">
      <c r="A4" s="16" t="s">
        <v>64</v>
      </c>
    </row>
    <row r="5" spans="1:5" ht="16.5" thickBot="1">
      <c r="A5" s="16"/>
    </row>
    <row r="6" spans="1:5" s="69" customFormat="1" ht="12">
      <c r="A6" s="67" t="s">
        <v>67</v>
      </c>
      <c r="B6" s="68" t="s">
        <v>68</v>
      </c>
      <c r="C6" s="68" t="s">
        <v>77</v>
      </c>
      <c r="D6" s="68" t="s">
        <v>77</v>
      </c>
      <c r="E6" s="278" t="s">
        <v>69</v>
      </c>
    </row>
    <row r="7" spans="1:5" s="69" customFormat="1" ht="12" customHeight="1">
      <c r="A7" s="70"/>
      <c r="B7" s="71"/>
      <c r="C7" s="71" t="s">
        <v>78</v>
      </c>
      <c r="D7" s="71" t="s">
        <v>78</v>
      </c>
      <c r="E7" s="279"/>
    </row>
    <row r="8" spans="1:5" s="69" customFormat="1" ht="12">
      <c r="A8" s="70"/>
      <c r="B8" s="71"/>
      <c r="C8" s="71" t="s">
        <v>138</v>
      </c>
      <c r="D8" s="71" t="s">
        <v>142</v>
      </c>
      <c r="E8" s="279"/>
    </row>
    <row r="9" spans="1:5" s="69" customFormat="1" ht="12">
      <c r="A9" s="70"/>
      <c r="B9" s="71"/>
      <c r="C9" s="71" t="s">
        <v>1</v>
      </c>
      <c r="D9" s="71" t="s">
        <v>1</v>
      </c>
      <c r="E9" s="281"/>
    </row>
    <row r="10" spans="1:5" ht="13.5" thickBot="1">
      <c r="A10" s="72"/>
      <c r="B10" s="14"/>
      <c r="C10" s="73">
        <v>1</v>
      </c>
      <c r="D10" s="73">
        <v>2</v>
      </c>
      <c r="E10" s="74" t="s">
        <v>2</v>
      </c>
    </row>
    <row r="11" spans="1:5" s="110" customFormat="1" ht="13.5" thickBot="1">
      <c r="A11" s="101"/>
      <c r="B11" s="18"/>
      <c r="C11" s="101"/>
      <c r="D11" s="101"/>
      <c r="E11" s="102"/>
    </row>
    <row r="12" spans="1:5" s="79" customFormat="1" ht="14.25" customHeight="1" thickBot="1">
      <c r="A12" s="81">
        <v>6224</v>
      </c>
      <c r="B12" s="176" t="s">
        <v>26</v>
      </c>
      <c r="C12" s="177">
        <f>'I-17,18 vse UE'!C33</f>
        <v>6331414.75</v>
      </c>
      <c r="D12" s="177">
        <f>'I-17,18 vse UE'!D33</f>
        <v>6542176.21</v>
      </c>
      <c r="E12" s="178">
        <f>D12/C12*100</f>
        <v>103.32882094005925</v>
      </c>
    </row>
    <row r="13" spans="1:5" ht="13.5" thickBot="1">
      <c r="A13" s="103"/>
      <c r="B13" s="103"/>
    </row>
    <row r="14" spans="1:5" s="95" customFormat="1" ht="18" customHeight="1" thickBot="1">
      <c r="B14" s="59" t="s">
        <v>65</v>
      </c>
      <c r="C14" s="111">
        <f>C17+C16+C15+C12</f>
        <v>56398729.93</v>
      </c>
      <c r="D14" s="111">
        <f>D17+D16+D15+D12</f>
        <v>58085520.170000002</v>
      </c>
      <c r="E14" s="56">
        <f>D14/C14*100</f>
        <v>102.99083018729958</v>
      </c>
    </row>
    <row r="15" spans="1:5">
      <c r="B15" s="112" t="s">
        <v>62</v>
      </c>
      <c r="C15" s="113">
        <v>15969192.369999999</v>
      </c>
      <c r="D15" s="113">
        <v>16906923</v>
      </c>
      <c r="E15" s="58">
        <f>D15/C15*100</f>
        <v>105.87212307468748</v>
      </c>
    </row>
    <row r="16" spans="1:5">
      <c r="B16" s="114" t="s">
        <v>76</v>
      </c>
      <c r="C16" s="115">
        <v>22502847.140000001</v>
      </c>
      <c r="D16" s="115">
        <v>22872286.260000002</v>
      </c>
      <c r="E16" s="17">
        <f>D16/C16*100</f>
        <v>101.64174389890115</v>
      </c>
    </row>
    <row r="17" spans="2:5">
      <c r="B17" s="114" t="s">
        <v>63</v>
      </c>
      <c r="C17" s="115">
        <v>11595275.67</v>
      </c>
      <c r="D17" s="115">
        <v>11764134.700000001</v>
      </c>
      <c r="E17" s="17">
        <f>D17/C17*100</f>
        <v>101.45627438972309</v>
      </c>
    </row>
    <row r="61" spans="3:3">
      <c r="C61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&amp;R18</oddHeader>
    <oddFooter>&amp;C&amp;8Ministrstvo za javno upravo / Služba za upravne enote</oddFooter>
  </headerFooter>
  <ignoredErrors>
    <ignoredError sqref="C14:D14" unlockedFormula="1"/>
  </ignoredError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63"/>
  </sheetPr>
  <dimension ref="A1:F69"/>
  <sheetViews>
    <sheetView zoomScaleNormal="100" workbookViewId="0">
      <pane xSplit="2" ySplit="9" topLeftCell="C49" activePane="bottomRight" state="frozen"/>
      <selection activeCell="I11" sqref="I11"/>
      <selection pane="topRight" activeCell="I11" sqref="I11"/>
      <selection pane="bottomLeft" activeCell="I11" sqref="I11"/>
      <selection pane="bottomRight" activeCell="B16" sqref="B16"/>
    </sheetView>
  </sheetViews>
  <sheetFormatPr defaultRowHeight="12.75"/>
  <cols>
    <col min="1" max="1" width="9.28515625" style="62" bestFit="1" customWidth="1"/>
    <col min="2" max="2" width="17.85546875" style="62" bestFit="1" customWidth="1"/>
    <col min="3" max="3" width="16.42578125" style="62" bestFit="1" customWidth="1"/>
    <col min="4" max="4" width="12" style="62" bestFit="1" customWidth="1"/>
    <col min="5" max="5" width="17" style="62" bestFit="1" customWidth="1"/>
    <col min="6" max="6" width="12.85546875" style="62" bestFit="1" customWidth="1"/>
    <col min="7" max="16384" width="9.140625" style="62"/>
  </cols>
  <sheetData>
    <row r="1" spans="1:6">
      <c r="E1" s="63"/>
    </row>
    <row r="2" spans="1:6" s="64" customFormat="1" ht="15">
      <c r="A2" s="64" t="s">
        <v>140</v>
      </c>
      <c r="E2" s="65"/>
    </row>
    <row r="3" spans="1:6" s="16" customFormat="1" ht="15.75">
      <c r="A3" s="16" t="s">
        <v>80</v>
      </c>
      <c r="E3" s="66"/>
    </row>
    <row r="4" spans="1:6" ht="6" customHeight="1" thickBot="1">
      <c r="E4" s="63"/>
    </row>
    <row r="5" spans="1:6" s="117" customFormat="1" ht="12">
      <c r="A5" s="67" t="s">
        <v>67</v>
      </c>
      <c r="B5" s="68" t="s">
        <v>68</v>
      </c>
      <c r="C5" s="116" t="s">
        <v>81</v>
      </c>
      <c r="D5" s="68" t="s">
        <v>77</v>
      </c>
      <c r="E5" s="67" t="s">
        <v>82</v>
      </c>
      <c r="F5" s="68" t="s">
        <v>83</v>
      </c>
    </row>
    <row r="6" spans="1:6" s="117" customFormat="1" ht="12">
      <c r="A6" s="70"/>
      <c r="B6" s="71"/>
      <c r="C6" s="118" t="s">
        <v>84</v>
      </c>
      <c r="D6" s="71" t="s">
        <v>78</v>
      </c>
      <c r="E6" s="70" t="s">
        <v>85</v>
      </c>
      <c r="F6" s="71" t="s">
        <v>86</v>
      </c>
    </row>
    <row r="7" spans="1:6" s="117" customFormat="1" ht="12">
      <c r="A7" s="70"/>
      <c r="B7" s="71"/>
      <c r="C7" s="118" t="d">
        <v>2018-07-01</v>
      </c>
      <c r="D7" s="71" t="s">
        <v>142</v>
      </c>
      <c r="E7" s="70" t="s">
        <v>87</v>
      </c>
      <c r="F7" s="71" t="s">
        <v>88</v>
      </c>
    </row>
    <row r="8" spans="1:6" s="117" customFormat="1" ht="12">
      <c r="A8" s="70"/>
      <c r="B8" s="71"/>
      <c r="C8" s="71"/>
      <c r="D8" s="71" t="s">
        <v>1</v>
      </c>
      <c r="E8" s="70" t="s">
        <v>1</v>
      </c>
      <c r="F8" s="71"/>
    </row>
    <row r="9" spans="1:6" ht="13.5" thickBot="1">
      <c r="A9" s="72"/>
      <c r="B9" s="14"/>
      <c r="C9" s="119">
        <v>1</v>
      </c>
      <c r="D9" s="73">
        <v>2</v>
      </c>
      <c r="E9" s="120" t="s">
        <v>2</v>
      </c>
      <c r="F9" s="119"/>
    </row>
    <row r="10" spans="1:6" s="105" customFormat="1" ht="12" customHeight="1">
      <c r="A10" s="75">
        <v>6201</v>
      </c>
      <c r="B10" s="76" t="s">
        <v>3</v>
      </c>
      <c r="C10" s="194">
        <v>24747</v>
      </c>
      <c r="D10" s="127">
        <f>'I-17,18 vse UE'!D10</f>
        <v>819044.36</v>
      </c>
      <c r="E10" s="121">
        <f t="shared" ref="E10:E67" si="0">D10/C10</f>
        <v>33.096713136945894</v>
      </c>
      <c r="F10" s="122">
        <f>E10*100/28.06</f>
        <v>117.94979735190982</v>
      </c>
    </row>
    <row r="11" spans="1:6" s="105" customFormat="1" ht="12" customHeight="1">
      <c r="A11" s="75">
        <v>6202</v>
      </c>
      <c r="B11" s="76" t="s">
        <v>4</v>
      </c>
      <c r="C11" s="194">
        <v>24089</v>
      </c>
      <c r="D11" s="90">
        <f>'I-17,18 vse UE'!D11</f>
        <v>981825.69</v>
      </c>
      <c r="E11" s="121">
        <f t="shared" si="0"/>
        <v>40.758258541242888</v>
      </c>
      <c r="F11" s="122">
        <f t="shared" ref="F11:F67" si="1">E11*100/28.06</f>
        <v>145.25395061027402</v>
      </c>
    </row>
    <row r="12" spans="1:6" s="105" customFormat="1" ht="12" customHeight="1">
      <c r="A12" s="75">
        <v>6203</v>
      </c>
      <c r="B12" s="76" t="s">
        <v>5</v>
      </c>
      <c r="C12" s="194">
        <v>64888</v>
      </c>
      <c r="D12" s="90">
        <f>'I-17,18 vse UE'!D12</f>
        <v>2044210.54</v>
      </c>
      <c r="E12" s="121">
        <f t="shared" si="0"/>
        <v>31.503676180495624</v>
      </c>
      <c r="F12" s="122">
        <f t="shared" si="1"/>
        <v>112.27254519064726</v>
      </c>
    </row>
    <row r="13" spans="1:6" s="105" customFormat="1" ht="12" customHeight="1">
      <c r="A13" s="75">
        <v>6204</v>
      </c>
      <c r="B13" s="76" t="s">
        <v>6</v>
      </c>
      <c r="C13" s="194">
        <v>16770</v>
      </c>
      <c r="D13" s="90">
        <f>'I-17,18 vse UE'!D13</f>
        <v>683751.52</v>
      </c>
      <c r="E13" s="121">
        <f t="shared" si="0"/>
        <v>40.772302921884318</v>
      </c>
      <c r="F13" s="122">
        <f t="shared" si="1"/>
        <v>145.30400185988711</v>
      </c>
    </row>
    <row r="14" spans="1:6" s="105" customFormat="1" ht="12" customHeight="1">
      <c r="A14" s="75">
        <v>6205</v>
      </c>
      <c r="B14" s="76" t="s">
        <v>7</v>
      </c>
      <c r="C14" s="194">
        <v>18059</v>
      </c>
      <c r="D14" s="90">
        <f>'I-17,18 vse UE'!D14</f>
        <v>796123.14</v>
      </c>
      <c r="E14" s="121">
        <f t="shared" si="0"/>
        <v>44.084563929342714</v>
      </c>
      <c r="F14" s="122">
        <f t="shared" si="1"/>
        <v>157.10821072467112</v>
      </c>
    </row>
    <row r="15" spans="1:6" s="105" customFormat="1" ht="12" customHeight="1">
      <c r="A15" s="75">
        <v>6206</v>
      </c>
      <c r="B15" s="76" t="s">
        <v>8</v>
      </c>
      <c r="C15" s="194">
        <v>58937</v>
      </c>
      <c r="D15" s="90">
        <f>'I-17,18 vse UE'!D15</f>
        <v>1063289.4099999999</v>
      </c>
      <c r="E15" s="121">
        <f t="shared" si="0"/>
        <v>18.041118652120058</v>
      </c>
      <c r="F15" s="122">
        <f t="shared" si="1"/>
        <v>64.294792060299571</v>
      </c>
    </row>
    <row r="16" spans="1:6" s="105" customFormat="1" ht="12" customHeight="1">
      <c r="A16" s="75">
        <v>6207</v>
      </c>
      <c r="B16" s="76" t="s">
        <v>9</v>
      </c>
      <c r="C16" s="194">
        <v>8787</v>
      </c>
      <c r="D16" s="90">
        <f>'I-17,18 vse UE'!D16</f>
        <v>415286.99</v>
      </c>
      <c r="E16" s="121">
        <f t="shared" si="0"/>
        <v>47.2615215659497</v>
      </c>
      <c r="F16" s="122">
        <f t="shared" si="1"/>
        <v>168.43022653581502</v>
      </c>
    </row>
    <row r="17" spans="1:6" s="105" customFormat="1" ht="12" customHeight="1">
      <c r="A17" s="75">
        <v>6208</v>
      </c>
      <c r="B17" s="76" t="s">
        <v>10</v>
      </c>
      <c r="C17" s="194">
        <v>19890</v>
      </c>
      <c r="D17" s="90">
        <f>'I-17,18 vse UE'!D17</f>
        <v>823704.32</v>
      </c>
      <c r="E17" s="121">
        <f t="shared" si="0"/>
        <v>41.412987430869784</v>
      </c>
      <c r="F17" s="122">
        <f t="shared" si="1"/>
        <v>147.58726810716243</v>
      </c>
    </row>
    <row r="18" spans="1:6" s="105" customFormat="1" ht="12" customHeight="1">
      <c r="A18" s="75">
        <v>6209</v>
      </c>
      <c r="B18" s="76" t="s">
        <v>11</v>
      </c>
      <c r="C18" s="194">
        <v>41081</v>
      </c>
      <c r="D18" s="90">
        <f>'I-17,18 vse UE'!D18</f>
        <v>824674.42</v>
      </c>
      <c r="E18" s="121">
        <f t="shared" si="0"/>
        <v>20.074351159903607</v>
      </c>
      <c r="F18" s="122">
        <f t="shared" si="1"/>
        <v>71.540809550618704</v>
      </c>
    </row>
    <row r="19" spans="1:6" s="105" customFormat="1" ht="12" customHeight="1">
      <c r="A19" s="75">
        <v>6210</v>
      </c>
      <c r="B19" s="76" t="s">
        <v>12</v>
      </c>
      <c r="C19" s="194">
        <v>9191</v>
      </c>
      <c r="D19" s="90">
        <f>'I-17,18 vse UE'!D19</f>
        <v>459028.4</v>
      </c>
      <c r="E19" s="121">
        <f t="shared" si="0"/>
        <v>49.943248830377549</v>
      </c>
      <c r="F19" s="122">
        <f t="shared" si="1"/>
        <v>177.98734437055435</v>
      </c>
    </row>
    <row r="20" spans="1:6" s="105" customFormat="1" ht="12" customHeight="1">
      <c r="A20" s="75">
        <v>6211</v>
      </c>
      <c r="B20" s="76" t="s">
        <v>13</v>
      </c>
      <c r="C20" s="194">
        <v>16314</v>
      </c>
      <c r="D20" s="90">
        <f>'I-17,18 vse UE'!D20</f>
        <v>513926.02</v>
      </c>
      <c r="E20" s="121">
        <f t="shared" si="0"/>
        <v>31.502146622532795</v>
      </c>
      <c r="F20" s="122">
        <f t="shared" si="1"/>
        <v>112.26709416440769</v>
      </c>
    </row>
    <row r="21" spans="1:6" s="105" customFormat="1" ht="12" customHeight="1">
      <c r="A21" s="75">
        <v>6212</v>
      </c>
      <c r="B21" s="76" t="s">
        <v>14</v>
      </c>
      <c r="C21" s="194">
        <v>13313</v>
      </c>
      <c r="D21" s="90">
        <f>'I-17,18 vse UE'!D21</f>
        <v>595721.06999999995</v>
      </c>
      <c r="E21" s="121">
        <f t="shared" si="0"/>
        <v>44.74731991286712</v>
      </c>
      <c r="F21" s="122">
        <f t="shared" si="1"/>
        <v>159.47013511356781</v>
      </c>
    </row>
    <row r="22" spans="1:6" s="105" customFormat="1" ht="12" customHeight="1">
      <c r="A22" s="75">
        <v>6213</v>
      </c>
      <c r="B22" s="76" t="s">
        <v>15</v>
      </c>
      <c r="C22" s="194">
        <v>16099</v>
      </c>
      <c r="D22" s="90">
        <f>'I-17,18 vse UE'!D22</f>
        <v>774799.97</v>
      </c>
      <c r="E22" s="121">
        <f t="shared" si="0"/>
        <v>48.127211006894839</v>
      </c>
      <c r="F22" s="122">
        <f t="shared" si="1"/>
        <v>171.51536353134298</v>
      </c>
    </row>
    <row r="23" spans="1:6" s="105" customFormat="1" ht="12" customHeight="1">
      <c r="A23" s="75">
        <v>6214</v>
      </c>
      <c r="B23" s="76" t="s">
        <v>16</v>
      </c>
      <c r="C23" s="194">
        <v>30437</v>
      </c>
      <c r="D23" s="90">
        <f>'I-17,18 vse UE'!D23</f>
        <v>845741.27</v>
      </c>
      <c r="E23" s="121">
        <f t="shared" si="0"/>
        <v>27.786617275027105</v>
      </c>
      <c r="F23" s="122">
        <f t="shared" si="1"/>
        <v>99.025720866098027</v>
      </c>
    </row>
    <row r="24" spans="1:6" s="105" customFormat="1" ht="12" customHeight="1">
      <c r="A24" s="83">
        <v>6215</v>
      </c>
      <c r="B24" s="76" t="s">
        <v>17</v>
      </c>
      <c r="C24" s="194">
        <v>35751</v>
      </c>
      <c r="D24" s="90">
        <f>'I-17,18 vse UE'!D24</f>
        <v>847916.82</v>
      </c>
      <c r="E24" s="121">
        <f t="shared" si="0"/>
        <v>23.717289586305277</v>
      </c>
      <c r="F24" s="122">
        <f t="shared" si="1"/>
        <v>84.523483914131432</v>
      </c>
    </row>
    <row r="25" spans="1:6" s="105" customFormat="1" ht="12" customHeight="1">
      <c r="A25" s="83">
        <v>6216</v>
      </c>
      <c r="B25" s="84" t="s">
        <v>18</v>
      </c>
      <c r="C25" s="194">
        <v>16694</v>
      </c>
      <c r="D25" s="90">
        <f>'I-17,18 vse UE'!D25</f>
        <v>684549.84</v>
      </c>
      <c r="E25" s="121">
        <f t="shared" si="0"/>
        <v>41.00574098478495</v>
      </c>
      <c r="F25" s="122">
        <f t="shared" si="1"/>
        <v>146.13592653166413</v>
      </c>
    </row>
    <row r="26" spans="1:6" s="105" customFormat="1">
      <c r="A26" s="75">
        <v>6217</v>
      </c>
      <c r="B26" s="76" t="s">
        <v>19</v>
      </c>
      <c r="C26" s="194">
        <v>55044</v>
      </c>
      <c r="D26" s="90">
        <f>'I-17,18 vse UE'!D26</f>
        <v>1386024.34</v>
      </c>
      <c r="E26" s="121">
        <f t="shared" si="0"/>
        <v>25.1802983068091</v>
      </c>
      <c r="F26" s="122">
        <f t="shared" si="1"/>
        <v>89.737342504665364</v>
      </c>
    </row>
    <row r="27" spans="1:6" s="105" customFormat="1" ht="12" customHeight="1">
      <c r="A27" s="89">
        <v>6218</v>
      </c>
      <c r="B27" s="87" t="s">
        <v>20</v>
      </c>
      <c r="C27" s="194">
        <v>81640</v>
      </c>
      <c r="D27" s="90">
        <f>'I-17,18 vse UE'!D27</f>
        <v>2134438.2400000002</v>
      </c>
      <c r="E27" s="121">
        <f t="shared" si="0"/>
        <v>26.144515433610977</v>
      </c>
      <c r="F27" s="122">
        <f t="shared" si="1"/>
        <v>93.173611666468204</v>
      </c>
    </row>
    <row r="28" spans="1:6" s="105" customFormat="1" ht="12" customHeight="1">
      <c r="A28" s="89">
        <v>6219</v>
      </c>
      <c r="B28" s="80" t="s">
        <v>21</v>
      </c>
      <c r="C28" s="194">
        <v>28275</v>
      </c>
      <c r="D28" s="90">
        <f>'I-17,18 vse UE'!D28</f>
        <v>968253.62</v>
      </c>
      <c r="E28" s="121">
        <f t="shared" si="0"/>
        <v>34.244159858532271</v>
      </c>
      <c r="F28" s="122">
        <f t="shared" si="1"/>
        <v>122.03905865478357</v>
      </c>
    </row>
    <row r="29" spans="1:6" s="105" customFormat="1" ht="12" customHeight="1">
      <c r="A29" s="81">
        <v>6220</v>
      </c>
      <c r="B29" s="76" t="s">
        <v>22</v>
      </c>
      <c r="C29" s="194">
        <v>17230</v>
      </c>
      <c r="D29" s="90">
        <f>'I-17,18 vse UE'!D29</f>
        <v>619411.96</v>
      </c>
      <c r="E29" s="121">
        <f t="shared" si="0"/>
        <v>35.94962042948346</v>
      </c>
      <c r="F29" s="122">
        <f t="shared" si="1"/>
        <v>128.11696517991257</v>
      </c>
    </row>
    <row r="30" spans="1:6" s="105" customFormat="1" ht="12" customHeight="1">
      <c r="A30" s="75">
        <v>6221</v>
      </c>
      <c r="B30" s="82" t="s">
        <v>23</v>
      </c>
      <c r="C30" s="194">
        <v>19338</v>
      </c>
      <c r="D30" s="90">
        <f>'I-17,18 vse UE'!D30</f>
        <v>554398.18000000005</v>
      </c>
      <c r="E30" s="121">
        <f t="shared" si="0"/>
        <v>28.668847864308617</v>
      </c>
      <c r="F30" s="122">
        <f t="shared" si="1"/>
        <v>102.16980707166293</v>
      </c>
    </row>
    <row r="31" spans="1:6" s="105" customFormat="1" ht="12" customHeight="1">
      <c r="A31" s="75">
        <v>6222</v>
      </c>
      <c r="B31" s="80" t="s">
        <v>24</v>
      </c>
      <c r="C31" s="194">
        <v>22464</v>
      </c>
      <c r="D31" s="90">
        <f>'I-17,18 vse UE'!D31</f>
        <v>975343.98</v>
      </c>
      <c r="E31" s="121">
        <f t="shared" si="0"/>
        <v>43.418090277777779</v>
      </c>
      <c r="F31" s="122">
        <f t="shared" si="1"/>
        <v>154.73303734061932</v>
      </c>
    </row>
    <row r="32" spans="1:6" s="105" customFormat="1" ht="12" customHeight="1">
      <c r="A32" s="81">
        <v>6223</v>
      </c>
      <c r="B32" s="76" t="s">
        <v>25</v>
      </c>
      <c r="C32" s="194">
        <v>21149</v>
      </c>
      <c r="D32" s="90">
        <f>'I-17,18 vse UE'!D32</f>
        <v>610292.06999999995</v>
      </c>
      <c r="E32" s="121">
        <f t="shared" si="0"/>
        <v>28.8567814081044</v>
      </c>
      <c r="F32" s="122">
        <f t="shared" si="1"/>
        <v>102.83956310799857</v>
      </c>
    </row>
    <row r="33" spans="1:6" s="105" customFormat="1" ht="12" customHeight="1">
      <c r="A33" s="81">
        <v>6224</v>
      </c>
      <c r="B33" s="82" t="s">
        <v>26</v>
      </c>
      <c r="C33" s="194">
        <v>363167</v>
      </c>
      <c r="D33" s="90">
        <f>'I-17,18 vse UE'!D33</f>
        <v>6542176.21</v>
      </c>
      <c r="E33" s="121">
        <f t="shared" si="0"/>
        <v>18.014236453201971</v>
      </c>
      <c r="F33" s="122">
        <f t="shared" si="1"/>
        <v>64.198989498225131</v>
      </c>
    </row>
    <row r="34" spans="1:6" s="105" customFormat="1" ht="12" customHeight="1">
      <c r="A34" s="75">
        <v>6225</v>
      </c>
      <c r="B34" s="82" t="s">
        <v>27</v>
      </c>
      <c r="C34" s="194">
        <v>17473</v>
      </c>
      <c r="D34" s="90">
        <f>'I-17,18 vse UE'!D34</f>
        <v>632129.51</v>
      </c>
      <c r="E34" s="121">
        <f t="shared" si="0"/>
        <v>36.177503004635724</v>
      </c>
      <c r="F34" s="122">
        <f t="shared" si="1"/>
        <v>128.92909124959274</v>
      </c>
    </row>
    <row r="35" spans="1:6" s="105" customFormat="1" ht="12" customHeight="1">
      <c r="A35" s="75">
        <v>6226</v>
      </c>
      <c r="B35" s="76" t="s">
        <v>28</v>
      </c>
      <c r="C35" s="194">
        <v>14048</v>
      </c>
      <c r="D35" s="90">
        <f>'I-17,18 vse UE'!D35</f>
        <v>561364.67000000004</v>
      </c>
      <c r="E35" s="121">
        <f t="shared" si="0"/>
        <v>39.960469105922556</v>
      </c>
      <c r="F35" s="122">
        <f t="shared" si="1"/>
        <v>142.41079510307398</v>
      </c>
    </row>
    <row r="36" spans="1:6" s="105" customFormat="1" ht="12" customHeight="1">
      <c r="A36" s="75">
        <v>6227</v>
      </c>
      <c r="B36" s="76" t="s">
        <v>29</v>
      </c>
      <c r="C36" s="194">
        <v>148215</v>
      </c>
      <c r="D36" s="90">
        <f>'I-17,18 vse UE'!D36</f>
        <v>3170449.11</v>
      </c>
      <c r="E36" s="121">
        <f t="shared" si="0"/>
        <v>21.390878858415139</v>
      </c>
      <c r="F36" s="122">
        <f t="shared" si="1"/>
        <v>76.232640265200075</v>
      </c>
    </row>
    <row r="37" spans="1:6" s="105" customFormat="1" ht="12" customHeight="1">
      <c r="A37" s="75">
        <v>6228</v>
      </c>
      <c r="B37" s="76" t="s">
        <v>30</v>
      </c>
      <c r="C37" s="194">
        <v>8345</v>
      </c>
      <c r="D37" s="90">
        <f>'I-17,18 vse UE'!D37</f>
        <v>462080.03</v>
      </c>
      <c r="E37" s="121">
        <f t="shared" si="0"/>
        <v>55.372082684242066</v>
      </c>
      <c r="F37" s="122">
        <f t="shared" si="1"/>
        <v>197.33457834726326</v>
      </c>
    </row>
    <row r="38" spans="1:6" s="105" customFormat="1" ht="12" customHeight="1">
      <c r="A38" s="75">
        <v>6229</v>
      </c>
      <c r="B38" s="76" t="s">
        <v>31</v>
      </c>
      <c r="C38" s="194">
        <v>16085</v>
      </c>
      <c r="D38" s="90">
        <f>'I-17,18 vse UE'!D38</f>
        <v>533340.16000000003</v>
      </c>
      <c r="E38" s="121">
        <f t="shared" si="0"/>
        <v>33.157610195834629</v>
      </c>
      <c r="F38" s="122">
        <f t="shared" si="1"/>
        <v>118.16682179556176</v>
      </c>
    </row>
    <row r="39" spans="1:6" s="105" customFormat="1" ht="12" customHeight="1">
      <c r="A39" s="75">
        <v>6230</v>
      </c>
      <c r="B39" s="76" t="s">
        <v>32</v>
      </c>
      <c r="C39" s="194">
        <v>54822</v>
      </c>
      <c r="D39" s="90">
        <f>'I-17,18 vse UE'!D39</f>
        <v>1769361.12</v>
      </c>
      <c r="E39" s="121">
        <f t="shared" si="0"/>
        <v>32.274654700667618</v>
      </c>
      <c r="F39" s="122">
        <f t="shared" si="1"/>
        <v>115.02015217629231</v>
      </c>
    </row>
    <row r="40" spans="1:6" s="105" customFormat="1" ht="12" customHeight="1">
      <c r="A40" s="75">
        <v>6231</v>
      </c>
      <c r="B40" s="76" t="s">
        <v>33</v>
      </c>
      <c r="C40" s="194">
        <v>58035</v>
      </c>
      <c r="D40" s="90">
        <f>'I-17,18 vse UE'!D40</f>
        <v>1822209.39</v>
      </c>
      <c r="E40" s="121">
        <f t="shared" si="0"/>
        <v>31.398455931765312</v>
      </c>
      <c r="F40" s="122">
        <f t="shared" si="1"/>
        <v>111.89756212318358</v>
      </c>
    </row>
    <row r="41" spans="1:6" s="105" customFormat="1" ht="12" customHeight="1">
      <c r="A41" s="75">
        <v>6232</v>
      </c>
      <c r="B41" s="76" t="s">
        <v>34</v>
      </c>
      <c r="C41" s="194">
        <v>64825</v>
      </c>
      <c r="D41" s="90">
        <f>'I-17,18 vse UE'!D41</f>
        <v>1895919.29</v>
      </c>
      <c r="E41" s="121">
        <f t="shared" si="0"/>
        <v>29.246730273814116</v>
      </c>
      <c r="F41" s="122">
        <f t="shared" si="1"/>
        <v>104.22925970710661</v>
      </c>
    </row>
    <row r="42" spans="1:6" s="105" customFormat="1" ht="12" customHeight="1">
      <c r="A42" s="75">
        <v>6233</v>
      </c>
      <c r="B42" s="76" t="s">
        <v>35</v>
      </c>
      <c r="C42" s="194">
        <v>16066</v>
      </c>
      <c r="D42" s="90">
        <f>'I-17,18 vse UE'!D42</f>
        <v>644724.99</v>
      </c>
      <c r="E42" s="121">
        <f t="shared" si="0"/>
        <v>40.129776546744679</v>
      </c>
      <c r="F42" s="122">
        <f t="shared" si="1"/>
        <v>143.01417158497748</v>
      </c>
    </row>
    <row r="43" spans="1:6" s="105" customFormat="1" ht="12" customHeight="1">
      <c r="A43" s="75">
        <v>6234</v>
      </c>
      <c r="B43" s="76" t="s">
        <v>36</v>
      </c>
      <c r="C43" s="194">
        <v>19103</v>
      </c>
      <c r="D43" s="90">
        <f>'I-17,18 vse UE'!D43</f>
        <v>662113.91</v>
      </c>
      <c r="E43" s="121">
        <f t="shared" si="0"/>
        <v>34.660205726849185</v>
      </c>
      <c r="F43" s="122">
        <f t="shared" si="1"/>
        <v>123.52175953973338</v>
      </c>
    </row>
    <row r="44" spans="1:6" s="105" customFormat="1" ht="12" customHeight="1">
      <c r="A44" s="75">
        <v>6235</v>
      </c>
      <c r="B44" s="76" t="s">
        <v>37</v>
      </c>
      <c r="C44" s="194">
        <v>17613</v>
      </c>
      <c r="D44" s="90">
        <f>'I-17,18 vse UE'!D44</f>
        <v>745136.91</v>
      </c>
      <c r="E44" s="121">
        <f t="shared" si="0"/>
        <v>42.306075625958101</v>
      </c>
      <c r="F44" s="122">
        <f t="shared" si="1"/>
        <v>150.77004856007878</v>
      </c>
    </row>
    <row r="45" spans="1:6" s="105" customFormat="1" ht="12" customHeight="1">
      <c r="A45" s="75">
        <v>6236</v>
      </c>
      <c r="B45" s="76" t="s">
        <v>38</v>
      </c>
      <c r="C45" s="194">
        <v>22232</v>
      </c>
      <c r="D45" s="90">
        <f>'I-17,18 vse UE'!D45</f>
        <v>775582.48</v>
      </c>
      <c r="E45" s="121">
        <f t="shared" si="0"/>
        <v>34.885861820798844</v>
      </c>
      <c r="F45" s="122">
        <f t="shared" si="1"/>
        <v>124.3259508937949</v>
      </c>
    </row>
    <row r="46" spans="1:6" s="105" customFormat="1" ht="12" customHeight="1">
      <c r="A46" s="75">
        <v>6237</v>
      </c>
      <c r="B46" s="76" t="s">
        <v>39</v>
      </c>
      <c r="C46" s="194">
        <v>68609</v>
      </c>
      <c r="D46" s="90">
        <f>'I-17,18 vse UE'!D46</f>
        <v>1621021.56</v>
      </c>
      <c r="E46" s="121">
        <f t="shared" si="0"/>
        <v>23.626952149134954</v>
      </c>
      <c r="F46" s="122">
        <f t="shared" si="1"/>
        <v>84.201540089575744</v>
      </c>
    </row>
    <row r="47" spans="1:6" s="105" customFormat="1" ht="12" customHeight="1">
      <c r="A47" s="75">
        <v>6238</v>
      </c>
      <c r="B47" s="76" t="s">
        <v>40</v>
      </c>
      <c r="C47" s="194">
        <v>15766</v>
      </c>
      <c r="D47" s="90">
        <f>'I-17,18 vse UE'!D47</f>
        <v>543452.93999999994</v>
      </c>
      <c r="E47" s="121">
        <f t="shared" si="0"/>
        <v>34.469931498160598</v>
      </c>
      <c r="F47" s="122">
        <f t="shared" si="1"/>
        <v>122.84366178959587</v>
      </c>
    </row>
    <row r="48" spans="1:6" s="105" customFormat="1" ht="12" customHeight="1">
      <c r="A48" s="75">
        <v>6239</v>
      </c>
      <c r="B48" s="76" t="s">
        <v>41</v>
      </c>
      <c r="C48" s="194">
        <v>34616</v>
      </c>
      <c r="D48" s="90">
        <f>'I-17,18 vse UE'!D48</f>
        <v>959662.13</v>
      </c>
      <c r="E48" s="121">
        <f t="shared" si="0"/>
        <v>27.723079789692626</v>
      </c>
      <c r="F48" s="122">
        <f t="shared" si="1"/>
        <v>98.799286492133376</v>
      </c>
    </row>
    <row r="49" spans="1:6" s="105" customFormat="1" ht="12" customHeight="1">
      <c r="A49" s="75">
        <v>6240</v>
      </c>
      <c r="B49" s="76" t="s">
        <v>42</v>
      </c>
      <c r="C49" s="194">
        <v>24917</v>
      </c>
      <c r="D49" s="90">
        <f>'I-17,18 vse UE'!D49</f>
        <v>804879.19</v>
      </c>
      <c r="E49" s="121">
        <f t="shared" si="0"/>
        <v>32.302411606533688</v>
      </c>
      <c r="F49" s="122">
        <f t="shared" si="1"/>
        <v>115.11907201188058</v>
      </c>
    </row>
    <row r="50" spans="1:6" s="105" customFormat="1" ht="12" customHeight="1">
      <c r="A50" s="75">
        <v>6241</v>
      </c>
      <c r="B50" s="76" t="s">
        <v>43</v>
      </c>
      <c r="C50" s="194">
        <v>13441</v>
      </c>
      <c r="D50" s="90">
        <f>'I-17,18 vse UE'!D50</f>
        <v>515591.42</v>
      </c>
      <c r="E50" s="121">
        <f t="shared" si="0"/>
        <v>38.359602708131831</v>
      </c>
      <c r="F50" s="122">
        <f t="shared" si="1"/>
        <v>136.70564044238003</v>
      </c>
    </row>
    <row r="51" spans="1:6" s="105" customFormat="1" ht="12" customHeight="1">
      <c r="A51" s="75">
        <v>6242</v>
      </c>
      <c r="B51" s="76" t="s">
        <v>44</v>
      </c>
      <c r="C51" s="194">
        <v>14552</v>
      </c>
      <c r="D51" s="90">
        <f>'I-17,18 vse UE'!D51</f>
        <v>572542.03</v>
      </c>
      <c r="E51" s="121">
        <f t="shared" si="0"/>
        <v>39.344559510720181</v>
      </c>
      <c r="F51" s="122">
        <f t="shared" si="1"/>
        <v>140.21582149223158</v>
      </c>
    </row>
    <row r="52" spans="1:6" s="105" customFormat="1" ht="12" customHeight="1">
      <c r="A52" s="75">
        <v>6243</v>
      </c>
      <c r="B52" s="76" t="s">
        <v>45</v>
      </c>
      <c r="C52" s="194">
        <v>18111</v>
      </c>
      <c r="D52" s="90">
        <f>'I-17,18 vse UE'!D52</f>
        <v>658083.25</v>
      </c>
      <c r="E52" s="121">
        <f t="shared" si="0"/>
        <v>36.336107890232455</v>
      </c>
      <c r="F52" s="122">
        <f t="shared" si="1"/>
        <v>129.49432605214704</v>
      </c>
    </row>
    <row r="53" spans="1:6" s="105" customFormat="1" ht="12" customHeight="1">
      <c r="A53" s="75">
        <v>6244</v>
      </c>
      <c r="B53" s="76" t="s">
        <v>46</v>
      </c>
      <c r="C53" s="194">
        <v>25329</v>
      </c>
      <c r="D53" s="90">
        <f>'I-17,18 vse UE'!D53</f>
        <v>803965.02</v>
      </c>
      <c r="E53" s="121">
        <f t="shared" si="0"/>
        <v>31.74089067866872</v>
      </c>
      <c r="F53" s="122">
        <f t="shared" si="1"/>
        <v>113.11792829176308</v>
      </c>
    </row>
    <row r="54" spans="1:6" s="105" customFormat="1" ht="12" customHeight="1">
      <c r="A54" s="75">
        <v>6245</v>
      </c>
      <c r="B54" s="76" t="s">
        <v>47</v>
      </c>
      <c r="C54" s="194">
        <v>21133</v>
      </c>
      <c r="D54" s="90">
        <f>'I-17,18 vse UE'!D54</f>
        <v>656412.27</v>
      </c>
      <c r="E54" s="121">
        <f t="shared" si="0"/>
        <v>31.061007429139263</v>
      </c>
      <c r="F54" s="122">
        <f t="shared" si="1"/>
        <v>110.69496589144428</v>
      </c>
    </row>
    <row r="55" spans="1:6" s="105" customFormat="1" ht="12" customHeight="1">
      <c r="A55" s="75">
        <v>6246</v>
      </c>
      <c r="B55" s="76" t="s">
        <v>48</v>
      </c>
      <c r="C55" s="194">
        <v>36077</v>
      </c>
      <c r="D55" s="90">
        <f>'I-17,18 vse UE'!D55</f>
        <v>843140.55</v>
      </c>
      <c r="E55" s="121">
        <f t="shared" si="0"/>
        <v>23.370583751420575</v>
      </c>
      <c r="F55" s="122">
        <f t="shared" si="1"/>
        <v>83.287896476908685</v>
      </c>
    </row>
    <row r="56" spans="1:6" s="105" customFormat="1" ht="12" customHeight="1">
      <c r="A56" s="75">
        <v>6247</v>
      </c>
      <c r="B56" s="76" t="s">
        <v>49</v>
      </c>
      <c r="C56" s="194">
        <v>23611</v>
      </c>
      <c r="D56" s="90">
        <f>'I-17,18 vse UE'!D56</f>
        <v>696318.38</v>
      </c>
      <c r="E56" s="121">
        <f t="shared" si="0"/>
        <v>29.491270170683155</v>
      </c>
      <c r="F56" s="122">
        <f t="shared" si="1"/>
        <v>105.1007490045729</v>
      </c>
    </row>
    <row r="57" spans="1:6" s="105" customFormat="1" ht="12" customHeight="1">
      <c r="A57" s="75">
        <v>6248</v>
      </c>
      <c r="B57" s="76" t="s">
        <v>50</v>
      </c>
      <c r="C57" s="194">
        <v>19992</v>
      </c>
      <c r="D57" s="90">
        <f>'I-17,18 vse UE'!D57</f>
        <v>646240.18999999994</v>
      </c>
      <c r="E57" s="121">
        <f t="shared" si="0"/>
        <v>32.324939475790316</v>
      </c>
      <c r="F57" s="122">
        <f t="shared" si="1"/>
        <v>115.19935664928838</v>
      </c>
    </row>
    <row r="58" spans="1:6" s="105" customFormat="1" ht="12" customHeight="1">
      <c r="A58" s="75">
        <v>6249</v>
      </c>
      <c r="B58" s="76" t="s">
        <v>51</v>
      </c>
      <c r="C58" s="194">
        <v>42091</v>
      </c>
      <c r="D58" s="90">
        <f>'I-17,18 vse UE'!D58</f>
        <v>971973.87</v>
      </c>
      <c r="E58" s="121">
        <f t="shared" si="0"/>
        <v>23.092201895892234</v>
      </c>
      <c r="F58" s="122">
        <f t="shared" si="1"/>
        <v>82.295801482153379</v>
      </c>
    </row>
    <row r="59" spans="1:6" s="105" customFormat="1" ht="12" customHeight="1">
      <c r="A59" s="75">
        <v>6250</v>
      </c>
      <c r="B59" s="76" t="s">
        <v>52</v>
      </c>
      <c r="C59" s="194">
        <v>32194</v>
      </c>
      <c r="D59" s="90">
        <f>'I-17,18 vse UE'!D59</f>
        <v>1091137.96</v>
      </c>
      <c r="E59" s="121">
        <f t="shared" si="0"/>
        <v>33.892587438653166</v>
      </c>
      <c r="F59" s="122">
        <f t="shared" si="1"/>
        <v>120.78612772150096</v>
      </c>
    </row>
    <row r="60" spans="1:6" s="105" customFormat="1" ht="12" customHeight="1">
      <c r="A60" s="75">
        <v>6251</v>
      </c>
      <c r="B60" s="76" t="s">
        <v>53</v>
      </c>
      <c r="C60" s="194">
        <v>18257</v>
      </c>
      <c r="D60" s="90">
        <f>'I-17,18 vse UE'!D60</f>
        <v>748778.86</v>
      </c>
      <c r="E60" s="121">
        <f t="shared" si="0"/>
        <v>41.013247521498606</v>
      </c>
      <c r="F60" s="122">
        <f t="shared" si="1"/>
        <v>146.16267826621029</v>
      </c>
    </row>
    <row r="61" spans="1:6" s="105" customFormat="1" ht="12" customHeight="1">
      <c r="A61" s="75">
        <v>6252</v>
      </c>
      <c r="B61" s="76" t="s">
        <v>54</v>
      </c>
      <c r="C61" s="194">
        <v>16041</v>
      </c>
      <c r="D61" s="90">
        <f>'I-17,18 vse UE'!D61</f>
        <v>574275.74</v>
      </c>
      <c r="E61" s="121">
        <f t="shared" si="0"/>
        <v>35.800494981609624</v>
      </c>
      <c r="F61" s="122">
        <f t="shared" si="1"/>
        <v>127.58551312049046</v>
      </c>
    </row>
    <row r="62" spans="1:6" s="105" customFormat="1" ht="12" customHeight="1">
      <c r="A62" s="75">
        <v>6253</v>
      </c>
      <c r="B62" s="76" t="s">
        <v>55</v>
      </c>
      <c r="C62" s="194">
        <v>21409</v>
      </c>
      <c r="D62" s="90">
        <f>'I-17,18 vse UE'!D62</f>
        <v>661318.03</v>
      </c>
      <c r="E62" s="121">
        <f t="shared" si="0"/>
        <v>30.88972067821944</v>
      </c>
      <c r="F62" s="122">
        <f t="shared" si="1"/>
        <v>110.08453556029737</v>
      </c>
    </row>
    <row r="63" spans="1:6" s="105" customFormat="1" ht="12" customHeight="1">
      <c r="A63" s="75">
        <v>6254</v>
      </c>
      <c r="B63" s="76" t="s">
        <v>56</v>
      </c>
      <c r="C63" s="194">
        <v>14784</v>
      </c>
      <c r="D63" s="90">
        <f>'I-17,18 vse UE'!D63</f>
        <v>601856.06000000006</v>
      </c>
      <c r="E63" s="121">
        <f t="shared" si="0"/>
        <v>40.709960768398275</v>
      </c>
      <c r="F63" s="122">
        <f t="shared" si="1"/>
        <v>145.08182739985131</v>
      </c>
    </row>
    <row r="64" spans="1:6" s="105" customFormat="1" ht="12" customHeight="1">
      <c r="A64" s="75">
        <v>6255</v>
      </c>
      <c r="B64" s="76" t="s">
        <v>57</v>
      </c>
      <c r="C64" s="194">
        <v>44896</v>
      </c>
      <c r="D64" s="90">
        <f>'I-17,18 vse UE'!D64</f>
        <v>1111592.6000000001</v>
      </c>
      <c r="E64" s="121">
        <f t="shared" si="0"/>
        <v>24.759279223093372</v>
      </c>
      <c r="F64" s="122">
        <f t="shared" si="1"/>
        <v>88.236918115086866</v>
      </c>
    </row>
    <row r="65" spans="1:6" s="105" customFormat="1" ht="12" customHeight="1">
      <c r="A65" s="75">
        <v>6256</v>
      </c>
      <c r="B65" s="76" t="s">
        <v>58</v>
      </c>
      <c r="C65" s="194">
        <v>25173</v>
      </c>
      <c r="D65" s="90">
        <f>'I-17,18 vse UE'!D65</f>
        <v>657189.99</v>
      </c>
      <c r="E65" s="121">
        <f t="shared" si="0"/>
        <v>26.106939578119412</v>
      </c>
      <c r="F65" s="122">
        <f t="shared" si="1"/>
        <v>93.039699137987938</v>
      </c>
    </row>
    <row r="66" spans="1:6" s="105" customFormat="1" ht="12" customHeight="1">
      <c r="A66" s="75">
        <v>6257</v>
      </c>
      <c r="B66" s="76" t="s">
        <v>59</v>
      </c>
      <c r="C66" s="194">
        <v>16476</v>
      </c>
      <c r="D66" s="90">
        <f>'I-17,18 vse UE'!D66</f>
        <v>631164.47</v>
      </c>
      <c r="E66" s="121">
        <f t="shared" si="0"/>
        <v>38.308113012867196</v>
      </c>
      <c r="F66" s="122">
        <f t="shared" si="1"/>
        <v>136.52214188477262</v>
      </c>
    </row>
    <row r="67" spans="1:6" s="105" customFormat="1" ht="12" customHeight="1" thickBot="1">
      <c r="A67" s="75">
        <v>6258</v>
      </c>
      <c r="B67" s="80" t="s">
        <v>60</v>
      </c>
      <c r="C67" s="194">
        <v>42359</v>
      </c>
      <c r="D67" s="125">
        <f>'I-17,18 vse UE'!D67</f>
        <v>1076579.71</v>
      </c>
      <c r="E67" s="121">
        <f t="shared" si="0"/>
        <v>25.415607308954414</v>
      </c>
      <c r="F67" s="122">
        <f t="shared" si="1"/>
        <v>90.575934814520366</v>
      </c>
    </row>
    <row r="68" spans="1:6" s="95" customFormat="1" ht="14.25" customHeight="1" thickBot="1">
      <c r="A68" s="165"/>
      <c r="B68" s="86" t="s">
        <v>125</v>
      </c>
      <c r="C68" s="223">
        <f>SUM(C10:C67)</f>
        <v>2070050</v>
      </c>
      <c r="D68" s="223">
        <f>SUM(D10:D67)</f>
        <v>58085520.170000009</v>
      </c>
      <c r="E68" s="224">
        <f>D68/C68</f>
        <v>28.059959986473761</v>
      </c>
      <c r="F68" s="225">
        <f>E68*100/28.06</f>
        <v>99.99985740012032</v>
      </c>
    </row>
    <row r="69" spans="1:6">
      <c r="C69" s="104"/>
    </row>
  </sheetData>
  <phoneticPr fontId="8" type="noConversion"/>
  <pageMargins left="0.59055118110236227" right="0.75" top="0" bottom="0" header="0" footer="0"/>
  <pageSetup paperSize="9" orientation="portrait" r:id="rId1"/>
  <headerFooter alignWithMargins="0">
    <oddFooter>&amp;C&amp;8Ministrstvo za javno upravo / Služba za upravne enote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</sheetPr>
  <dimension ref="A1:F68"/>
  <sheetViews>
    <sheetView zoomScaleNormal="100" workbookViewId="0">
      <pane xSplit="2" ySplit="9" topLeftCell="C10" activePane="bottomRight" state="frozen"/>
      <selection activeCell="I11" sqref="I11"/>
      <selection pane="topRight" activeCell="I11" sqref="I11"/>
      <selection pane="bottomLeft" activeCell="I11" sqref="I11"/>
      <selection pane="bottomRight" activeCell="B14" sqref="B14"/>
    </sheetView>
  </sheetViews>
  <sheetFormatPr defaultRowHeight="12.75"/>
  <cols>
    <col min="1" max="1" width="9.28515625" style="62" bestFit="1" customWidth="1"/>
    <col min="2" max="2" width="17.85546875" style="62" bestFit="1" customWidth="1"/>
    <col min="3" max="3" width="16.85546875" style="62" bestFit="1" customWidth="1"/>
    <col min="4" max="4" width="14.28515625" style="62" bestFit="1" customWidth="1"/>
    <col min="5" max="5" width="17.28515625" style="62" bestFit="1" customWidth="1"/>
    <col min="6" max="6" width="12.85546875" style="62" bestFit="1" customWidth="1"/>
    <col min="7" max="16384" width="9.140625" style="62"/>
  </cols>
  <sheetData>
    <row r="1" spans="1:6">
      <c r="A1" s="62" t="s">
        <v>79</v>
      </c>
      <c r="E1" s="63"/>
    </row>
    <row r="2" spans="1:6" s="64" customFormat="1" ht="15">
      <c r="A2" s="64" t="s">
        <v>140</v>
      </c>
      <c r="E2" s="65"/>
    </row>
    <row r="3" spans="1:6" s="16" customFormat="1" ht="15.75">
      <c r="A3" s="16" t="s">
        <v>80</v>
      </c>
      <c r="E3" s="66"/>
    </row>
    <row r="4" spans="1:6" ht="6" customHeight="1" thickBot="1">
      <c r="E4" s="63"/>
    </row>
    <row r="5" spans="1:6" s="117" customFormat="1" ht="12">
      <c r="A5" s="67" t="s">
        <v>67</v>
      </c>
      <c r="B5" s="68" t="s">
        <v>68</v>
      </c>
      <c r="C5" s="116" t="s">
        <v>81</v>
      </c>
      <c r="D5" s="68" t="s">
        <v>77</v>
      </c>
      <c r="E5" s="67" t="s">
        <v>82</v>
      </c>
      <c r="F5" s="68" t="s">
        <v>83</v>
      </c>
    </row>
    <row r="6" spans="1:6" s="117" customFormat="1" ht="12">
      <c r="A6" s="70"/>
      <c r="B6" s="71"/>
      <c r="C6" s="118" t="s">
        <v>84</v>
      </c>
      <c r="D6" s="71" t="s">
        <v>78</v>
      </c>
      <c r="E6" s="70" t="s">
        <v>85</v>
      </c>
      <c r="F6" s="71" t="s">
        <v>86</v>
      </c>
    </row>
    <row r="7" spans="1:6" s="117" customFormat="1" ht="12">
      <c r="A7" s="70"/>
      <c r="B7" s="71"/>
      <c r="C7" s="118" t="d">
        <v>2018-07-01</v>
      </c>
      <c r="D7" s="71" t="s">
        <v>142</v>
      </c>
      <c r="E7" s="70" t="s">
        <v>87</v>
      </c>
      <c r="F7" s="71" t="s">
        <v>88</v>
      </c>
    </row>
    <row r="8" spans="1:6" s="117" customFormat="1" ht="12">
      <c r="A8" s="70"/>
      <c r="B8" s="71"/>
      <c r="C8" s="196"/>
      <c r="D8" s="71" t="s">
        <v>1</v>
      </c>
      <c r="E8" s="70" t="s">
        <v>1</v>
      </c>
      <c r="F8" s="71"/>
    </row>
    <row r="9" spans="1:6" ht="13.5" thickBot="1">
      <c r="A9" s="72"/>
      <c r="B9" s="14"/>
      <c r="C9" s="119">
        <v>1</v>
      </c>
      <c r="D9" s="73">
        <v>2</v>
      </c>
      <c r="E9" s="120" t="s">
        <v>2</v>
      </c>
      <c r="F9" s="119"/>
    </row>
    <row r="10" spans="1:6" s="105" customFormat="1" ht="12" customHeight="1">
      <c r="A10" s="75">
        <v>6224</v>
      </c>
      <c r="B10" s="76" t="s">
        <v>26</v>
      </c>
      <c r="C10" s="164">
        <f>'II preb vse UE'!C33</f>
        <v>363167</v>
      </c>
      <c r="D10" s="127">
        <f>'I-17,18 vse UE'!D33</f>
        <v>6542176.21</v>
      </c>
      <c r="E10" s="121">
        <f t="shared" ref="E10:E41" si="0">D10/C10</f>
        <v>18.014236453201971</v>
      </c>
      <c r="F10" s="122">
        <f t="shared" ref="F10:F41" si="1">E10*100/28.06</f>
        <v>64.198989498225131</v>
      </c>
    </row>
    <row r="11" spans="1:6" s="105" customFormat="1" ht="12" customHeight="1">
      <c r="A11" s="75">
        <v>6206</v>
      </c>
      <c r="B11" s="76" t="s">
        <v>8</v>
      </c>
      <c r="C11" s="128">
        <f>'II preb vse UE'!C15</f>
        <v>58937</v>
      </c>
      <c r="D11" s="90">
        <f>'I-17,18 vse UE'!D15</f>
        <v>1063289.4099999999</v>
      </c>
      <c r="E11" s="121">
        <f t="shared" si="0"/>
        <v>18.041118652120058</v>
      </c>
      <c r="F11" s="122">
        <f t="shared" si="1"/>
        <v>64.294792060299571</v>
      </c>
    </row>
    <row r="12" spans="1:6" s="105" customFormat="1" ht="12" customHeight="1">
      <c r="A12" s="75">
        <v>6209</v>
      </c>
      <c r="B12" s="76" t="s">
        <v>11</v>
      </c>
      <c r="C12" s="128">
        <f>'II preb vse UE'!C18</f>
        <v>41081</v>
      </c>
      <c r="D12" s="90">
        <f>'I-17,18 vse UE'!D18</f>
        <v>824674.42</v>
      </c>
      <c r="E12" s="121">
        <f t="shared" si="0"/>
        <v>20.074351159903607</v>
      </c>
      <c r="F12" s="122">
        <f t="shared" si="1"/>
        <v>71.540809550618704</v>
      </c>
    </row>
    <row r="13" spans="1:6" s="105" customFormat="1" ht="12" customHeight="1">
      <c r="A13" s="75">
        <v>6227</v>
      </c>
      <c r="B13" s="76" t="s">
        <v>29</v>
      </c>
      <c r="C13" s="128">
        <f>'II preb vse UE'!C36</f>
        <v>148215</v>
      </c>
      <c r="D13" s="90">
        <f>'I-17,18 vse UE'!D36</f>
        <v>3170449.11</v>
      </c>
      <c r="E13" s="121">
        <f t="shared" si="0"/>
        <v>21.390878858415139</v>
      </c>
      <c r="F13" s="122">
        <f t="shared" si="1"/>
        <v>76.232640265200075</v>
      </c>
    </row>
    <row r="14" spans="1:6" s="105" customFormat="1" ht="12" customHeight="1">
      <c r="A14" s="75">
        <v>6249</v>
      </c>
      <c r="B14" s="76" t="s">
        <v>51</v>
      </c>
      <c r="C14" s="128">
        <f>'II preb vse UE'!C58</f>
        <v>42091</v>
      </c>
      <c r="D14" s="90">
        <f>'I-17,18 vse UE'!D58</f>
        <v>971973.87</v>
      </c>
      <c r="E14" s="121">
        <f t="shared" si="0"/>
        <v>23.092201895892234</v>
      </c>
      <c r="F14" s="122">
        <f t="shared" si="1"/>
        <v>82.295801482153379</v>
      </c>
    </row>
    <row r="15" spans="1:6" s="105" customFormat="1" ht="12" customHeight="1">
      <c r="A15" s="75">
        <v>6246</v>
      </c>
      <c r="B15" s="76" t="s">
        <v>48</v>
      </c>
      <c r="C15" s="128">
        <f>'II preb vse UE'!C55</f>
        <v>36077</v>
      </c>
      <c r="D15" s="90">
        <f>'I-17,18 vse UE'!D55</f>
        <v>843140.55</v>
      </c>
      <c r="E15" s="121">
        <f t="shared" si="0"/>
        <v>23.370583751420575</v>
      </c>
      <c r="F15" s="122">
        <f t="shared" si="1"/>
        <v>83.287896476908685</v>
      </c>
    </row>
    <row r="16" spans="1:6" s="105" customFormat="1" ht="12" customHeight="1">
      <c r="A16" s="75">
        <v>6237</v>
      </c>
      <c r="B16" s="76" t="s">
        <v>39</v>
      </c>
      <c r="C16" s="128">
        <f>'II preb vse UE'!C46</f>
        <v>68609</v>
      </c>
      <c r="D16" s="90">
        <f>'I-17,18 vse UE'!D46</f>
        <v>1621021.56</v>
      </c>
      <c r="E16" s="121">
        <f t="shared" si="0"/>
        <v>23.626952149134954</v>
      </c>
      <c r="F16" s="122">
        <f t="shared" si="1"/>
        <v>84.201540089575744</v>
      </c>
    </row>
    <row r="17" spans="1:6" s="105" customFormat="1" ht="12" customHeight="1">
      <c r="A17" s="75">
        <v>6215</v>
      </c>
      <c r="B17" s="76" t="s">
        <v>17</v>
      </c>
      <c r="C17" s="128">
        <f>'II preb vse UE'!C24</f>
        <v>35751</v>
      </c>
      <c r="D17" s="90">
        <f>'I-17,18 vse UE'!D24</f>
        <v>847916.82</v>
      </c>
      <c r="E17" s="121">
        <f t="shared" si="0"/>
        <v>23.717289586305277</v>
      </c>
      <c r="F17" s="122">
        <f t="shared" si="1"/>
        <v>84.523483914131432</v>
      </c>
    </row>
    <row r="18" spans="1:6" s="105" customFormat="1" ht="12" customHeight="1">
      <c r="A18" s="75">
        <v>6255</v>
      </c>
      <c r="B18" s="76" t="s">
        <v>57</v>
      </c>
      <c r="C18" s="128">
        <f>'II preb vse UE'!C64</f>
        <v>44896</v>
      </c>
      <c r="D18" s="90">
        <f>'I-17,18 vse UE'!D64</f>
        <v>1111592.6000000001</v>
      </c>
      <c r="E18" s="121">
        <f t="shared" si="0"/>
        <v>24.759279223093372</v>
      </c>
      <c r="F18" s="122">
        <f t="shared" si="1"/>
        <v>88.236918115086866</v>
      </c>
    </row>
    <row r="19" spans="1:6" s="105" customFormat="1" ht="12" customHeight="1">
      <c r="A19" s="75">
        <v>6217</v>
      </c>
      <c r="B19" s="76" t="s">
        <v>19</v>
      </c>
      <c r="C19" s="128">
        <f>'II preb vse UE'!C26</f>
        <v>55044</v>
      </c>
      <c r="D19" s="90">
        <f>'I-17,18 vse UE'!D26</f>
        <v>1386024.34</v>
      </c>
      <c r="E19" s="121">
        <f t="shared" si="0"/>
        <v>25.1802983068091</v>
      </c>
      <c r="F19" s="122">
        <f t="shared" si="1"/>
        <v>89.737342504665364</v>
      </c>
    </row>
    <row r="20" spans="1:6" s="105" customFormat="1" ht="12" customHeight="1">
      <c r="A20" s="75">
        <v>6258</v>
      </c>
      <c r="B20" s="76" t="s">
        <v>60</v>
      </c>
      <c r="C20" s="128">
        <f>'II preb vse UE'!C67</f>
        <v>42359</v>
      </c>
      <c r="D20" s="90">
        <f>'I-17,18 vse UE'!D67</f>
        <v>1076579.71</v>
      </c>
      <c r="E20" s="121">
        <f t="shared" si="0"/>
        <v>25.415607308954414</v>
      </c>
      <c r="F20" s="122">
        <f t="shared" si="1"/>
        <v>90.575934814520366</v>
      </c>
    </row>
    <row r="21" spans="1:6" s="105" customFormat="1" ht="12" customHeight="1">
      <c r="A21" s="75">
        <v>6256</v>
      </c>
      <c r="B21" s="76" t="s">
        <v>58</v>
      </c>
      <c r="C21" s="128">
        <f>'II preb vse UE'!C65</f>
        <v>25173</v>
      </c>
      <c r="D21" s="90">
        <f>'I-17,18 vse UE'!D65</f>
        <v>657189.99</v>
      </c>
      <c r="E21" s="121">
        <f t="shared" si="0"/>
        <v>26.106939578119412</v>
      </c>
      <c r="F21" s="122">
        <f t="shared" si="1"/>
        <v>93.039699137987938</v>
      </c>
    </row>
    <row r="22" spans="1:6" s="105" customFormat="1" ht="12" customHeight="1">
      <c r="A22" s="75">
        <v>6218</v>
      </c>
      <c r="B22" s="76" t="s">
        <v>20</v>
      </c>
      <c r="C22" s="128">
        <f>'II preb vse UE'!C27</f>
        <v>81640</v>
      </c>
      <c r="D22" s="90">
        <f>'I-17,18 vse UE'!D27</f>
        <v>2134438.2400000002</v>
      </c>
      <c r="E22" s="51">
        <f t="shared" si="0"/>
        <v>26.144515433610977</v>
      </c>
      <c r="F22" s="122">
        <f t="shared" si="1"/>
        <v>93.173611666468204</v>
      </c>
    </row>
    <row r="23" spans="1:6" s="105" customFormat="1" ht="12" customHeight="1">
      <c r="A23" s="75">
        <v>6239</v>
      </c>
      <c r="B23" s="76" t="s">
        <v>41</v>
      </c>
      <c r="C23" s="128">
        <f>'II preb vse UE'!C48</f>
        <v>34616</v>
      </c>
      <c r="D23" s="90">
        <f>'I-17,18 vse UE'!D48</f>
        <v>959662.13</v>
      </c>
      <c r="E23" s="51">
        <f t="shared" si="0"/>
        <v>27.723079789692626</v>
      </c>
      <c r="F23" s="122">
        <f t="shared" si="1"/>
        <v>98.799286492133376</v>
      </c>
    </row>
    <row r="24" spans="1:6" s="105" customFormat="1" ht="12.75" customHeight="1" thickBot="1">
      <c r="A24" s="75">
        <v>6214</v>
      </c>
      <c r="B24" s="76" t="s">
        <v>16</v>
      </c>
      <c r="C24" s="128">
        <f>'II preb vse UE'!C23</f>
        <v>30437</v>
      </c>
      <c r="D24" s="90">
        <f>'I-17,18 vse UE'!D23</f>
        <v>845741.27</v>
      </c>
      <c r="E24" s="51">
        <f t="shared" si="0"/>
        <v>27.786617275027105</v>
      </c>
      <c r="F24" s="122">
        <f t="shared" si="1"/>
        <v>99.025720866098027</v>
      </c>
    </row>
    <row r="25" spans="1:6" s="105" customFormat="1" ht="15.75" customHeight="1" thickBot="1">
      <c r="A25" s="168"/>
      <c r="B25" s="197" t="s">
        <v>125</v>
      </c>
      <c r="C25" s="243">
        <f ca="1">SUM(C10:C68)</f>
        <v>2070050</v>
      </c>
      <c r="D25" s="198">
        <f ca="1">SUM(D10:D68)</f>
        <v>58085520.169999979</v>
      </c>
      <c r="E25" s="202">
        <f t="shared" ca="1" si="0"/>
        <v>28.059959986473746</v>
      </c>
      <c r="F25" s="203">
        <f t="shared" ca="1" si="1"/>
        <v>99.999857400120263</v>
      </c>
    </row>
    <row r="26" spans="1:6" s="105" customFormat="1" ht="12" customHeight="1">
      <c r="A26" s="75">
        <v>6221</v>
      </c>
      <c r="B26" s="76" t="s">
        <v>23</v>
      </c>
      <c r="C26" s="128">
        <f>'II preb vse UE'!C30</f>
        <v>19338</v>
      </c>
      <c r="D26" s="90">
        <f>'I-17,18 vse UE'!D30</f>
        <v>554398.18000000005</v>
      </c>
      <c r="E26" s="51">
        <f t="shared" si="0"/>
        <v>28.668847864308617</v>
      </c>
      <c r="F26" s="122">
        <f t="shared" si="1"/>
        <v>102.16980707166293</v>
      </c>
    </row>
    <row r="27" spans="1:6" s="105" customFormat="1" ht="12" customHeight="1">
      <c r="A27" s="75">
        <v>6223</v>
      </c>
      <c r="B27" s="76" t="s">
        <v>25</v>
      </c>
      <c r="C27" s="128">
        <f>'II preb vse UE'!C32</f>
        <v>21149</v>
      </c>
      <c r="D27" s="90">
        <f>'I-17,18 vse UE'!D32</f>
        <v>610292.06999999995</v>
      </c>
      <c r="E27" s="51">
        <f t="shared" si="0"/>
        <v>28.8567814081044</v>
      </c>
      <c r="F27" s="122">
        <f t="shared" si="1"/>
        <v>102.83956310799857</v>
      </c>
    </row>
    <row r="28" spans="1:6" s="105" customFormat="1" ht="12" customHeight="1">
      <c r="A28" s="75">
        <v>6232</v>
      </c>
      <c r="B28" s="76" t="s">
        <v>34</v>
      </c>
      <c r="C28" s="128">
        <f>'II preb vse UE'!C41</f>
        <v>64825</v>
      </c>
      <c r="D28" s="90">
        <f>'I-17,18 vse UE'!D41</f>
        <v>1895919.29</v>
      </c>
      <c r="E28" s="51">
        <f t="shared" si="0"/>
        <v>29.246730273814116</v>
      </c>
      <c r="F28" s="122">
        <f t="shared" si="1"/>
        <v>104.22925970710661</v>
      </c>
    </row>
    <row r="29" spans="1:6" s="105" customFormat="1" ht="12" customHeight="1">
      <c r="A29" s="75">
        <v>6247</v>
      </c>
      <c r="B29" s="76" t="s">
        <v>49</v>
      </c>
      <c r="C29" s="128">
        <f>'II preb vse UE'!C56</f>
        <v>23611</v>
      </c>
      <c r="D29" s="90">
        <f>'I-17,18 vse UE'!D56</f>
        <v>696318.38</v>
      </c>
      <c r="E29" s="51">
        <f t="shared" si="0"/>
        <v>29.491270170683155</v>
      </c>
      <c r="F29" s="122">
        <f t="shared" si="1"/>
        <v>105.1007490045729</v>
      </c>
    </row>
    <row r="30" spans="1:6" s="105" customFormat="1" ht="12" customHeight="1">
      <c r="A30" s="75">
        <v>6253</v>
      </c>
      <c r="B30" s="76" t="s">
        <v>55</v>
      </c>
      <c r="C30" s="128">
        <f>'II preb vse UE'!C62</f>
        <v>21409</v>
      </c>
      <c r="D30" s="90">
        <f>'I-17,18 vse UE'!D62</f>
        <v>661318.03</v>
      </c>
      <c r="E30" s="51">
        <f t="shared" si="0"/>
        <v>30.88972067821944</v>
      </c>
      <c r="F30" s="122">
        <f t="shared" si="1"/>
        <v>110.08453556029737</v>
      </c>
    </row>
    <row r="31" spans="1:6" s="105" customFormat="1" ht="12" customHeight="1">
      <c r="A31" s="75">
        <v>6245</v>
      </c>
      <c r="B31" s="80" t="s">
        <v>47</v>
      </c>
      <c r="C31" s="128">
        <f>'II preb vse UE'!C54</f>
        <v>21133</v>
      </c>
      <c r="D31" s="90">
        <f>'I-17,18 vse UE'!D54</f>
        <v>656412.27</v>
      </c>
      <c r="E31" s="121">
        <f t="shared" si="0"/>
        <v>31.061007429139263</v>
      </c>
      <c r="F31" s="122">
        <f t="shared" si="1"/>
        <v>110.69496589144428</v>
      </c>
    </row>
    <row r="32" spans="1:6" s="105" customFormat="1" ht="12" customHeight="1">
      <c r="A32" s="81">
        <v>6231</v>
      </c>
      <c r="B32" s="76" t="s">
        <v>33</v>
      </c>
      <c r="C32" s="128">
        <f>'II preb vse UE'!C40</f>
        <v>58035</v>
      </c>
      <c r="D32" s="90">
        <f>'I-17,18 vse UE'!D40</f>
        <v>1822209.39</v>
      </c>
      <c r="E32" s="121">
        <f t="shared" si="0"/>
        <v>31.398455931765312</v>
      </c>
      <c r="F32" s="122">
        <f t="shared" si="1"/>
        <v>111.89756212318358</v>
      </c>
    </row>
    <row r="33" spans="1:6" s="105" customFormat="1" ht="12" customHeight="1">
      <c r="A33" s="81">
        <v>6211</v>
      </c>
      <c r="B33" s="82" t="s">
        <v>13</v>
      </c>
      <c r="C33" s="128">
        <f>'II preb vse UE'!C20</f>
        <v>16314</v>
      </c>
      <c r="D33" s="90">
        <f>'I-17,18 vse UE'!D20</f>
        <v>513926.02</v>
      </c>
      <c r="E33" s="121">
        <f t="shared" si="0"/>
        <v>31.502146622532795</v>
      </c>
      <c r="F33" s="122">
        <f t="shared" si="1"/>
        <v>112.26709416440769</v>
      </c>
    </row>
    <row r="34" spans="1:6" s="105" customFormat="1" ht="12" customHeight="1">
      <c r="A34" s="75">
        <v>6203</v>
      </c>
      <c r="B34" s="82" t="s">
        <v>5</v>
      </c>
      <c r="C34" s="128">
        <f>'II preb vse UE'!C12</f>
        <v>64888</v>
      </c>
      <c r="D34" s="90">
        <f>'I-17,18 vse UE'!D12</f>
        <v>2044210.54</v>
      </c>
      <c r="E34" s="121">
        <f t="shared" si="0"/>
        <v>31.503676180495624</v>
      </c>
      <c r="F34" s="122">
        <f t="shared" si="1"/>
        <v>112.27254519064726</v>
      </c>
    </row>
    <row r="35" spans="1:6" s="105" customFormat="1" ht="12" customHeight="1">
      <c r="A35" s="75">
        <v>6244</v>
      </c>
      <c r="B35" s="76" t="s">
        <v>46</v>
      </c>
      <c r="C35" s="128">
        <f>'II preb vse UE'!C53</f>
        <v>25329</v>
      </c>
      <c r="D35" s="90">
        <f>'I-17,18 vse UE'!D53</f>
        <v>803965.02</v>
      </c>
      <c r="E35" s="121">
        <f t="shared" si="0"/>
        <v>31.74089067866872</v>
      </c>
      <c r="F35" s="122">
        <f t="shared" si="1"/>
        <v>113.11792829176308</v>
      </c>
    </row>
    <row r="36" spans="1:6" s="105" customFormat="1" ht="12" customHeight="1">
      <c r="A36" s="75">
        <v>6230</v>
      </c>
      <c r="B36" s="76" t="s">
        <v>32</v>
      </c>
      <c r="C36" s="128">
        <f>'II preb vse UE'!C39</f>
        <v>54822</v>
      </c>
      <c r="D36" s="90">
        <f>'I-17,18 vse UE'!D39</f>
        <v>1769361.12</v>
      </c>
      <c r="E36" s="121">
        <f t="shared" si="0"/>
        <v>32.274654700667618</v>
      </c>
      <c r="F36" s="122">
        <f t="shared" si="1"/>
        <v>115.02015217629231</v>
      </c>
    </row>
    <row r="37" spans="1:6" s="105" customFormat="1" ht="12" customHeight="1">
      <c r="A37" s="75">
        <v>6240</v>
      </c>
      <c r="B37" s="76" t="s">
        <v>42</v>
      </c>
      <c r="C37" s="128">
        <f>'II preb vse UE'!C49</f>
        <v>24917</v>
      </c>
      <c r="D37" s="90">
        <f>'I-17,18 vse UE'!D49</f>
        <v>804879.19</v>
      </c>
      <c r="E37" s="121">
        <f t="shared" si="0"/>
        <v>32.302411606533688</v>
      </c>
      <c r="F37" s="122">
        <f t="shared" si="1"/>
        <v>115.11907201188058</v>
      </c>
    </row>
    <row r="38" spans="1:6" s="105" customFormat="1" ht="12" customHeight="1">
      <c r="A38" s="75">
        <v>6248</v>
      </c>
      <c r="B38" s="76" t="s">
        <v>50</v>
      </c>
      <c r="C38" s="128">
        <f>'II preb vse UE'!C57</f>
        <v>19992</v>
      </c>
      <c r="D38" s="90">
        <f>'I-17,18 vse UE'!D57</f>
        <v>646240.18999999994</v>
      </c>
      <c r="E38" s="121">
        <f t="shared" si="0"/>
        <v>32.324939475790316</v>
      </c>
      <c r="F38" s="122">
        <f t="shared" si="1"/>
        <v>115.19935664928838</v>
      </c>
    </row>
    <row r="39" spans="1:6" s="105" customFormat="1" ht="12" customHeight="1">
      <c r="A39" s="75">
        <v>6201</v>
      </c>
      <c r="B39" s="76" t="s">
        <v>3</v>
      </c>
      <c r="C39" s="128">
        <f>'II preb vse UE'!C10</f>
        <v>24747</v>
      </c>
      <c r="D39" s="90">
        <f>'I-17,18 vse UE'!D10</f>
        <v>819044.36</v>
      </c>
      <c r="E39" s="121">
        <f t="shared" si="0"/>
        <v>33.096713136945894</v>
      </c>
      <c r="F39" s="122">
        <f t="shared" si="1"/>
        <v>117.94979735190982</v>
      </c>
    </row>
    <row r="40" spans="1:6" s="105" customFormat="1" ht="12" customHeight="1">
      <c r="A40" s="75">
        <v>6229</v>
      </c>
      <c r="B40" s="76" t="s">
        <v>31</v>
      </c>
      <c r="C40" s="128">
        <f>'II preb vse UE'!C38</f>
        <v>16085</v>
      </c>
      <c r="D40" s="90">
        <f>'I-17,18 vse UE'!D38</f>
        <v>533340.16000000003</v>
      </c>
      <c r="E40" s="121">
        <f t="shared" si="0"/>
        <v>33.157610195834629</v>
      </c>
      <c r="F40" s="122">
        <f t="shared" si="1"/>
        <v>118.16682179556176</v>
      </c>
    </row>
    <row r="41" spans="1:6" s="105" customFormat="1" ht="12" customHeight="1">
      <c r="A41" s="75">
        <v>6250</v>
      </c>
      <c r="B41" s="76" t="s">
        <v>52</v>
      </c>
      <c r="C41" s="128">
        <f>'II preb vse UE'!C59</f>
        <v>32194</v>
      </c>
      <c r="D41" s="90">
        <f>'I-17,18 vse UE'!D59</f>
        <v>1091137.96</v>
      </c>
      <c r="E41" s="121">
        <f t="shared" si="0"/>
        <v>33.892587438653166</v>
      </c>
      <c r="F41" s="122">
        <f t="shared" si="1"/>
        <v>120.78612772150096</v>
      </c>
    </row>
    <row r="42" spans="1:6" s="105" customFormat="1" ht="12" customHeight="1">
      <c r="A42" s="75">
        <v>6219</v>
      </c>
      <c r="B42" s="76" t="s">
        <v>21</v>
      </c>
      <c r="C42" s="128">
        <f>'II preb vse UE'!C28</f>
        <v>28275</v>
      </c>
      <c r="D42" s="90">
        <f>'I-17,18 vse UE'!D28</f>
        <v>968253.62</v>
      </c>
      <c r="E42" s="121">
        <f t="shared" ref="E42:E68" si="2">D42/C42</f>
        <v>34.244159858532271</v>
      </c>
      <c r="F42" s="122">
        <f t="shared" ref="F42:F68" si="3">E42*100/28.06</f>
        <v>122.03905865478357</v>
      </c>
    </row>
    <row r="43" spans="1:6" s="105" customFormat="1" ht="12" customHeight="1">
      <c r="A43" s="75">
        <v>6238</v>
      </c>
      <c r="B43" s="76" t="s">
        <v>40</v>
      </c>
      <c r="C43" s="128">
        <f>'II preb vse UE'!C47</f>
        <v>15766</v>
      </c>
      <c r="D43" s="90">
        <f>'I-17,18 vse UE'!D47</f>
        <v>543452.93999999994</v>
      </c>
      <c r="E43" s="121">
        <f t="shared" si="2"/>
        <v>34.469931498160598</v>
      </c>
      <c r="F43" s="122">
        <f t="shared" si="3"/>
        <v>122.84366178959587</v>
      </c>
    </row>
    <row r="44" spans="1:6" s="105" customFormat="1" ht="12" customHeight="1">
      <c r="A44" s="75">
        <v>6234</v>
      </c>
      <c r="B44" s="76" t="s">
        <v>36</v>
      </c>
      <c r="C44" s="128">
        <f>'II preb vse UE'!C43</f>
        <v>19103</v>
      </c>
      <c r="D44" s="90">
        <f>'I-17,18 vse UE'!D43</f>
        <v>662113.91</v>
      </c>
      <c r="E44" s="121">
        <f t="shared" si="2"/>
        <v>34.660205726849185</v>
      </c>
      <c r="F44" s="122">
        <f t="shared" si="3"/>
        <v>123.52175953973338</v>
      </c>
    </row>
    <row r="45" spans="1:6" s="105" customFormat="1" ht="12" customHeight="1">
      <c r="A45" s="75">
        <v>6236</v>
      </c>
      <c r="B45" s="76" t="s">
        <v>38</v>
      </c>
      <c r="C45" s="128">
        <f>'II preb vse UE'!C45</f>
        <v>22232</v>
      </c>
      <c r="D45" s="90">
        <f>'I-17,18 vse UE'!D45</f>
        <v>775582.48</v>
      </c>
      <c r="E45" s="121">
        <f t="shared" si="2"/>
        <v>34.885861820798844</v>
      </c>
      <c r="F45" s="122">
        <f t="shared" si="3"/>
        <v>124.3259508937949</v>
      </c>
    </row>
    <row r="46" spans="1:6" s="105" customFormat="1" ht="12" customHeight="1">
      <c r="A46" s="75">
        <v>6252</v>
      </c>
      <c r="B46" s="76" t="s">
        <v>54</v>
      </c>
      <c r="C46" s="128">
        <f>'II preb vse UE'!C61</f>
        <v>16041</v>
      </c>
      <c r="D46" s="90">
        <f>'I-17,18 vse UE'!D61</f>
        <v>574275.74</v>
      </c>
      <c r="E46" s="121">
        <f t="shared" si="2"/>
        <v>35.800494981609624</v>
      </c>
      <c r="F46" s="122">
        <f t="shared" si="3"/>
        <v>127.58551312049046</v>
      </c>
    </row>
    <row r="47" spans="1:6" s="105" customFormat="1" ht="12" customHeight="1">
      <c r="A47" s="75">
        <v>6220</v>
      </c>
      <c r="B47" s="76" t="s">
        <v>22</v>
      </c>
      <c r="C47" s="128">
        <f>'II preb vse UE'!C29</f>
        <v>17230</v>
      </c>
      <c r="D47" s="90">
        <f>'I-17,18 vse UE'!D29</f>
        <v>619411.96</v>
      </c>
      <c r="E47" s="121">
        <f t="shared" si="2"/>
        <v>35.94962042948346</v>
      </c>
      <c r="F47" s="122">
        <f t="shared" si="3"/>
        <v>128.11696517991257</v>
      </c>
    </row>
    <row r="48" spans="1:6" s="105" customFormat="1" ht="12" customHeight="1">
      <c r="A48" s="75">
        <v>6225</v>
      </c>
      <c r="B48" s="76" t="s">
        <v>27</v>
      </c>
      <c r="C48" s="128">
        <f>'II preb vse UE'!C34</f>
        <v>17473</v>
      </c>
      <c r="D48" s="90">
        <f>'I-17,18 vse UE'!D34</f>
        <v>632129.51</v>
      </c>
      <c r="E48" s="121">
        <f t="shared" si="2"/>
        <v>36.177503004635724</v>
      </c>
      <c r="F48" s="122">
        <f t="shared" si="3"/>
        <v>128.92909124959274</v>
      </c>
    </row>
    <row r="49" spans="1:6" s="105" customFormat="1" ht="12" customHeight="1">
      <c r="A49" s="75">
        <v>6243</v>
      </c>
      <c r="B49" s="76" t="s">
        <v>45</v>
      </c>
      <c r="C49" s="128">
        <f>'II preb vse UE'!C52</f>
        <v>18111</v>
      </c>
      <c r="D49" s="90">
        <f>'I-17,18 vse UE'!D52</f>
        <v>658083.25</v>
      </c>
      <c r="E49" s="121">
        <f t="shared" si="2"/>
        <v>36.336107890232455</v>
      </c>
      <c r="F49" s="122">
        <f t="shared" si="3"/>
        <v>129.49432605214704</v>
      </c>
    </row>
    <row r="50" spans="1:6" s="105" customFormat="1" ht="12" customHeight="1">
      <c r="A50" s="75">
        <v>6257</v>
      </c>
      <c r="B50" s="76" t="s">
        <v>59</v>
      </c>
      <c r="C50" s="128">
        <f>'II preb vse UE'!C66</f>
        <v>16476</v>
      </c>
      <c r="D50" s="90">
        <f>'I-17,18 vse UE'!D66</f>
        <v>631164.47</v>
      </c>
      <c r="E50" s="121">
        <f t="shared" si="2"/>
        <v>38.308113012867196</v>
      </c>
      <c r="F50" s="122">
        <f t="shared" si="3"/>
        <v>136.52214188477262</v>
      </c>
    </row>
    <row r="51" spans="1:6" s="105" customFormat="1" ht="12" customHeight="1">
      <c r="A51" s="75">
        <v>6241</v>
      </c>
      <c r="B51" s="76" t="s">
        <v>43</v>
      </c>
      <c r="C51" s="128">
        <f>'II preb vse UE'!C50</f>
        <v>13441</v>
      </c>
      <c r="D51" s="90">
        <f>'I-17,18 vse UE'!D50</f>
        <v>515591.42</v>
      </c>
      <c r="E51" s="121">
        <f t="shared" si="2"/>
        <v>38.359602708131831</v>
      </c>
      <c r="F51" s="122">
        <f t="shared" si="3"/>
        <v>136.70564044238003</v>
      </c>
    </row>
    <row r="52" spans="1:6" s="105" customFormat="1" ht="12" customHeight="1">
      <c r="A52" s="75">
        <v>6242</v>
      </c>
      <c r="B52" s="76" t="s">
        <v>44</v>
      </c>
      <c r="C52" s="128">
        <f>'II preb vse UE'!C51</f>
        <v>14552</v>
      </c>
      <c r="D52" s="90">
        <f>'I-17,18 vse UE'!D51</f>
        <v>572542.03</v>
      </c>
      <c r="E52" s="121">
        <f t="shared" si="2"/>
        <v>39.344559510720181</v>
      </c>
      <c r="F52" s="122">
        <f t="shared" si="3"/>
        <v>140.21582149223158</v>
      </c>
    </row>
    <row r="53" spans="1:6" s="105" customFormat="1" ht="12" customHeight="1">
      <c r="A53" s="75">
        <v>6226</v>
      </c>
      <c r="B53" s="76" t="s">
        <v>28</v>
      </c>
      <c r="C53" s="128">
        <f>'II preb vse UE'!C35</f>
        <v>14048</v>
      </c>
      <c r="D53" s="90">
        <f>'I-17,18 vse UE'!D35</f>
        <v>561364.67000000004</v>
      </c>
      <c r="E53" s="121">
        <f t="shared" si="2"/>
        <v>39.960469105922556</v>
      </c>
      <c r="F53" s="122">
        <f t="shared" si="3"/>
        <v>142.41079510307398</v>
      </c>
    </row>
    <row r="54" spans="1:6" s="105" customFormat="1" ht="12" customHeight="1">
      <c r="A54" s="75">
        <v>6233</v>
      </c>
      <c r="B54" s="76" t="s">
        <v>35</v>
      </c>
      <c r="C54" s="128">
        <f>'II preb vse UE'!C42</f>
        <v>16066</v>
      </c>
      <c r="D54" s="90">
        <f>'I-17,18 vse UE'!D42</f>
        <v>644724.99</v>
      </c>
      <c r="E54" s="121">
        <f t="shared" si="2"/>
        <v>40.129776546744679</v>
      </c>
      <c r="F54" s="122">
        <f t="shared" si="3"/>
        <v>143.01417158497748</v>
      </c>
    </row>
    <row r="55" spans="1:6" s="105" customFormat="1" ht="12" customHeight="1">
      <c r="A55" s="75">
        <v>6254</v>
      </c>
      <c r="B55" s="76" t="s">
        <v>56</v>
      </c>
      <c r="C55" s="128">
        <f>'II preb vse UE'!C63</f>
        <v>14784</v>
      </c>
      <c r="D55" s="90">
        <f>'I-17,18 vse UE'!D63</f>
        <v>601856.06000000006</v>
      </c>
      <c r="E55" s="121">
        <f t="shared" si="2"/>
        <v>40.709960768398275</v>
      </c>
      <c r="F55" s="122">
        <f t="shared" si="3"/>
        <v>145.08182739985131</v>
      </c>
    </row>
    <row r="56" spans="1:6" s="105" customFormat="1" ht="12" customHeight="1">
      <c r="A56" s="75">
        <v>6202</v>
      </c>
      <c r="B56" s="76" t="s">
        <v>4</v>
      </c>
      <c r="C56" s="128">
        <f>'II preb vse UE'!C11</f>
        <v>24089</v>
      </c>
      <c r="D56" s="90">
        <f>'I-17,18 vse UE'!D11</f>
        <v>981825.69</v>
      </c>
      <c r="E56" s="121">
        <f t="shared" si="2"/>
        <v>40.758258541242888</v>
      </c>
      <c r="F56" s="122">
        <f t="shared" si="3"/>
        <v>145.25395061027402</v>
      </c>
    </row>
    <row r="57" spans="1:6" s="105" customFormat="1" ht="12" customHeight="1">
      <c r="A57" s="75">
        <v>6204</v>
      </c>
      <c r="B57" s="76" t="s">
        <v>6</v>
      </c>
      <c r="C57" s="128">
        <f>'II preb vse UE'!C13</f>
        <v>16770</v>
      </c>
      <c r="D57" s="90">
        <f>'I-17,18 vse UE'!D13</f>
        <v>683751.52</v>
      </c>
      <c r="E57" s="121">
        <f t="shared" si="2"/>
        <v>40.772302921884318</v>
      </c>
      <c r="F57" s="122">
        <f t="shared" si="3"/>
        <v>145.30400185988711</v>
      </c>
    </row>
    <row r="58" spans="1:6" s="105" customFormat="1" ht="12" customHeight="1">
      <c r="A58" s="75">
        <v>6216</v>
      </c>
      <c r="B58" s="76" t="s">
        <v>18</v>
      </c>
      <c r="C58" s="128">
        <f>'II preb vse UE'!C25</f>
        <v>16694</v>
      </c>
      <c r="D58" s="90">
        <f>'I-17,18 vse UE'!D25</f>
        <v>684549.84</v>
      </c>
      <c r="E58" s="121">
        <f t="shared" si="2"/>
        <v>41.00574098478495</v>
      </c>
      <c r="F58" s="122">
        <f t="shared" si="3"/>
        <v>146.13592653166413</v>
      </c>
    </row>
    <row r="59" spans="1:6" s="105" customFormat="1" ht="12" customHeight="1">
      <c r="A59" s="75">
        <v>6251</v>
      </c>
      <c r="B59" s="76" t="s">
        <v>53</v>
      </c>
      <c r="C59" s="128">
        <f>'II preb vse UE'!C60</f>
        <v>18257</v>
      </c>
      <c r="D59" s="90">
        <f>'I-17,18 vse UE'!D60</f>
        <v>748778.86</v>
      </c>
      <c r="E59" s="121">
        <f t="shared" si="2"/>
        <v>41.013247521498606</v>
      </c>
      <c r="F59" s="122">
        <f t="shared" si="3"/>
        <v>146.16267826621029</v>
      </c>
    </row>
    <row r="60" spans="1:6" s="105" customFormat="1" ht="12" customHeight="1">
      <c r="A60" s="75">
        <v>6208</v>
      </c>
      <c r="B60" s="76" t="s">
        <v>10</v>
      </c>
      <c r="C60" s="128">
        <f>'II preb vse UE'!C17</f>
        <v>19890</v>
      </c>
      <c r="D60" s="90">
        <f>'I-17,18 vse UE'!D17</f>
        <v>823704.32</v>
      </c>
      <c r="E60" s="121">
        <f t="shared" si="2"/>
        <v>41.412987430869784</v>
      </c>
      <c r="F60" s="122">
        <f t="shared" si="3"/>
        <v>147.58726810716243</v>
      </c>
    </row>
    <row r="61" spans="1:6" s="105" customFormat="1" ht="12" customHeight="1">
      <c r="A61" s="75">
        <v>6235</v>
      </c>
      <c r="B61" s="76" t="s">
        <v>37</v>
      </c>
      <c r="C61" s="128">
        <f>'II preb vse UE'!C44</f>
        <v>17613</v>
      </c>
      <c r="D61" s="90">
        <f>'I-17,18 vse UE'!D44</f>
        <v>745136.91</v>
      </c>
      <c r="E61" s="121">
        <f t="shared" si="2"/>
        <v>42.306075625958101</v>
      </c>
      <c r="F61" s="122">
        <f t="shared" si="3"/>
        <v>150.77004856007878</v>
      </c>
    </row>
    <row r="62" spans="1:6" s="105" customFormat="1" ht="12" customHeight="1">
      <c r="A62" s="75">
        <v>6222</v>
      </c>
      <c r="B62" s="76" t="s">
        <v>24</v>
      </c>
      <c r="C62" s="128">
        <f>'II preb vse UE'!C31</f>
        <v>22464</v>
      </c>
      <c r="D62" s="90">
        <f>'I-17,18 vse UE'!D31</f>
        <v>975343.98</v>
      </c>
      <c r="E62" s="121">
        <f t="shared" si="2"/>
        <v>43.418090277777779</v>
      </c>
      <c r="F62" s="122">
        <f t="shared" si="3"/>
        <v>154.73303734061932</v>
      </c>
    </row>
    <row r="63" spans="1:6" s="105" customFormat="1" ht="12" customHeight="1">
      <c r="A63" s="75">
        <v>6205</v>
      </c>
      <c r="B63" s="76" t="s">
        <v>7</v>
      </c>
      <c r="C63" s="128">
        <f>'II preb vse UE'!C14</f>
        <v>18059</v>
      </c>
      <c r="D63" s="90">
        <f>'I-17,18 vse UE'!D14</f>
        <v>796123.14</v>
      </c>
      <c r="E63" s="121">
        <f t="shared" si="2"/>
        <v>44.084563929342714</v>
      </c>
      <c r="F63" s="122">
        <f t="shared" si="3"/>
        <v>157.10821072467112</v>
      </c>
    </row>
    <row r="64" spans="1:6" s="105" customFormat="1" ht="12" customHeight="1">
      <c r="A64" s="75">
        <v>6212</v>
      </c>
      <c r="B64" s="76" t="s">
        <v>14</v>
      </c>
      <c r="C64" s="128">
        <f>'II preb vse UE'!C21</f>
        <v>13313</v>
      </c>
      <c r="D64" s="90">
        <f>'I-17,18 vse UE'!D21</f>
        <v>595721.06999999995</v>
      </c>
      <c r="E64" s="121">
        <f t="shared" si="2"/>
        <v>44.74731991286712</v>
      </c>
      <c r="F64" s="122">
        <f t="shared" si="3"/>
        <v>159.47013511356781</v>
      </c>
    </row>
    <row r="65" spans="1:6" s="105" customFormat="1" ht="12" customHeight="1">
      <c r="A65" s="75">
        <v>6207</v>
      </c>
      <c r="B65" s="76" t="s">
        <v>9</v>
      </c>
      <c r="C65" s="128">
        <f>'II preb vse UE'!C16</f>
        <v>8787</v>
      </c>
      <c r="D65" s="90">
        <f>'I-17,18 vse UE'!D16</f>
        <v>415286.99</v>
      </c>
      <c r="E65" s="121">
        <f t="shared" si="2"/>
        <v>47.2615215659497</v>
      </c>
      <c r="F65" s="122">
        <f t="shared" si="3"/>
        <v>168.43022653581502</v>
      </c>
    </row>
    <row r="66" spans="1:6" s="105" customFormat="1" ht="12" customHeight="1">
      <c r="A66" s="75">
        <v>6213</v>
      </c>
      <c r="B66" s="76" t="s">
        <v>15</v>
      </c>
      <c r="C66" s="128">
        <f>'II preb vse UE'!C22</f>
        <v>16099</v>
      </c>
      <c r="D66" s="90">
        <f>'I-17,18 vse UE'!D22</f>
        <v>774799.97</v>
      </c>
      <c r="E66" s="121">
        <f t="shared" si="2"/>
        <v>48.127211006894839</v>
      </c>
      <c r="F66" s="122">
        <f t="shared" si="3"/>
        <v>171.51536353134298</v>
      </c>
    </row>
    <row r="67" spans="1:6" s="105" customFormat="1" ht="12" customHeight="1">
      <c r="A67" s="83">
        <v>6210</v>
      </c>
      <c r="B67" s="80" t="s">
        <v>12</v>
      </c>
      <c r="C67" s="128">
        <f>'II preb vse UE'!C19</f>
        <v>9191</v>
      </c>
      <c r="D67" s="90">
        <f>'I-17,18 vse UE'!D19</f>
        <v>459028.4</v>
      </c>
      <c r="E67" s="121">
        <f t="shared" si="2"/>
        <v>49.943248830377549</v>
      </c>
      <c r="F67" s="122">
        <f t="shared" si="3"/>
        <v>177.98734437055435</v>
      </c>
    </row>
    <row r="68" spans="1:6" s="95" customFormat="1" ht="12" customHeight="1">
      <c r="A68" s="75">
        <v>6228</v>
      </c>
      <c r="B68" s="76" t="s">
        <v>30</v>
      </c>
      <c r="C68" s="128">
        <f>'II preb vse UE'!C37</f>
        <v>8345</v>
      </c>
      <c r="D68" s="90">
        <f>'I-17,18 vse UE'!D37</f>
        <v>462080.03</v>
      </c>
      <c r="E68" s="121">
        <f t="shared" si="2"/>
        <v>55.372082684242066</v>
      </c>
      <c r="F68" s="122">
        <f t="shared" si="3"/>
        <v>197.33457834726326</v>
      </c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&amp;R19</oddHeader>
    <oddFooter>&amp;C&amp;8Ministrstvo za javno upravo / Služba za upravne enote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7"/>
  </sheetPr>
  <dimension ref="A1:F61"/>
  <sheetViews>
    <sheetView zoomScaleNormal="100" workbookViewId="0">
      <selection activeCell="E20" sqref="E20"/>
    </sheetView>
  </sheetViews>
  <sheetFormatPr defaultRowHeight="12.75"/>
  <cols>
    <col min="1" max="1" width="9.140625" style="62"/>
    <col min="2" max="2" width="16.7109375" style="62" bestFit="1" customWidth="1"/>
    <col min="3" max="4" width="13.7109375" style="62" customWidth="1"/>
    <col min="5" max="5" width="17" style="62" bestFit="1" customWidth="1"/>
    <col min="6" max="6" width="13.7109375" style="62" customWidth="1"/>
    <col min="7" max="16384" width="9.140625" style="62"/>
  </cols>
  <sheetData>
    <row r="1" spans="1:6">
      <c r="A1" s="62" t="s">
        <v>89</v>
      </c>
      <c r="E1" s="63"/>
    </row>
    <row r="2" spans="1:6" s="64" customFormat="1" ht="15">
      <c r="A2" s="64" t="s">
        <v>140</v>
      </c>
      <c r="E2" s="65"/>
    </row>
    <row r="3" spans="1:6" s="16" customFormat="1" ht="15.75">
      <c r="A3" s="16" t="s">
        <v>90</v>
      </c>
      <c r="E3" s="66"/>
    </row>
    <row r="4" spans="1:6" s="16" customFormat="1" ht="15.75">
      <c r="A4" s="16" t="s">
        <v>71</v>
      </c>
    </row>
    <row r="5" spans="1:6" ht="13.5" thickBot="1"/>
    <row r="6" spans="1:6" s="117" customFormat="1" ht="12">
      <c r="A6" s="67" t="s">
        <v>67</v>
      </c>
      <c r="B6" s="68" t="s">
        <v>68</v>
      </c>
      <c r="C6" s="116" t="s">
        <v>81</v>
      </c>
      <c r="D6" s="68" t="s">
        <v>77</v>
      </c>
      <c r="E6" s="67" t="s">
        <v>82</v>
      </c>
      <c r="F6" s="68" t="s">
        <v>83</v>
      </c>
    </row>
    <row r="7" spans="1:6" s="117" customFormat="1" ht="12">
      <c r="A7" s="70"/>
      <c r="B7" s="71"/>
      <c r="C7" s="118" t="s">
        <v>84</v>
      </c>
      <c r="D7" s="71" t="s">
        <v>78</v>
      </c>
      <c r="E7" s="70" t="s">
        <v>85</v>
      </c>
      <c r="F7" s="71" t="s">
        <v>86</v>
      </c>
    </row>
    <row r="8" spans="1:6" s="117" customFormat="1" ht="12">
      <c r="A8" s="70"/>
      <c r="B8" s="71"/>
      <c r="C8" s="118" t="d">
        <v>2018-07-01</v>
      </c>
      <c r="D8" s="71" t="s">
        <v>142</v>
      </c>
      <c r="E8" s="70" t="s">
        <v>87</v>
      </c>
      <c r="F8" s="71" t="s">
        <v>88</v>
      </c>
    </row>
    <row r="9" spans="1:6" s="117" customFormat="1" ht="12">
      <c r="A9" s="70"/>
      <c r="B9" s="71"/>
      <c r="C9" s="71"/>
      <c r="D9" s="71" t="s">
        <v>1</v>
      </c>
      <c r="E9" s="70" t="s">
        <v>1</v>
      </c>
      <c r="F9" s="71"/>
    </row>
    <row r="10" spans="1:6" ht="13.5" thickBot="1">
      <c r="A10" s="72"/>
      <c r="B10" s="14"/>
      <c r="C10" s="119">
        <v>1</v>
      </c>
      <c r="D10" s="73">
        <v>2</v>
      </c>
      <c r="E10" s="120" t="s">
        <v>2</v>
      </c>
      <c r="F10" s="119"/>
    </row>
    <row r="12" spans="1:6" s="95" customFormat="1" ht="12" customHeight="1">
      <c r="A12" s="75">
        <v>6206</v>
      </c>
      <c r="B12" s="76" t="s">
        <v>8</v>
      </c>
      <c r="C12" s="123">
        <f>'II preb vse UE'!C15</f>
        <v>58937</v>
      </c>
      <c r="D12" s="123">
        <f>'II preb vse UE'!D15</f>
        <v>1063289.4099999999</v>
      </c>
      <c r="E12" s="129">
        <f t="shared" ref="E12:E21" si="0">D12/C12</f>
        <v>18.041118652120058</v>
      </c>
      <c r="F12" s="130">
        <f t="shared" ref="F12:F21" si="1">E12*100/25.81</f>
        <v>69.899723564975048</v>
      </c>
    </row>
    <row r="13" spans="1:6" s="95" customFormat="1" ht="12" customHeight="1">
      <c r="A13" s="75">
        <v>6227</v>
      </c>
      <c r="B13" s="76" t="s">
        <v>29</v>
      </c>
      <c r="C13" s="123">
        <f>'II preb vse UE'!C36</f>
        <v>148215</v>
      </c>
      <c r="D13" s="123">
        <f>'II preb vse UE'!D36</f>
        <v>3170449.11</v>
      </c>
      <c r="E13" s="129">
        <f t="shared" si="0"/>
        <v>21.390878858415139</v>
      </c>
      <c r="F13" s="130">
        <f t="shared" si="1"/>
        <v>82.878259815634024</v>
      </c>
    </row>
    <row r="14" spans="1:6" s="95" customFormat="1" ht="12" customHeight="1">
      <c r="A14" s="75">
        <v>6237</v>
      </c>
      <c r="B14" s="76" t="s">
        <v>39</v>
      </c>
      <c r="C14" s="128">
        <f>'II preb vse UE'!C46</f>
        <v>68609</v>
      </c>
      <c r="D14" s="128">
        <f>'II preb vse UE'!D46</f>
        <v>1621021.56</v>
      </c>
      <c r="E14" s="129">
        <f t="shared" si="0"/>
        <v>23.626952149134954</v>
      </c>
      <c r="F14" s="130">
        <f t="shared" si="1"/>
        <v>91.541852573169137</v>
      </c>
    </row>
    <row r="15" spans="1:6" s="95" customFormat="1" ht="12" customHeight="1" thickBot="1">
      <c r="A15" s="75">
        <v>6217</v>
      </c>
      <c r="B15" s="76" t="s">
        <v>19</v>
      </c>
      <c r="C15" s="128">
        <f>'II preb vse UE'!C26</f>
        <v>55044</v>
      </c>
      <c r="D15" s="128">
        <f>'II preb vse UE'!D26</f>
        <v>1386024.34</v>
      </c>
      <c r="E15" s="129">
        <f t="shared" si="0"/>
        <v>25.1802983068091</v>
      </c>
      <c r="F15" s="130">
        <f t="shared" si="1"/>
        <v>97.560241405691983</v>
      </c>
    </row>
    <row r="16" spans="1:6" s="95" customFormat="1" ht="15.75" customHeight="1" thickBot="1">
      <c r="A16" s="168"/>
      <c r="B16" s="197" t="s">
        <v>125</v>
      </c>
      <c r="C16" s="244">
        <f ca="1">SUM(C12:C21)</f>
        <v>655015</v>
      </c>
      <c r="D16" s="201">
        <f ca="1">SUM(D12:D21)</f>
        <v>16906923</v>
      </c>
      <c r="E16" s="202">
        <f t="shared" ca="1" si="0"/>
        <v>25.811505080036333</v>
      </c>
      <c r="F16" s="203">
        <f t="shared" ca="1" si="1"/>
        <v>100.00583138332559</v>
      </c>
    </row>
    <row r="17" spans="1:6" s="95" customFormat="1" ht="12" customHeight="1">
      <c r="A17" s="75">
        <v>6218</v>
      </c>
      <c r="B17" s="76" t="s">
        <v>20</v>
      </c>
      <c r="C17" s="128">
        <f>'II preb vse UE'!C27</f>
        <v>81640</v>
      </c>
      <c r="D17" s="128">
        <f>'II preb vse UE'!D27</f>
        <v>2134438.2400000002</v>
      </c>
      <c r="E17" s="129">
        <f t="shared" si="0"/>
        <v>26.144515433610977</v>
      </c>
      <c r="F17" s="130">
        <f t="shared" si="1"/>
        <v>101.29606909574187</v>
      </c>
    </row>
    <row r="18" spans="1:6" s="95" customFormat="1" ht="12" customHeight="1">
      <c r="A18" s="75">
        <v>6232</v>
      </c>
      <c r="B18" s="76" t="s">
        <v>34</v>
      </c>
      <c r="C18" s="128">
        <f>'II preb vse UE'!C41</f>
        <v>64825</v>
      </c>
      <c r="D18" s="128">
        <f>'II preb vse UE'!D41</f>
        <v>1895919.29</v>
      </c>
      <c r="E18" s="129">
        <f t="shared" si="0"/>
        <v>29.246730273814116</v>
      </c>
      <c r="F18" s="130">
        <f t="shared" si="1"/>
        <v>113.31549892992683</v>
      </c>
    </row>
    <row r="19" spans="1:6" s="95" customFormat="1" ht="12" customHeight="1">
      <c r="A19" s="75">
        <v>6231</v>
      </c>
      <c r="B19" s="76" t="s">
        <v>33</v>
      </c>
      <c r="C19" s="128">
        <f>'II preb vse UE'!C40</f>
        <v>58035</v>
      </c>
      <c r="D19" s="128">
        <f>'II preb vse UE'!D40</f>
        <v>1822209.39</v>
      </c>
      <c r="E19" s="129">
        <f t="shared" si="0"/>
        <v>31.398455931765312</v>
      </c>
      <c r="F19" s="130">
        <f t="shared" si="1"/>
        <v>121.65228954577805</v>
      </c>
    </row>
    <row r="20" spans="1:6" s="95" customFormat="1" ht="12" customHeight="1">
      <c r="A20" s="75">
        <v>6203</v>
      </c>
      <c r="B20" s="76" t="s">
        <v>5</v>
      </c>
      <c r="C20" s="123">
        <f>'II preb vse UE'!C12</f>
        <v>64888</v>
      </c>
      <c r="D20" s="123">
        <f>'II preb vse UE'!D12</f>
        <v>2044210.54</v>
      </c>
      <c r="E20" s="129">
        <f t="shared" si="0"/>
        <v>31.503676180495624</v>
      </c>
      <c r="F20" s="130">
        <f t="shared" si="1"/>
        <v>122.05996195465178</v>
      </c>
    </row>
    <row r="21" spans="1:6" s="95" customFormat="1" ht="12" customHeight="1">
      <c r="A21" s="75">
        <v>6230</v>
      </c>
      <c r="B21" s="76" t="s">
        <v>32</v>
      </c>
      <c r="C21" s="128">
        <f>'II preb vse UE'!C39</f>
        <v>54822</v>
      </c>
      <c r="D21" s="128">
        <f>'II preb vse UE'!D39</f>
        <v>1769361.12</v>
      </c>
      <c r="E21" s="129">
        <f t="shared" si="0"/>
        <v>32.274654700667618</v>
      </c>
      <c r="F21" s="130">
        <f t="shared" si="1"/>
        <v>125.04709298980093</v>
      </c>
    </row>
    <row r="61" spans="3:3">
      <c r="C61" s="104"/>
    </row>
  </sheetData>
  <phoneticPr fontId="8" type="noConversion"/>
  <pageMargins left="0.59055118110236227" right="0.74803149606299213" top="0" bottom="0" header="0" footer="0"/>
  <pageSetup paperSize="9" orientation="portrait" r:id="rId1"/>
  <headerFooter alignWithMargins="0">
    <oddHeader>&amp;R20</oddHeader>
    <oddFooter>&amp;C&amp;8Ministrstvo za javno upravo / Služba za upravne enote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26</vt:i4>
      </vt:variant>
    </vt:vector>
  </HeadingPairs>
  <TitlesOfParts>
    <vt:vector size="26" baseType="lpstr">
      <vt:lpstr>I-17,18 vse UE</vt:lpstr>
      <vt:lpstr>I-17,18 narašč</vt:lpstr>
      <vt:lpstr>I-17,18 velike</vt:lpstr>
      <vt:lpstr>I-17,18 srednje</vt:lpstr>
      <vt:lpstr>I-17,18 male</vt:lpstr>
      <vt:lpstr>I-17,18 UE LJ</vt:lpstr>
      <vt:lpstr>II preb vse UE</vt:lpstr>
      <vt:lpstr>II preb vse UE narašč</vt:lpstr>
      <vt:lpstr>II preb velike</vt:lpstr>
      <vt:lpstr>II preb srednje</vt:lpstr>
      <vt:lpstr>II preb male</vt:lpstr>
      <vt:lpstr>II preb UE LJ</vt:lpstr>
      <vt:lpstr>III UZ vse UE</vt:lpstr>
      <vt:lpstr>III UZ vse UE narašč..</vt:lpstr>
      <vt:lpstr>III UZ velike</vt:lpstr>
      <vt:lpstr>III UZ srednje</vt:lpstr>
      <vt:lpstr>III UZ male</vt:lpstr>
      <vt:lpstr>III UZ UE LJ</vt:lpstr>
      <vt:lpstr>IV ZAP vse UE</vt:lpstr>
      <vt:lpstr>IV ZAP vse UE narašč</vt:lpstr>
      <vt:lpstr>IV ZAP velike</vt:lpstr>
      <vt:lpstr>IV ZAP srednje</vt:lpstr>
      <vt:lpstr>IV ZAP male </vt:lpstr>
      <vt:lpstr>IV ZAP UE LJ</vt:lpstr>
      <vt:lpstr>nad povp</vt:lpstr>
      <vt:lpstr>pod povp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Hrovatin</dc:creator>
  <cp:lastModifiedBy>Tatjana Verbič</cp:lastModifiedBy>
  <cp:lastPrinted>2019-05-21T08:56:13Z</cp:lastPrinted>
  <dcterms:created xsi:type="dcterms:W3CDTF">2009-04-07T08:48:13Z</dcterms:created>
  <dcterms:modified xsi:type="dcterms:W3CDTF">2020-07-31T06:19:26Z</dcterms:modified>
</cp:coreProperties>
</file>