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"/>
    </mc:Choice>
  </mc:AlternateContent>
  <xr:revisionPtr revIDLastSave="0" documentId="13_ncr:1_{FC8871CF-8410-48E3-B6F9-D9F0E590EB5D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PLAČA'!$A$1:$K$60</definedName>
    <definedName name="_xlnm.Print_Area" localSheetId="0">'OSNOVNA PLAČA'!$A$1:$L$60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66" i="164"/>
  <c r="B16" i="164" l="1"/>
  <c r="A16" i="164"/>
  <c r="F6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D51" i="164" l="1"/>
  <c r="C51" i="164"/>
  <c r="D19" i="164"/>
  <c r="C19" i="164"/>
  <c r="D43" i="164"/>
  <c r="C43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59" i="164"/>
  <c r="C59" i="164"/>
  <c r="D47" i="164"/>
  <c r="C47" i="164"/>
  <c r="D35" i="164"/>
  <c r="C35" i="164"/>
  <c r="D23" i="164"/>
  <c r="C23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63" i="164"/>
  <c r="C63" i="164"/>
  <c r="D55" i="164"/>
  <c r="C55" i="164"/>
  <c r="D39" i="164"/>
  <c r="C39" i="164"/>
  <c r="D31" i="164"/>
  <c r="C31" i="164"/>
  <c r="D27" i="164"/>
  <c r="C27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58" i="155" l="1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AD15" i="168"/>
  <c r="I4" i="168"/>
  <c r="I11" i="168" s="1"/>
  <c r="AM67" i="165"/>
  <c r="AL67" i="165"/>
  <c r="AD67" i="165"/>
  <c r="AB67" i="165"/>
  <c r="AG67" i="165" s="1"/>
  <c r="AA67" i="165"/>
  <c r="AL66" i="165"/>
  <c r="AG66" i="165"/>
  <c r="AD66" i="165"/>
  <c r="AA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M67" i="167"/>
  <c r="AL67" i="167"/>
  <c r="AD67" i="167"/>
  <c r="AB67" i="167"/>
  <c r="AG67" i="167" s="1"/>
  <c r="AA67" i="167"/>
  <c r="AL66" i="167"/>
  <c r="AG66" i="167"/>
  <c r="AD66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67" i="166"/>
  <c r="AL67" i="166"/>
  <c r="AD67" i="166"/>
  <c r="AB67" i="166"/>
  <c r="AG67" i="166" s="1"/>
  <c r="AA67" i="166"/>
  <c r="AL66" i="166"/>
  <c r="AG66" i="166"/>
  <c r="AD66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67" i="164"/>
  <c r="AL67" i="164"/>
  <c r="AD67" i="164"/>
  <c r="AB67" i="164"/>
  <c r="AG67" i="164" s="1"/>
  <c r="AA67" i="164"/>
  <c r="AL66" i="164"/>
  <c r="AG66" i="164"/>
  <c r="AD66" i="164"/>
  <c r="AA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D16" i="167" l="1"/>
  <c r="C16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C67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16" i="165"/>
  <c r="AC17" i="165"/>
  <c r="AC22" i="165"/>
  <c r="AC25" i="165"/>
  <c r="AC29" i="165"/>
  <c r="AC33" i="165"/>
  <c r="AC37" i="165"/>
  <c r="AC41" i="165"/>
  <c r="AC45" i="165"/>
  <c r="AC49" i="165"/>
  <c r="AC53" i="165"/>
  <c r="AC57" i="165"/>
  <c r="AC61" i="165"/>
  <c r="AC65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N5" i="165"/>
  <c r="AC16" i="165"/>
  <c r="AC18" i="165"/>
  <c r="AB19" i="165"/>
  <c r="AB21" i="165"/>
  <c r="AB23" i="165"/>
  <c r="AN4" i="166"/>
  <c r="AN5" i="166"/>
  <c r="AN2" i="167"/>
  <c r="AN3" i="167"/>
  <c r="AN4" i="167"/>
  <c r="AC67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C65" i="166"/>
  <c r="AB64" i="166"/>
  <c r="AC61" i="166"/>
  <c r="AB60" i="166"/>
  <c r="AC57" i="166"/>
  <c r="AB56" i="166"/>
  <c r="AC53" i="166"/>
  <c r="AB52" i="166"/>
  <c r="AC49" i="166"/>
  <c r="AB48" i="166"/>
  <c r="AC45" i="166"/>
  <c r="AB44" i="166"/>
  <c r="AC41" i="166"/>
  <c r="AB40" i="166"/>
  <c r="AC37" i="166"/>
  <c r="AB36" i="166"/>
  <c r="AC33" i="166"/>
  <c r="AB32" i="166"/>
  <c r="AC29" i="166"/>
  <c r="AB28" i="166"/>
  <c r="AC25" i="166"/>
  <c r="AB24" i="166"/>
  <c r="AC21" i="166"/>
  <c r="AB20" i="166"/>
  <c r="AC17" i="166"/>
  <c r="AB16" i="166"/>
  <c r="AN2" i="166"/>
  <c r="AC67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64" i="164"/>
  <c r="AB56" i="164"/>
  <c r="AB52" i="164"/>
  <c r="AB46" i="164"/>
  <c r="AB42" i="164"/>
  <c r="AB40" i="164"/>
  <c r="AB32" i="164"/>
  <c r="AB30" i="164"/>
  <c r="AB24" i="164"/>
  <c r="AC18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53" i="164" l="1"/>
  <c r="AI61" i="165"/>
  <c r="AI45" i="165"/>
  <c r="AI29" i="165"/>
  <c r="AI27" i="164"/>
  <c r="AI59" i="164"/>
  <c r="AI17" i="166"/>
  <c r="AI25" i="166"/>
  <c r="AI41" i="166"/>
  <c r="AI49" i="166"/>
  <c r="AI65" i="166"/>
  <c r="AI57" i="165"/>
  <c r="AI25" i="165"/>
  <c r="AI53" i="165"/>
  <c r="AI37" i="165"/>
  <c r="AI29" i="166"/>
  <c r="AI37" i="166"/>
  <c r="AI53" i="166"/>
  <c r="AI61" i="166"/>
  <c r="AI49" i="165"/>
  <c r="AI33" i="165"/>
  <c r="AI22" i="165"/>
  <c r="AI46" i="165"/>
  <c r="AI30" i="165"/>
  <c r="AI26" i="165"/>
  <c r="AI43" i="164"/>
  <c r="AI37" i="164"/>
  <c r="AI21" i="166"/>
  <c r="AI33" i="166"/>
  <c r="AI45" i="166"/>
  <c r="AI57" i="166"/>
  <c r="AI65" i="165"/>
  <c r="AI41" i="165"/>
  <c r="K63" i="167"/>
  <c r="K47" i="167"/>
  <c r="K31" i="167"/>
  <c r="K57" i="167"/>
  <c r="K41" i="167"/>
  <c r="K25" i="167"/>
  <c r="K59" i="167"/>
  <c r="K43" i="167"/>
  <c r="K27" i="167"/>
  <c r="K53" i="167"/>
  <c r="K37" i="167"/>
  <c r="K55" i="167"/>
  <c r="K39" i="167"/>
  <c r="K23" i="167"/>
  <c r="K65" i="167"/>
  <c r="K49" i="167"/>
  <c r="K33" i="167"/>
  <c r="K19" i="167"/>
  <c r="K51" i="167"/>
  <c r="K35" i="167"/>
  <c r="K61" i="167"/>
  <c r="K45" i="167"/>
  <c r="K29" i="167"/>
  <c r="K57" i="166"/>
  <c r="K41" i="166"/>
  <c r="K25" i="166"/>
  <c r="K51" i="166"/>
  <c r="K35" i="166"/>
  <c r="K19" i="166"/>
  <c r="K53" i="166"/>
  <c r="K37" i="166"/>
  <c r="K63" i="166"/>
  <c r="K47" i="166"/>
  <c r="K31" i="166"/>
  <c r="K65" i="166"/>
  <c r="K49" i="166"/>
  <c r="K33" i="166"/>
  <c r="K59" i="166"/>
  <c r="K43" i="166"/>
  <c r="K27" i="166"/>
  <c r="K61" i="166"/>
  <c r="K45" i="166"/>
  <c r="K29" i="166"/>
  <c r="K55" i="166"/>
  <c r="K39" i="166"/>
  <c r="K23" i="166"/>
  <c r="H12" i="168" l="1"/>
  <c r="AI54" i="165"/>
  <c r="AI38" i="165"/>
  <c r="AI17" i="165"/>
  <c r="AI50" i="165"/>
  <c r="AI28" i="165"/>
  <c r="AI48" i="165"/>
  <c r="AI36" i="165"/>
  <c r="AI44" i="165"/>
  <c r="AI52" i="165"/>
  <c r="AI58" i="165"/>
  <c r="AI18" i="165"/>
  <c r="AD23" i="165"/>
  <c r="AF23" i="165" s="1"/>
  <c r="AH23" i="165" s="1"/>
  <c r="AE23" i="165"/>
  <c r="AG23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66" i="165"/>
  <c r="AD16" i="165"/>
  <c r="AF16" i="165" s="1"/>
  <c r="AH16" i="165" s="1"/>
  <c r="AH66" i="165" s="1"/>
  <c r="AE16" i="165"/>
  <c r="AD56" i="165"/>
  <c r="AF56" i="165" s="1"/>
  <c r="AH56" i="165" s="1"/>
  <c r="AE56" i="165"/>
  <c r="AG56" i="165" s="1"/>
  <c r="AI60" i="165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I19" i="165"/>
  <c r="AI27" i="165"/>
  <c r="AI35" i="165"/>
  <c r="AI43" i="165"/>
  <c r="AI51" i="165"/>
  <c r="AI59" i="165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21" i="165"/>
  <c r="AG21" i="165" s="1"/>
  <c r="AD21" i="165"/>
  <c r="AF21" i="165" s="1"/>
  <c r="AH21" i="165" s="1"/>
  <c r="AC66" i="165"/>
  <c r="AI16" i="165"/>
  <c r="AD40" i="165"/>
  <c r="AF40" i="165" s="1"/>
  <c r="AH40" i="165" s="1"/>
  <c r="AE40" i="165"/>
  <c r="AG40" i="165" s="1"/>
  <c r="AD20" i="165"/>
  <c r="AF20" i="165" s="1"/>
  <c r="AH20" i="165" s="1"/>
  <c r="AE20" i="165"/>
  <c r="AG20" i="165" s="1"/>
  <c r="AI32" i="165"/>
  <c r="AI40" i="165"/>
  <c r="AI56" i="165"/>
  <c r="AI64" i="165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D19" i="165"/>
  <c r="AF19" i="165" s="1"/>
  <c r="AH19" i="165" s="1"/>
  <c r="AE19" i="165"/>
  <c r="AG19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I23" i="165"/>
  <c r="AI31" i="165"/>
  <c r="AI39" i="165"/>
  <c r="AI47" i="165"/>
  <c r="AI55" i="165"/>
  <c r="AI63" i="165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I24" i="166"/>
  <c r="AI32" i="166"/>
  <c r="AI40" i="166"/>
  <c r="AI48" i="166"/>
  <c r="AI56" i="166"/>
  <c r="AI64" i="166"/>
  <c r="AI19" i="166"/>
  <c r="AI27" i="166"/>
  <c r="AI35" i="166"/>
  <c r="AI43" i="166"/>
  <c r="AI51" i="166"/>
  <c r="AI59" i="166"/>
  <c r="AC67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20" i="166"/>
  <c r="AI28" i="166"/>
  <c r="AI36" i="166"/>
  <c r="AI44" i="166"/>
  <c r="AI52" i="166"/>
  <c r="AI60" i="166"/>
  <c r="AI23" i="166"/>
  <c r="AI31" i="166"/>
  <c r="AI39" i="166"/>
  <c r="AI47" i="166"/>
  <c r="AI55" i="166"/>
  <c r="AI63" i="166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I18" i="166"/>
  <c r="AI26" i="166"/>
  <c r="AI34" i="166"/>
  <c r="AI42" i="166"/>
  <c r="AI50" i="166"/>
  <c r="AI58" i="166"/>
  <c r="AC66" i="166"/>
  <c r="AI16" i="166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B66" i="166"/>
  <c r="AE16" i="166"/>
  <c r="AD16" i="166"/>
  <c r="AF16" i="166" s="1"/>
  <c r="AH16" i="166" s="1"/>
  <c r="AH6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I22" i="166"/>
  <c r="AI30" i="166"/>
  <c r="AI38" i="166"/>
  <c r="AI46" i="166"/>
  <c r="AI54" i="166"/>
  <c r="AI62" i="166"/>
  <c r="AI19" i="164"/>
  <c r="AD54" i="164"/>
  <c r="AF54" i="164" s="1"/>
  <c r="AH54" i="164" s="1"/>
  <c r="AE54" i="164"/>
  <c r="AG54" i="164" s="1"/>
  <c r="AC66" i="164"/>
  <c r="AI16" i="164"/>
  <c r="AD22" i="164"/>
  <c r="AF22" i="164" s="1"/>
  <c r="AH22" i="164" s="1"/>
  <c r="AE22" i="164"/>
  <c r="AG2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19" i="164"/>
  <c r="AG19" i="164" s="1"/>
  <c r="AD19" i="164"/>
  <c r="AF19" i="164" s="1"/>
  <c r="AH19" i="164" s="1"/>
  <c r="AI31" i="164"/>
  <c r="AI47" i="164"/>
  <c r="AI63" i="164"/>
  <c r="AI25" i="164"/>
  <c r="AI41" i="164"/>
  <c r="AI57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I21" i="164"/>
  <c r="AI28" i="164"/>
  <c r="AI36" i="164"/>
  <c r="AI44" i="164"/>
  <c r="AI52" i="164"/>
  <c r="AI60" i="164"/>
  <c r="AI30" i="164"/>
  <c r="AI38" i="164"/>
  <c r="AI46" i="164"/>
  <c r="AI54" i="164"/>
  <c r="AI62" i="164"/>
  <c r="AD38" i="164"/>
  <c r="AF38" i="164" s="1"/>
  <c r="AH38" i="164" s="1"/>
  <c r="AE38" i="164"/>
  <c r="AG3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I20" i="164"/>
  <c r="AI35" i="164"/>
  <c r="AI51" i="164"/>
  <c r="AI29" i="164"/>
  <c r="AI45" i="164"/>
  <c r="AI61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B66" i="164"/>
  <c r="AE16" i="164"/>
  <c r="AD16" i="164"/>
  <c r="AF16" i="164" s="1"/>
  <c r="AH16" i="164" s="1"/>
  <c r="AH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D26" i="164"/>
  <c r="AF26" i="164" s="1"/>
  <c r="AH26" i="164" s="1"/>
  <c r="AE26" i="164"/>
  <c r="AG26" i="164" s="1"/>
  <c r="AE32" i="164"/>
  <c r="AG32" i="164" s="1"/>
  <c r="AD32" i="164"/>
  <c r="AF32" i="164" s="1"/>
  <c r="AH32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E45" i="164"/>
  <c r="AG45" i="164" s="1"/>
  <c r="AD45" i="164"/>
  <c r="AF45" i="164" s="1"/>
  <c r="AH4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I23" i="164"/>
  <c r="AI39" i="164"/>
  <c r="AI55" i="164"/>
  <c r="AI33" i="164"/>
  <c r="AI49" i="164"/>
  <c r="AI65" i="164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I17" i="164"/>
  <c r="AI24" i="164"/>
  <c r="AI32" i="164"/>
  <c r="AI40" i="164"/>
  <c r="AI48" i="164"/>
  <c r="AI56" i="164"/>
  <c r="AI64" i="164"/>
  <c r="AI26" i="164"/>
  <c r="AI34" i="164"/>
  <c r="AI42" i="164"/>
  <c r="AI50" i="164"/>
  <c r="AI58" i="164"/>
  <c r="AI28" i="167" l="1"/>
  <c r="AI42" i="167"/>
  <c r="AI58" i="167"/>
  <c r="AI26" i="167"/>
  <c r="AI44" i="167"/>
  <c r="I56" i="152"/>
  <c r="E62" i="164"/>
  <c r="L62" i="164"/>
  <c r="Q62" i="164"/>
  <c r="Q56" i="164"/>
  <c r="I50" i="152"/>
  <c r="E56" i="164"/>
  <c r="L56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E24" i="164"/>
  <c r="L24" i="164"/>
  <c r="Q24" i="164"/>
  <c r="I18" i="152"/>
  <c r="I42" i="152"/>
  <c r="E48" i="164"/>
  <c r="Q48" i="164"/>
  <c r="L48" i="164"/>
  <c r="L30" i="164"/>
  <c r="Q30" i="164"/>
  <c r="I24" i="152"/>
  <c r="E30" i="164"/>
  <c r="Q43" i="164"/>
  <c r="E43" i="164"/>
  <c r="I37" i="152"/>
  <c r="L43" i="164"/>
  <c r="I59" i="152"/>
  <c r="L65" i="164"/>
  <c r="Q65" i="164"/>
  <c r="E65" i="164"/>
  <c r="I26" i="152"/>
  <c r="Q32" i="164"/>
  <c r="L32" i="164"/>
  <c r="E32" i="164"/>
  <c r="Q60" i="164"/>
  <c r="E60" i="164"/>
  <c r="I54" i="152"/>
  <c r="L60" i="164"/>
  <c r="E57" i="164"/>
  <c r="I51" i="152"/>
  <c r="Q57" i="164"/>
  <c r="L57" i="164"/>
  <c r="E25" i="164"/>
  <c r="I19" i="152"/>
  <c r="Q25" i="164"/>
  <c r="L25" i="164"/>
  <c r="I12" i="152"/>
  <c r="L18" i="164"/>
  <c r="E18" i="164"/>
  <c r="Q18" i="164"/>
  <c r="I22" i="152"/>
  <c r="L28" i="164"/>
  <c r="Q28" i="164"/>
  <c r="E28" i="164"/>
  <c r="L64" i="164"/>
  <c r="E64" i="164"/>
  <c r="I58" i="152"/>
  <c r="Q64" i="164"/>
  <c r="Q21" i="164"/>
  <c r="L21" i="164"/>
  <c r="E21" i="164"/>
  <c r="I15" i="152"/>
  <c r="L23" i="164"/>
  <c r="Q23" i="164"/>
  <c r="I17" i="152"/>
  <c r="E23" i="164"/>
  <c r="I13" i="152"/>
  <c r="E19" i="164"/>
  <c r="L19" i="164"/>
  <c r="Q19" i="164"/>
  <c r="L41" i="164"/>
  <c r="E41" i="164"/>
  <c r="I35" i="152"/>
  <c r="Q41" i="164"/>
  <c r="I41" i="152"/>
  <c r="E47" i="164"/>
  <c r="Q47" i="164"/>
  <c r="L47" i="164"/>
  <c r="L36" i="164"/>
  <c r="Q36" i="164"/>
  <c r="I30" i="152"/>
  <c r="E36" i="164"/>
  <c r="L34" i="164"/>
  <c r="Q34" i="164"/>
  <c r="I28" i="152"/>
  <c r="E34" i="164"/>
  <c r="Q26" i="164"/>
  <c r="I20" i="152"/>
  <c r="E26" i="164"/>
  <c r="L26" i="164"/>
  <c r="E59" i="164"/>
  <c r="I53" i="152"/>
  <c r="Q59" i="164"/>
  <c r="L59" i="164"/>
  <c r="I14" i="152"/>
  <c r="Q20" i="164"/>
  <c r="L20" i="164"/>
  <c r="E20" i="164"/>
  <c r="L53" i="164"/>
  <c r="Q53" i="164"/>
  <c r="I47" i="152"/>
  <c r="E53" i="164"/>
  <c r="I49" i="152"/>
  <c r="E55" i="164"/>
  <c r="L55" i="164"/>
  <c r="Q55" i="164"/>
  <c r="I52" i="152"/>
  <c r="L58" i="164"/>
  <c r="Q58" i="164"/>
  <c r="E58" i="164"/>
  <c r="I29" i="152"/>
  <c r="E35" i="164"/>
  <c r="Q35" i="164"/>
  <c r="L35" i="164"/>
  <c r="I40" i="152"/>
  <c r="L46" i="164"/>
  <c r="Q46" i="164"/>
  <c r="E46" i="164"/>
  <c r="I27" i="152"/>
  <c r="L33" i="164"/>
  <c r="Q33" i="164"/>
  <c r="E33" i="164"/>
  <c r="I33" i="152"/>
  <c r="L39" i="164"/>
  <c r="Q39" i="164"/>
  <c r="E39" i="164"/>
  <c r="I43" i="152"/>
  <c r="Q49" i="164"/>
  <c r="L49" i="164"/>
  <c r="E49" i="164"/>
  <c r="L44" i="164"/>
  <c r="Q44" i="164"/>
  <c r="I38" i="152"/>
  <c r="E44" i="164"/>
  <c r="I31" i="152"/>
  <c r="L37" i="164"/>
  <c r="Q37" i="164"/>
  <c r="E37" i="164"/>
  <c r="Q27" i="164"/>
  <c r="L27" i="164"/>
  <c r="E27" i="164"/>
  <c r="I21" i="152"/>
  <c r="L31" i="164"/>
  <c r="Q31" i="164"/>
  <c r="I25" i="152"/>
  <c r="E31" i="164"/>
  <c r="Q50" i="164"/>
  <c r="E50" i="164"/>
  <c r="I44" i="152"/>
  <c r="L50" i="164"/>
  <c r="L45" i="164"/>
  <c r="Q45" i="164"/>
  <c r="I39" i="152"/>
  <c r="E45" i="164"/>
  <c r="Q42" i="164"/>
  <c r="L42" i="164"/>
  <c r="E42" i="164"/>
  <c r="I36" i="152"/>
  <c r="Q38" i="164"/>
  <c r="L38" i="164"/>
  <c r="I32" i="152"/>
  <c r="E38" i="164"/>
  <c r="Q40" i="164"/>
  <c r="L40" i="164"/>
  <c r="I34" i="152"/>
  <c r="E40" i="164"/>
  <c r="Q54" i="164"/>
  <c r="L54" i="164"/>
  <c r="I48" i="152"/>
  <c r="E54" i="164"/>
  <c r="L29" i="164"/>
  <c r="Q29" i="164"/>
  <c r="I23" i="152"/>
  <c r="E29" i="164"/>
  <c r="L51" i="164"/>
  <c r="Q51" i="164"/>
  <c r="I45" i="152"/>
  <c r="E51" i="164"/>
  <c r="L63" i="164"/>
  <c r="I57" i="152"/>
  <c r="E63" i="164"/>
  <c r="Q63" i="164"/>
  <c r="L52" i="164"/>
  <c r="Q52" i="164"/>
  <c r="I46" i="152"/>
  <c r="E52" i="164"/>
  <c r="Q16" i="164"/>
  <c r="AA23" i="168"/>
  <c r="AA26" i="168"/>
  <c r="K26" i="167"/>
  <c r="K58" i="167"/>
  <c r="K52" i="167"/>
  <c r="K30" i="167"/>
  <c r="K62" i="167"/>
  <c r="K28" i="167"/>
  <c r="K24" i="167"/>
  <c r="K34" i="167"/>
  <c r="K32" i="167"/>
  <c r="K38" i="167"/>
  <c r="K44" i="167"/>
  <c r="K40" i="167"/>
  <c r="K42" i="167"/>
  <c r="K20" i="167"/>
  <c r="K48" i="167"/>
  <c r="K46" i="167"/>
  <c r="K60" i="167"/>
  <c r="K56" i="167"/>
  <c r="K50" i="167"/>
  <c r="K36" i="167"/>
  <c r="K64" i="167"/>
  <c r="K22" i="167"/>
  <c r="K54" i="167"/>
  <c r="K18" i="167"/>
  <c r="K16" i="167"/>
  <c r="I10" i="156" s="1"/>
  <c r="K24" i="166"/>
  <c r="K40" i="166"/>
  <c r="K56" i="166"/>
  <c r="K54" i="166"/>
  <c r="K18" i="166"/>
  <c r="K62" i="166"/>
  <c r="K58" i="166"/>
  <c r="K28" i="166"/>
  <c r="K44" i="166"/>
  <c r="K60" i="166"/>
  <c r="K34" i="166"/>
  <c r="K32" i="166"/>
  <c r="K48" i="166"/>
  <c r="K64" i="166"/>
  <c r="K22" i="166"/>
  <c r="K50" i="166"/>
  <c r="K30" i="166"/>
  <c r="K26" i="166"/>
  <c r="K20" i="166"/>
  <c r="K36" i="166"/>
  <c r="K52" i="166"/>
  <c r="K38" i="166"/>
  <c r="K46" i="166"/>
  <c r="K42" i="166"/>
  <c r="K16" i="166"/>
  <c r="AI32" i="167"/>
  <c r="AI48" i="167"/>
  <c r="AI64" i="167"/>
  <c r="AI24" i="167"/>
  <c r="AI40" i="167"/>
  <c r="AI56" i="167"/>
  <c r="AI34" i="167"/>
  <c r="AI50" i="167"/>
  <c r="AI18" i="167"/>
  <c r="AI60" i="167"/>
  <c r="AI30" i="167"/>
  <c r="AI46" i="167"/>
  <c r="AI62" i="167"/>
  <c r="AI22" i="167"/>
  <c r="AI38" i="167"/>
  <c r="AI54" i="167"/>
  <c r="AI20" i="167"/>
  <c r="AI36" i="167"/>
  <c r="AI52" i="167"/>
  <c r="AE66" i="165"/>
  <c r="AE6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19" i="167"/>
  <c r="AG19" i="167" s="1"/>
  <c r="AD19" i="167"/>
  <c r="AF19" i="167" s="1"/>
  <c r="AH19" i="167" s="1"/>
  <c r="AI23" i="167"/>
  <c r="AI31" i="167"/>
  <c r="AI39" i="167"/>
  <c r="AI47" i="167"/>
  <c r="AI55" i="167"/>
  <c r="AI63" i="167"/>
  <c r="AI21" i="167"/>
  <c r="AI29" i="167"/>
  <c r="AI37" i="167"/>
  <c r="AI45" i="167"/>
  <c r="AI53" i="167"/>
  <c r="AI61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C66" i="167"/>
  <c r="AI16" i="167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B66" i="167"/>
  <c r="AD16" i="167"/>
  <c r="AF16" i="167" s="1"/>
  <c r="AH16" i="167" s="1"/>
  <c r="AH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17" i="167"/>
  <c r="AG17" i="167" s="1"/>
  <c r="AD17" i="167"/>
  <c r="AF17" i="167" s="1"/>
  <c r="AH17" i="167" s="1"/>
  <c r="AI19" i="167"/>
  <c r="AI27" i="167"/>
  <c r="AI35" i="167"/>
  <c r="AI43" i="167"/>
  <c r="AI51" i="167"/>
  <c r="AI59" i="167"/>
  <c r="AI17" i="167"/>
  <c r="AI25" i="167"/>
  <c r="AI33" i="167"/>
  <c r="AI41" i="167"/>
  <c r="AI49" i="167"/>
  <c r="AI57" i="167"/>
  <c r="AI65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E66" i="166"/>
  <c r="AE67" i="166" s="1"/>
  <c r="AG16" i="166"/>
  <c r="AE66" i="164"/>
  <c r="AE67" i="164" s="1"/>
  <c r="AG16" i="164"/>
  <c r="M44" i="164" l="1"/>
  <c r="M54" i="164"/>
  <c r="M58" i="164"/>
  <c r="M28" i="164"/>
  <c r="M25" i="164"/>
  <c r="M57" i="164"/>
  <c r="M17" i="164"/>
  <c r="M27" i="164"/>
  <c r="M37" i="164"/>
  <c r="M49" i="164"/>
  <c r="M53" i="164"/>
  <c r="M40" i="164"/>
  <c r="M31" i="164"/>
  <c r="M34" i="164"/>
  <c r="M36" i="164"/>
  <c r="M48" i="164"/>
  <c r="M20" i="164"/>
  <c r="M45" i="164"/>
  <c r="M59" i="164"/>
  <c r="M39" i="164"/>
  <c r="M47" i="164"/>
  <c r="M46" i="164"/>
  <c r="M24" i="164"/>
  <c r="M55" i="164"/>
  <c r="M63" i="164"/>
  <c r="M38" i="164"/>
  <c r="M50" i="164"/>
  <c r="M23" i="164"/>
  <c r="M32" i="164"/>
  <c r="M60" i="164"/>
  <c r="M29" i="164"/>
  <c r="M30" i="164"/>
  <c r="M42" i="164"/>
  <c r="M26" i="164"/>
  <c r="M22" i="164"/>
  <c r="M41" i="164"/>
  <c r="M21" i="164"/>
  <c r="M64" i="164"/>
  <c r="M19" i="164"/>
  <c r="M61" i="164"/>
  <c r="M62" i="164"/>
  <c r="M52" i="164"/>
  <c r="M51" i="164"/>
  <c r="M33" i="164"/>
  <c r="M35" i="164"/>
  <c r="M65" i="164"/>
  <c r="M18" i="164"/>
  <c r="M56" i="164"/>
  <c r="M43" i="164"/>
  <c r="AE66" i="167"/>
  <c r="AE67" i="167" s="1"/>
  <c r="AG16" i="167"/>
  <c r="E16" i="167" l="1"/>
  <c r="L16" i="167"/>
  <c r="M16" i="167" l="1"/>
  <c r="O66" i="164" l="1"/>
  <c r="H14" i="168"/>
  <c r="H15" i="168"/>
  <c r="C10" i="24"/>
  <c r="D10" i="24"/>
  <c r="AA29" i="168" l="1"/>
  <c r="AD23" i="168"/>
  <c r="AA28" i="168"/>
  <c r="AC23" i="168"/>
  <c r="H13" i="168"/>
  <c r="B20" i="168" l="1"/>
  <c r="AA27" i="168"/>
  <c r="AB23" i="168"/>
  <c r="AA24" i="168" s="1"/>
  <c r="B18" i="168" s="1"/>
  <c r="J60" i="23"/>
  <c r="AR8" i="164"/>
  <c r="AK48" i="165"/>
  <c r="AK53" i="167"/>
  <c r="AR14" i="164"/>
  <c r="AK60" i="166"/>
  <c r="B30" i="165"/>
  <c r="AJ23" i="164"/>
  <c r="AJ37" i="166"/>
  <c r="AK23" i="166"/>
  <c r="AJ28" i="167"/>
  <c r="AK17" i="165"/>
  <c r="AR11" i="166"/>
  <c r="AJ25" i="166"/>
  <c r="AK38" i="167"/>
  <c r="AJ64" i="165"/>
  <c r="AK21" i="165"/>
  <c r="AJ23" i="166"/>
  <c r="AJ63" i="166"/>
  <c r="AJ27" i="165"/>
  <c r="AK19" i="165"/>
  <c r="AK55" i="166"/>
  <c r="AK59" i="166"/>
  <c r="B44" i="165"/>
  <c r="B46" i="166"/>
  <c r="B56" i="166"/>
  <c r="AK38" i="165"/>
  <c r="AK47" i="165"/>
  <c r="AR3" i="167"/>
  <c r="AR11" i="167"/>
  <c r="AK50" i="166"/>
  <c r="AJ32" i="164"/>
  <c r="AN7" i="166"/>
  <c r="B38" i="166"/>
  <c r="AK53" i="164"/>
  <c r="AK64" i="165"/>
  <c r="B33" i="166"/>
  <c r="AJ48" i="164"/>
  <c r="AJ44" i="165"/>
  <c r="AJ49" i="167"/>
  <c r="AR5" i="164"/>
  <c r="AJ44" i="166"/>
  <c r="AK21" i="164"/>
  <c r="AJ24" i="167"/>
  <c r="B59" i="167"/>
  <c r="AK63" i="166"/>
  <c r="AR9" i="166"/>
  <c r="AJ40" i="167"/>
  <c r="B58" i="166"/>
  <c r="AR10" i="167"/>
  <c r="AJ61" i="165"/>
  <c r="AK61" i="165"/>
  <c r="AK62" i="167"/>
  <c r="B34" i="165"/>
  <c r="AJ60" i="166"/>
  <c r="AJ31" i="164"/>
  <c r="B3" i="164"/>
  <c r="AJ60" i="167"/>
  <c r="AK55" i="167"/>
  <c r="AR2" i="164"/>
  <c r="B27" i="167"/>
  <c r="AJ52" i="164"/>
  <c r="AK52" i="164"/>
  <c r="B55" i="167"/>
  <c r="AK32" i="164"/>
  <c r="AJ17" i="164"/>
  <c r="AR4" i="164"/>
  <c r="B52" i="166"/>
  <c r="AK46" i="167"/>
  <c r="AK32" i="167"/>
  <c r="B3" i="166"/>
  <c r="AJ33" i="165"/>
  <c r="AJ49" i="166"/>
  <c r="AJ55" i="165"/>
  <c r="AK59" i="164"/>
  <c r="AJ31" i="167"/>
  <c r="B64" i="166"/>
  <c r="AK57" i="166"/>
  <c r="AJ47" i="167"/>
  <c r="B4" i="166"/>
  <c r="AJ36" i="166"/>
  <c r="AK19" i="166"/>
  <c r="AK34" i="166"/>
  <c r="AJ61" i="166"/>
  <c r="AK21" i="166"/>
  <c r="B20" i="167"/>
  <c r="AJ19" i="165"/>
  <c r="AJ56" i="167"/>
  <c r="AK28" i="165"/>
  <c r="AK17" i="164"/>
  <c r="B34" i="166"/>
  <c r="AK16" i="167"/>
  <c r="AJ28" i="165"/>
  <c r="AJ42" i="165"/>
  <c r="AK44" i="165"/>
  <c r="AR7" i="164"/>
  <c r="B62" i="167"/>
  <c r="AJ18" i="164"/>
  <c r="AJ35" i="164"/>
  <c r="AJ17" i="165"/>
  <c r="AR6" i="164"/>
  <c r="AK53" i="165"/>
  <c r="AJ29" i="165"/>
  <c r="AJ51" i="167"/>
  <c r="AJ43" i="165"/>
  <c r="AJ32" i="165"/>
  <c r="AK25" i="166"/>
  <c r="AK32" i="166"/>
  <c r="AR18" i="164"/>
  <c r="AJ42" i="166"/>
  <c r="AK20" i="164"/>
  <c r="AR12" i="164"/>
  <c r="B47" i="166"/>
  <c r="AK27" i="166"/>
  <c r="B51" i="165"/>
  <c r="B29" i="165"/>
  <c r="AJ35" i="165"/>
  <c r="B20" i="166"/>
  <c r="B51" i="167"/>
  <c r="AJ41" i="165"/>
  <c r="AJ40" i="166"/>
  <c r="AK52" i="166"/>
  <c r="AJ26" i="165"/>
  <c r="AJ18" i="167"/>
  <c r="AR3" i="166"/>
  <c r="AJ23" i="167"/>
  <c r="B61" i="167"/>
  <c r="AK36" i="164"/>
  <c r="AJ64" i="164"/>
  <c r="AR15" i="164"/>
  <c r="B36" i="166"/>
  <c r="B46" i="165"/>
  <c r="AJ63" i="167"/>
  <c r="B38" i="167"/>
  <c r="B1" i="165"/>
  <c r="AK23" i="165"/>
  <c r="AJ40" i="164"/>
  <c r="AK60" i="167"/>
  <c r="B39" i="165"/>
  <c r="AJ25" i="164"/>
  <c r="B45" i="165"/>
  <c r="AK56" i="166"/>
  <c r="B64" i="167"/>
  <c r="AR9" i="167"/>
  <c r="AK33" i="166"/>
  <c r="AK30" i="167"/>
  <c r="AK37" i="165"/>
  <c r="B31" i="167"/>
  <c r="B24" i="166"/>
  <c r="AK57" i="165"/>
  <c r="B49" i="166"/>
  <c r="AJ54" i="166"/>
  <c r="AK20" i="165"/>
  <c r="AJ65" i="166"/>
  <c r="AK58" i="165"/>
  <c r="B30" i="167"/>
  <c r="B43" i="165"/>
  <c r="B36" i="165"/>
  <c r="AK36" i="165"/>
  <c r="AJ45" i="167"/>
  <c r="AJ19" i="164"/>
  <c r="B18" i="167"/>
  <c r="AJ42" i="164"/>
  <c r="AR13" i="166"/>
  <c r="B37" i="167"/>
  <c r="AJ16" i="165"/>
  <c r="AR18" i="166"/>
  <c r="AR5" i="166"/>
  <c r="AJ43" i="166"/>
  <c r="AK54" i="166"/>
  <c r="B35" i="167"/>
  <c r="AK35" i="166"/>
  <c r="AR7" i="167"/>
  <c r="AJ36" i="164"/>
  <c r="B44" i="167"/>
  <c r="AJ22" i="165"/>
  <c r="AK38" i="166"/>
  <c r="AR3" i="164"/>
  <c r="AJ44" i="167"/>
  <c r="AJ41" i="167"/>
  <c r="AR4" i="166"/>
  <c r="AK34" i="164"/>
  <c r="AK50" i="165"/>
  <c r="AK64" i="167"/>
  <c r="AR8" i="165"/>
  <c r="AJ26" i="164"/>
  <c r="AJ20" i="165"/>
  <c r="AR6" i="165"/>
  <c r="B39" i="167"/>
  <c r="B38" i="165"/>
  <c r="B62" i="165"/>
  <c r="AJ40" i="165"/>
  <c r="AJ33" i="167"/>
  <c r="AK45" i="165"/>
  <c r="B19" i="166"/>
  <c r="AK57" i="164"/>
  <c r="AK30" i="164"/>
  <c r="AR19" i="164"/>
  <c r="AJ54" i="164"/>
  <c r="AK16" i="165"/>
  <c r="AK28" i="164"/>
  <c r="AK42" i="166"/>
  <c r="AK58" i="166"/>
  <c r="B27" i="165"/>
  <c r="B19" i="167"/>
  <c r="B50" i="165"/>
  <c r="B4" i="167"/>
  <c r="AK62" i="166"/>
  <c r="B18" i="165"/>
  <c r="AJ29" i="166"/>
  <c r="AJ38" i="164"/>
  <c r="AK29" i="164"/>
  <c r="B37" i="166"/>
  <c r="AK48" i="164"/>
  <c r="AK24" i="167"/>
  <c r="AK58" i="167"/>
  <c r="AJ44" i="164"/>
  <c r="AJ30" i="165"/>
  <c r="AJ38" i="165"/>
  <c r="AJ32" i="166"/>
  <c r="AJ50" i="165"/>
  <c r="B18" i="166"/>
  <c r="AK63" i="165"/>
  <c r="B34" i="167"/>
  <c r="AR4" i="165"/>
  <c r="AK63" i="167"/>
  <c r="AK30" i="165"/>
  <c r="AJ46" i="164"/>
  <c r="AK35" i="165"/>
  <c r="AK37" i="166"/>
  <c r="B29" i="166"/>
  <c r="B59" i="165"/>
  <c r="AK30" i="166"/>
  <c r="AN7" i="167"/>
  <c r="AK54" i="164"/>
  <c r="B16" i="165"/>
  <c r="AJ58" i="165"/>
  <c r="AK29" i="166"/>
  <c r="AR19" i="167"/>
  <c r="AK41" i="167"/>
  <c r="AJ55" i="166"/>
  <c r="AR19" i="165"/>
  <c r="AK40" i="166"/>
  <c r="B55" i="165"/>
  <c r="AR16" i="167"/>
  <c r="AJ65" i="165"/>
  <c r="AK56" i="167"/>
  <c r="B63" i="166"/>
  <c r="AK29" i="165"/>
  <c r="AK65" i="167"/>
  <c r="AJ33" i="166"/>
  <c r="B65" i="166"/>
  <c r="AJ59" i="165"/>
  <c r="AJ39" i="166"/>
  <c r="B55" i="166"/>
  <c r="AK63" i="164"/>
  <c r="AJ35" i="167"/>
  <c r="AK43" i="166"/>
  <c r="B49" i="165"/>
  <c r="B54" i="167"/>
  <c r="AR7" i="165"/>
  <c r="B60" i="167"/>
  <c r="AJ64" i="166"/>
  <c r="AJ43" i="167"/>
  <c r="AK39" i="165"/>
  <c r="AJ61" i="164"/>
  <c r="AJ59" i="166"/>
  <c r="AK48" i="166"/>
  <c r="AK33" i="167"/>
  <c r="AK60" i="165"/>
  <c r="AK22" i="164"/>
  <c r="AK65" i="164"/>
  <c r="AK26" i="167"/>
  <c r="B32" i="166"/>
  <c r="AR11" i="164"/>
  <c r="AK53" i="166"/>
  <c r="AK18" i="164"/>
  <c r="B37" i="165"/>
  <c r="AK64" i="164"/>
  <c r="AJ45" i="164"/>
  <c r="AJ62" i="165"/>
  <c r="AJ46" i="166"/>
  <c r="AK65" i="165"/>
  <c r="AK41" i="165"/>
  <c r="AJ51" i="166"/>
  <c r="B64" i="165"/>
  <c r="AJ24" i="166"/>
  <c r="AJ47" i="165"/>
  <c r="AJ34" i="166"/>
  <c r="B25" i="167"/>
  <c r="AK64" i="166"/>
  <c r="AK25" i="167"/>
  <c r="B48" i="166"/>
  <c r="AR14" i="165"/>
  <c r="AR15" i="167"/>
  <c r="AK37" i="167"/>
  <c r="AR10" i="166"/>
  <c r="AK18" i="165"/>
  <c r="AK20" i="166"/>
  <c r="AJ18" i="166"/>
  <c r="AK24" i="165"/>
  <c r="AJ52" i="167"/>
  <c r="AR6" i="166"/>
  <c r="AK54" i="165"/>
  <c r="B53" i="165"/>
  <c r="AJ22" i="167"/>
  <c r="B3" i="165"/>
  <c r="AR2" i="166"/>
  <c r="AR14" i="166"/>
  <c r="B47" i="167"/>
  <c r="AK51" i="166"/>
  <c r="B1" i="167"/>
  <c r="B41" i="165"/>
  <c r="AK16" i="164"/>
  <c r="AJ39" i="167"/>
  <c r="AK23" i="167"/>
  <c r="AJ22" i="166"/>
  <c r="AJ52" i="166"/>
  <c r="AJ45" i="165"/>
  <c r="AJ25" i="165"/>
  <c r="AK31" i="167"/>
  <c r="AK26" i="164"/>
  <c r="AK21" i="167"/>
  <c r="AJ56" i="166"/>
  <c r="AJ56" i="165"/>
  <c r="B58" i="165"/>
  <c r="AK35" i="164"/>
  <c r="B56" i="167"/>
  <c r="AR12" i="167"/>
  <c r="B21" i="165"/>
  <c r="AK55" i="165"/>
  <c r="AK46" i="164"/>
  <c r="AR9" i="165"/>
  <c r="B62" i="166"/>
  <c r="AK31" i="164"/>
  <c r="B23" i="165"/>
  <c r="AJ26" i="166"/>
  <c r="AK43" i="164"/>
  <c r="B4" i="164"/>
  <c r="AK28" i="167"/>
  <c r="AK62" i="165"/>
  <c r="AR7" i="166"/>
  <c r="AK22" i="167"/>
  <c r="AR17" i="164"/>
  <c r="AJ39" i="165"/>
  <c r="AK43" i="167"/>
  <c r="B3" i="167"/>
  <c r="B42" i="167"/>
  <c r="AJ55" i="167"/>
  <c r="B33" i="167"/>
  <c r="AJ53" i="164"/>
  <c r="AJ53" i="165"/>
  <c r="B17" i="166"/>
  <c r="AK40" i="164"/>
  <c r="B39" i="166"/>
  <c r="B45" i="166"/>
  <c r="B32" i="167"/>
  <c r="B40" i="165"/>
  <c r="AJ47" i="166"/>
  <c r="B65" i="165"/>
  <c r="AJ62" i="167"/>
  <c r="AJ58" i="167"/>
  <c r="AJ53" i="167"/>
  <c r="AJ31" i="166"/>
  <c r="AK27" i="165"/>
  <c r="B40" i="167"/>
  <c r="B41" i="167"/>
  <c r="AK17" i="166"/>
  <c r="AJ60" i="165"/>
  <c r="AJ63" i="165"/>
  <c r="AJ65" i="167"/>
  <c r="AR4" i="167"/>
  <c r="AK40" i="165"/>
  <c r="AK19" i="164"/>
  <c r="AJ24" i="165"/>
  <c r="AJ46" i="167"/>
  <c r="AR8" i="166"/>
  <c r="AK56" i="164"/>
  <c r="AJ35" i="166"/>
  <c r="B17" i="167"/>
  <c r="AJ22" i="164"/>
  <c r="AK50" i="167"/>
  <c r="B61" i="165"/>
  <c r="AJ33" i="164"/>
  <c r="AJ16" i="164"/>
  <c r="B5" i="164"/>
  <c r="AK49" i="165"/>
  <c r="AK44" i="164"/>
  <c r="AK46" i="166"/>
  <c r="B63" i="165"/>
  <c r="AJ38" i="166"/>
  <c r="AJ37" i="165"/>
  <c r="AJ17" i="166"/>
  <c r="AR13" i="164"/>
  <c r="AR17" i="166"/>
  <c r="B58" i="167"/>
  <c r="AK39" i="164"/>
  <c r="AK27" i="167"/>
  <c r="AJ59" i="167"/>
  <c r="B48" i="167"/>
  <c r="AR17" i="167"/>
  <c r="AK23" i="164"/>
  <c r="AK52" i="165"/>
  <c r="B21" i="166"/>
  <c r="AJ29" i="164"/>
  <c r="AJ62" i="164"/>
  <c r="B1" i="166"/>
  <c r="AK24" i="164"/>
  <c r="AJ36" i="167"/>
  <c r="AJ32" i="167"/>
  <c r="B25" i="165"/>
  <c r="AJ16" i="167"/>
  <c r="AR14" i="167"/>
  <c r="AR5" i="167"/>
  <c r="AJ20" i="167"/>
  <c r="B5" i="165"/>
  <c r="AK17" i="167"/>
  <c r="B35" i="165"/>
  <c r="B16" i="166"/>
  <c r="AJ37" i="164"/>
  <c r="B31" i="165"/>
  <c r="B52" i="165"/>
  <c r="AJ60" i="164"/>
  <c r="AJ34" i="164"/>
  <c r="B45" i="167"/>
  <c r="AJ30" i="166"/>
  <c r="AJ58" i="164"/>
  <c r="AR13" i="165"/>
  <c r="AK22" i="166"/>
  <c r="AJ28" i="166"/>
  <c r="B25" i="166"/>
  <c r="AJ54" i="165"/>
  <c r="AK26" i="165"/>
  <c r="B63" i="167"/>
  <c r="AJ23" i="165"/>
  <c r="AR2" i="165"/>
  <c r="B44" i="166"/>
  <c r="AJ49" i="165"/>
  <c r="AR15" i="166"/>
  <c r="B26" i="166"/>
  <c r="AK33" i="164"/>
  <c r="B57" i="165"/>
  <c r="AJ25" i="167"/>
  <c r="AJ20" i="164"/>
  <c r="B54" i="165"/>
  <c r="AK34" i="165"/>
  <c r="AJ20" i="166"/>
  <c r="AJ48" i="166"/>
  <c r="AK59" i="167"/>
  <c r="AK50" i="164"/>
  <c r="AJ30" i="164"/>
  <c r="AK49" i="166"/>
  <c r="B59" i="166"/>
  <c r="AK36" i="167"/>
  <c r="AJ42" i="167"/>
  <c r="B43" i="166"/>
  <c r="AR3" i="165"/>
  <c r="AJ59" i="164"/>
  <c r="AR16" i="164"/>
  <c r="AJ50" i="164"/>
  <c r="B60" i="165"/>
  <c r="AJ54" i="167"/>
  <c r="AK18" i="167"/>
  <c r="AJ46" i="165"/>
  <c r="AK18" i="166"/>
  <c r="AR2" i="167"/>
  <c r="AK47" i="166"/>
  <c r="AJ53" i="166"/>
  <c r="AR19" i="166"/>
  <c r="AJ21" i="167"/>
  <c r="AK41" i="166"/>
  <c r="AK25" i="164"/>
  <c r="AJ21" i="164"/>
  <c r="AJ43" i="164"/>
  <c r="B17" i="165"/>
  <c r="B36" i="167"/>
  <c r="AR9" i="164"/>
  <c r="AK51" i="167"/>
  <c r="AJ63" i="164"/>
  <c r="B29" i="167"/>
  <c r="B54" i="166"/>
  <c r="B40" i="166"/>
  <c r="B53" i="167"/>
  <c r="AJ27" i="167"/>
  <c r="AK19" i="167"/>
  <c r="AK44" i="166"/>
  <c r="AR18" i="165"/>
  <c r="AK45" i="164"/>
  <c r="AK22" i="165"/>
  <c r="B5" i="167"/>
  <c r="B48" i="165"/>
  <c r="B4" i="165"/>
  <c r="B26" i="167"/>
  <c r="AR12" i="165"/>
  <c r="AK61" i="166"/>
  <c r="AR6" i="167"/>
  <c r="AJ57" i="166"/>
  <c r="B61" i="166"/>
  <c r="AK32" i="165"/>
  <c r="AJ37" i="167"/>
  <c r="AK55" i="164"/>
  <c r="AJ34" i="167"/>
  <c r="AR10" i="165"/>
  <c r="AJ48" i="167"/>
  <c r="AJ41" i="164"/>
  <c r="AJ17" i="167"/>
  <c r="AK45" i="166"/>
  <c r="B51" i="166"/>
  <c r="AK44" i="167"/>
  <c r="AK25" i="165"/>
  <c r="B22" i="166"/>
  <c r="B30" i="166"/>
  <c r="AJ27" i="166"/>
  <c r="AJ38" i="167"/>
  <c r="AJ18" i="165"/>
  <c r="AK54" i="167"/>
  <c r="AK38" i="164"/>
  <c r="B28" i="166"/>
  <c r="AJ47" i="164"/>
  <c r="AJ57" i="165"/>
  <c r="AK20" i="167"/>
  <c r="AK47" i="164"/>
  <c r="B50" i="167"/>
  <c r="AK57" i="167"/>
  <c r="AJ50" i="167"/>
  <c r="AK51" i="164"/>
  <c r="AJ49" i="164"/>
  <c r="AK29" i="167"/>
  <c r="AK40" i="167"/>
  <c r="AR13" i="167"/>
  <c r="B46" i="167"/>
  <c r="AK26" i="166"/>
  <c r="AJ50" i="166"/>
  <c r="B27" i="166"/>
  <c r="B22" i="165"/>
  <c r="AK41" i="164"/>
  <c r="AN7" i="164"/>
  <c r="AR11" i="165"/>
  <c r="AK36" i="166"/>
  <c r="AJ39" i="164"/>
  <c r="B28" i="165"/>
  <c r="B28" i="167"/>
  <c r="B33" i="165"/>
  <c r="AJ34" i="165"/>
  <c r="AJ62" i="166"/>
  <c r="AK48" i="167"/>
  <c r="B47" i="165"/>
  <c r="AK51" i="165"/>
  <c r="AR15" i="165"/>
  <c r="AJ55" i="164"/>
  <c r="AN7" i="165"/>
  <c r="AR16" i="166"/>
  <c r="AK27" i="164"/>
  <c r="AK42" i="167"/>
  <c r="B20" i="165"/>
  <c r="AJ65" i="164"/>
  <c r="AK52" i="167"/>
  <c r="B5" i="166"/>
  <c r="AJ64" i="167"/>
  <c r="AR16" i="165"/>
  <c r="AK61" i="167"/>
  <c r="AK49" i="164"/>
  <c r="AJ48" i="165"/>
  <c r="AK62" i="164"/>
  <c r="AK59" i="165"/>
  <c r="AR12" i="166"/>
  <c r="AJ56" i="164"/>
  <c r="AJ58" i="166"/>
  <c r="B22" i="167"/>
  <c r="AK49" i="167"/>
  <c r="AJ51" i="164"/>
  <c r="AJ19" i="166"/>
  <c r="B24" i="167"/>
  <c r="B57" i="166"/>
  <c r="AK37" i="164"/>
  <c r="AK31" i="165"/>
  <c r="AJ57" i="167"/>
  <c r="AK43" i="165"/>
  <c r="AK58" i="164"/>
  <c r="AK46" i="165"/>
  <c r="AK39" i="167"/>
  <c r="AJ61" i="167"/>
  <c r="AK60" i="164"/>
  <c r="AJ57" i="164"/>
  <c r="AK16" i="166"/>
  <c r="B32" i="165"/>
  <c r="AK42" i="165"/>
  <c r="AJ30" i="167"/>
  <c r="AJ45" i="166"/>
  <c r="B57" i="167"/>
  <c r="AK42" i="164"/>
  <c r="AJ21" i="165"/>
  <c r="B49" i="167"/>
  <c r="B43" i="167"/>
  <c r="B52" i="167"/>
  <c r="B53" i="166"/>
  <c r="AJ21" i="166"/>
  <c r="AJ41" i="166"/>
  <c r="B65" i="167"/>
  <c r="AR18" i="167"/>
  <c r="AK24" i="166"/>
  <c r="AR5" i="165"/>
  <c r="AR17" i="165"/>
  <c r="AK56" i="165"/>
  <c r="AR8" i="167"/>
  <c r="AK47" i="167"/>
  <c r="AK39" i="166"/>
  <c r="AJ36" i="165"/>
  <c r="AK65" i="166"/>
  <c r="AK34" i="167"/>
  <c r="AJ51" i="165"/>
  <c r="AK61" i="164"/>
  <c r="AK28" i="166"/>
  <c r="AJ24" i="164"/>
  <c r="B19" i="165"/>
  <c r="AK31" i="166"/>
  <c r="AK33" i="165"/>
  <c r="B23" i="166"/>
  <c r="AJ26" i="167"/>
  <c r="AJ16" i="166"/>
  <c r="AK35" i="167"/>
  <c r="AR10" i="164"/>
  <c r="B50" i="166"/>
  <c r="AK45" i="167"/>
  <c r="AJ19" i="167"/>
  <c r="B60" i="166"/>
  <c r="B21" i="167"/>
  <c r="B35" i="166"/>
  <c r="AJ31" i="165"/>
  <c r="B42" i="165"/>
  <c r="B31" i="166"/>
  <c r="B41" i="166"/>
  <c r="AJ28" i="164"/>
  <c r="B42" i="166"/>
  <c r="AJ29" i="167"/>
  <c r="B24" i="165"/>
  <c r="AJ52" i="165"/>
  <c r="AJ27" i="164"/>
  <c r="B23" i="167"/>
  <c r="B26" i="165"/>
  <c r="B56" i="165"/>
  <c r="E62" i="165" l="1"/>
  <c r="M62" i="165" s="1"/>
  <c r="L62" i="165"/>
  <c r="I56" i="154"/>
  <c r="C62" i="165"/>
  <c r="D62" i="165"/>
  <c r="I12" i="155"/>
  <c r="D18" i="166"/>
  <c r="L18" i="166"/>
  <c r="E18" i="166"/>
  <c r="C18" i="166"/>
  <c r="D56" i="165"/>
  <c r="I50" i="154"/>
  <c r="C56" i="165"/>
  <c r="E56" i="165"/>
  <c r="L56" i="165"/>
  <c r="L38" i="165"/>
  <c r="E38" i="165"/>
  <c r="D38" i="165"/>
  <c r="I32" i="154"/>
  <c r="C38" i="165"/>
  <c r="C31" i="165"/>
  <c r="I25" i="154"/>
  <c r="E31" i="165"/>
  <c r="D31" i="165"/>
  <c r="L31" i="165"/>
  <c r="L37" i="166"/>
  <c r="I31" i="155"/>
  <c r="E37" i="166"/>
  <c r="D37" i="166"/>
  <c r="C37" i="166"/>
  <c r="D27" i="166"/>
  <c r="I21" i="155"/>
  <c r="L27" i="166"/>
  <c r="E27" i="166"/>
  <c r="C27" i="166"/>
  <c r="I55" i="155"/>
  <c r="D61" i="166"/>
  <c r="E61" i="166"/>
  <c r="C61" i="166"/>
  <c r="L61" i="166"/>
  <c r="C47" i="166"/>
  <c r="I41" i="155"/>
  <c r="E47" i="166"/>
  <c r="D47" i="166"/>
  <c r="L47" i="166"/>
  <c r="C39" i="167"/>
  <c r="I33" i="156"/>
  <c r="L39" i="167"/>
  <c r="E39" i="167"/>
  <c r="D39" i="167"/>
  <c r="I58" i="155"/>
  <c r="D64" i="166"/>
  <c r="E64" i="166"/>
  <c r="C64" i="166"/>
  <c r="L64" i="166"/>
  <c r="E21" i="165"/>
  <c r="I15" i="154"/>
  <c r="D21" i="165"/>
  <c r="C21" i="165"/>
  <c r="L21" i="165"/>
  <c r="D21" i="166"/>
  <c r="E21" i="166"/>
  <c r="C21" i="166"/>
  <c r="I15" i="155"/>
  <c r="L21" i="166"/>
  <c r="E20" i="167"/>
  <c r="D20" i="167"/>
  <c r="C20" i="167"/>
  <c r="L20" i="167"/>
  <c r="I14" i="156"/>
  <c r="I14" i="155"/>
  <c r="D20" i="166"/>
  <c r="L20" i="166"/>
  <c r="C20" i="166"/>
  <c r="E20" i="166"/>
  <c r="M20" i="166" s="1"/>
  <c r="AQ16" i="165"/>
  <c r="AQ17" i="165"/>
  <c r="AQ14" i="165"/>
  <c r="AQ15" i="165"/>
  <c r="L26" i="165"/>
  <c r="I20" i="154"/>
  <c r="D26" i="165"/>
  <c r="E26" i="165"/>
  <c r="C26" i="165"/>
  <c r="C26" i="167"/>
  <c r="L26" i="167"/>
  <c r="I20" i="156"/>
  <c r="E26" i="167"/>
  <c r="D26" i="167"/>
  <c r="C48" i="166"/>
  <c r="E48" i="166"/>
  <c r="I42" i="155"/>
  <c r="D48" i="166"/>
  <c r="L48" i="166"/>
  <c r="I42" i="156"/>
  <c r="D48" i="167"/>
  <c r="L48" i="167"/>
  <c r="C48" i="167"/>
  <c r="E48" i="167"/>
  <c r="M48" i="167" s="1"/>
  <c r="C48" i="165"/>
  <c r="E48" i="165"/>
  <c r="L48" i="165"/>
  <c r="D48" i="165"/>
  <c r="I42" i="154"/>
  <c r="C25" i="167"/>
  <c r="I19" i="156"/>
  <c r="L25" i="167"/>
  <c r="E25" i="167"/>
  <c r="D25" i="167"/>
  <c r="E52" i="166"/>
  <c r="C52" i="166"/>
  <c r="I46" i="155"/>
  <c r="D52" i="166"/>
  <c r="L52" i="166"/>
  <c r="C58" i="167"/>
  <c r="I52" i="156"/>
  <c r="E58" i="167"/>
  <c r="L58" i="167"/>
  <c r="D58" i="167"/>
  <c r="C23" i="167"/>
  <c r="D23" i="167"/>
  <c r="L23" i="167"/>
  <c r="E23" i="167"/>
  <c r="I17" i="156"/>
  <c r="AQ18" i="167"/>
  <c r="AQ19" i="167"/>
  <c r="AQ18" i="165"/>
  <c r="AQ19" i="165"/>
  <c r="I59" i="156"/>
  <c r="C65" i="167"/>
  <c r="L65" i="167"/>
  <c r="D65" i="167"/>
  <c r="E65" i="167"/>
  <c r="AQ18" i="164"/>
  <c r="AQ19" i="164"/>
  <c r="E64" i="165"/>
  <c r="C64" i="165"/>
  <c r="D64" i="165"/>
  <c r="L64" i="165"/>
  <c r="I58" i="154"/>
  <c r="C56" i="167"/>
  <c r="I50" i="156"/>
  <c r="E56" i="167"/>
  <c r="D56" i="167"/>
  <c r="L56" i="167"/>
  <c r="L55" i="167"/>
  <c r="C55" i="167"/>
  <c r="D55" i="167"/>
  <c r="I49" i="156"/>
  <c r="E55" i="167"/>
  <c r="I23" i="154"/>
  <c r="L29" i="165"/>
  <c r="C29" i="165"/>
  <c r="D29" i="165"/>
  <c r="E29" i="165"/>
  <c r="E46" i="167"/>
  <c r="D46" i="167"/>
  <c r="L46" i="167"/>
  <c r="I40" i="156"/>
  <c r="C46" i="167"/>
  <c r="D53" i="166"/>
  <c r="I47" i="155"/>
  <c r="E53" i="166"/>
  <c r="C53" i="166"/>
  <c r="L53" i="166"/>
  <c r="D53" i="167"/>
  <c r="L53" i="167"/>
  <c r="E53" i="167"/>
  <c r="C53" i="167"/>
  <c r="I47" i="156"/>
  <c r="C18" i="165"/>
  <c r="D18" i="165"/>
  <c r="E18" i="165"/>
  <c r="I12" i="154"/>
  <c r="L18" i="165"/>
  <c r="C52" i="167"/>
  <c r="D52" i="167"/>
  <c r="E52" i="167"/>
  <c r="I46" i="156"/>
  <c r="L52" i="167"/>
  <c r="D40" i="166"/>
  <c r="C40" i="166"/>
  <c r="L40" i="166"/>
  <c r="I34" i="155"/>
  <c r="E40" i="166"/>
  <c r="D63" i="165"/>
  <c r="C63" i="165"/>
  <c r="E63" i="165"/>
  <c r="L63" i="165"/>
  <c r="I57" i="154"/>
  <c r="D27" i="167"/>
  <c r="C27" i="167"/>
  <c r="E27" i="167"/>
  <c r="I21" i="156"/>
  <c r="L27" i="167"/>
  <c r="D43" i="167"/>
  <c r="L43" i="167"/>
  <c r="E43" i="167"/>
  <c r="C43" i="167"/>
  <c r="I37" i="156"/>
  <c r="C54" i="166"/>
  <c r="I48" i="155"/>
  <c r="E54" i="166"/>
  <c r="D54" i="166"/>
  <c r="L54" i="166"/>
  <c r="AQ6" i="164"/>
  <c r="AQ4" i="164"/>
  <c r="AQ10" i="164"/>
  <c r="AQ13" i="164"/>
  <c r="AQ9" i="164"/>
  <c r="AQ8" i="164"/>
  <c r="AQ7" i="164"/>
  <c r="AQ11" i="164"/>
  <c r="AQ5" i="164"/>
  <c r="AQ12" i="164"/>
  <c r="AQ2" i="164"/>
  <c r="AQ3" i="164"/>
  <c r="D49" i="167"/>
  <c r="E49" i="167"/>
  <c r="L49" i="167"/>
  <c r="I43" i="156"/>
  <c r="C49" i="167"/>
  <c r="C29" i="167"/>
  <c r="E29" i="167"/>
  <c r="L29" i="167"/>
  <c r="I23" i="156"/>
  <c r="D29" i="167"/>
  <c r="L44" i="167"/>
  <c r="E44" i="167"/>
  <c r="D44" i="167"/>
  <c r="C44" i="167"/>
  <c r="I38" i="156"/>
  <c r="I31" i="154"/>
  <c r="L37" i="165"/>
  <c r="C37" i="165"/>
  <c r="E37" i="165"/>
  <c r="D37" i="165"/>
  <c r="L57" i="167"/>
  <c r="C57" i="167"/>
  <c r="D57" i="167"/>
  <c r="E57" i="167"/>
  <c r="I51" i="156"/>
  <c r="D51" i="165"/>
  <c r="C51" i="165"/>
  <c r="I45" i="154"/>
  <c r="L51" i="165"/>
  <c r="E51" i="165"/>
  <c r="I30" i="156"/>
  <c r="E36" i="167"/>
  <c r="C36" i="167"/>
  <c r="L36" i="167"/>
  <c r="D36" i="167"/>
  <c r="D17" i="165"/>
  <c r="L17" i="165"/>
  <c r="C17" i="165"/>
  <c r="E17" i="165"/>
  <c r="I11" i="154"/>
  <c r="L61" i="165"/>
  <c r="D61" i="165"/>
  <c r="C61" i="165"/>
  <c r="I55" i="154"/>
  <c r="E61" i="165"/>
  <c r="D35" i="167"/>
  <c r="I29" i="156"/>
  <c r="E35" i="167"/>
  <c r="M35" i="167" s="1"/>
  <c r="C35" i="167"/>
  <c r="L35" i="167"/>
  <c r="L34" i="165"/>
  <c r="I28" i="154"/>
  <c r="C34" i="165"/>
  <c r="E34" i="165"/>
  <c r="D34" i="165"/>
  <c r="C32" i="166"/>
  <c r="D32" i="166"/>
  <c r="I26" i="155"/>
  <c r="E32" i="166"/>
  <c r="L32" i="166"/>
  <c r="I18" i="154"/>
  <c r="E24" i="165"/>
  <c r="D24" i="165"/>
  <c r="L24" i="165"/>
  <c r="C24" i="165"/>
  <c r="L32" i="165"/>
  <c r="D32" i="165"/>
  <c r="I26" i="154"/>
  <c r="E32" i="165"/>
  <c r="C32" i="165"/>
  <c r="AK66" i="164"/>
  <c r="AK67" i="164" s="1"/>
  <c r="AK66" i="166"/>
  <c r="AK67" i="166" s="1"/>
  <c r="E50" i="165"/>
  <c r="C50" i="165"/>
  <c r="D50" i="165"/>
  <c r="L50" i="165"/>
  <c r="I44" i="154"/>
  <c r="L17" i="167"/>
  <c r="E17" i="167"/>
  <c r="C17" i="167"/>
  <c r="D17" i="167"/>
  <c r="I11" i="156"/>
  <c r="AQ18" i="166"/>
  <c r="AQ19" i="166"/>
  <c r="I52" i="154"/>
  <c r="L58" i="165"/>
  <c r="D58" i="165"/>
  <c r="E58" i="165"/>
  <c r="C58" i="165"/>
  <c r="I52" i="155"/>
  <c r="C58" i="166"/>
  <c r="L58" i="166"/>
  <c r="D58" i="166"/>
  <c r="E58" i="166"/>
  <c r="I35" i="154"/>
  <c r="L41" i="165"/>
  <c r="C41" i="165"/>
  <c r="E41" i="165"/>
  <c r="D41" i="165"/>
  <c r="L37" i="167"/>
  <c r="I31" i="156"/>
  <c r="D37" i="167"/>
  <c r="E37" i="167"/>
  <c r="C37" i="167"/>
  <c r="I13" i="156"/>
  <c r="E19" i="167"/>
  <c r="L19" i="167"/>
  <c r="D19" i="167"/>
  <c r="C19" i="167"/>
  <c r="AQ6" i="167"/>
  <c r="AQ8" i="167"/>
  <c r="AQ12" i="167"/>
  <c r="AQ2" i="167"/>
  <c r="AQ5" i="167"/>
  <c r="AQ4" i="167"/>
  <c r="AQ9" i="167"/>
  <c r="AQ11" i="167"/>
  <c r="AQ10" i="167"/>
  <c r="AQ13" i="167"/>
  <c r="AQ3" i="167"/>
  <c r="AQ7" i="167"/>
  <c r="D18" i="167"/>
  <c r="L18" i="167"/>
  <c r="I12" i="156"/>
  <c r="C18" i="167"/>
  <c r="E18" i="167"/>
  <c r="C59" i="167"/>
  <c r="I53" i="156"/>
  <c r="D59" i="167"/>
  <c r="E59" i="167"/>
  <c r="L59" i="167"/>
  <c r="L42" i="166"/>
  <c r="C42" i="166"/>
  <c r="I36" i="155"/>
  <c r="E42" i="166"/>
  <c r="D42" i="166"/>
  <c r="L27" i="165"/>
  <c r="D27" i="165"/>
  <c r="C27" i="165"/>
  <c r="I21" i="154"/>
  <c r="E27" i="165"/>
  <c r="D60" i="167"/>
  <c r="I54" i="156"/>
  <c r="L60" i="167"/>
  <c r="E60" i="167"/>
  <c r="C60" i="167"/>
  <c r="C36" i="165"/>
  <c r="D36" i="165"/>
  <c r="L36" i="165"/>
  <c r="I30" i="154"/>
  <c r="E36" i="165"/>
  <c r="I35" i="155"/>
  <c r="D41" i="166"/>
  <c r="L41" i="166"/>
  <c r="E41" i="166"/>
  <c r="C41" i="166"/>
  <c r="D57" i="166"/>
  <c r="I51" i="155"/>
  <c r="L57" i="166"/>
  <c r="E57" i="166"/>
  <c r="C57" i="166"/>
  <c r="E60" i="165"/>
  <c r="D60" i="165"/>
  <c r="C60" i="165"/>
  <c r="L60" i="165"/>
  <c r="I54" i="154"/>
  <c r="C43" i="165"/>
  <c r="I37" i="154"/>
  <c r="D43" i="165"/>
  <c r="L43" i="165"/>
  <c r="E43" i="165"/>
  <c r="C50" i="167"/>
  <c r="D50" i="167"/>
  <c r="E50" i="167"/>
  <c r="L50" i="167"/>
  <c r="I44" i="156"/>
  <c r="C24" i="167"/>
  <c r="E24" i="167"/>
  <c r="D24" i="167"/>
  <c r="L24" i="167"/>
  <c r="I18" i="156"/>
  <c r="C54" i="167"/>
  <c r="E54" i="167"/>
  <c r="I48" i="156"/>
  <c r="D54" i="167"/>
  <c r="L54" i="167"/>
  <c r="L30" i="167"/>
  <c r="C30" i="167"/>
  <c r="E30" i="167"/>
  <c r="I24" i="156"/>
  <c r="D30" i="167"/>
  <c r="I41" i="156"/>
  <c r="E47" i="167"/>
  <c r="L47" i="167"/>
  <c r="C47" i="167"/>
  <c r="D47" i="167"/>
  <c r="L41" i="167"/>
  <c r="C41" i="167"/>
  <c r="I35" i="156"/>
  <c r="E41" i="167"/>
  <c r="M41" i="167" s="1"/>
  <c r="D41" i="167"/>
  <c r="C49" i="165"/>
  <c r="D49" i="165"/>
  <c r="E49" i="165"/>
  <c r="L49" i="165"/>
  <c r="I43" i="154"/>
  <c r="C40" i="167"/>
  <c r="I34" i="156"/>
  <c r="E40" i="167"/>
  <c r="D40" i="167"/>
  <c r="L40" i="167"/>
  <c r="C33" i="166"/>
  <c r="E33" i="166"/>
  <c r="I27" i="155"/>
  <c r="D33" i="166"/>
  <c r="L33" i="166"/>
  <c r="M33" i="166" s="1"/>
  <c r="C31" i="166"/>
  <c r="D31" i="166"/>
  <c r="E31" i="166"/>
  <c r="M31" i="166" s="1"/>
  <c r="I25" i="155"/>
  <c r="L31" i="166"/>
  <c r="I56" i="156"/>
  <c r="D62" i="167"/>
  <c r="L62" i="167"/>
  <c r="E62" i="167"/>
  <c r="C62" i="167"/>
  <c r="C22" i="167"/>
  <c r="D22" i="167"/>
  <c r="E22" i="167"/>
  <c r="L22" i="167"/>
  <c r="I16" i="156"/>
  <c r="D43" i="166"/>
  <c r="I37" i="155"/>
  <c r="E43" i="166"/>
  <c r="L43" i="166"/>
  <c r="C43" i="166"/>
  <c r="AQ17" i="166"/>
  <c r="AQ16" i="166"/>
  <c r="AQ14" i="166"/>
  <c r="AQ15" i="166"/>
  <c r="I49" i="155"/>
  <c r="E55" i="166"/>
  <c r="C55" i="166"/>
  <c r="L55" i="166"/>
  <c r="D55" i="166"/>
  <c r="E49" i="166"/>
  <c r="C49" i="166"/>
  <c r="I43" i="155"/>
  <c r="L49" i="166"/>
  <c r="D49" i="166"/>
  <c r="D38" i="166"/>
  <c r="E38" i="166"/>
  <c r="I32" i="155"/>
  <c r="C38" i="166"/>
  <c r="L38" i="166"/>
  <c r="L42" i="165"/>
  <c r="C42" i="165"/>
  <c r="E42" i="165"/>
  <c r="D42" i="165"/>
  <c r="I36" i="154"/>
  <c r="AK66" i="165"/>
  <c r="AK67" i="165" s="1"/>
  <c r="AN6" i="166"/>
  <c r="I53" i="155"/>
  <c r="C59" i="166"/>
  <c r="D59" i="166"/>
  <c r="E59" i="166"/>
  <c r="L59" i="166"/>
  <c r="AQ9" i="166"/>
  <c r="AQ13" i="166"/>
  <c r="AQ8" i="166"/>
  <c r="AQ3" i="166"/>
  <c r="AQ11" i="166"/>
  <c r="AQ2" i="166"/>
  <c r="AQ6" i="166"/>
  <c r="AQ4" i="166"/>
  <c r="AQ12" i="166"/>
  <c r="AQ10" i="166"/>
  <c r="AQ5" i="166"/>
  <c r="AQ7" i="166"/>
  <c r="I18" i="155"/>
  <c r="D24" i="166"/>
  <c r="E24" i="166"/>
  <c r="L24" i="166"/>
  <c r="C24" i="166"/>
  <c r="C28" i="166"/>
  <c r="L28" i="166"/>
  <c r="D28" i="166"/>
  <c r="I22" i="155"/>
  <c r="E28" i="166"/>
  <c r="L65" i="165"/>
  <c r="M65" i="165" s="1"/>
  <c r="I59" i="154"/>
  <c r="C65" i="165"/>
  <c r="E65" i="165"/>
  <c r="D65" i="165"/>
  <c r="E65" i="166"/>
  <c r="I59" i="155"/>
  <c r="D65" i="166"/>
  <c r="C65" i="166"/>
  <c r="L65" i="166"/>
  <c r="E31" i="167"/>
  <c r="L31" i="167"/>
  <c r="I25" i="156"/>
  <c r="D31" i="167"/>
  <c r="C31" i="167"/>
  <c r="L35" i="166"/>
  <c r="I29" i="155"/>
  <c r="C35" i="166"/>
  <c r="D35" i="166"/>
  <c r="E35" i="166"/>
  <c r="I34" i="154"/>
  <c r="L40" i="165"/>
  <c r="D40" i="165"/>
  <c r="C40" i="165"/>
  <c r="E40" i="165"/>
  <c r="C32" i="167"/>
  <c r="L32" i="167"/>
  <c r="E32" i="167"/>
  <c r="D32" i="167"/>
  <c r="I26" i="156"/>
  <c r="L45" i="166"/>
  <c r="C45" i="166"/>
  <c r="E45" i="166"/>
  <c r="I39" i="155"/>
  <c r="D45" i="166"/>
  <c r="L63" i="166"/>
  <c r="I57" i="155"/>
  <c r="D63" i="166"/>
  <c r="E63" i="166"/>
  <c r="M63" i="166" s="1"/>
  <c r="C63" i="166"/>
  <c r="C21" i="167"/>
  <c r="L21" i="167"/>
  <c r="D21" i="167"/>
  <c r="E21" i="167"/>
  <c r="I15" i="156"/>
  <c r="I33" i="155"/>
  <c r="D39" i="166"/>
  <c r="E39" i="166"/>
  <c r="L39" i="166"/>
  <c r="C39" i="166"/>
  <c r="E64" i="167"/>
  <c r="C64" i="167"/>
  <c r="L64" i="167"/>
  <c r="I58" i="156"/>
  <c r="D64" i="167"/>
  <c r="D56" i="166"/>
  <c r="L56" i="166"/>
  <c r="I50" i="155"/>
  <c r="C56" i="166"/>
  <c r="E56" i="166"/>
  <c r="E46" i="166"/>
  <c r="C46" i="166"/>
  <c r="I40" i="155"/>
  <c r="D46" i="166"/>
  <c r="L46" i="166"/>
  <c r="C54" i="165"/>
  <c r="I48" i="154"/>
  <c r="E54" i="165"/>
  <c r="D54" i="165"/>
  <c r="L54" i="165"/>
  <c r="I11" i="155"/>
  <c r="E17" i="166"/>
  <c r="L17" i="166"/>
  <c r="D17" i="166"/>
  <c r="C17" i="166"/>
  <c r="I39" i="154"/>
  <c r="L45" i="165"/>
  <c r="E45" i="165"/>
  <c r="C45" i="165"/>
  <c r="D45" i="165"/>
  <c r="E44" i="165"/>
  <c r="D44" i="165"/>
  <c r="L44" i="165"/>
  <c r="C44" i="165"/>
  <c r="I38" i="154"/>
  <c r="C60" i="166"/>
  <c r="L60" i="166"/>
  <c r="I54" i="155"/>
  <c r="D60" i="166"/>
  <c r="E60" i="166"/>
  <c r="E55" i="165"/>
  <c r="I49" i="154"/>
  <c r="C55" i="165"/>
  <c r="L55" i="165"/>
  <c r="D55" i="165"/>
  <c r="D39" i="165"/>
  <c r="C39" i="165"/>
  <c r="I33" i="154"/>
  <c r="E39" i="165"/>
  <c r="L39" i="165"/>
  <c r="L30" i="166"/>
  <c r="D30" i="166"/>
  <c r="I24" i="155"/>
  <c r="C30" i="166"/>
  <c r="E30" i="166"/>
  <c r="I14" i="154"/>
  <c r="C20" i="165"/>
  <c r="L20" i="165"/>
  <c r="E20" i="165"/>
  <c r="D20" i="165"/>
  <c r="D57" i="165"/>
  <c r="I51" i="154"/>
  <c r="E57" i="165"/>
  <c r="L57" i="165"/>
  <c r="C57" i="165"/>
  <c r="D16" i="166"/>
  <c r="E16" i="166"/>
  <c r="L16" i="166"/>
  <c r="I10" i="155"/>
  <c r="C16" i="166"/>
  <c r="L33" i="167"/>
  <c r="D33" i="167"/>
  <c r="E33" i="167"/>
  <c r="C33" i="167"/>
  <c r="I27" i="156"/>
  <c r="AK66" i="167"/>
  <c r="AK67" i="167" s="1"/>
  <c r="D22" i="166"/>
  <c r="I16" i="155"/>
  <c r="C22" i="166"/>
  <c r="E22" i="166"/>
  <c r="L22" i="166"/>
  <c r="L26" i="166"/>
  <c r="I20" i="155"/>
  <c r="D26" i="166"/>
  <c r="E26" i="166"/>
  <c r="M26" i="166" s="1"/>
  <c r="C26" i="166"/>
  <c r="L42" i="167"/>
  <c r="D42" i="167"/>
  <c r="C42" i="167"/>
  <c r="I36" i="156"/>
  <c r="E42" i="167"/>
  <c r="L50" i="166"/>
  <c r="E50" i="166"/>
  <c r="D50" i="166"/>
  <c r="I44" i="155"/>
  <c r="C50" i="166"/>
  <c r="I47" i="154"/>
  <c r="L53" i="165"/>
  <c r="E53" i="165"/>
  <c r="D53" i="165"/>
  <c r="C53" i="165"/>
  <c r="AN6" i="165"/>
  <c r="D38" i="167"/>
  <c r="L38" i="167"/>
  <c r="E38" i="167"/>
  <c r="C38" i="167"/>
  <c r="I32" i="156"/>
  <c r="L44" i="166"/>
  <c r="D44" i="166"/>
  <c r="E44" i="166"/>
  <c r="I38" i="155"/>
  <c r="C44" i="166"/>
  <c r="L35" i="165"/>
  <c r="I29" i="154"/>
  <c r="D35" i="165"/>
  <c r="E35" i="165"/>
  <c r="C35" i="165"/>
  <c r="AQ10" i="165"/>
  <c r="AQ4" i="165"/>
  <c r="AQ8" i="165"/>
  <c r="AQ12" i="165"/>
  <c r="AQ5" i="165"/>
  <c r="AQ3" i="165"/>
  <c r="AQ2" i="165"/>
  <c r="AQ7" i="165"/>
  <c r="AQ13" i="165"/>
  <c r="AQ6" i="165"/>
  <c r="AQ9" i="165"/>
  <c r="AQ11" i="165"/>
  <c r="L19" i="166"/>
  <c r="D19" i="166"/>
  <c r="I13" i="155"/>
  <c r="E19" i="166"/>
  <c r="C19" i="166"/>
  <c r="E16" i="165"/>
  <c r="C16" i="165"/>
  <c r="D16" i="165"/>
  <c r="I10" i="154"/>
  <c r="L16" i="165"/>
  <c r="D46" i="165"/>
  <c r="E46" i="165"/>
  <c r="C46" i="165"/>
  <c r="I40" i="154"/>
  <c r="L46" i="165"/>
  <c r="I28" i="155"/>
  <c r="E34" i="166"/>
  <c r="D34" i="166"/>
  <c r="L34" i="166"/>
  <c r="C34" i="166"/>
  <c r="I30" i="155"/>
  <c r="L36" i="166"/>
  <c r="D36" i="166"/>
  <c r="E36" i="166"/>
  <c r="C36" i="166"/>
  <c r="C47" i="165"/>
  <c r="E47" i="165"/>
  <c r="I41" i="154"/>
  <c r="D47" i="165"/>
  <c r="L47" i="165"/>
  <c r="I57" i="156"/>
  <c r="D63" i="167"/>
  <c r="L63" i="167"/>
  <c r="C63" i="167"/>
  <c r="E63" i="167"/>
  <c r="AN6" i="167"/>
  <c r="D51" i="166"/>
  <c r="I45" i="155"/>
  <c r="L51" i="166"/>
  <c r="E51" i="166"/>
  <c r="C51" i="166"/>
  <c r="E59" i="165"/>
  <c r="D59" i="165"/>
  <c r="L59" i="165"/>
  <c r="I53" i="154"/>
  <c r="C59" i="165"/>
  <c r="I19" i="155"/>
  <c r="E25" i="166"/>
  <c r="C25" i="166"/>
  <c r="D25" i="166"/>
  <c r="L25" i="166"/>
  <c r="D29" i="166"/>
  <c r="I23" i="155"/>
  <c r="C29" i="166"/>
  <c r="L29" i="166"/>
  <c r="E29" i="166"/>
  <c r="D61" i="167"/>
  <c r="L61" i="167"/>
  <c r="E61" i="167"/>
  <c r="C61" i="167"/>
  <c r="I55" i="156"/>
  <c r="D33" i="165"/>
  <c r="E33" i="165"/>
  <c r="C33" i="165"/>
  <c r="I27" i="154"/>
  <c r="L33" i="165"/>
  <c r="I22" i="156"/>
  <c r="D28" i="167"/>
  <c r="C28" i="167"/>
  <c r="L28" i="167"/>
  <c r="E28" i="167"/>
  <c r="L23" i="166"/>
  <c r="D23" i="166"/>
  <c r="C23" i="166"/>
  <c r="I17" i="155"/>
  <c r="E23" i="166"/>
  <c r="E28" i="165"/>
  <c r="C28" i="165"/>
  <c r="I22" i="154"/>
  <c r="L28" i="165"/>
  <c r="D28" i="165"/>
  <c r="C23" i="165"/>
  <c r="L23" i="165"/>
  <c r="D23" i="165"/>
  <c r="E23" i="165"/>
  <c r="I17" i="154"/>
  <c r="I24" i="154"/>
  <c r="E30" i="165"/>
  <c r="L30" i="165"/>
  <c r="D30" i="165"/>
  <c r="C30" i="165"/>
  <c r="D62" i="166"/>
  <c r="I56" i="155"/>
  <c r="C62" i="166"/>
  <c r="E62" i="166"/>
  <c r="L62" i="166"/>
  <c r="AQ17" i="164"/>
  <c r="AQ15" i="164"/>
  <c r="AQ16" i="164"/>
  <c r="AQ14" i="164"/>
  <c r="C45" i="167"/>
  <c r="D45" i="167"/>
  <c r="I39" i="156"/>
  <c r="L45" i="167"/>
  <c r="E45" i="167"/>
  <c r="AQ14" i="167"/>
  <c r="AQ17" i="167"/>
  <c r="AQ16" i="167"/>
  <c r="AQ15" i="167"/>
  <c r="AN6" i="164"/>
  <c r="I28" i="156"/>
  <c r="C34" i="167"/>
  <c r="E34" i="167"/>
  <c r="L34" i="167"/>
  <c r="D34" i="167"/>
  <c r="I45" i="156"/>
  <c r="D51" i="167"/>
  <c r="L51" i="167"/>
  <c r="E51" i="167"/>
  <c r="C51" i="167"/>
  <c r="C19" i="165"/>
  <c r="E19" i="165"/>
  <c r="L19" i="165"/>
  <c r="I13" i="154"/>
  <c r="D19" i="165"/>
  <c r="D22" i="165"/>
  <c r="E22" i="165"/>
  <c r="L22" i="165"/>
  <c r="I16" i="154"/>
  <c r="C22" i="165"/>
  <c r="I46" i="154"/>
  <c r="C52" i="165"/>
  <c r="D52" i="165"/>
  <c r="E52" i="165"/>
  <c r="L52" i="165"/>
  <c r="E25" i="165"/>
  <c r="D25" i="165"/>
  <c r="L25" i="165"/>
  <c r="I19" i="154"/>
  <c r="C25" i="165"/>
  <c r="M27" i="166"/>
  <c r="M56" i="166"/>
  <c r="M48" i="166"/>
  <c r="M31" i="167"/>
  <c r="M55" i="167"/>
  <c r="M32" i="165"/>
  <c r="M43" i="167"/>
  <c r="M21" i="166"/>
  <c r="M57" i="167"/>
  <c r="M52" i="166"/>
  <c r="M48" i="165"/>
  <c r="B24" i="168" a="1"/>
  <c r="B24" i="168" s="1"/>
  <c r="B23" i="168" a="1"/>
  <c r="B23" i="168" s="1"/>
  <c r="B22" i="168" a="1"/>
  <c r="B22" i="168" s="1"/>
  <c r="B21" i="168" a="1"/>
  <c r="B21" i="168" s="1"/>
  <c r="Q60" i="23"/>
  <c r="P60" i="23"/>
  <c r="O60" i="23"/>
  <c r="N60" i="23"/>
  <c r="M60" i="23"/>
  <c r="L60" i="23"/>
  <c r="M41" i="165" l="1"/>
  <c r="M51" i="165"/>
  <c r="M32" i="167"/>
  <c r="M55" i="166"/>
  <c r="M49" i="165"/>
  <c r="M58" i="167"/>
  <c r="M20" i="167"/>
  <c r="M47" i="166"/>
  <c r="M47" i="167"/>
  <c r="M61" i="165"/>
  <c r="M35" i="166"/>
  <c r="M50" i="165"/>
  <c r="M42" i="165"/>
  <c r="M62" i="167"/>
  <c r="M60" i="167"/>
  <c r="M27" i="165"/>
  <c r="M22" i="167"/>
  <c r="M39" i="166"/>
  <c r="M40" i="166"/>
  <c r="M64" i="166"/>
  <c r="M31" i="165"/>
  <c r="M56" i="165"/>
  <c r="M30" i="166"/>
  <c r="M34" i="167"/>
  <c r="M53" i="165"/>
  <c r="M20" i="165"/>
  <c r="M16" i="165"/>
  <c r="M30" i="165"/>
  <c r="M25" i="167"/>
  <c r="M55" i="165"/>
  <c r="M33" i="165"/>
  <c r="M42" i="167"/>
  <c r="M24" i="165"/>
  <c r="M18" i="165"/>
  <c r="M56" i="167"/>
  <c r="M28" i="165"/>
  <c r="M32" i="166"/>
  <c r="M33" i="167"/>
  <c r="M44" i="165"/>
  <c r="M45" i="166"/>
  <c r="M24" i="167"/>
  <c r="M36" i="167"/>
  <c r="M54" i="166"/>
  <c r="M27" i="167"/>
  <c r="M53" i="166"/>
  <c r="M23" i="166"/>
  <c r="M23" i="165"/>
  <c r="M54" i="165"/>
  <c r="M40" i="167"/>
  <c r="M37" i="165"/>
  <c r="M29" i="167"/>
  <c r="M17" i="166"/>
  <c r="M28" i="166"/>
  <c r="M49" i="166"/>
  <c r="M60" i="165"/>
  <c r="M23" i="167"/>
  <c r="M39" i="165"/>
  <c r="M63" i="167"/>
  <c r="M50" i="166"/>
  <c r="M21" i="167"/>
  <c r="M43" i="166"/>
  <c r="M50" i="167"/>
  <c r="M43" i="165"/>
  <c r="M63" i="165"/>
  <c r="M58" i="165"/>
  <c r="M52" i="165"/>
  <c r="M19" i="165"/>
  <c r="M51" i="167"/>
  <c r="M28" i="167"/>
  <c r="M61" i="167"/>
  <c r="M47" i="165"/>
  <c r="M34" i="166"/>
  <c r="M54" i="167"/>
  <c r="M41" i="166"/>
  <c r="M19" i="167"/>
  <c r="M17" i="167"/>
  <c r="M53" i="167"/>
  <c r="M64" i="165"/>
  <c r="M46" i="166"/>
  <c r="M65" i="167"/>
  <c r="M59" i="165"/>
  <c r="M36" i="166"/>
  <c r="M19" i="166"/>
  <c r="M22" i="166"/>
  <c r="M35" i="165"/>
  <c r="M22" i="165"/>
  <c r="M29" i="166"/>
  <c r="M38" i="167"/>
  <c r="M60" i="166"/>
  <c r="M45" i="165"/>
  <c r="M40" i="165"/>
  <c r="M24" i="166"/>
  <c r="M30" i="167"/>
  <c r="M36" i="165"/>
  <c r="M59" i="167"/>
  <c r="M18" i="167"/>
  <c r="M17" i="165"/>
  <c r="M49" i="167"/>
  <c r="M52" i="167"/>
  <c r="M46" i="167"/>
  <c r="M26" i="167"/>
  <c r="M21" i="165"/>
  <c r="M61" i="166"/>
  <c r="M37" i="166"/>
  <c r="M18" i="166"/>
  <c r="M64" i="167"/>
  <c r="M25" i="165"/>
  <c r="M45" i="167"/>
  <c r="M25" i="166"/>
  <c r="M51" i="166"/>
  <c r="M46" i="165"/>
  <c r="M62" i="166"/>
  <c r="M44" i="166"/>
  <c r="M16" i="166"/>
  <c r="M57" i="165"/>
  <c r="M65" i="166"/>
  <c r="M59" i="166"/>
  <c r="M38" i="166"/>
  <c r="M57" i="166"/>
  <c r="M42" i="166"/>
  <c r="M37" i="167"/>
  <c r="M34" i="165"/>
  <c r="M44" i="167"/>
  <c r="M29" i="165"/>
  <c r="M26" i="165"/>
  <c r="M39" i="167"/>
  <c r="M58" i="166"/>
  <c r="M38" i="165"/>
  <c r="E66" i="167"/>
  <c r="E66" i="166"/>
  <c r="D13" i="24"/>
  <c r="D12" i="24"/>
  <c r="K6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60" i="23"/>
  <c r="G60" i="23"/>
  <c r="E67" i="164" l="1"/>
  <c r="H60" i="23"/>
  <c r="O67" i="164" l="1"/>
  <c r="N64" i="164"/>
  <c r="O64" i="164" s="1"/>
  <c r="P64" i="164" s="1"/>
  <c r="Q64" i="165" s="1"/>
  <c r="N33" i="164"/>
  <c r="O33" i="164" s="1"/>
  <c r="P33" i="164" s="1"/>
  <c r="Q33" i="165" s="1"/>
  <c r="N25" i="164"/>
  <c r="O25" i="164" s="1"/>
  <c r="P25" i="164" s="1"/>
  <c r="Q25" i="165" s="1"/>
  <c r="N63" i="164"/>
  <c r="O63" i="164" s="1"/>
  <c r="P63" i="164" s="1"/>
  <c r="Q63" i="165" s="1"/>
  <c r="N41" i="164"/>
  <c r="O41" i="164" s="1"/>
  <c r="P41" i="164" s="1"/>
  <c r="Q41" i="165" s="1"/>
  <c r="N19" i="164"/>
  <c r="O19" i="164" s="1"/>
  <c r="P19" i="164" s="1"/>
  <c r="Q19" i="165" s="1"/>
  <c r="N24" i="164"/>
  <c r="O24" i="164" s="1"/>
  <c r="P24" i="164" s="1"/>
  <c r="Q24" i="165" s="1"/>
  <c r="I60" i="23"/>
  <c r="E66" i="165" s="1"/>
  <c r="N18" i="164" l="1"/>
  <c r="O18" i="164" s="1"/>
  <c r="P18" i="164" s="1"/>
  <c r="Q18" i="165" s="1"/>
  <c r="N23" i="164"/>
  <c r="O23" i="164" s="1"/>
  <c r="P23" i="164" s="1"/>
  <c r="Q23" i="165" s="1"/>
  <c r="N29" i="164"/>
  <c r="O29" i="164" s="1"/>
  <c r="P29" i="164" s="1"/>
  <c r="Q29" i="165" s="1"/>
  <c r="N17" i="164"/>
  <c r="O17" i="164" s="1"/>
  <c r="P17" i="164" s="1"/>
  <c r="Q17" i="165" s="1"/>
  <c r="N36" i="164"/>
  <c r="O36" i="164" s="1"/>
  <c r="P36" i="164" s="1"/>
  <c r="Q36" i="165" s="1"/>
  <c r="N44" i="164"/>
  <c r="O44" i="164" s="1"/>
  <c r="P44" i="164" s="1"/>
  <c r="Q44" i="165" s="1"/>
  <c r="N21" i="164"/>
  <c r="O21" i="164" s="1"/>
  <c r="P21" i="164" s="1"/>
  <c r="Q21" i="165" s="1"/>
  <c r="N42" i="164"/>
  <c r="O42" i="164" s="1"/>
  <c r="P42" i="164" s="1"/>
  <c r="Q42" i="165" s="1"/>
  <c r="N48" i="164"/>
  <c r="O48" i="164" s="1"/>
  <c r="P48" i="164" s="1"/>
  <c r="Q48" i="165" s="1"/>
  <c r="N52" i="164"/>
  <c r="O52" i="164" s="1"/>
  <c r="P52" i="164" s="1"/>
  <c r="Q52" i="165" s="1"/>
  <c r="N60" i="164"/>
  <c r="O60" i="164" s="1"/>
  <c r="P60" i="164" s="1"/>
  <c r="Q60" i="165" s="1"/>
  <c r="N31" i="164"/>
  <c r="O31" i="164" s="1"/>
  <c r="P31" i="164" s="1"/>
  <c r="Q31" i="165" s="1"/>
  <c r="N37" i="164"/>
  <c r="O37" i="164" s="1"/>
  <c r="P37" i="164" s="1"/>
  <c r="Q37" i="165" s="1"/>
  <c r="N27" i="164"/>
  <c r="O27" i="164" s="1"/>
  <c r="P27" i="164" s="1"/>
  <c r="Q27" i="165" s="1"/>
  <c r="N45" i="164"/>
  <c r="O45" i="164" s="1"/>
  <c r="P45" i="164" s="1"/>
  <c r="Q45" i="165" s="1"/>
  <c r="N32" i="164"/>
  <c r="O32" i="164" s="1"/>
  <c r="P32" i="164" s="1"/>
  <c r="Q32" i="165" s="1"/>
  <c r="N54" i="164"/>
  <c r="O54" i="164" s="1"/>
  <c r="P54" i="164" s="1"/>
  <c r="Q54" i="165" s="1"/>
  <c r="N55" i="164"/>
  <c r="O55" i="164" s="1"/>
  <c r="P55" i="164" s="1"/>
  <c r="Q55" i="165" s="1"/>
  <c r="N46" i="164"/>
  <c r="O46" i="164" s="1"/>
  <c r="P46" i="164" s="1"/>
  <c r="Q46" i="165" s="1"/>
  <c r="N49" i="164"/>
  <c r="O49" i="164" s="1"/>
  <c r="P49" i="164" s="1"/>
  <c r="Q49" i="165" s="1"/>
  <c r="N58" i="164"/>
  <c r="O58" i="164" s="1"/>
  <c r="P58" i="164" s="1"/>
  <c r="Q58" i="165" s="1"/>
  <c r="N20" i="164"/>
  <c r="O20" i="164" s="1"/>
  <c r="P20" i="164" s="1"/>
  <c r="Q20" i="165" s="1"/>
  <c r="N28" i="164"/>
  <c r="O28" i="164" s="1"/>
  <c r="P28" i="164" s="1"/>
  <c r="Q28" i="165" s="1"/>
  <c r="N34" i="164"/>
  <c r="O34" i="164" s="1"/>
  <c r="P34" i="164" s="1"/>
  <c r="Q34" i="165" s="1"/>
  <c r="N53" i="164"/>
  <c r="O53" i="164" s="1"/>
  <c r="P53" i="164" s="1"/>
  <c r="Q53" i="165" s="1"/>
  <c r="N38" i="164"/>
  <c r="O38" i="164" s="1"/>
  <c r="P38" i="164" s="1"/>
  <c r="Q38" i="165" s="1"/>
  <c r="N50" i="164"/>
  <c r="O50" i="164" s="1"/>
  <c r="P50" i="164" s="1"/>
  <c r="Q50" i="165" s="1"/>
  <c r="N30" i="164"/>
  <c r="O30" i="164" s="1"/>
  <c r="P30" i="164" s="1"/>
  <c r="Q30" i="165" s="1"/>
  <c r="N65" i="164"/>
  <c r="O65" i="164" s="1"/>
  <c r="P65" i="164" s="1"/>
  <c r="Q65" i="165" s="1"/>
  <c r="N40" i="164"/>
  <c r="O40" i="164" s="1"/>
  <c r="P40" i="164" s="1"/>
  <c r="Q40" i="165" s="1"/>
  <c r="N62" i="164"/>
  <c r="O62" i="164" s="1"/>
  <c r="P62" i="164" s="1"/>
  <c r="Q62" i="165" s="1"/>
  <c r="N16" i="164"/>
  <c r="O16" i="164" s="1"/>
  <c r="P16" i="164" s="1"/>
  <c r="N35" i="164"/>
  <c r="O35" i="164" s="1"/>
  <c r="P35" i="164" s="1"/>
  <c r="Q35" i="165" s="1"/>
  <c r="N43" i="164"/>
  <c r="O43" i="164" s="1"/>
  <c r="P43" i="164" s="1"/>
  <c r="Q43" i="165" s="1"/>
  <c r="N47" i="164"/>
  <c r="O47" i="164" s="1"/>
  <c r="P47" i="164" s="1"/>
  <c r="Q47" i="165" s="1"/>
  <c r="N22" i="164"/>
  <c r="O22" i="164" s="1"/>
  <c r="P22" i="164" s="1"/>
  <c r="Q22" i="165" s="1"/>
  <c r="N57" i="164"/>
  <c r="O57" i="164" s="1"/>
  <c r="P57" i="164" s="1"/>
  <c r="Q57" i="165" s="1"/>
  <c r="N51" i="164"/>
  <c r="O51" i="164" s="1"/>
  <c r="P51" i="164" s="1"/>
  <c r="Q51" i="165" s="1"/>
  <c r="N39" i="164"/>
  <c r="O39" i="164" s="1"/>
  <c r="P39" i="164" s="1"/>
  <c r="Q39" i="165" s="1"/>
  <c r="N61" i="164"/>
  <c r="O61" i="164" s="1"/>
  <c r="P61" i="164" s="1"/>
  <c r="Q61" i="165" s="1"/>
  <c r="N56" i="164"/>
  <c r="O56" i="164" s="1"/>
  <c r="P56" i="164" s="1"/>
  <c r="Q56" i="165" s="1"/>
  <c r="N26" i="164"/>
  <c r="O26" i="164" s="1"/>
  <c r="P26" i="164" s="1"/>
  <c r="Q26" i="165" s="1"/>
  <c r="N59" i="164"/>
  <c r="O59" i="164" s="1"/>
  <c r="P59" i="164" s="1"/>
  <c r="Q59" i="165" s="1"/>
  <c r="AH67" i="164"/>
  <c r="I12" i="168"/>
  <c r="Q16" i="165"/>
  <c r="Q66" i="164" l="1"/>
  <c r="Q67" i="164" s="1"/>
  <c r="E67" i="165" s="1"/>
  <c r="AH67" i="165" s="1"/>
  <c r="O67" i="165"/>
  <c r="N30" i="165" l="1"/>
  <c r="O30" i="165" s="1"/>
  <c r="P30" i="165" s="1"/>
  <c r="Q30" i="166" s="1"/>
  <c r="N17" i="165"/>
  <c r="O17" i="165" s="1"/>
  <c r="P17" i="165" s="1"/>
  <c r="Q17" i="166" s="1"/>
  <c r="N50" i="165"/>
  <c r="O50" i="165" s="1"/>
  <c r="P50" i="165" s="1"/>
  <c r="Q50" i="166" s="1"/>
  <c r="N65" i="165"/>
  <c r="O65" i="165" s="1"/>
  <c r="P65" i="165" s="1"/>
  <c r="Q65" i="166" s="1"/>
  <c r="N26" i="165"/>
  <c r="O26" i="165" s="1"/>
  <c r="P26" i="165" s="1"/>
  <c r="Q26" i="166" s="1"/>
  <c r="N18" i="165"/>
  <c r="O18" i="165" s="1"/>
  <c r="P18" i="165" s="1"/>
  <c r="Q18" i="166" s="1"/>
  <c r="N55" i="165"/>
  <c r="O55" i="165" s="1"/>
  <c r="P55" i="165" s="1"/>
  <c r="Q55" i="166" s="1"/>
  <c r="N61" i="165"/>
  <c r="O61" i="165" s="1"/>
  <c r="P61" i="165" s="1"/>
  <c r="Q61" i="166" s="1"/>
  <c r="N21" i="165"/>
  <c r="O21" i="165" s="1"/>
  <c r="P21" i="165" s="1"/>
  <c r="Q21" i="166" s="1"/>
  <c r="N62" i="165"/>
  <c r="O62" i="165" s="1"/>
  <c r="P62" i="165" s="1"/>
  <c r="Q62" i="166" s="1"/>
  <c r="N34" i="165"/>
  <c r="O34" i="165" s="1"/>
  <c r="P34" i="165" s="1"/>
  <c r="Q34" i="166" s="1"/>
  <c r="N29" i="165"/>
  <c r="O29" i="165" s="1"/>
  <c r="P29" i="165" s="1"/>
  <c r="Q29" i="166" s="1"/>
  <c r="N38" i="165"/>
  <c r="O38" i="165" s="1"/>
  <c r="P38" i="165" s="1"/>
  <c r="Q38" i="166" s="1"/>
  <c r="N25" i="165"/>
  <c r="O25" i="165" s="1"/>
  <c r="P25" i="165" s="1"/>
  <c r="Q25" i="166" s="1"/>
  <c r="N63" i="165"/>
  <c r="O63" i="165" s="1"/>
  <c r="P63" i="165" s="1"/>
  <c r="Q63" i="166" s="1"/>
  <c r="N47" i="165"/>
  <c r="O47" i="165" s="1"/>
  <c r="P47" i="165" s="1"/>
  <c r="Q47" i="166" s="1"/>
  <c r="N27" i="165"/>
  <c r="O27" i="165" s="1"/>
  <c r="P27" i="165" s="1"/>
  <c r="Q27" i="166" s="1"/>
  <c r="N46" i="165"/>
  <c r="O46" i="165" s="1"/>
  <c r="P46" i="165" s="1"/>
  <c r="Q46" i="166" s="1"/>
  <c r="N23" i="165"/>
  <c r="O23" i="165" s="1"/>
  <c r="P23" i="165" s="1"/>
  <c r="Q23" i="166" s="1"/>
  <c r="N24" i="165"/>
  <c r="O24" i="165" s="1"/>
  <c r="P24" i="165" s="1"/>
  <c r="Q24" i="166" s="1"/>
  <c r="N45" i="165"/>
  <c r="O45" i="165" s="1"/>
  <c r="P45" i="165" s="1"/>
  <c r="Q45" i="166" s="1"/>
  <c r="N60" i="165"/>
  <c r="O60" i="165" s="1"/>
  <c r="P60" i="165" s="1"/>
  <c r="Q60" i="166" s="1"/>
  <c r="N40" i="165"/>
  <c r="O40" i="165" s="1"/>
  <c r="P40" i="165" s="1"/>
  <c r="Q40" i="166" s="1"/>
  <c r="N39" i="165"/>
  <c r="O39" i="165" s="1"/>
  <c r="P39" i="165" s="1"/>
  <c r="Q39" i="166" s="1"/>
  <c r="N59" i="165"/>
  <c r="O59" i="165" s="1"/>
  <c r="P59" i="165" s="1"/>
  <c r="Q59" i="166" s="1"/>
  <c r="N54" i="165"/>
  <c r="O54" i="165" s="1"/>
  <c r="P54" i="165" s="1"/>
  <c r="Q54" i="166" s="1"/>
  <c r="N22" i="165"/>
  <c r="O22" i="165" s="1"/>
  <c r="P22" i="165" s="1"/>
  <c r="Q22" i="166" s="1"/>
  <c r="N58" i="165"/>
  <c r="O58" i="165" s="1"/>
  <c r="P58" i="165" s="1"/>
  <c r="Q58" i="166" s="1"/>
  <c r="N53" i="165"/>
  <c r="O53" i="165" s="1"/>
  <c r="P53" i="165" s="1"/>
  <c r="Q53" i="166" s="1"/>
  <c r="N42" i="165"/>
  <c r="O42" i="165" s="1"/>
  <c r="P42" i="165" s="1"/>
  <c r="Q42" i="166" s="1"/>
  <c r="N43" i="165"/>
  <c r="O43" i="165" s="1"/>
  <c r="P43" i="165" s="1"/>
  <c r="Q43" i="166" s="1"/>
  <c r="N51" i="165"/>
  <c r="O51" i="165" s="1"/>
  <c r="P51" i="165" s="1"/>
  <c r="Q51" i="166" s="1"/>
  <c r="N35" i="165"/>
  <c r="O35" i="165" s="1"/>
  <c r="P35" i="165" s="1"/>
  <c r="Q35" i="166" s="1"/>
  <c r="N28" i="165"/>
  <c r="O28" i="165" s="1"/>
  <c r="P28" i="165" s="1"/>
  <c r="Q28" i="166" s="1"/>
  <c r="N44" i="165"/>
  <c r="O44" i="165" s="1"/>
  <c r="P44" i="165" s="1"/>
  <c r="Q44" i="166" s="1"/>
  <c r="N57" i="165"/>
  <c r="O57" i="165" s="1"/>
  <c r="P57" i="165" s="1"/>
  <c r="Q57" i="166" s="1"/>
  <c r="N19" i="165"/>
  <c r="O19" i="165" s="1"/>
  <c r="P19" i="165" s="1"/>
  <c r="Q19" i="166" s="1"/>
  <c r="N37" i="165"/>
  <c r="O37" i="165" s="1"/>
  <c r="P37" i="165" s="1"/>
  <c r="Q37" i="166" s="1"/>
  <c r="N49" i="165"/>
  <c r="O49" i="165" s="1"/>
  <c r="P49" i="165" s="1"/>
  <c r="Q49" i="166" s="1"/>
  <c r="N36" i="165"/>
  <c r="O36" i="165" s="1"/>
  <c r="P36" i="165" s="1"/>
  <c r="Q36" i="166" s="1"/>
  <c r="N56" i="165"/>
  <c r="O56" i="165" s="1"/>
  <c r="P56" i="165" s="1"/>
  <c r="Q56" i="166" s="1"/>
  <c r="N52" i="165"/>
  <c r="O52" i="165" s="1"/>
  <c r="P52" i="165" s="1"/>
  <c r="Q52" i="166" s="1"/>
  <c r="N31" i="165"/>
  <c r="O31" i="165" s="1"/>
  <c r="P31" i="165" s="1"/>
  <c r="Q31" i="166" s="1"/>
  <c r="N64" i="165"/>
  <c r="O64" i="165" s="1"/>
  <c r="P64" i="165" s="1"/>
  <c r="Q64" i="166" s="1"/>
  <c r="N20" i="165"/>
  <c r="O20" i="165" s="1"/>
  <c r="P20" i="165" s="1"/>
  <c r="Q20" i="166" s="1"/>
  <c r="N48" i="165"/>
  <c r="O48" i="165" s="1"/>
  <c r="P48" i="165" s="1"/>
  <c r="Q48" i="166" s="1"/>
  <c r="N41" i="165"/>
  <c r="O41" i="165" s="1"/>
  <c r="P41" i="165" s="1"/>
  <c r="Q41" i="166" s="1"/>
  <c r="N33" i="165"/>
  <c r="O33" i="165" s="1"/>
  <c r="P33" i="165" s="1"/>
  <c r="Q33" i="166" s="1"/>
  <c r="N32" i="165"/>
  <c r="O32" i="165" s="1"/>
  <c r="P32" i="165" s="1"/>
  <c r="Q32" i="166" s="1"/>
  <c r="N16" i="165"/>
  <c r="O16" i="165" s="1"/>
  <c r="P16" i="165" s="1"/>
  <c r="Q16" i="166" s="1"/>
  <c r="Q66" i="165" l="1"/>
  <c r="Q67" i="165" s="1"/>
  <c r="E67" i="166" s="1"/>
  <c r="I13" i="168"/>
  <c r="S67" i="165" l="1"/>
  <c r="AH67" i="166"/>
  <c r="O67" i="166"/>
  <c r="N43" i="166" l="1"/>
  <c r="O43" i="166" s="1"/>
  <c r="P43" i="166" s="1"/>
  <c r="Q43" i="167" s="1"/>
  <c r="N51" i="166"/>
  <c r="O51" i="166" s="1"/>
  <c r="P51" i="166" s="1"/>
  <c r="Q51" i="167" s="1"/>
  <c r="N35" i="166"/>
  <c r="O35" i="166" s="1"/>
  <c r="P35" i="166" s="1"/>
  <c r="Q35" i="167" s="1"/>
  <c r="N59" i="166"/>
  <c r="O59" i="166" s="1"/>
  <c r="P59" i="166" s="1"/>
  <c r="Q59" i="167" s="1"/>
  <c r="N39" i="166"/>
  <c r="O39" i="166" s="1"/>
  <c r="P39" i="166" s="1"/>
  <c r="Q39" i="167" s="1"/>
  <c r="N34" i="166"/>
  <c r="O34" i="166" s="1"/>
  <c r="P34" i="166" s="1"/>
  <c r="Q34" i="167" s="1"/>
  <c r="N49" i="166"/>
  <c r="O49" i="166" s="1"/>
  <c r="P49" i="166" s="1"/>
  <c r="Q49" i="167" s="1"/>
  <c r="N31" i="166"/>
  <c r="O31" i="166" s="1"/>
  <c r="P31" i="166" s="1"/>
  <c r="Q31" i="167" s="1"/>
  <c r="N47" i="166"/>
  <c r="O47" i="166" s="1"/>
  <c r="P47" i="166" s="1"/>
  <c r="Q47" i="167" s="1"/>
  <c r="N23" i="166"/>
  <c r="O23" i="166" s="1"/>
  <c r="P23" i="166" s="1"/>
  <c r="Q23" i="167" s="1"/>
  <c r="N38" i="166"/>
  <c r="O38" i="166" s="1"/>
  <c r="P38" i="166" s="1"/>
  <c r="Q38" i="167" s="1"/>
  <c r="N50" i="166"/>
  <c r="O50" i="166" s="1"/>
  <c r="P50" i="166" s="1"/>
  <c r="Q50" i="167" s="1"/>
  <c r="N17" i="166"/>
  <c r="O17" i="166" s="1"/>
  <c r="P17" i="166" s="1"/>
  <c r="Q17" i="167" s="1"/>
  <c r="N41" i="166"/>
  <c r="O41" i="166" s="1"/>
  <c r="P41" i="166" s="1"/>
  <c r="Q41" i="167" s="1"/>
  <c r="N57" i="166"/>
  <c r="O57" i="166" s="1"/>
  <c r="P57" i="166" s="1"/>
  <c r="Q57" i="167" s="1"/>
  <c r="N29" i="166"/>
  <c r="O29" i="166" s="1"/>
  <c r="P29" i="166" s="1"/>
  <c r="Q29" i="167" s="1"/>
  <c r="N53" i="166"/>
  <c r="O53" i="166" s="1"/>
  <c r="P53" i="166" s="1"/>
  <c r="Q53" i="167" s="1"/>
  <c r="N33" i="166"/>
  <c r="O33" i="166" s="1"/>
  <c r="P33" i="166" s="1"/>
  <c r="Q33" i="167" s="1"/>
  <c r="N64" i="166"/>
  <c r="O64" i="166" s="1"/>
  <c r="P64" i="166" s="1"/>
  <c r="Q64" i="167" s="1"/>
  <c r="N56" i="166"/>
  <c r="O56" i="166" s="1"/>
  <c r="P56" i="166" s="1"/>
  <c r="Q56" i="167" s="1"/>
  <c r="N63" i="166"/>
  <c r="O63" i="166" s="1"/>
  <c r="P63" i="166" s="1"/>
  <c r="Q63" i="167" s="1"/>
  <c r="N18" i="166"/>
  <c r="O18" i="166" s="1"/>
  <c r="P18" i="166" s="1"/>
  <c r="Q18" i="167" s="1"/>
  <c r="N37" i="166"/>
  <c r="O37" i="166" s="1"/>
  <c r="P37" i="166" s="1"/>
  <c r="Q37" i="167" s="1"/>
  <c r="N65" i="166"/>
  <c r="O65" i="166" s="1"/>
  <c r="P65" i="166" s="1"/>
  <c r="Q65" i="167" s="1"/>
  <c r="N42" i="166"/>
  <c r="O42" i="166" s="1"/>
  <c r="P42" i="166" s="1"/>
  <c r="Q42" i="167" s="1"/>
  <c r="N61" i="166"/>
  <c r="O61" i="166" s="1"/>
  <c r="P61" i="166" s="1"/>
  <c r="Q61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21" i="166"/>
  <c r="O21" i="166" s="1"/>
  <c r="P21" i="166" s="1"/>
  <c r="Q21" i="167" s="1"/>
  <c r="N62" i="166"/>
  <c r="O62" i="166" s="1"/>
  <c r="P62" i="166" s="1"/>
  <c r="Q62" i="167" s="1"/>
  <c r="N30" i="166"/>
  <c r="O30" i="166" s="1"/>
  <c r="P30" i="166" s="1"/>
  <c r="Q30" i="167" s="1"/>
  <c r="N22" i="166"/>
  <c r="O22" i="166" s="1"/>
  <c r="P22" i="166" s="1"/>
  <c r="Q22" i="167" s="1"/>
  <c r="N52" i="166"/>
  <c r="O52" i="166" s="1"/>
  <c r="P52" i="166" s="1"/>
  <c r="Q52" i="167" s="1"/>
  <c r="N36" i="166"/>
  <c r="O36" i="166" s="1"/>
  <c r="P36" i="166" s="1"/>
  <c r="Q36" i="167" s="1"/>
  <c r="N58" i="166"/>
  <c r="O58" i="166" s="1"/>
  <c r="P58" i="166" s="1"/>
  <c r="Q58" i="167" s="1"/>
  <c r="N27" i="166"/>
  <c r="O27" i="166" s="1"/>
  <c r="P27" i="166" s="1"/>
  <c r="Q27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55" i="166"/>
  <c r="O55" i="166" s="1"/>
  <c r="P55" i="166" s="1"/>
  <c r="Q55" i="167" s="1"/>
  <c r="N40" i="166"/>
  <c r="O40" i="166" s="1"/>
  <c r="P40" i="166" s="1"/>
  <c r="Q40" i="167" s="1"/>
  <c r="N26" i="166"/>
  <c r="O26" i="166" s="1"/>
  <c r="P26" i="166" s="1"/>
  <c r="Q26" i="167" s="1"/>
  <c r="N48" i="166"/>
  <c r="O48" i="166" s="1"/>
  <c r="P48" i="166" s="1"/>
  <c r="Q48" i="167" s="1"/>
  <c r="N16" i="166"/>
  <c r="O16" i="166" s="1"/>
  <c r="N28" i="166"/>
  <c r="O28" i="166" s="1"/>
  <c r="P28" i="166" s="1"/>
  <c r="Q28" i="167" s="1"/>
  <c r="N46" i="166"/>
  <c r="O46" i="166" s="1"/>
  <c r="P46" i="166" s="1"/>
  <c r="Q46" i="167" s="1"/>
  <c r="N45" i="166"/>
  <c r="O45" i="166" s="1"/>
  <c r="P45" i="166" s="1"/>
  <c r="Q45" i="167" s="1"/>
  <c r="N24" i="166"/>
  <c r="O24" i="166" s="1"/>
  <c r="P24" i="166" s="1"/>
  <c r="Q24" i="167" s="1"/>
  <c r="N20" i="166"/>
  <c r="O20" i="166" s="1"/>
  <c r="P20" i="166" s="1"/>
  <c r="Q20" i="167" s="1"/>
  <c r="O66" i="166" l="1"/>
  <c r="P16" i="166"/>
  <c r="I14" i="168" l="1"/>
  <c r="Q16" i="167"/>
  <c r="Q66" i="166"/>
  <c r="Q67" i="166" s="1"/>
  <c r="E67" i="167" s="1"/>
  <c r="S67" i="166" l="1"/>
  <c r="AH67" i="167" l="1"/>
  <c r="O67" i="167"/>
  <c r="N53" i="167" l="1"/>
  <c r="O53" i="167" s="1"/>
  <c r="P53" i="167" s="1"/>
  <c r="N29" i="167"/>
  <c r="O29" i="167" s="1"/>
  <c r="P29" i="167" s="1"/>
  <c r="N43" i="167"/>
  <c r="O43" i="167" s="1"/>
  <c r="P43" i="167" s="1"/>
  <c r="N37" i="167"/>
  <c r="O37" i="167" s="1"/>
  <c r="P37" i="167" s="1"/>
  <c r="N51" i="167"/>
  <c r="O51" i="167" s="1"/>
  <c r="P51" i="167" s="1"/>
  <c r="N42" i="167"/>
  <c r="O42" i="167" s="1"/>
  <c r="P42" i="167" s="1"/>
  <c r="N17" i="167"/>
  <c r="O17" i="167" s="1"/>
  <c r="P17" i="167" s="1"/>
  <c r="N27" i="167"/>
  <c r="O27" i="167" s="1"/>
  <c r="P27" i="167" s="1"/>
  <c r="N45" i="167"/>
  <c r="O45" i="167" s="1"/>
  <c r="P45" i="167" s="1"/>
  <c r="N59" i="167"/>
  <c r="O59" i="167" s="1"/>
  <c r="P59" i="167" s="1"/>
  <c r="N26" i="167"/>
  <c r="O26" i="167" s="1"/>
  <c r="P26" i="167" s="1"/>
  <c r="N21" i="167"/>
  <c r="O21" i="167" s="1"/>
  <c r="P21" i="167" s="1"/>
  <c r="N35" i="167"/>
  <c r="O35" i="167" s="1"/>
  <c r="P35" i="167" s="1"/>
  <c r="N19" i="167"/>
  <c r="O19" i="167" s="1"/>
  <c r="P19" i="167" s="1"/>
  <c r="N47" i="167"/>
  <c r="O47" i="167" s="1"/>
  <c r="P47" i="167" s="1"/>
  <c r="N65" i="167"/>
  <c r="O65" i="167" s="1"/>
  <c r="P65" i="167" s="1"/>
  <c r="N64" i="167"/>
  <c r="O64" i="167" s="1"/>
  <c r="P64" i="167" s="1"/>
  <c r="N63" i="167"/>
  <c r="O63" i="167" s="1"/>
  <c r="P63" i="167" s="1"/>
  <c r="N61" i="167"/>
  <c r="O61" i="167" s="1"/>
  <c r="P61" i="167" s="1"/>
  <c r="N57" i="167"/>
  <c r="O57" i="167" s="1"/>
  <c r="P57" i="167" s="1"/>
  <c r="N33" i="167"/>
  <c r="O33" i="167" s="1"/>
  <c r="P33" i="167" s="1"/>
  <c r="N39" i="167"/>
  <c r="O39" i="167" s="1"/>
  <c r="P39" i="167" s="1"/>
  <c r="N28" i="167"/>
  <c r="O28" i="167" s="1"/>
  <c r="P28" i="167" s="1"/>
  <c r="N40" i="167"/>
  <c r="O40" i="167" s="1"/>
  <c r="P40" i="167" s="1"/>
  <c r="N18" i="167"/>
  <c r="O18" i="167" s="1"/>
  <c r="P18" i="167" s="1"/>
  <c r="N32" i="167"/>
  <c r="O32" i="167" s="1"/>
  <c r="P32" i="167" s="1"/>
  <c r="N34" i="167"/>
  <c r="O34" i="167" s="1"/>
  <c r="P34" i="167" s="1"/>
  <c r="N49" i="167"/>
  <c r="O49" i="167" s="1"/>
  <c r="P49" i="167" s="1"/>
  <c r="N25" i="167"/>
  <c r="O25" i="167" s="1"/>
  <c r="P25" i="167" s="1"/>
  <c r="N20" i="167"/>
  <c r="O20" i="167" s="1"/>
  <c r="P20" i="167" s="1"/>
  <c r="N50" i="167"/>
  <c r="O50" i="167" s="1"/>
  <c r="P50" i="167" s="1"/>
  <c r="N62" i="167"/>
  <c r="O62" i="167" s="1"/>
  <c r="P62" i="167" s="1"/>
  <c r="N24" i="167"/>
  <c r="O24" i="167" s="1"/>
  <c r="P24" i="167" s="1"/>
  <c r="N48" i="167"/>
  <c r="O48" i="167" s="1"/>
  <c r="P48" i="167" s="1"/>
  <c r="N60" i="167"/>
  <c r="O60" i="167" s="1"/>
  <c r="P60" i="167" s="1"/>
  <c r="N31" i="167"/>
  <c r="O31" i="167" s="1"/>
  <c r="P31" i="167" s="1"/>
  <c r="N56" i="167"/>
  <c r="O56" i="167" s="1"/>
  <c r="P56" i="167" s="1"/>
  <c r="N52" i="167"/>
  <c r="O52" i="167" s="1"/>
  <c r="P52" i="167" s="1"/>
  <c r="N16" i="167"/>
  <c r="O16" i="167" s="1"/>
  <c r="N41" i="167"/>
  <c r="O41" i="167" s="1"/>
  <c r="P41" i="167" s="1"/>
  <c r="N46" i="167"/>
  <c r="O46" i="167" s="1"/>
  <c r="P46" i="167" s="1"/>
  <c r="N58" i="167"/>
  <c r="O58" i="167" s="1"/>
  <c r="P58" i="167" s="1"/>
  <c r="N44" i="167"/>
  <c r="O44" i="167" s="1"/>
  <c r="P44" i="167" s="1"/>
  <c r="N30" i="167"/>
  <c r="O30" i="167" s="1"/>
  <c r="P30" i="167" s="1"/>
  <c r="N22" i="167"/>
  <c r="O22" i="167" s="1"/>
  <c r="P22" i="167" s="1"/>
  <c r="N23" i="167"/>
  <c r="O23" i="167" s="1"/>
  <c r="P23" i="167" s="1"/>
  <c r="N38" i="167"/>
  <c r="O38" i="167" s="1"/>
  <c r="P38" i="167" s="1"/>
  <c r="N55" i="167"/>
  <c r="O55" i="167" s="1"/>
  <c r="P55" i="167" s="1"/>
  <c r="N36" i="167"/>
  <c r="O36" i="167" s="1"/>
  <c r="P36" i="167" s="1"/>
  <c r="N54" i="167"/>
  <c r="O54" i="167" s="1"/>
  <c r="P54" i="167" s="1"/>
  <c r="O66" i="167" l="1"/>
  <c r="P16" i="167"/>
  <c r="I15" i="168" l="1"/>
  <c r="I6" i="168" s="1"/>
  <c r="Q66" i="167"/>
  <c r="Q67" i="167" s="1"/>
  <c r="S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<sst xmlns="http://schemas.openxmlformats.org/spreadsheetml/2006/main" count="644" uniqueCount="208">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</sst>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16" fillId="0" borderId="0" xfId="0" applyNumberFormat="1" applyFont="1" applyAlignment="1" applyProtection="1">
      <alignment horizontal="center" wrapText="1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197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4" t="s">
        <v>7</v>
      </c>
      <c r="C3" s="245"/>
      <c r="D3" s="246" t="s">
        <v>181</v>
      </c>
      <c r="E3" s="247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4" t="s">
        <v>8</v>
      </c>
      <c r="C4" s="244"/>
      <c r="D4" s="248" t="s">
        <v>182</v>
      </c>
      <c r="E4" s="249"/>
      <c r="F4" s="249"/>
      <c r="G4" s="249"/>
      <c r="H4" s="249"/>
      <c r="I4" s="249"/>
      <c r="J4" s="249"/>
      <c r="K4" s="250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5">
        <v>2024</v>
      </c>
      <c r="E5" s="25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1" t="s">
        <v>13</v>
      </c>
      <c r="C7" s="252"/>
      <c r="D7" s="252"/>
      <c r="E7" s="253" t="str">
        <f>"OSNOVNA PLAČA 
" &amp; "december " &amp; D5-1 &amp; "
(2. odst. 28. člena KPJS)"</f>
        <v>OSNOVNA PLAČA 
december 2023
(2. odst. 28. člena KPJS)</v>
      </c>
      <c r="F7" s="239" t="s">
        <v>110</v>
      </c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1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4"/>
      <c r="F8" s="21" t="s">
        <v>183</v>
      </c>
      <c r="G8" s="21" t="s">
        <v>184</v>
      </c>
      <c r="H8" s="21" t="s">
        <v>185</v>
      </c>
      <c r="I8" s="21" t="s">
        <v>186</v>
      </c>
      <c r="J8" s="22" t="s">
        <v>187</v>
      </c>
      <c r="K8" s="21" t="s">
        <v>188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178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180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194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13.5" thickBot="1" x14ac:dyDescent="0.25">
      <c r="A60" s="32"/>
      <c r="B60" s="37"/>
      <c r="C60" s="242" t="s">
        <v>85</v>
      </c>
      <c r="D60" s="243"/>
      <c r="E60" s="38">
        <f t="shared" ref="E60:Q60" si="0">SUM(E10:E59)</f>
        <v>8500</v>
      </c>
      <c r="F60" s="39">
        <f t="shared" si="0"/>
        <v>6800</v>
      </c>
      <c r="G60" s="40">
        <f t="shared" si="0"/>
        <v>6000</v>
      </c>
      <c r="H60" s="40">
        <f t="shared" si="0"/>
        <v>6200</v>
      </c>
      <c r="I60" s="40">
        <f t="shared" si="0"/>
        <v>6200</v>
      </c>
      <c r="J60" s="40">
        <f t="shared" si="0"/>
        <v>6200</v>
      </c>
      <c r="K60" s="40">
        <f t="shared" si="0"/>
        <v>6200</v>
      </c>
      <c r="L60" s="39">
        <f t="shared" si="0"/>
        <v>6200</v>
      </c>
      <c r="M60" s="40">
        <f t="shared" si="0"/>
        <v>6200</v>
      </c>
      <c r="N60" s="40">
        <f t="shared" si="0"/>
        <v>7600</v>
      </c>
      <c r="O60" s="40">
        <f t="shared" si="0"/>
        <v>6200</v>
      </c>
      <c r="P60" s="40">
        <f t="shared" si="0"/>
        <v>6600</v>
      </c>
      <c r="Q60" s="40">
        <f t="shared" si="0"/>
        <v>6600</v>
      </c>
      <c r="T60" s="34">
        <v>2032</v>
      </c>
    </row>
    <row r="61" spans="1:20" x14ac:dyDescent="0.2">
      <c r="A61" s="32"/>
      <c r="B61" s="32"/>
      <c r="C61" s="32"/>
      <c r="D61" s="3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T61" s="34">
        <v>2033</v>
      </c>
    </row>
    <row r="62" spans="1:20" x14ac:dyDescent="0.2">
      <c r="A62" s="32"/>
      <c r="B62" s="32"/>
      <c r="C62" s="32"/>
      <c r="D62" s="3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T62" s="34">
        <v>2034</v>
      </c>
    </row>
    <row r="63" spans="1:20" x14ac:dyDescent="0.2">
      <c r="A63" s="32"/>
      <c r="B63" s="32"/>
      <c r="C63" s="32"/>
      <c r="D63" s="3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T63" s="34">
        <v>2035</v>
      </c>
    </row>
    <row r="64" spans="1:20" x14ac:dyDescent="0.2">
      <c r="A64" s="32"/>
      <c r="B64" s="32"/>
      <c r="C64" s="32"/>
      <c r="D64" s="3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T64" s="34">
        <v>2036</v>
      </c>
    </row>
    <row r="65" spans="1:20" x14ac:dyDescent="0.2">
      <c r="A65" s="32"/>
      <c r="B65" s="32"/>
      <c r="C65" s="32"/>
      <c r="D65" s="3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T65" s="34">
        <v>2037</v>
      </c>
    </row>
    <row r="66" spans="1:20" x14ac:dyDescent="0.2">
      <c r="A66" s="32"/>
      <c r="B66" s="32"/>
      <c r="C66" s="32"/>
      <c r="D66" s="3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T66" s="34">
        <v>2038</v>
      </c>
    </row>
    <row r="67" spans="1:20" x14ac:dyDescent="0.2">
      <c r="A67" s="32"/>
      <c r="B67" s="32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T67" s="34">
        <v>2039</v>
      </c>
    </row>
    <row r="68" spans="1:20" x14ac:dyDescent="0.2">
      <c r="A68" s="32"/>
      <c r="B68" s="32"/>
      <c r="C68" s="32"/>
      <c r="D68" s="3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T68" s="34">
        <v>2040</v>
      </c>
    </row>
    <row r="69" spans="1:20" x14ac:dyDescent="0.2">
      <c r="A69" s="32"/>
      <c r="B69" s="32"/>
      <c r="C69" s="32"/>
      <c r="D69" s="3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T69" s="34">
        <v>2041</v>
      </c>
    </row>
    <row r="70" spans="1:20" x14ac:dyDescent="0.2">
      <c r="A70" s="32"/>
      <c r="B70" s="32"/>
      <c r="C70" s="32"/>
      <c r="D70" s="3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T70" s="34">
        <v>2042</v>
      </c>
    </row>
    <row r="71" spans="1:20" x14ac:dyDescent="0.2">
      <c r="A71" s="32"/>
      <c r="B71" s="32"/>
      <c r="C71" s="32"/>
      <c r="D71" s="3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T71" s="34">
        <v>2043</v>
      </c>
    </row>
    <row r="72" spans="1:20" x14ac:dyDescent="0.2">
      <c r="A72" s="32"/>
      <c r="B72" s="32"/>
      <c r="C72" s="32"/>
      <c r="D72" s="3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T72" s="34">
        <v>2044</v>
      </c>
    </row>
    <row r="73" spans="1:20" x14ac:dyDescent="0.2">
      <c r="A73" s="32"/>
      <c r="B73" s="32"/>
      <c r="C73" s="32"/>
      <c r="D73" s="3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T73" s="34">
        <v>2045</v>
      </c>
    </row>
    <row r="74" spans="1:20" x14ac:dyDescent="0.2">
      <c r="A74" s="32"/>
      <c r="B74" s="32"/>
      <c r="C74" s="32"/>
      <c r="D74" s="3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T74" s="34">
        <v>2046</v>
      </c>
    </row>
    <row r="75" spans="1:20" x14ac:dyDescent="0.2">
      <c r="A75" s="32"/>
      <c r="B75" s="32"/>
      <c r="C75" s="32"/>
      <c r="D75" s="3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T75" s="34">
        <v>2047</v>
      </c>
    </row>
    <row r="76" spans="1:20" x14ac:dyDescent="0.2">
      <c r="A76" s="32"/>
      <c r="B76" s="32"/>
      <c r="C76" s="32"/>
      <c r="D76" s="3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T76" s="34">
        <v>2048</v>
      </c>
    </row>
    <row r="77" spans="1:20" x14ac:dyDescent="0.2">
      <c r="A77" s="32"/>
      <c r="B77" s="32"/>
      <c r="C77" s="32"/>
      <c r="D77" s="3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T77" s="34">
        <v>2049</v>
      </c>
    </row>
    <row r="78" spans="1:20" x14ac:dyDescent="0.2">
      <c r="A78" s="32"/>
      <c r="B78" s="32"/>
      <c r="C78" s="32"/>
      <c r="D78" s="3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T78" s="34">
        <v>2050</v>
      </c>
    </row>
    <row r="79" spans="1:20" x14ac:dyDescent="0.2">
      <c r="A79" s="32"/>
      <c r="B79" s="32"/>
      <c r="C79" s="32"/>
      <c r="D79" s="3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T79" s="34">
        <v>2051</v>
      </c>
    </row>
    <row r="80" spans="1:20" x14ac:dyDescent="0.2">
      <c r="A80" s="32"/>
      <c r="B80" s="32"/>
      <c r="C80" s="32"/>
      <c r="D80" s="3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T80" s="34">
        <v>2052</v>
      </c>
    </row>
    <row r="81" spans="1:17" x14ac:dyDescent="0.2">
      <c r="A81" s="32"/>
      <c r="B81" s="32"/>
      <c r="C81" s="32"/>
      <c r="D81" s="3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1:17" x14ac:dyDescent="0.2">
      <c r="A82" s="32"/>
      <c r="B82" s="32"/>
      <c r="C82" s="32"/>
      <c r="D82" s="3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1:17" x14ac:dyDescent="0.2">
      <c r="A83" s="32"/>
      <c r="B83" s="32"/>
      <c r="C83" s="32"/>
      <c r="D83" s="3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1:17" x14ac:dyDescent="0.2">
      <c r="A84" s="32"/>
      <c r="B84" s="32"/>
      <c r="C84" s="32"/>
      <c r="D84" s="3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x14ac:dyDescent="0.2">
      <c r="A85" s="32"/>
      <c r="B85" s="32"/>
      <c r="C85" s="32"/>
      <c r="D85" s="3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x14ac:dyDescent="0.2">
      <c r="A86" s="32"/>
      <c r="B86" s="32"/>
      <c r="C86" s="32"/>
      <c r="D86" s="3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 x14ac:dyDescent="0.2">
      <c r="A87" s="32"/>
      <c r="B87" s="32"/>
      <c r="C87" s="32"/>
      <c r="D87" s="3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1:17" x14ac:dyDescent="0.2">
      <c r="A88" s="32"/>
      <c r="B88" s="32"/>
      <c r="C88" s="32"/>
      <c r="D88" s="3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17" x14ac:dyDescent="0.2">
      <c r="A89" s="32"/>
      <c r="B89" s="32"/>
      <c r="C89" s="32"/>
      <c r="D89" s="3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x14ac:dyDescent="0.2">
      <c r="A90" s="32"/>
      <c r="B90" s="32"/>
      <c r="C90" s="32"/>
      <c r="D90" s="3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</sheetData>
  <sheetProtection algorithmName="SHA-512" hashValue="0C5//lRbxG8Yot7NIxhedhF7043GC6suI9p9EW006fLjvY84Y43DYEllOZmrxGXOVT6x9GajDq9iySViV6fCIg==" saltValue="Cx2VniK5763QNuKWMQG/C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59"/>
  <sheetViews>
    <sheetView workbookViewId="0"/>
  </sheetViews>
  <sheetFormatPr defaultRowHeight="12.75" x14ac:dyDescent="0.2"/>
  <cols>
    <col min="1" max="5" width="3.5703125" customWidth="1"/>
    <col min="6" max="6" width="4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192</v>
      </c>
    </row>
    <row r="8" spans="7:10" ht="23.25" customHeight="1" thickBot="1" x14ac:dyDescent="0.25">
      <c r="G8" s="152" t="str">
        <f>"OBDOBJE: julij - september " &amp; 'OSNOVNA PLAČA'!D5</f>
        <v>OBDOBJE: julij - september 2024</v>
      </c>
    </row>
    <row r="9" spans="7:10" ht="23.25" customHeight="1" thickBot="1" x14ac:dyDescent="0.25">
      <c r="G9" s="407" t="s">
        <v>2</v>
      </c>
      <c r="H9" s="408"/>
      <c r="I9" s="408" t="s">
        <v>193</v>
      </c>
      <c r="J9" s="409"/>
    </row>
    <row r="10" spans="7:10" ht="23.25" customHeight="1" x14ac:dyDescent="0.2">
      <c r="G10" s="410" t="str">
        <f>+IF(LEN('OSNOVNA PLAČA'!B10)&gt;0,'LETNO OBVESTILO'!V16,"")</f>
        <v>1   A1</v>
      </c>
      <c r="H10" s="411"/>
      <c r="I10" s="405">
        <f ca="1">IF(LEN('7-9'!B16)&gt;0,'7-9'!K16,"")</f>
        <v>1</v>
      </c>
      <c r="J10" s="406"/>
    </row>
    <row r="11" spans="7:10" ht="23.25" customHeight="1" x14ac:dyDescent="0.2">
      <c r="G11" s="412" t="str">
        <f>+IF(LEN('OSNOVNA PLAČA'!B11)&gt;0,'LETNO OBVESTILO'!V17,"")</f>
        <v>2   A2</v>
      </c>
      <c r="H11" s="413"/>
      <c r="I11" s="398">
        <f ca="1">IF(LEN('7-9'!B17)&gt;0,'7-9'!K17,"")</f>
        <v>3</v>
      </c>
      <c r="J11" s="402"/>
    </row>
    <row r="12" spans="7:10" ht="23.25" customHeight="1" x14ac:dyDescent="0.2">
      <c r="G12" s="412" t="str">
        <f>+IF(LEN('OSNOVNA PLAČA'!B12)&gt;0,'LETNO OBVESTILO'!V18,"")</f>
        <v>3   A3</v>
      </c>
      <c r="H12" s="413"/>
      <c r="I12" s="398">
        <f ca="1">IF(LEN('7-9'!B18)&gt;0,'7-9'!K18,"")</f>
        <v>0</v>
      </c>
      <c r="J12" s="402"/>
    </row>
    <row r="13" spans="7:10" ht="23.25" customHeight="1" x14ac:dyDescent="0.2">
      <c r="G13" s="412" t="str">
        <f>+IF(LEN('OSNOVNA PLAČA'!B13)&gt;0,'LETNO OBVESTILO'!V19,"")</f>
        <v>4   A4</v>
      </c>
      <c r="H13" s="413"/>
      <c r="I13" s="398">
        <f ca="1">IF(LEN('7-9'!B19)&gt;0,'7-9'!K19,"")</f>
        <v>0</v>
      </c>
      <c r="J13" s="402"/>
    </row>
    <row r="14" spans="7:10" ht="23.25" customHeight="1" x14ac:dyDescent="0.2">
      <c r="G14" s="412" t="str">
        <f>+IF(LEN('OSNOVNA PLAČA'!B14)&gt;0,'LETNO OBVESTILO'!V20,"")</f>
        <v>5   A5</v>
      </c>
      <c r="H14" s="413"/>
      <c r="I14" s="398">
        <f ca="1">IF(LEN('7-9'!B20)&gt;0,'7-9'!K20,"")</f>
        <v>0</v>
      </c>
      <c r="J14" s="402"/>
    </row>
    <row r="15" spans="7:10" ht="23.25" customHeight="1" x14ac:dyDescent="0.2">
      <c r="G15" s="412" t="str">
        <f>+IF(LEN('OSNOVNA PLAČA'!B15)&gt;0,'LETNO OBVESTILO'!V21,"")</f>
        <v>6   A6</v>
      </c>
      <c r="H15" s="413"/>
      <c r="I15" s="398">
        <f ca="1">IF(LEN('7-9'!B21)&gt;0,'7-9'!K21,"")</f>
        <v>2</v>
      </c>
      <c r="J15" s="402"/>
    </row>
    <row r="16" spans="7:10" ht="23.25" customHeight="1" x14ac:dyDescent="0.2">
      <c r="G16" s="412" t="str">
        <f>+IF(LEN('OSNOVNA PLAČA'!B16)&gt;0,'LETNO OBVESTILO'!V22,"")</f>
        <v>7   A7</v>
      </c>
      <c r="H16" s="413"/>
      <c r="I16" s="398">
        <f ca="1">IF(LEN('7-9'!B22)&gt;0,'7-9'!K22,"")</f>
        <v>0</v>
      </c>
      <c r="J16" s="402"/>
    </row>
    <row r="17" spans="7:10" ht="23.25" customHeight="1" x14ac:dyDescent="0.2">
      <c r="G17" s="412" t="str">
        <f>+IF(LEN('OSNOVNA PLAČA'!B17)&gt;0,'LETNO OBVESTILO'!V23,"")</f>
        <v>8   A8</v>
      </c>
      <c r="H17" s="413"/>
      <c r="I17" s="398">
        <f ca="1">IF(LEN('7-9'!B23)&gt;0,'7-9'!K23,"")</f>
        <v>0</v>
      </c>
      <c r="J17" s="402"/>
    </row>
    <row r="18" spans="7:10" ht="23.25" customHeight="1" x14ac:dyDescent="0.2">
      <c r="G18" s="412" t="str">
        <f>+IF(LEN('OSNOVNA PLAČA'!B18)&gt;0,'LETNO OBVESTILO'!V24,"")</f>
        <v>9   A9</v>
      </c>
      <c r="H18" s="413"/>
      <c r="I18" s="398">
        <f ca="1">IF(LEN('7-9'!B24)&gt;0,'7-9'!K24,"")</f>
        <v>0</v>
      </c>
      <c r="J18" s="402"/>
    </row>
    <row r="19" spans="7:10" ht="23.25" customHeight="1" x14ac:dyDescent="0.2">
      <c r="G19" s="412" t="str">
        <f>+IF(LEN('OSNOVNA PLAČA'!B19)&gt;0,'LETNO OBVESTILO'!V25,"")</f>
        <v>10   A10</v>
      </c>
      <c r="H19" s="413"/>
      <c r="I19" s="398">
        <f ca="1">IF(LEN('7-9'!B25)&gt;0,'7-9'!K25,"")</f>
        <v>0</v>
      </c>
      <c r="J19" s="402"/>
    </row>
    <row r="20" spans="7:10" ht="23.25" customHeight="1" x14ac:dyDescent="0.2">
      <c r="G20" s="412" t="str">
        <f>+IF(LEN('OSNOVNA PLAČA'!B20)&gt;0,'LETNO OBVESTILO'!V26,"")</f>
        <v>11   A11</v>
      </c>
      <c r="H20" s="413"/>
      <c r="I20" s="398">
        <f ca="1">IF(LEN('7-9'!B26)&gt;0,'7-9'!K26,"")</f>
        <v>0</v>
      </c>
      <c r="J20" s="402"/>
    </row>
    <row r="21" spans="7:10" ht="23.25" customHeight="1" x14ac:dyDescent="0.2">
      <c r="G21" s="412" t="str">
        <f>+IF(LEN('OSNOVNA PLAČA'!B21)&gt;0,'LETNO OBVESTILO'!V27,"")</f>
        <v>12   A12</v>
      </c>
      <c r="H21" s="413"/>
      <c r="I21" s="398">
        <f ca="1">IF(LEN('7-9'!B27)&gt;0,'7-9'!K27,"")</f>
        <v>0</v>
      </c>
      <c r="J21" s="402"/>
    </row>
    <row r="22" spans="7:10" ht="23.25" customHeight="1" x14ac:dyDescent="0.2">
      <c r="G22" s="412" t="str">
        <f>+IF(LEN('OSNOVNA PLAČA'!B22)&gt;0,'LETNO OBVESTILO'!V28,"")</f>
        <v>13   A13</v>
      </c>
      <c r="H22" s="413"/>
      <c r="I22" s="398">
        <f ca="1">IF(LEN('7-9'!B28)&gt;0,'7-9'!K28,"")</f>
        <v>0</v>
      </c>
      <c r="J22" s="402"/>
    </row>
    <row r="23" spans="7:10" ht="23.25" customHeight="1" x14ac:dyDescent="0.2">
      <c r="G23" s="412" t="str">
        <f>+IF(LEN('OSNOVNA PLAČA'!B23)&gt;0,'LETNO OBVESTILO'!V29,"")</f>
        <v>14   A14</v>
      </c>
      <c r="H23" s="413"/>
      <c r="I23" s="398">
        <f ca="1">IF(LEN('7-9'!B29)&gt;0,'7-9'!K29,"")</f>
        <v>0</v>
      </c>
      <c r="J23" s="402"/>
    </row>
    <row r="24" spans="7:10" ht="23.25" customHeight="1" x14ac:dyDescent="0.2">
      <c r="G24" s="412" t="str">
        <f>+IF(LEN('OSNOVNA PLAČA'!B24)&gt;0,'LETNO OBVESTILO'!V30,"")</f>
        <v>15   A15</v>
      </c>
      <c r="H24" s="413"/>
      <c r="I24" s="398">
        <f ca="1">IF(LEN('7-9'!B30)&gt;0,'7-9'!K30,"")</f>
        <v>0</v>
      </c>
      <c r="J24" s="402"/>
    </row>
    <row r="25" spans="7:10" ht="23.25" customHeight="1" x14ac:dyDescent="0.2">
      <c r="G25" s="412" t="str">
        <f>+IF(LEN('OSNOVNA PLAČA'!B25)&gt;0,'LETNO OBVESTILO'!V31,"")</f>
        <v>16   A16</v>
      </c>
      <c r="H25" s="413"/>
      <c r="I25" s="398">
        <f ca="1">IF(LEN('7-9'!B31)&gt;0,'7-9'!K31,"")</f>
        <v>0</v>
      </c>
      <c r="J25" s="402"/>
    </row>
    <row r="26" spans="7:10" ht="23.25" customHeight="1" x14ac:dyDescent="0.2">
      <c r="G26" s="412" t="str">
        <f>+IF(LEN('OSNOVNA PLAČA'!B26)&gt;0,'LETNO OBVESTILO'!V32,"")</f>
        <v>17   A17</v>
      </c>
      <c r="H26" s="413"/>
      <c r="I26" s="398">
        <f ca="1">IF(LEN('7-9'!B32)&gt;0,'7-9'!K32,"")</f>
        <v>0</v>
      </c>
      <c r="J26" s="402"/>
    </row>
    <row r="27" spans="7:10" ht="23.25" customHeight="1" x14ac:dyDescent="0.2">
      <c r="G27" s="412" t="str">
        <f>+IF(LEN('OSNOVNA PLAČA'!B27)&gt;0,'LETNO OBVESTILO'!V33,"")</f>
        <v>18   A18</v>
      </c>
      <c r="H27" s="413"/>
      <c r="I27" s="398">
        <f ca="1">IF(LEN('7-9'!B33)&gt;0,'7-9'!K33,"")</f>
        <v>0</v>
      </c>
      <c r="J27" s="402"/>
    </row>
    <row r="28" spans="7:10" ht="23.25" customHeight="1" x14ac:dyDescent="0.2">
      <c r="G28" s="412" t="str">
        <f>+IF(LEN('OSNOVNA PLAČA'!B28)&gt;0,'LETNO OBVESTILO'!V34,"")</f>
        <v>19   A19</v>
      </c>
      <c r="H28" s="413"/>
      <c r="I28" s="398">
        <f ca="1">IF(LEN('7-9'!B34)&gt;0,'7-9'!K34,"")</f>
        <v>0</v>
      </c>
      <c r="J28" s="402"/>
    </row>
    <row r="29" spans="7:10" ht="23.25" customHeight="1" x14ac:dyDescent="0.2">
      <c r="G29" s="412" t="str">
        <f>+IF(LEN('OSNOVNA PLAČA'!B29)&gt;0,'LETNO OBVESTILO'!V35,"")</f>
        <v>20   A20</v>
      </c>
      <c r="H29" s="413"/>
      <c r="I29" s="398">
        <f ca="1">IF(LEN('7-9'!B35)&gt;0,'7-9'!K35,"")</f>
        <v>0</v>
      </c>
      <c r="J29" s="402"/>
    </row>
    <row r="30" spans="7:10" ht="23.25" customHeight="1" x14ac:dyDescent="0.2">
      <c r="G30" s="412" t="str">
        <f>+IF(LEN('OSNOVNA PLAČA'!B30)&gt;0,'LETNO OBVESTILO'!V36,"")</f>
        <v>21   A21</v>
      </c>
      <c r="H30" s="413"/>
      <c r="I30" s="398">
        <f ca="1">IF(LEN('7-9'!B36)&gt;0,'7-9'!K36,"")</f>
        <v>0</v>
      </c>
      <c r="J30" s="402"/>
    </row>
    <row r="31" spans="7:10" ht="23.25" customHeight="1" x14ac:dyDescent="0.2">
      <c r="G31" s="412" t="str">
        <f>+IF(LEN('OSNOVNA PLAČA'!B31)&gt;0,'LETNO OBVESTILO'!V37,"")</f>
        <v>22   A22</v>
      </c>
      <c r="H31" s="413"/>
      <c r="I31" s="398">
        <f ca="1">IF(LEN('7-9'!B37)&gt;0,'7-9'!K37,"")</f>
        <v>0</v>
      </c>
      <c r="J31" s="402"/>
    </row>
    <row r="32" spans="7:10" ht="23.25" customHeight="1" x14ac:dyDescent="0.2">
      <c r="G32" s="412" t="str">
        <f>+IF(LEN('OSNOVNA PLAČA'!B32)&gt;0,'LETNO OBVESTILO'!V38,"")</f>
        <v>23   A23</v>
      </c>
      <c r="H32" s="413"/>
      <c r="I32" s="398">
        <f ca="1">IF(LEN('7-9'!B38)&gt;0,'7-9'!K38,"")</f>
        <v>0</v>
      </c>
      <c r="J32" s="402"/>
    </row>
    <row r="33" spans="7:10" ht="23.25" customHeight="1" x14ac:dyDescent="0.2">
      <c r="G33" s="412" t="str">
        <f>+IF(LEN('OSNOVNA PLAČA'!B33)&gt;0,'LETNO OBVESTILO'!V39,"")</f>
        <v>24   A24</v>
      </c>
      <c r="H33" s="413"/>
      <c r="I33" s="398">
        <f ca="1">IF(LEN('7-9'!B39)&gt;0,'7-9'!K39,"")</f>
        <v>0</v>
      </c>
      <c r="J33" s="402"/>
    </row>
    <row r="34" spans="7:10" ht="23.25" customHeight="1" x14ac:dyDescent="0.2">
      <c r="G34" s="412" t="str">
        <f>+IF(LEN('OSNOVNA PLAČA'!B34)&gt;0,'LETNO OBVESTILO'!V40,"")</f>
        <v>25   A25</v>
      </c>
      <c r="H34" s="413"/>
      <c r="I34" s="398">
        <f ca="1">IF(LEN('7-9'!B40)&gt;0,'7-9'!K40,"")</f>
        <v>0</v>
      </c>
      <c r="J34" s="402"/>
    </row>
    <row r="35" spans="7:10" ht="23.25" customHeight="1" x14ac:dyDescent="0.2">
      <c r="G35" s="412" t="str">
        <f>+IF(LEN('OSNOVNA PLAČA'!B35)&gt;0,'LETNO OBVESTILO'!V41,"")</f>
        <v>26   A26</v>
      </c>
      <c r="H35" s="413"/>
      <c r="I35" s="398">
        <f ca="1">IF(LEN('7-9'!B41)&gt;0,'7-9'!K41,"")</f>
        <v>0</v>
      </c>
      <c r="J35" s="402"/>
    </row>
    <row r="36" spans="7:10" ht="23.25" customHeight="1" x14ac:dyDescent="0.2">
      <c r="G36" s="412" t="str">
        <f>+IF(LEN('OSNOVNA PLAČA'!B36)&gt;0,'LETNO OBVESTILO'!V42,"")</f>
        <v>27   A27</v>
      </c>
      <c r="H36" s="413"/>
      <c r="I36" s="398">
        <f ca="1">IF(LEN('7-9'!B42)&gt;0,'7-9'!K42,"")</f>
        <v>0</v>
      </c>
      <c r="J36" s="402"/>
    </row>
    <row r="37" spans="7:10" ht="23.25" customHeight="1" x14ac:dyDescent="0.2">
      <c r="G37" s="412" t="str">
        <f>+IF(LEN('OSNOVNA PLAČA'!B37)&gt;0,'LETNO OBVESTILO'!V43,"")</f>
        <v>28   A28</v>
      </c>
      <c r="H37" s="413"/>
      <c r="I37" s="398">
        <f ca="1">IF(LEN('7-9'!B43)&gt;0,'7-9'!K43,"")</f>
        <v>0</v>
      </c>
      <c r="J37" s="402"/>
    </row>
    <row r="38" spans="7:10" ht="23.25" customHeight="1" x14ac:dyDescent="0.2">
      <c r="G38" s="412" t="str">
        <f>+IF(LEN('OSNOVNA PLAČA'!B38)&gt;0,'LETNO OBVESTILO'!V44,"")</f>
        <v>29   A29</v>
      </c>
      <c r="H38" s="413"/>
      <c r="I38" s="398">
        <f ca="1">IF(LEN('7-9'!B44)&gt;0,'7-9'!K44,"")</f>
        <v>0</v>
      </c>
      <c r="J38" s="402"/>
    </row>
    <row r="39" spans="7:10" ht="23.25" customHeight="1" x14ac:dyDescent="0.2">
      <c r="G39" s="412" t="str">
        <f>+IF(LEN('OSNOVNA PLAČA'!B39)&gt;0,'LETNO OBVESTILO'!V45,"")</f>
        <v>30   A30</v>
      </c>
      <c r="H39" s="413"/>
      <c r="I39" s="398">
        <f ca="1">IF(LEN('7-9'!B45)&gt;0,'7-9'!K45,"")</f>
        <v>0</v>
      </c>
      <c r="J39" s="402"/>
    </row>
    <row r="40" spans="7:10" ht="23.25" customHeight="1" x14ac:dyDescent="0.2">
      <c r="G40" s="412" t="str">
        <f>+IF(LEN('OSNOVNA PLAČA'!B40)&gt;0,'LETNO OBVESTILO'!V46,"")</f>
        <v>31   A31</v>
      </c>
      <c r="H40" s="413"/>
      <c r="I40" s="398">
        <f ca="1">IF(LEN('7-9'!B46)&gt;0,'7-9'!K46,"")</f>
        <v>0</v>
      </c>
      <c r="J40" s="402"/>
    </row>
    <row r="41" spans="7:10" ht="23.25" customHeight="1" x14ac:dyDescent="0.2">
      <c r="G41" s="412" t="str">
        <f>+IF(LEN('OSNOVNA PLAČA'!B41)&gt;0,'LETNO OBVESTILO'!V47,"")</f>
        <v>32   A32</v>
      </c>
      <c r="H41" s="413"/>
      <c r="I41" s="398">
        <f ca="1">IF(LEN('7-9'!B47)&gt;0,'7-9'!K47,"")</f>
        <v>0</v>
      </c>
      <c r="J41" s="402"/>
    </row>
    <row r="42" spans="7:10" ht="23.25" customHeight="1" x14ac:dyDescent="0.2">
      <c r="G42" s="412" t="str">
        <f>+IF(LEN('OSNOVNA PLAČA'!B42)&gt;0,'LETNO OBVESTILO'!V48,"")</f>
        <v>33   A33</v>
      </c>
      <c r="H42" s="413"/>
      <c r="I42" s="398">
        <f ca="1">IF(LEN('7-9'!B48)&gt;0,'7-9'!K48,"")</f>
        <v>0</v>
      </c>
      <c r="J42" s="402"/>
    </row>
    <row r="43" spans="7:10" ht="23.25" customHeight="1" x14ac:dyDescent="0.2">
      <c r="G43" s="412" t="str">
        <f>+IF(LEN('OSNOVNA PLAČA'!B43)&gt;0,'LETNO OBVESTILO'!V49,"")</f>
        <v>34   A34</v>
      </c>
      <c r="H43" s="413"/>
      <c r="I43" s="398">
        <f ca="1">IF(LEN('7-9'!B49)&gt;0,'7-9'!K49,"")</f>
        <v>0</v>
      </c>
      <c r="J43" s="402"/>
    </row>
    <row r="44" spans="7:10" ht="23.25" customHeight="1" x14ac:dyDescent="0.2">
      <c r="G44" s="412" t="str">
        <f>+IF(LEN('OSNOVNA PLAČA'!B44)&gt;0,'LETNO OBVESTILO'!V50,"")</f>
        <v>35   A35</v>
      </c>
      <c r="H44" s="413"/>
      <c r="I44" s="398">
        <f ca="1">IF(LEN('7-9'!B50)&gt;0,'7-9'!K50,"")</f>
        <v>0</v>
      </c>
      <c r="J44" s="402"/>
    </row>
    <row r="45" spans="7:10" ht="23.25" customHeight="1" x14ac:dyDescent="0.2">
      <c r="G45" s="412" t="str">
        <f>+IF(LEN('OSNOVNA PLAČA'!B45)&gt;0,'LETNO OBVESTILO'!V51,"")</f>
        <v>36   A36</v>
      </c>
      <c r="H45" s="413"/>
      <c r="I45" s="398">
        <f ca="1">IF(LEN('7-9'!B51)&gt;0,'7-9'!K51,"")</f>
        <v>0</v>
      </c>
      <c r="J45" s="402"/>
    </row>
    <row r="46" spans="7:10" ht="23.25" customHeight="1" x14ac:dyDescent="0.2">
      <c r="G46" s="412" t="str">
        <f>+IF(LEN('OSNOVNA PLAČA'!B46)&gt;0,'LETNO OBVESTILO'!V52,"")</f>
        <v>37   A37</v>
      </c>
      <c r="H46" s="413"/>
      <c r="I46" s="398">
        <f ca="1">IF(LEN('7-9'!B52)&gt;0,'7-9'!K52,"")</f>
        <v>0</v>
      </c>
      <c r="J46" s="402"/>
    </row>
    <row r="47" spans="7:10" ht="23.25" customHeight="1" x14ac:dyDescent="0.2">
      <c r="G47" s="412" t="str">
        <f>+IF(LEN('OSNOVNA PLAČA'!B47)&gt;0,'LETNO OBVESTILO'!V53,"")</f>
        <v>38   A38</v>
      </c>
      <c r="H47" s="413"/>
      <c r="I47" s="398">
        <f ca="1">IF(LEN('7-9'!B53)&gt;0,'7-9'!K53,"")</f>
        <v>0</v>
      </c>
      <c r="J47" s="402"/>
    </row>
    <row r="48" spans="7:10" ht="23.25" customHeight="1" x14ac:dyDescent="0.2">
      <c r="G48" s="412" t="str">
        <f>+IF(LEN('OSNOVNA PLAČA'!B48)&gt;0,'LETNO OBVESTILO'!V54,"")</f>
        <v>39   A39</v>
      </c>
      <c r="H48" s="413"/>
      <c r="I48" s="398">
        <f ca="1">IF(LEN('7-9'!B54)&gt;0,'7-9'!K54,"")</f>
        <v>0</v>
      </c>
      <c r="J48" s="402"/>
    </row>
    <row r="49" spans="7:10" ht="23.25" customHeight="1" x14ac:dyDescent="0.2">
      <c r="G49" s="412" t="str">
        <f>+IF(LEN('OSNOVNA PLAČA'!B49)&gt;0,'LETNO OBVESTILO'!V55,"")</f>
        <v>40   A40</v>
      </c>
      <c r="H49" s="413"/>
      <c r="I49" s="398">
        <f ca="1">IF(LEN('7-9'!B55)&gt;0,'7-9'!K55,"")</f>
        <v>0</v>
      </c>
      <c r="J49" s="402"/>
    </row>
    <row r="50" spans="7:10" ht="23.25" customHeight="1" x14ac:dyDescent="0.2">
      <c r="G50" s="412" t="str">
        <f>+IF(LEN('OSNOVNA PLAČA'!B50)&gt;0,'LETNO OBVESTILO'!V56,"")</f>
        <v>41   A41</v>
      </c>
      <c r="H50" s="413"/>
      <c r="I50" s="398">
        <f ca="1">IF(LEN('7-9'!B56)&gt;0,'7-9'!K56,"")</f>
        <v>0</v>
      </c>
      <c r="J50" s="402"/>
    </row>
    <row r="51" spans="7:10" ht="23.25" customHeight="1" x14ac:dyDescent="0.2">
      <c r="G51" s="412" t="str">
        <f>+IF(LEN('OSNOVNA PLAČA'!B51)&gt;0,'LETNO OBVESTILO'!V57,"")</f>
        <v>42   A42</v>
      </c>
      <c r="H51" s="413"/>
      <c r="I51" s="398">
        <f ca="1">IF(LEN('7-9'!B57)&gt;0,'7-9'!K57,"")</f>
        <v>0</v>
      </c>
      <c r="J51" s="402"/>
    </row>
    <row r="52" spans="7:10" ht="23.25" customHeight="1" x14ac:dyDescent="0.2">
      <c r="G52" s="412" t="str">
        <f>+IF(LEN('OSNOVNA PLAČA'!B52)&gt;0,'LETNO OBVESTILO'!V58,"")</f>
        <v>43   A43</v>
      </c>
      <c r="H52" s="413"/>
      <c r="I52" s="398">
        <f ca="1">IF(LEN('7-9'!B58)&gt;0,'7-9'!K58,"")</f>
        <v>0</v>
      </c>
      <c r="J52" s="402"/>
    </row>
    <row r="53" spans="7:10" ht="23.25" customHeight="1" x14ac:dyDescent="0.2">
      <c r="G53" s="412" t="str">
        <f>+IF(LEN('OSNOVNA PLAČA'!B53)&gt;0,'LETNO OBVESTILO'!V59,"")</f>
        <v>44   A44</v>
      </c>
      <c r="H53" s="413"/>
      <c r="I53" s="398">
        <f ca="1">IF(LEN('7-9'!B59)&gt;0,'7-9'!K59,"")</f>
        <v>0</v>
      </c>
      <c r="J53" s="402"/>
    </row>
    <row r="54" spans="7:10" ht="23.25" customHeight="1" x14ac:dyDescent="0.2">
      <c r="G54" s="412" t="str">
        <f>+IF(LEN('OSNOVNA PLAČA'!B54)&gt;0,'LETNO OBVESTILO'!V60,"")</f>
        <v>45   A45</v>
      </c>
      <c r="H54" s="413"/>
      <c r="I54" s="398">
        <f ca="1">IF(LEN('7-9'!B60)&gt;0,'7-9'!K60,"")</f>
        <v>0</v>
      </c>
      <c r="J54" s="402"/>
    </row>
    <row r="55" spans="7:10" ht="23.25" customHeight="1" x14ac:dyDescent="0.2">
      <c r="G55" s="412" t="str">
        <f>+IF(LEN('OSNOVNA PLAČA'!B55)&gt;0,'LETNO OBVESTILO'!V61,"")</f>
        <v>46   A46</v>
      </c>
      <c r="H55" s="413"/>
      <c r="I55" s="398">
        <f ca="1">IF(LEN('7-9'!B61)&gt;0,'7-9'!K61,"")</f>
        <v>0</v>
      </c>
      <c r="J55" s="402"/>
    </row>
    <row r="56" spans="7:10" ht="23.25" customHeight="1" x14ac:dyDescent="0.2">
      <c r="G56" s="412" t="str">
        <f>+IF(LEN('OSNOVNA PLAČA'!B56)&gt;0,'LETNO OBVESTILO'!V62,"")</f>
        <v>47   A47</v>
      </c>
      <c r="H56" s="413"/>
      <c r="I56" s="398">
        <f ca="1">IF(LEN('7-9'!B62)&gt;0,'7-9'!K62,"")</f>
        <v>0</v>
      </c>
      <c r="J56" s="402"/>
    </row>
    <row r="57" spans="7:10" ht="23.25" customHeight="1" x14ac:dyDescent="0.2">
      <c r="G57" s="412" t="str">
        <f>+IF(LEN('OSNOVNA PLAČA'!B57)&gt;0,'LETNO OBVESTILO'!V63,"")</f>
        <v>48   A48</v>
      </c>
      <c r="H57" s="413"/>
      <c r="I57" s="398">
        <f ca="1">IF(LEN('7-9'!B63)&gt;0,'7-9'!K63,"")</f>
        <v>0</v>
      </c>
      <c r="J57" s="402"/>
    </row>
    <row r="58" spans="7:10" ht="23.25" customHeight="1" x14ac:dyDescent="0.2">
      <c r="G58" s="412" t="str">
        <f>+IF(LEN('OSNOVNA PLAČA'!B58)&gt;0,'LETNO OBVESTILO'!V64,"")</f>
        <v>49   A49</v>
      </c>
      <c r="H58" s="413"/>
      <c r="I58" s="398">
        <f ca="1">IF(LEN('7-9'!B64)&gt;0,'7-9'!K64,"")</f>
        <v>0</v>
      </c>
      <c r="J58" s="402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03">
        <f ca="1">IF(LEN('7-9'!B65)&gt;0,'7-9'!K65,"")</f>
        <v>0</v>
      </c>
      <c r="J59" s="404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59"/>
  <sheetViews>
    <sheetView workbookViewId="0"/>
  </sheetViews>
  <sheetFormatPr defaultRowHeight="12.75" x14ac:dyDescent="0.2"/>
  <cols>
    <col min="1" max="5" width="3.5703125" customWidth="1"/>
    <col min="6" max="6" width="4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192</v>
      </c>
    </row>
    <row r="8" spans="7:10" ht="23.25" customHeight="1" thickBot="1" x14ac:dyDescent="0.25">
      <c r="G8" s="152" t="str">
        <f>"OBDOBJE: oktober - december " &amp; 'OSNOVNA PLAČA'!D5</f>
        <v>OBDOBJE: oktober - december 2024</v>
      </c>
    </row>
    <row r="9" spans="7:10" ht="23.25" customHeight="1" thickBot="1" x14ac:dyDescent="0.25">
      <c r="G9" s="407" t="s">
        <v>2</v>
      </c>
      <c r="H9" s="408"/>
      <c r="I9" s="408" t="s">
        <v>193</v>
      </c>
      <c r="J9" s="409"/>
    </row>
    <row r="10" spans="7:10" ht="23.25" customHeight="1" x14ac:dyDescent="0.2">
      <c r="G10" s="410" t="str">
        <f>+IF(LEN('OSNOVNA PLAČA'!B10)&gt;0,'LETNO OBVESTILO'!V16,"")</f>
        <v>1   A1</v>
      </c>
      <c r="H10" s="411"/>
      <c r="I10" s="405">
        <f ca="1">IF(LEN('10-12'!B16)&gt;0,'10-12'!K16,"")</f>
        <v>0</v>
      </c>
      <c r="J10" s="406"/>
    </row>
    <row r="11" spans="7:10" ht="23.25" customHeight="1" x14ac:dyDescent="0.2">
      <c r="G11" s="412" t="str">
        <f>+IF(LEN('OSNOVNA PLAČA'!B11)&gt;0,'LETNO OBVESTILO'!V17,"")</f>
        <v>2   A2</v>
      </c>
      <c r="H11" s="413"/>
      <c r="I11" s="398">
        <f ca="1">IF(LEN('10-12'!B17)&gt;0,'10-12'!K17,"")</f>
        <v>0</v>
      </c>
      <c r="J11" s="402"/>
    </row>
    <row r="12" spans="7:10" ht="23.25" customHeight="1" x14ac:dyDescent="0.2">
      <c r="G12" s="412" t="str">
        <f>+IF(LEN('OSNOVNA PLAČA'!B12)&gt;0,'LETNO OBVESTILO'!V18,"")</f>
        <v>3   A3</v>
      </c>
      <c r="H12" s="413"/>
      <c r="I12" s="398">
        <f ca="1">IF(LEN('10-12'!B18)&gt;0,'10-12'!K18,"")</f>
        <v>0</v>
      </c>
      <c r="J12" s="402"/>
    </row>
    <row r="13" spans="7:10" ht="23.25" customHeight="1" x14ac:dyDescent="0.2">
      <c r="G13" s="412" t="str">
        <f>+IF(LEN('OSNOVNA PLAČA'!B13)&gt;0,'LETNO OBVESTILO'!V19,"")</f>
        <v>4   A4</v>
      </c>
      <c r="H13" s="413"/>
      <c r="I13" s="398">
        <f ca="1">IF(LEN('10-12'!B19)&gt;0,'10-12'!K19,"")</f>
        <v>0</v>
      </c>
      <c r="J13" s="402"/>
    </row>
    <row r="14" spans="7:10" ht="23.25" customHeight="1" x14ac:dyDescent="0.2">
      <c r="G14" s="412" t="str">
        <f>+IF(LEN('OSNOVNA PLAČA'!B14)&gt;0,'LETNO OBVESTILO'!V20,"")</f>
        <v>5   A5</v>
      </c>
      <c r="H14" s="413"/>
      <c r="I14" s="398">
        <f ca="1">IF(LEN('10-12'!B20)&gt;0,'10-12'!K20,"")</f>
        <v>0</v>
      </c>
      <c r="J14" s="402"/>
    </row>
    <row r="15" spans="7:10" ht="23.25" customHeight="1" x14ac:dyDescent="0.2">
      <c r="G15" s="412" t="str">
        <f>+IF(LEN('OSNOVNA PLAČA'!B15)&gt;0,'LETNO OBVESTILO'!V21,"")</f>
        <v>6   A6</v>
      </c>
      <c r="H15" s="413"/>
      <c r="I15" s="398">
        <f ca="1">IF(LEN('10-12'!B21)&gt;0,'10-12'!K21,"")</f>
        <v>0</v>
      </c>
      <c r="J15" s="402"/>
    </row>
    <row r="16" spans="7:10" ht="23.25" customHeight="1" x14ac:dyDescent="0.2">
      <c r="G16" s="412" t="str">
        <f>+IF(LEN('OSNOVNA PLAČA'!B16)&gt;0,'LETNO OBVESTILO'!V22,"")</f>
        <v>7   A7</v>
      </c>
      <c r="H16" s="413"/>
      <c r="I16" s="398">
        <f ca="1">IF(LEN('10-12'!B22)&gt;0,'10-12'!K22,"")</f>
        <v>0</v>
      </c>
      <c r="J16" s="402"/>
    </row>
    <row r="17" spans="7:10" ht="23.25" customHeight="1" x14ac:dyDescent="0.2">
      <c r="G17" s="412" t="str">
        <f>+IF(LEN('OSNOVNA PLAČA'!B17)&gt;0,'LETNO OBVESTILO'!V23,"")</f>
        <v>8   A8</v>
      </c>
      <c r="H17" s="413"/>
      <c r="I17" s="398">
        <f ca="1">IF(LEN('10-12'!B23)&gt;0,'10-12'!K23,"")</f>
        <v>0</v>
      </c>
      <c r="J17" s="402"/>
    </row>
    <row r="18" spans="7:10" ht="23.25" customHeight="1" x14ac:dyDescent="0.2">
      <c r="G18" s="412" t="str">
        <f>+IF(LEN('OSNOVNA PLAČA'!B18)&gt;0,'LETNO OBVESTILO'!V24,"")</f>
        <v>9   A9</v>
      </c>
      <c r="H18" s="413"/>
      <c r="I18" s="398">
        <f ca="1">IF(LEN('10-12'!B24)&gt;0,'10-12'!K24,"")</f>
        <v>0</v>
      </c>
      <c r="J18" s="402"/>
    </row>
    <row r="19" spans="7:10" ht="23.25" customHeight="1" x14ac:dyDescent="0.2">
      <c r="G19" s="412" t="str">
        <f>+IF(LEN('OSNOVNA PLAČA'!B19)&gt;0,'LETNO OBVESTILO'!V25,"")</f>
        <v>10   A10</v>
      </c>
      <c r="H19" s="413"/>
      <c r="I19" s="398">
        <f ca="1">IF(LEN('10-12'!B25)&gt;0,'10-12'!K25,"")</f>
        <v>0</v>
      </c>
      <c r="J19" s="402"/>
    </row>
    <row r="20" spans="7:10" ht="23.25" customHeight="1" x14ac:dyDescent="0.2">
      <c r="G20" s="412" t="str">
        <f>+IF(LEN('OSNOVNA PLAČA'!B20)&gt;0,'LETNO OBVESTILO'!V26,"")</f>
        <v>11   A11</v>
      </c>
      <c r="H20" s="413"/>
      <c r="I20" s="398">
        <f ca="1">IF(LEN('10-12'!B26)&gt;0,'10-12'!K26,"")</f>
        <v>0</v>
      </c>
      <c r="J20" s="402"/>
    </row>
    <row r="21" spans="7:10" ht="23.25" customHeight="1" x14ac:dyDescent="0.2">
      <c r="G21" s="412" t="str">
        <f>+IF(LEN('OSNOVNA PLAČA'!B21)&gt;0,'LETNO OBVESTILO'!V27,"")</f>
        <v>12   A12</v>
      </c>
      <c r="H21" s="413"/>
      <c r="I21" s="398">
        <f ca="1">IF(LEN('10-12'!B27)&gt;0,'10-12'!K27,"")</f>
        <v>0</v>
      </c>
      <c r="J21" s="402"/>
    </row>
    <row r="22" spans="7:10" ht="23.25" customHeight="1" x14ac:dyDescent="0.2">
      <c r="G22" s="412" t="str">
        <f>+IF(LEN('OSNOVNA PLAČA'!B22)&gt;0,'LETNO OBVESTILO'!V28,"")</f>
        <v>13   A13</v>
      </c>
      <c r="H22" s="413"/>
      <c r="I22" s="398">
        <f ca="1">IF(LEN('10-12'!B28)&gt;0,'10-12'!K28,"")</f>
        <v>0</v>
      </c>
      <c r="J22" s="402"/>
    </row>
    <row r="23" spans="7:10" ht="23.25" customHeight="1" x14ac:dyDescent="0.2">
      <c r="G23" s="412" t="str">
        <f>+IF(LEN('OSNOVNA PLAČA'!B23)&gt;0,'LETNO OBVESTILO'!V29,"")</f>
        <v>14   A14</v>
      </c>
      <c r="H23" s="413"/>
      <c r="I23" s="398">
        <f ca="1">IF(LEN('10-12'!B29)&gt;0,'10-12'!K29,"")</f>
        <v>0</v>
      </c>
      <c r="J23" s="402"/>
    </row>
    <row r="24" spans="7:10" ht="23.25" customHeight="1" x14ac:dyDescent="0.2">
      <c r="G24" s="412" t="str">
        <f>+IF(LEN('OSNOVNA PLAČA'!B24)&gt;0,'LETNO OBVESTILO'!V30,"")</f>
        <v>15   A15</v>
      </c>
      <c r="H24" s="413"/>
      <c r="I24" s="398">
        <f ca="1">IF(LEN('10-12'!B30)&gt;0,'10-12'!K30,"")</f>
        <v>0</v>
      </c>
      <c r="J24" s="402"/>
    </row>
    <row r="25" spans="7:10" ht="23.25" customHeight="1" x14ac:dyDescent="0.2">
      <c r="G25" s="412" t="str">
        <f>+IF(LEN('OSNOVNA PLAČA'!B25)&gt;0,'LETNO OBVESTILO'!V31,"")</f>
        <v>16   A16</v>
      </c>
      <c r="H25" s="413"/>
      <c r="I25" s="398">
        <f ca="1">IF(LEN('10-12'!B31)&gt;0,'10-12'!K31,"")</f>
        <v>0</v>
      </c>
      <c r="J25" s="402"/>
    </row>
    <row r="26" spans="7:10" ht="23.25" customHeight="1" x14ac:dyDescent="0.2">
      <c r="G26" s="412" t="str">
        <f>+IF(LEN('OSNOVNA PLAČA'!B26)&gt;0,'LETNO OBVESTILO'!V32,"")</f>
        <v>17   A17</v>
      </c>
      <c r="H26" s="413"/>
      <c r="I26" s="398">
        <f ca="1">IF(LEN('10-12'!B32)&gt;0,'10-12'!K32,"")</f>
        <v>0</v>
      </c>
      <c r="J26" s="402"/>
    </row>
    <row r="27" spans="7:10" ht="23.25" customHeight="1" x14ac:dyDescent="0.2">
      <c r="G27" s="412" t="str">
        <f>+IF(LEN('OSNOVNA PLAČA'!B27)&gt;0,'LETNO OBVESTILO'!V33,"")</f>
        <v>18   A18</v>
      </c>
      <c r="H27" s="413"/>
      <c r="I27" s="398">
        <f ca="1">IF(LEN('10-12'!B33)&gt;0,'10-12'!K33,"")</f>
        <v>0</v>
      </c>
      <c r="J27" s="402"/>
    </row>
    <row r="28" spans="7:10" ht="23.25" customHeight="1" x14ac:dyDescent="0.2">
      <c r="G28" s="412" t="str">
        <f>+IF(LEN('OSNOVNA PLAČA'!B28)&gt;0,'LETNO OBVESTILO'!V34,"")</f>
        <v>19   A19</v>
      </c>
      <c r="H28" s="413"/>
      <c r="I28" s="398">
        <f ca="1">IF(LEN('10-12'!B34)&gt;0,'10-12'!K34,"")</f>
        <v>0</v>
      </c>
      <c r="J28" s="402"/>
    </row>
    <row r="29" spans="7:10" ht="23.25" customHeight="1" x14ac:dyDescent="0.2">
      <c r="G29" s="412" t="str">
        <f>+IF(LEN('OSNOVNA PLAČA'!B29)&gt;0,'LETNO OBVESTILO'!V35,"")</f>
        <v>20   A20</v>
      </c>
      <c r="H29" s="413"/>
      <c r="I29" s="398">
        <f ca="1">IF(LEN('10-12'!B35)&gt;0,'10-12'!K35,"")</f>
        <v>0</v>
      </c>
      <c r="J29" s="402"/>
    </row>
    <row r="30" spans="7:10" ht="23.25" customHeight="1" x14ac:dyDescent="0.2">
      <c r="G30" s="412" t="str">
        <f>+IF(LEN('OSNOVNA PLAČA'!B30)&gt;0,'LETNO OBVESTILO'!V36,"")</f>
        <v>21   A21</v>
      </c>
      <c r="H30" s="413"/>
      <c r="I30" s="398">
        <f ca="1">IF(LEN('10-12'!B36)&gt;0,'10-12'!K36,"")</f>
        <v>0</v>
      </c>
      <c r="J30" s="402"/>
    </row>
    <row r="31" spans="7:10" ht="23.25" customHeight="1" x14ac:dyDescent="0.2">
      <c r="G31" s="412" t="str">
        <f>+IF(LEN('OSNOVNA PLAČA'!B31)&gt;0,'LETNO OBVESTILO'!V37,"")</f>
        <v>22   A22</v>
      </c>
      <c r="H31" s="413"/>
      <c r="I31" s="398">
        <f ca="1">IF(LEN('10-12'!B37)&gt;0,'10-12'!K37,"")</f>
        <v>0</v>
      </c>
      <c r="J31" s="402"/>
    </row>
    <row r="32" spans="7:10" ht="23.25" customHeight="1" x14ac:dyDescent="0.2">
      <c r="G32" s="412" t="str">
        <f>+IF(LEN('OSNOVNA PLAČA'!B32)&gt;0,'LETNO OBVESTILO'!V38,"")</f>
        <v>23   A23</v>
      </c>
      <c r="H32" s="413"/>
      <c r="I32" s="398">
        <f ca="1">IF(LEN('10-12'!B38)&gt;0,'10-12'!K38,"")</f>
        <v>0</v>
      </c>
      <c r="J32" s="402"/>
    </row>
    <row r="33" spans="7:10" ht="23.25" customHeight="1" x14ac:dyDescent="0.2">
      <c r="G33" s="412" t="str">
        <f>+IF(LEN('OSNOVNA PLAČA'!B33)&gt;0,'LETNO OBVESTILO'!V39,"")</f>
        <v>24   A24</v>
      </c>
      <c r="H33" s="413"/>
      <c r="I33" s="398">
        <f ca="1">IF(LEN('10-12'!B39)&gt;0,'10-12'!K39,"")</f>
        <v>0</v>
      </c>
      <c r="J33" s="402"/>
    </row>
    <row r="34" spans="7:10" ht="23.25" customHeight="1" x14ac:dyDescent="0.2">
      <c r="G34" s="412" t="str">
        <f>+IF(LEN('OSNOVNA PLAČA'!B34)&gt;0,'LETNO OBVESTILO'!V40,"")</f>
        <v>25   A25</v>
      </c>
      <c r="H34" s="413"/>
      <c r="I34" s="398">
        <f ca="1">IF(LEN('10-12'!B40)&gt;0,'10-12'!K40,"")</f>
        <v>0</v>
      </c>
      <c r="J34" s="402"/>
    </row>
    <row r="35" spans="7:10" ht="23.25" customHeight="1" x14ac:dyDescent="0.2">
      <c r="G35" s="412" t="str">
        <f>+IF(LEN('OSNOVNA PLAČA'!B35)&gt;0,'LETNO OBVESTILO'!V41,"")</f>
        <v>26   A26</v>
      </c>
      <c r="H35" s="413"/>
      <c r="I35" s="398">
        <f ca="1">IF(LEN('10-12'!B41)&gt;0,'10-12'!K41,"")</f>
        <v>0</v>
      </c>
      <c r="J35" s="402"/>
    </row>
    <row r="36" spans="7:10" ht="23.25" customHeight="1" x14ac:dyDescent="0.2">
      <c r="G36" s="412" t="str">
        <f>+IF(LEN('OSNOVNA PLAČA'!B36)&gt;0,'LETNO OBVESTILO'!V42,"")</f>
        <v>27   A27</v>
      </c>
      <c r="H36" s="413"/>
      <c r="I36" s="398">
        <f ca="1">IF(LEN('10-12'!B42)&gt;0,'10-12'!K42,"")</f>
        <v>0</v>
      </c>
      <c r="J36" s="402"/>
    </row>
    <row r="37" spans="7:10" ht="23.25" customHeight="1" x14ac:dyDescent="0.2">
      <c r="G37" s="412" t="str">
        <f>+IF(LEN('OSNOVNA PLAČA'!B37)&gt;0,'LETNO OBVESTILO'!V43,"")</f>
        <v>28   A28</v>
      </c>
      <c r="H37" s="413"/>
      <c r="I37" s="398">
        <f ca="1">IF(LEN('10-12'!B43)&gt;0,'10-12'!K43,"")</f>
        <v>0</v>
      </c>
      <c r="J37" s="402"/>
    </row>
    <row r="38" spans="7:10" ht="23.25" customHeight="1" x14ac:dyDescent="0.2">
      <c r="G38" s="412" t="str">
        <f>+IF(LEN('OSNOVNA PLAČA'!B38)&gt;0,'LETNO OBVESTILO'!V44,"")</f>
        <v>29   A29</v>
      </c>
      <c r="H38" s="413"/>
      <c r="I38" s="398">
        <f ca="1">IF(LEN('10-12'!B44)&gt;0,'10-12'!K44,"")</f>
        <v>0</v>
      </c>
      <c r="J38" s="402"/>
    </row>
    <row r="39" spans="7:10" ht="23.25" customHeight="1" x14ac:dyDescent="0.2">
      <c r="G39" s="412" t="str">
        <f>+IF(LEN('OSNOVNA PLAČA'!B39)&gt;0,'LETNO OBVESTILO'!V45,"")</f>
        <v>30   A30</v>
      </c>
      <c r="H39" s="413"/>
      <c r="I39" s="398">
        <f ca="1">IF(LEN('10-12'!B45)&gt;0,'10-12'!K45,"")</f>
        <v>0</v>
      </c>
      <c r="J39" s="402"/>
    </row>
    <row r="40" spans="7:10" ht="23.25" customHeight="1" x14ac:dyDescent="0.2">
      <c r="G40" s="412" t="str">
        <f>+IF(LEN('OSNOVNA PLAČA'!B40)&gt;0,'LETNO OBVESTILO'!V46,"")</f>
        <v>31   A31</v>
      </c>
      <c r="H40" s="413"/>
      <c r="I40" s="398">
        <f ca="1">IF(LEN('10-12'!B46)&gt;0,'10-12'!K46,"")</f>
        <v>0</v>
      </c>
      <c r="J40" s="402"/>
    </row>
    <row r="41" spans="7:10" ht="23.25" customHeight="1" x14ac:dyDescent="0.2">
      <c r="G41" s="412" t="str">
        <f>+IF(LEN('OSNOVNA PLAČA'!B41)&gt;0,'LETNO OBVESTILO'!V47,"")</f>
        <v>32   A32</v>
      </c>
      <c r="H41" s="413"/>
      <c r="I41" s="398">
        <f ca="1">IF(LEN('10-12'!B47)&gt;0,'10-12'!K47,"")</f>
        <v>0</v>
      </c>
      <c r="J41" s="402"/>
    </row>
    <row r="42" spans="7:10" ht="23.25" customHeight="1" x14ac:dyDescent="0.2">
      <c r="G42" s="412" t="str">
        <f>+IF(LEN('OSNOVNA PLAČA'!B42)&gt;0,'LETNO OBVESTILO'!V48,"")</f>
        <v>33   A33</v>
      </c>
      <c r="H42" s="413"/>
      <c r="I42" s="398">
        <f ca="1">IF(LEN('10-12'!B48)&gt;0,'10-12'!K48,"")</f>
        <v>0</v>
      </c>
      <c r="J42" s="402"/>
    </row>
    <row r="43" spans="7:10" ht="23.25" customHeight="1" x14ac:dyDescent="0.2">
      <c r="G43" s="412" t="str">
        <f>+IF(LEN('OSNOVNA PLAČA'!B43)&gt;0,'LETNO OBVESTILO'!V49,"")</f>
        <v>34   A34</v>
      </c>
      <c r="H43" s="413"/>
      <c r="I43" s="398">
        <f ca="1">IF(LEN('10-12'!B49)&gt;0,'10-12'!K49,"")</f>
        <v>0</v>
      </c>
      <c r="J43" s="402"/>
    </row>
    <row r="44" spans="7:10" ht="23.25" customHeight="1" x14ac:dyDescent="0.2">
      <c r="G44" s="412" t="str">
        <f>+IF(LEN('OSNOVNA PLAČA'!B44)&gt;0,'LETNO OBVESTILO'!V50,"")</f>
        <v>35   A35</v>
      </c>
      <c r="H44" s="413"/>
      <c r="I44" s="398">
        <f ca="1">IF(LEN('10-12'!B50)&gt;0,'10-12'!K50,"")</f>
        <v>0</v>
      </c>
      <c r="J44" s="402"/>
    </row>
    <row r="45" spans="7:10" ht="23.25" customHeight="1" x14ac:dyDescent="0.2">
      <c r="G45" s="412" t="str">
        <f>+IF(LEN('OSNOVNA PLAČA'!B45)&gt;0,'LETNO OBVESTILO'!V51,"")</f>
        <v>36   A36</v>
      </c>
      <c r="H45" s="413"/>
      <c r="I45" s="398">
        <f ca="1">IF(LEN('10-12'!B51)&gt;0,'10-12'!K51,"")</f>
        <v>0</v>
      </c>
      <c r="J45" s="402"/>
    </row>
    <row r="46" spans="7:10" ht="23.25" customHeight="1" x14ac:dyDescent="0.2">
      <c r="G46" s="412" t="str">
        <f>+IF(LEN('OSNOVNA PLAČA'!B46)&gt;0,'LETNO OBVESTILO'!V52,"")</f>
        <v>37   A37</v>
      </c>
      <c r="H46" s="413"/>
      <c r="I46" s="398">
        <f ca="1">IF(LEN('10-12'!B52)&gt;0,'10-12'!K52,"")</f>
        <v>0</v>
      </c>
      <c r="J46" s="402"/>
    </row>
    <row r="47" spans="7:10" ht="23.25" customHeight="1" x14ac:dyDescent="0.2">
      <c r="G47" s="412" t="str">
        <f>+IF(LEN('OSNOVNA PLAČA'!B47)&gt;0,'LETNO OBVESTILO'!V53,"")</f>
        <v>38   A38</v>
      </c>
      <c r="H47" s="413"/>
      <c r="I47" s="398">
        <f ca="1">IF(LEN('10-12'!B53)&gt;0,'10-12'!K53,"")</f>
        <v>0</v>
      </c>
      <c r="J47" s="402"/>
    </row>
    <row r="48" spans="7:10" ht="23.25" customHeight="1" x14ac:dyDescent="0.2">
      <c r="G48" s="412" t="str">
        <f>+IF(LEN('OSNOVNA PLAČA'!B48)&gt;0,'LETNO OBVESTILO'!V54,"")</f>
        <v>39   A39</v>
      </c>
      <c r="H48" s="413"/>
      <c r="I48" s="398">
        <f ca="1">IF(LEN('10-12'!B54)&gt;0,'10-12'!K54,"")</f>
        <v>0</v>
      </c>
      <c r="J48" s="402"/>
    </row>
    <row r="49" spans="7:10" ht="23.25" customHeight="1" x14ac:dyDescent="0.2">
      <c r="G49" s="412" t="str">
        <f>+IF(LEN('OSNOVNA PLAČA'!B49)&gt;0,'LETNO OBVESTILO'!V55,"")</f>
        <v>40   A40</v>
      </c>
      <c r="H49" s="413"/>
      <c r="I49" s="398">
        <f ca="1">IF(LEN('10-12'!B55)&gt;0,'10-12'!K55,"")</f>
        <v>0</v>
      </c>
      <c r="J49" s="402"/>
    </row>
    <row r="50" spans="7:10" ht="23.25" customHeight="1" x14ac:dyDescent="0.2">
      <c r="G50" s="412" t="str">
        <f>+IF(LEN('OSNOVNA PLAČA'!B50)&gt;0,'LETNO OBVESTILO'!V56,"")</f>
        <v>41   A41</v>
      </c>
      <c r="H50" s="413"/>
      <c r="I50" s="398">
        <f ca="1">IF(LEN('10-12'!B56)&gt;0,'10-12'!K56,"")</f>
        <v>0</v>
      </c>
      <c r="J50" s="402"/>
    </row>
    <row r="51" spans="7:10" ht="23.25" customHeight="1" x14ac:dyDescent="0.2">
      <c r="G51" s="412" t="str">
        <f>+IF(LEN('OSNOVNA PLAČA'!B51)&gt;0,'LETNO OBVESTILO'!V57,"")</f>
        <v>42   A42</v>
      </c>
      <c r="H51" s="413"/>
      <c r="I51" s="398">
        <f ca="1">IF(LEN('10-12'!B57)&gt;0,'10-12'!K57,"")</f>
        <v>0</v>
      </c>
      <c r="J51" s="402"/>
    </row>
    <row r="52" spans="7:10" ht="23.25" customHeight="1" x14ac:dyDescent="0.2">
      <c r="G52" s="412" t="str">
        <f>+IF(LEN('OSNOVNA PLAČA'!B52)&gt;0,'LETNO OBVESTILO'!V58,"")</f>
        <v>43   A43</v>
      </c>
      <c r="H52" s="413"/>
      <c r="I52" s="398">
        <f ca="1">IF(LEN('10-12'!B58)&gt;0,'10-12'!K58,"")</f>
        <v>0</v>
      </c>
      <c r="J52" s="402"/>
    </row>
    <row r="53" spans="7:10" ht="23.25" customHeight="1" x14ac:dyDescent="0.2">
      <c r="G53" s="412" t="str">
        <f>+IF(LEN('OSNOVNA PLAČA'!B53)&gt;0,'LETNO OBVESTILO'!V59,"")</f>
        <v>44   A44</v>
      </c>
      <c r="H53" s="413"/>
      <c r="I53" s="398">
        <f ca="1">IF(LEN('10-12'!B59)&gt;0,'10-12'!K59,"")</f>
        <v>0</v>
      </c>
      <c r="J53" s="402"/>
    </row>
    <row r="54" spans="7:10" ht="23.25" customHeight="1" x14ac:dyDescent="0.2">
      <c r="G54" s="412" t="str">
        <f>+IF(LEN('OSNOVNA PLAČA'!B54)&gt;0,'LETNO OBVESTILO'!V60,"")</f>
        <v>45   A45</v>
      </c>
      <c r="H54" s="413"/>
      <c r="I54" s="398">
        <f ca="1">IF(LEN('10-12'!B60)&gt;0,'10-12'!K60,"")</f>
        <v>0</v>
      </c>
      <c r="J54" s="402"/>
    </row>
    <row r="55" spans="7:10" ht="23.25" customHeight="1" x14ac:dyDescent="0.2">
      <c r="G55" s="412" t="str">
        <f>+IF(LEN('OSNOVNA PLAČA'!B55)&gt;0,'LETNO OBVESTILO'!V61,"")</f>
        <v>46   A46</v>
      </c>
      <c r="H55" s="413"/>
      <c r="I55" s="398">
        <f ca="1">IF(LEN('10-12'!B61)&gt;0,'10-12'!K61,"")</f>
        <v>0</v>
      </c>
      <c r="J55" s="402"/>
    </row>
    <row r="56" spans="7:10" ht="23.25" customHeight="1" x14ac:dyDescent="0.2">
      <c r="G56" s="412" t="str">
        <f>+IF(LEN('OSNOVNA PLAČA'!B56)&gt;0,'LETNO OBVESTILO'!V62,"")</f>
        <v>47   A47</v>
      </c>
      <c r="H56" s="413"/>
      <c r="I56" s="398">
        <f ca="1">IF(LEN('10-12'!B62)&gt;0,'10-12'!K62,"")</f>
        <v>0</v>
      </c>
      <c r="J56" s="402"/>
    </row>
    <row r="57" spans="7:10" ht="23.25" customHeight="1" x14ac:dyDescent="0.2">
      <c r="G57" s="412" t="str">
        <f>+IF(LEN('OSNOVNA PLAČA'!B57)&gt;0,'LETNO OBVESTILO'!V63,"")</f>
        <v>48   A48</v>
      </c>
      <c r="H57" s="413"/>
      <c r="I57" s="398">
        <f ca="1">IF(LEN('10-12'!B63)&gt;0,'10-12'!K63,"")</f>
        <v>0</v>
      </c>
      <c r="J57" s="402"/>
    </row>
    <row r="58" spans="7:10" ht="23.25" customHeight="1" x14ac:dyDescent="0.2">
      <c r="G58" s="412" t="str">
        <f>+IF(LEN('OSNOVNA PLAČA'!B58)&gt;0,'LETNO OBVESTILO'!V64,"")</f>
        <v>49   A49</v>
      </c>
      <c r="H58" s="413"/>
      <c r="I58" s="398">
        <f ca="1">IF(LEN('10-12'!B64)&gt;0,'10-12'!K64,"")</f>
        <v>0</v>
      </c>
      <c r="J58" s="402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03">
        <f ca="1">IF(LEN('10-12'!B65)&gt;0,'10-12'!K65,"")</f>
        <v>0</v>
      </c>
      <c r="J59" s="404"/>
    </row>
  </sheetData>
  <mergeCells count="102">
    <mergeCell ref="G9:H9"/>
    <mergeCell ref="I9:J9"/>
    <mergeCell ref="G10:H10"/>
    <mergeCell ref="I10:J10"/>
    <mergeCell ref="G11:H11"/>
    <mergeCell ref="I11:J11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552"/>
  <sheetViews>
    <sheetView showGridLines="0" showRowColHeaders="0" showZeros="0" zoomScale="95" workbookViewId="0">
      <selection activeCell="B61" sqref="B61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58" t="str">
        <f>+IF(LEN('OSNOVNA PLAČA'!D3)&gt;0,'OSNOVNA PLAČA'!D3,"")</f>
        <v xml:space="preserve">šifra </v>
      </c>
      <c r="D3" s="258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59" t="str">
        <f>+IF(LEN('OSNOVNA PLAČA'!D4)&gt;0,'OSNOVNA PLAČA'!D4,"")</f>
        <v xml:space="preserve">enota </v>
      </c>
      <c r="D4" s="259"/>
      <c r="E4" s="259" t="str">
        <f>+IF(LEN('OSNOVNA PLAČA'!F4)&gt;0,'OSNOVNA PLAČA'!F4,"")</f>
        <v/>
      </c>
      <c r="F4" s="259"/>
      <c r="G4" s="259" t="str">
        <f>+IF(LEN('OSNOVNA PLAČA'!H4)&gt;0,'OSNOVNA PLAČA'!H4,"")</f>
        <v/>
      </c>
      <c r="H4" s="259"/>
      <c r="I4" s="259" t="str">
        <f>+IF(LEN('OSNOVNA PLAČA'!J4)&gt;0,'OSNOVNA PLAČA'!J4,"")</f>
        <v/>
      </c>
      <c r="J4" s="259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0">
        <f>+IF(LEN('OSNOVNA PLAČA'!D5)&gt;0,'OSNOVNA PLAČA'!D5,"")</f>
        <v>2024</v>
      </c>
      <c r="D5" s="261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57" t="s">
        <v>13</v>
      </c>
      <c r="C7" s="257"/>
      <c r="D7" s="257"/>
      <c r="E7" s="239" t="s">
        <v>111</v>
      </c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179</v>
      </c>
      <c r="B8" s="150" t="s">
        <v>2</v>
      </c>
      <c r="C8" s="42" t="s">
        <v>11</v>
      </c>
      <c r="D8" s="43" t="s">
        <v>12</v>
      </c>
      <c r="E8" s="21" t="s">
        <v>183</v>
      </c>
      <c r="F8" s="21" t="s">
        <v>184</v>
      </c>
      <c r="G8" s="21" t="s">
        <v>185</v>
      </c>
      <c r="H8" s="21" t="s">
        <v>186</v>
      </c>
      <c r="I8" s="22" t="s">
        <v>187</v>
      </c>
      <c r="J8" s="21" t="s">
        <v>188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x14ac:dyDescent="0.2">
      <c r="A60" s="32"/>
      <c r="B60" s="37"/>
      <c r="C60" s="32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x14ac:dyDescent="0.2">
      <c r="A61" s="32"/>
      <c r="B61" s="32"/>
      <c r="C61" s="32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x14ac:dyDescent="0.2">
      <c r="A62" s="32"/>
      <c r="B62" s="32"/>
      <c r="C62" s="32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x14ac:dyDescent="0.2">
      <c r="A63" s="32"/>
      <c r="B63" s="32"/>
      <c r="C63" s="32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x14ac:dyDescent="0.2">
      <c r="A64" s="32"/>
      <c r="B64" s="32"/>
      <c r="C64" s="32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x14ac:dyDescent="0.2">
      <c r="A65" s="32"/>
      <c r="B65" s="32"/>
      <c r="C65" s="32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x14ac:dyDescent="0.2"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x14ac:dyDescent="0.2"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x14ac:dyDescent="0.2"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x14ac:dyDescent="0.2"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x14ac:dyDescent="0.2"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2"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x14ac:dyDescent="0.2"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x14ac:dyDescent="0.2"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x14ac:dyDescent="0.2"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x14ac:dyDescent="0.2"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x14ac:dyDescent="0.2"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x14ac:dyDescent="0.2"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x14ac:dyDescent="0.2"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x14ac:dyDescent="0.2"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x14ac:dyDescent="0.2"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27:48" x14ac:dyDescent="0.2"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27:48" x14ac:dyDescent="0.2"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27:48" x14ac:dyDescent="0.2"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27:48" x14ac:dyDescent="0.2"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27:48" x14ac:dyDescent="0.2"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27:48" x14ac:dyDescent="0.2"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27:48" x14ac:dyDescent="0.2"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27:48" x14ac:dyDescent="0.2"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27:48" x14ac:dyDescent="0.2"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27:48" x14ac:dyDescent="0.2"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27:48" x14ac:dyDescent="0.2"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27:48" x14ac:dyDescent="0.2"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27:48" x14ac:dyDescent="0.2"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27:48" x14ac:dyDescent="0.2"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27:48" x14ac:dyDescent="0.2"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27:48" x14ac:dyDescent="0.2"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27:48" x14ac:dyDescent="0.2"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27:48" x14ac:dyDescent="0.2"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27:48" x14ac:dyDescent="0.2"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27:48" x14ac:dyDescent="0.2"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27:48" x14ac:dyDescent="0.2"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27:48" x14ac:dyDescent="0.2"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27:48" x14ac:dyDescent="0.2"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27:48" x14ac:dyDescent="0.2"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27:48" x14ac:dyDescent="0.2"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27:48" x14ac:dyDescent="0.2"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27:48" x14ac:dyDescent="0.2"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27:48" x14ac:dyDescent="0.2"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27:48" x14ac:dyDescent="0.2"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27:48" x14ac:dyDescent="0.2"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27:48" x14ac:dyDescent="0.2"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27:48" x14ac:dyDescent="0.2"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27:48" x14ac:dyDescent="0.2"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27:48" x14ac:dyDescent="0.2"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27:48" x14ac:dyDescent="0.2"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27:48" x14ac:dyDescent="0.2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27:48" x14ac:dyDescent="0.2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27:48" x14ac:dyDescent="0.2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27:48" x14ac:dyDescent="0.2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27:48" x14ac:dyDescent="0.2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27:48" x14ac:dyDescent="0.2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27:48" x14ac:dyDescent="0.2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27:48" x14ac:dyDescent="0.2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27:48" x14ac:dyDescent="0.2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27:48" x14ac:dyDescent="0.2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27:48" x14ac:dyDescent="0.2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27:48" x14ac:dyDescent="0.2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27:48" x14ac:dyDescent="0.2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</sheetData>
  <sheetProtection algorithmName="SHA-512" hashValue="dX2CPb3PLwiGSbD+sjeZHljjS22uwtnVr1GAmYBUoNprAo6FK+CyneafxPLSSK3CP2VwKI4PNdUWhflKK7aoNw==" saltValue="TA8RHX0JKsuGndeJMBOZjQ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76"/>
  <sheetViews>
    <sheetView showGridLines="0" showRowColHeaders="0" workbookViewId="0">
      <selection activeCell="A2" sqref="A2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266" t="s">
        <v>109</v>
      </c>
      <c r="AB1" s="267"/>
      <c r="AC1" s="267"/>
      <c r="AD1" s="267"/>
      <c r="AE1" s="268"/>
      <c r="AF1" s="163"/>
      <c r="AG1" s="269" t="s">
        <v>108</v>
      </c>
      <c r="AH1" s="270"/>
      <c r="AI1" s="270"/>
      <c r="AJ1" s="270"/>
      <c r="AK1" s="271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275" t="s">
        <v>46</v>
      </c>
      <c r="AB2" s="276"/>
      <c r="AC2" s="277" t="s">
        <v>46</v>
      </c>
      <c r="AD2" s="278"/>
      <c r="AE2" s="279"/>
      <c r="AF2" s="163"/>
      <c r="AG2" s="272"/>
      <c r="AH2" s="273"/>
      <c r="AI2" s="273"/>
      <c r="AJ2" s="273"/>
      <c r="AK2" s="274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280" t="str">
        <f ca="1">INDIRECT( "'" &amp; $AC$2 &amp; "'!B3")</f>
        <v>Šifra proračunskega uporabnika:</v>
      </c>
      <c r="C3" s="281"/>
      <c r="D3" s="258" t="str">
        <f>+IF(LEN('OSNOVNA PLAČA'!D3)&gt;0,'OSNOVNA PLAČA'!D3,"")</f>
        <v xml:space="preserve">šifra </v>
      </c>
      <c r="E3" s="258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277" t="s">
        <v>74</v>
      </c>
      <c r="AD3" s="278"/>
      <c r="AE3" s="279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280" t="str">
        <f ca="1">INDIRECT( "'" &amp; $AC$2 &amp; "'!B4")</f>
        <v>Organizacijska enota:</v>
      </c>
      <c r="C4" s="280"/>
      <c r="D4" s="282" t="str">
        <f>+IF(LEN('OSNOVNA PLAČA'!D4)&gt;0,'OSNOVNA PLAČA'!D4,"")</f>
        <v xml:space="preserve">enota 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4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234" t="str">
        <f ca="1">INDIRECT( "'" &amp; $AC$2 &amp; "'!B5")</f>
        <v>Leto:</v>
      </c>
      <c r="C5" s="234"/>
      <c r="D5" s="285">
        <f>+IF(LEN('OSNOVNA PLAČA'!D5)&gt;0,'OSNOVNA PLAČA'!D5,"")</f>
        <v>2024</v>
      </c>
      <c r="E5" s="28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286" t="str">
        <f>+$AC$2</f>
        <v>OSNOVNA PLAČA</v>
      </c>
      <c r="AJ5" s="287"/>
      <c r="AK5" s="288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289" t="str">
        <f>+$AC$3</f>
        <v>OBRAČUNANA OSNOVNA PLAČA</v>
      </c>
      <c r="AJ6" s="289"/>
      <c r="AK6" s="289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262" t="s">
        <v>9</v>
      </c>
      <c r="C7" s="263"/>
      <c r="D7" s="264"/>
      <c r="E7" s="265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262" t="s">
        <v>10</v>
      </c>
      <c r="C8" s="262"/>
      <c r="D8" s="291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65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293" t="s">
        <v>0</v>
      </c>
      <c r="C10" s="294"/>
      <c r="D10" s="294"/>
      <c r="E10" s="294"/>
      <c r="F10" s="294"/>
      <c r="G10" s="294"/>
      <c r="H10" s="294"/>
      <c r="I10" s="294"/>
      <c r="J10" s="294"/>
      <c r="K10" s="295"/>
      <c r="L10" s="296" t="s">
        <v>1</v>
      </c>
      <c r="M10" s="297"/>
      <c r="N10" s="297"/>
      <c r="O10" s="297"/>
      <c r="P10" s="297"/>
      <c r="Q10" s="297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298" t="s">
        <v>34</v>
      </c>
      <c r="AC11" s="298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68"/>
      <c r="B12" s="299" t="s">
        <v>13</v>
      </c>
      <c r="C12" s="300"/>
      <c r="D12" s="300"/>
      <c r="E12" s="301"/>
      <c r="F12" s="302" t="s">
        <v>14</v>
      </c>
      <c r="G12" s="303"/>
      <c r="H12" s="303"/>
      <c r="I12" s="303"/>
      <c r="J12" s="303"/>
      <c r="K12" s="304"/>
      <c r="L12" s="305" t="s">
        <v>76</v>
      </c>
      <c r="M12" s="306"/>
      <c r="N12" s="306"/>
      <c r="O12" s="306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90" t="str">
        <f>+P12</f>
        <v>IZPLAČILO REDNE DELOVNE USPEŠNOSTI</v>
      </c>
      <c r="AC12" s="290" t="str">
        <f>+Q12</f>
        <v>NAJVIŠJE MOŽNO IZPLAČILO REDNE LETNE DELOVNE USPEŠNOSTI</v>
      </c>
      <c r="AD12" s="310" t="s">
        <v>15</v>
      </c>
      <c r="AE12" s="310"/>
      <c r="AF12" s="311" t="s">
        <v>16</v>
      </c>
      <c r="AG12" s="311"/>
      <c r="AH12" s="290" t="s">
        <v>17</v>
      </c>
      <c r="AI12" s="290" t="s">
        <v>18</v>
      </c>
      <c r="AJ12" s="290" t="str">
        <f>+AC3</f>
        <v>OBRAČUNANA OSNOVNA PLAČA</v>
      </c>
      <c r="AK12" s="290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312" t="s">
        <v>127</v>
      </c>
      <c r="B13" s="314" t="s">
        <v>2</v>
      </c>
      <c r="C13" s="316" t="s">
        <v>11</v>
      </c>
      <c r="D13" s="316" t="s">
        <v>12</v>
      </c>
      <c r="E13" s="318" t="s">
        <v>90</v>
      </c>
      <c r="F13" s="307" t="s">
        <v>38</v>
      </c>
      <c r="G13" s="308"/>
      <c r="H13" s="308"/>
      <c r="I13" s="308"/>
      <c r="J13" s="309"/>
      <c r="K13" s="322" t="s">
        <v>3</v>
      </c>
      <c r="L13" s="324" t="s">
        <v>75</v>
      </c>
      <c r="M13" s="326" t="s">
        <v>78</v>
      </c>
      <c r="N13" s="328" t="s">
        <v>77</v>
      </c>
      <c r="O13" s="326" t="s">
        <v>78</v>
      </c>
      <c r="P13" s="330" t="s">
        <v>78</v>
      </c>
      <c r="Q13" s="320" t="s">
        <v>78</v>
      </c>
      <c r="R13" s="169"/>
      <c r="AB13" s="290"/>
      <c r="AC13" s="290"/>
      <c r="AD13" s="310"/>
      <c r="AE13" s="310"/>
      <c r="AF13" s="311"/>
      <c r="AG13" s="311"/>
      <c r="AH13" s="290"/>
      <c r="AI13" s="290"/>
      <c r="AJ13" s="290"/>
      <c r="AK13" s="290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313"/>
      <c r="B14" s="315"/>
      <c r="C14" s="317"/>
      <c r="D14" s="317"/>
      <c r="E14" s="319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3"/>
      <c r="L14" s="325"/>
      <c r="M14" s="327"/>
      <c r="N14" s="329"/>
      <c r="O14" s="327"/>
      <c r="P14" s="331"/>
      <c r="Q14" s="321"/>
      <c r="R14" s="169"/>
      <c r="AB14" s="290"/>
      <c r="AC14" s="290"/>
      <c r="AD14" s="310"/>
      <c r="AE14" s="310"/>
      <c r="AF14" s="311"/>
      <c r="AG14" s="311"/>
      <c r="AH14" s="290"/>
      <c r="AI14" s="290"/>
      <c r="AJ14" s="290"/>
      <c r="AK14" s="290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65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47" si="5">IF(LEN(B16)&gt;0,L16*$O$67,"")</f>
        <v>4.1758241758241763E-2</v>
      </c>
      <c r="O16" s="120">
        <f t="shared" ref="O16:O65" si="6">IF(LEN(B16)&gt;0,E16*N16,"")</f>
        <v>129.45054945054946</v>
      </c>
      <c r="P16" s="173">
        <f t="shared" ref="P16:P65" si="7">MIN(O16,Q16)</f>
        <v>129.45054945054946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65" ca="1" si="8">IF($AN$3=1,0,INDIRECT( "'" &amp; $AN$2 &amp; "'!P" &amp; TEXT($AA16,0)))</f>
        <v>#N/A</v>
      </c>
      <c r="AC16" s="91" t="e">
        <f t="shared" ref="AC16:AC65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IF(AB16&gt;=AC16,"-",$K16/(5*MAX($L$71:$L$72)))</f>
        <v>#N/A</v>
      </c>
      <c r="AE16" s="91" t="e">
        <f t="shared" ref="AE16:AE47" ca="1" si="11">IF(AB16&gt;=AC16,"-",$K16/(5*MAX($L$71:$L$72))*AJ16)</f>
        <v>#N/A</v>
      </c>
      <c r="AF16" s="92" t="e">
        <f t="shared" ref="AF16:AF47" ca="1" si="12">IF(AD16="-","-",AD16*$AE$67)</f>
        <v>#N/A</v>
      </c>
      <c r="AG16" s="91" t="e">
        <f t="shared" ref="AG16:AG47" ca="1" si="13">IF(AE16="-","-",AE16*$AE$67)</f>
        <v>#N/A</v>
      </c>
      <c r="AH16" s="91" t="e">
        <f t="shared" ref="AH16:AH65" ca="1" si="14">IF(AF16="-",0,MIN(AG16,Q16))</f>
        <v>#N/A</v>
      </c>
      <c r="AI16" s="93" t="e">
        <f t="shared" ref="AI16:AI65" ca="1" si="15">+AC16-AB16</f>
        <v>#N/A</v>
      </c>
      <c r="AJ16" s="91" t="e">
        <f t="shared" ref="AJ16:AJ65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65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65" si="18">IF(LEN(B17)&gt;0,K17/5,"")</f>
        <v>0.2</v>
      </c>
      <c r="M17" s="120">
        <f t="shared" ref="M17:M65" si="19">IF(LEN(B17)&gt;0,E17*L17,"")</f>
        <v>1200</v>
      </c>
      <c r="N17" s="120">
        <f t="shared" si="5"/>
        <v>4.1758241758241763E-2</v>
      </c>
      <c r="O17" s="120">
        <f t="shared" si="6"/>
        <v>250.54945054945057</v>
      </c>
      <c r="P17" s="173">
        <f t="shared" si="7"/>
        <v>250.54945054945057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65" si="20">IF(LEN(B48)&gt;0,L48*$O$67,"")</f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65" ca="1" si="21">IF(AB48&gt;=AC48,"-",$K48/(5*MAX($L$71:$L$72)))</f>
        <v>#N/A</v>
      </c>
      <c r="AE48" s="91" t="e">
        <f t="shared" ref="AE48:AE65" ca="1" si="22">IF(AB48&gt;=AC48,"-",$K48/(5*MAX($L$71:$L$72))*AJ48)</f>
        <v>#N/A</v>
      </c>
      <c r="AF48" s="92" t="e">
        <f t="shared" ref="AF48:AF65" ca="1" si="23">IF(AD48="-","-",AD48*$AE$67)</f>
        <v>#N/A</v>
      </c>
      <c r="AG48" s="91" t="e">
        <f t="shared" ref="AG48:AG65" ca="1" si="24">IF(AE48="-","-",AE48*$AE$67)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43" ht="25.5" customHeight="1" x14ac:dyDescent="0.2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43" ht="26.25" customHeight="1" thickBot="1" x14ac:dyDescent="0.25">
      <c r="A66" s="32"/>
      <c r="B66" s="109" t="s">
        <v>36</v>
      </c>
      <c r="C66" s="332"/>
      <c r="D66" s="333"/>
      <c r="E66" s="110">
        <f>SUM('OSNOVNA PLAČA'!F60:H60)</f>
        <v>19000</v>
      </c>
      <c r="F66" s="175"/>
      <c r="G66" s="175"/>
      <c r="K66" s="32"/>
      <c r="L66" s="41"/>
      <c r="M66" s="41"/>
      <c r="N66" s="121" t="s">
        <v>196</v>
      </c>
      <c r="O66" s="122">
        <f>SUM(M16:M65)</f>
        <v>1820</v>
      </c>
      <c r="P66" s="123" t="s">
        <v>82</v>
      </c>
      <c r="Q66" s="124">
        <f>SUM(P16:P65)</f>
        <v>380</v>
      </c>
      <c r="R66" s="176"/>
      <c r="AA66" s="94">
        <f>ROW()</f>
        <v>66</v>
      </c>
      <c r="AB66" s="95" t="e">
        <f ca="1">SUM(AB16:AB65)</f>
        <v>#N/A</v>
      </c>
      <c r="AC66" s="95" t="e">
        <f ca="1">SUM(AC16:AC65)</f>
        <v>#N/A</v>
      </c>
      <c r="AD66" s="96" t="str">
        <f>+N66</f>
        <v>Izračunana masa</v>
      </c>
      <c r="AE66" s="96" t="e">
        <f ca="1">SUM(AE16:AE65)</f>
        <v>#N/A</v>
      </c>
      <c r="AF66" s="102"/>
      <c r="AG66" s="156" t="str">
        <f>+P66</f>
        <v>Izplačana masa</v>
      </c>
      <c r="AH66" s="95" t="e">
        <f ca="1">SUM(AH16:AH65)</f>
        <v>#N/A</v>
      </c>
      <c r="AK66" s="91" t="e">
        <f ca="1">SUM(AK16:AK65)</f>
        <v>#N/A</v>
      </c>
      <c r="AL66" s="334" t="e">
        <f>+#REF!</f>
        <v>#REF!</v>
      </c>
      <c r="AM66" s="335"/>
      <c r="AN66" s="335"/>
      <c r="AO66" s="335"/>
      <c r="AP66" s="335"/>
      <c r="AQ66" s="336"/>
    </row>
    <row r="67" spans="1:43" ht="26.25" customHeight="1" thickBot="1" x14ac:dyDescent="0.25">
      <c r="A67" s="32"/>
      <c r="B67" s="111" t="s">
        <v>45</v>
      </c>
      <c r="C67" s="158"/>
      <c r="D67" s="112">
        <v>0.02</v>
      </c>
      <c r="E67" s="113">
        <f>0.02*E66</f>
        <v>380</v>
      </c>
      <c r="J67" s="177"/>
      <c r="K67" s="32"/>
      <c r="L67" s="41"/>
      <c r="M67" s="41"/>
      <c r="N67" s="125" t="s">
        <v>79</v>
      </c>
      <c r="O67" s="126">
        <f>IF(SUM(M16:M65)&gt;0,E67/SUM(M16:M65),0)</f>
        <v>0.2087912087912088</v>
      </c>
      <c r="P67" s="127" t="s">
        <v>83</v>
      </c>
      <c r="Q67" s="128">
        <f>E67-Q66</f>
        <v>0</v>
      </c>
      <c r="R67" s="32"/>
      <c r="AA67" s="94">
        <f>ROW()</f>
        <v>67</v>
      </c>
      <c r="AB67" s="97" t="str">
        <f>+P67</f>
        <v>Ostanek</v>
      </c>
      <c r="AC67" s="98" t="e">
        <f ca="1">IF($AN$3=1,0,INDIRECT( "'" &amp; $AN$2 &amp; "'!Q" &amp; TEXT($AA67,0)))</f>
        <v>#N/A</v>
      </c>
      <c r="AD67" s="96" t="str">
        <f>+N67</f>
        <v>Kor. faktor (KF)</v>
      </c>
      <c r="AE67" s="99" t="e">
        <f ca="1">IF(AE66=0,0,(AC67+AK67)/AE66)</f>
        <v>#N/A</v>
      </c>
      <c r="AF67" s="102"/>
      <c r="AG67" s="100" t="str">
        <f>+AB67</f>
        <v>Ostanek</v>
      </c>
      <c r="AH67" s="98" t="e">
        <f ca="1">+E67-AH66+AC67</f>
        <v>#N/A</v>
      </c>
      <c r="AK67" s="91" t="e">
        <f ca="1">+AL67*AK66</f>
        <v>#N/A</v>
      </c>
      <c r="AL67" s="101">
        <f>+D67</f>
        <v>0.02</v>
      </c>
      <c r="AM67" s="334" t="e">
        <f>+#REF!</f>
        <v>#REF!</v>
      </c>
      <c r="AN67" s="335"/>
      <c r="AO67" s="335"/>
      <c r="AP67" s="335"/>
      <c r="AQ67" s="336"/>
    </row>
    <row r="68" spans="1:43" x14ac:dyDescent="0.2">
      <c r="K68" s="178"/>
      <c r="L68" s="41"/>
      <c r="M68" s="41"/>
      <c r="N68" s="41"/>
      <c r="O68" s="41"/>
      <c r="P68" s="41"/>
      <c r="Q68" s="41"/>
      <c r="S68" s="178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337" t="s">
        <v>30</v>
      </c>
      <c r="C70" s="338"/>
      <c r="D70" s="102"/>
      <c r="E70" s="341" t="s">
        <v>29</v>
      </c>
      <c r="F70" s="342"/>
      <c r="G70" s="342"/>
      <c r="H70" s="342"/>
      <c r="I70" s="342"/>
      <c r="J70" s="343"/>
      <c r="K70" s="129"/>
      <c r="L70" s="130" t="s">
        <v>21</v>
      </c>
      <c r="M70" s="179"/>
      <c r="N70" s="131"/>
      <c r="O70" s="344" t="s">
        <v>84</v>
      </c>
      <c r="P70" s="345"/>
      <c r="Q70" s="346"/>
    </row>
    <row r="71" spans="1:43" x14ac:dyDescent="0.2">
      <c r="B71" s="339"/>
      <c r="C71" s="340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347"/>
      <c r="P71" s="348"/>
      <c r="Q71" s="349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c3G25yHNTwse8g74ZRkaoksTqKbLk6v4dlJTJcNmh7ezKkcH3eskiRBEbp9aOXDJPMntTkSllsNeSwy1J+roFw==" saltValue="BcyH1npAyGrYoWdaEK6gFg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60D64AB3-8BF4-47C8-8BE9-8DD4CA76C1A2}">
      <formula1>$L$71:$L$72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54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0" t="s">
        <v>109</v>
      </c>
      <c r="AB1" s="351"/>
      <c r="AC1" s="351"/>
      <c r="AD1" s="351"/>
      <c r="AE1" s="352"/>
      <c r="AF1" s="188"/>
      <c r="AG1" s="353" t="s">
        <v>108</v>
      </c>
      <c r="AH1" s="354"/>
      <c r="AI1" s="354"/>
      <c r="AJ1" s="354"/>
      <c r="AK1" s="355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59" t="s">
        <v>46</v>
      </c>
      <c r="AB2" s="360"/>
      <c r="AC2" s="361" t="s">
        <v>46</v>
      </c>
      <c r="AD2" s="362"/>
      <c r="AE2" s="363"/>
      <c r="AF2" s="188"/>
      <c r="AG2" s="356"/>
      <c r="AH2" s="357"/>
      <c r="AI2" s="357"/>
      <c r="AJ2" s="357"/>
      <c r="AK2" s="358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0" t="str">
        <f ca="1">INDIRECT( "'" &amp; $AC$2 &amp; "'!B3")</f>
        <v>Šifra proračunskega uporabnika:</v>
      </c>
      <c r="C3" s="281"/>
      <c r="D3" s="361" t="str">
        <f>+IF(LEN('OSNOVNA PLAČA'!D3)&gt;0,'OSNOVNA PLAČA'!D3,"")</f>
        <v xml:space="preserve">šifra </v>
      </c>
      <c r="E3" s="36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1" t="s">
        <v>74</v>
      </c>
      <c r="AD3" s="362"/>
      <c r="AE3" s="363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0" t="str">
        <f ca="1">INDIRECT( "'" &amp; $AC$2 &amp; "'!B4")</f>
        <v>Organizacijska enota:</v>
      </c>
      <c r="C4" s="280"/>
      <c r="D4" s="282" t="str">
        <f>+IF(LEN('OSNOVNA PLAČA'!D4)&gt;0,'OSNOVNA PLAČA'!D4,"")</f>
        <v xml:space="preserve">enota 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285">
        <f>+IF(LEN('OSNOVNA PLAČA'!D5)&gt;0,'OSNOVNA PLAČA'!D5,"")</f>
        <v>2024</v>
      </c>
      <c r="E5" s="28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4" t="str">
        <f>+$AC$2</f>
        <v>OSNOVNA PLAČA</v>
      </c>
      <c r="AJ5" s="365"/>
      <c r="AK5" s="366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7" t="str">
        <f>+$AC$3</f>
        <v>OBRAČUNANA OSNOVNA PLAČA</v>
      </c>
      <c r="AJ6" s="367"/>
      <c r="AK6" s="367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2" t="s">
        <v>9</v>
      </c>
      <c r="C7" s="263"/>
      <c r="D7" s="264"/>
      <c r="E7" s="265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2" t="s">
        <v>10</v>
      </c>
      <c r="C8" s="262"/>
      <c r="D8" s="291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65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3" t="s">
        <v>0</v>
      </c>
      <c r="C10" s="294"/>
      <c r="D10" s="294"/>
      <c r="E10" s="294"/>
      <c r="F10" s="294"/>
      <c r="G10" s="294"/>
      <c r="H10" s="294"/>
      <c r="I10" s="294"/>
      <c r="J10" s="294"/>
      <c r="K10" s="295"/>
      <c r="L10" s="296" t="s">
        <v>1</v>
      </c>
      <c r="M10" s="297"/>
      <c r="N10" s="297"/>
      <c r="O10" s="297"/>
      <c r="P10" s="297"/>
      <c r="Q10" s="297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69" t="s">
        <v>34</v>
      </c>
      <c r="AC11" s="369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299" t="s">
        <v>13</v>
      </c>
      <c r="C12" s="300"/>
      <c r="D12" s="300"/>
      <c r="E12" s="301"/>
      <c r="F12" s="302" t="s">
        <v>14</v>
      </c>
      <c r="G12" s="303"/>
      <c r="H12" s="303"/>
      <c r="I12" s="303"/>
      <c r="J12" s="303"/>
      <c r="K12" s="304"/>
      <c r="L12" s="305" t="s">
        <v>76</v>
      </c>
      <c r="M12" s="306"/>
      <c r="N12" s="306"/>
      <c r="O12" s="306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68" t="str">
        <f>+P12</f>
        <v>IZPLAČILO REDNE DELOVNE USPEŠNOSTI</v>
      </c>
      <c r="AC12" s="368" t="str">
        <f>+Q12</f>
        <v>NAJVIŠJE MOŽNO IZPLAČILO REDNE LETNE DELOVNE USPEŠNOSTI</v>
      </c>
      <c r="AD12" s="370" t="s">
        <v>15</v>
      </c>
      <c r="AE12" s="370"/>
      <c r="AF12" s="371" t="s">
        <v>16</v>
      </c>
      <c r="AG12" s="371"/>
      <c r="AH12" s="368" t="s">
        <v>17</v>
      </c>
      <c r="AI12" s="368" t="s">
        <v>18</v>
      </c>
      <c r="AJ12" s="368" t="str">
        <f>+AC3</f>
        <v>OBRAČUNANA OSNOVNA PLAČA</v>
      </c>
      <c r="AK12" s="368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2" t="s">
        <v>127</v>
      </c>
      <c r="B13" s="314" t="s">
        <v>2</v>
      </c>
      <c r="C13" s="316" t="s">
        <v>11</v>
      </c>
      <c r="D13" s="316" t="s">
        <v>12</v>
      </c>
      <c r="E13" s="318" t="s">
        <v>90</v>
      </c>
      <c r="F13" s="307" t="s">
        <v>38</v>
      </c>
      <c r="G13" s="308"/>
      <c r="H13" s="308"/>
      <c r="I13" s="308"/>
      <c r="J13" s="309"/>
      <c r="K13" s="322" t="s">
        <v>3</v>
      </c>
      <c r="L13" s="324" t="s">
        <v>75</v>
      </c>
      <c r="M13" s="326" t="s">
        <v>78</v>
      </c>
      <c r="N13" s="328" t="s">
        <v>77</v>
      </c>
      <c r="O13" s="326" t="s">
        <v>78</v>
      </c>
      <c r="P13" s="330" t="s">
        <v>78</v>
      </c>
      <c r="Q13" s="320" t="s">
        <v>78</v>
      </c>
      <c r="R13" s="169"/>
      <c r="AB13" s="368"/>
      <c r="AC13" s="368"/>
      <c r="AD13" s="370"/>
      <c r="AE13" s="370"/>
      <c r="AF13" s="371"/>
      <c r="AG13" s="371"/>
      <c r="AH13" s="368"/>
      <c r="AI13" s="368"/>
      <c r="AJ13" s="368"/>
      <c r="AK13" s="368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3"/>
      <c r="B14" s="315"/>
      <c r="C14" s="317"/>
      <c r="D14" s="317"/>
      <c r="E14" s="319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3"/>
      <c r="L14" s="325"/>
      <c r="M14" s="327"/>
      <c r="N14" s="329"/>
      <c r="O14" s="327"/>
      <c r="P14" s="331"/>
      <c r="Q14" s="321"/>
      <c r="R14" s="169"/>
      <c r="AB14" s="368"/>
      <c r="AC14" s="368"/>
      <c r="AD14" s="370"/>
      <c r="AE14" s="370"/>
      <c r="AF14" s="371"/>
      <c r="AG14" s="371"/>
      <c r="AH14" s="368"/>
      <c r="AI14" s="368"/>
      <c r="AJ14" s="368"/>
      <c r="AK14" s="368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65" si="5">+F16+G16+H16+I16+J16</f>
        <v>2</v>
      </c>
      <c r="L16" s="120">
        <f t="shared" ref="L16:L65" ca="1" si="6">IF(LEN(B16)&gt;0,K16/5,"")</f>
        <v>0.4</v>
      </c>
      <c r="M16" s="120">
        <f t="shared" ref="M16:M65" ca="1" si="7">IF(LEN(B16)&gt;0,E16*L16,"")</f>
        <v>1200</v>
      </c>
      <c r="N16" s="120">
        <f t="shared" ref="N16:N47" ca="1" si="8">IF(LEN(B16)&gt;0,L16*$O$67,"")</f>
        <v>3.1E-2</v>
      </c>
      <c r="O16" s="120">
        <f t="shared" ref="O16:O65" ca="1" si="9">IF(LEN(B16)&gt;0,E16*N16,"")</f>
        <v>93</v>
      </c>
      <c r="P16" s="173">
        <f t="shared" ref="P16:P65" ca="1" si="10">MIN(O16,Q16)</f>
        <v>93</v>
      </c>
      <c r="Q16" s="173">
        <f ca="1">IF(LEN(B16)&gt;0,'1-3'!Q16-'1-3'!P16,"")</f>
        <v>1870.5494505494505</v>
      </c>
      <c r="R16" s="174"/>
      <c r="S16" s="211"/>
      <c r="AA16" s="161">
        <f>ROW()</f>
        <v>16</v>
      </c>
      <c r="AB16" s="197" t="e">
        <f t="shared" ref="AB16:AB65" ca="1" si="11">IF($AN$3=1,0,INDIRECT( "'" &amp; $AN$2 &amp; "'!P" &amp; TEXT($AA16,0)))</f>
        <v>#N/A</v>
      </c>
      <c r="AC16" s="197" t="e">
        <f t="shared" ref="AC16:AC65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3">IF(AB16&gt;=AC16,"-",$K16/(5*MAX($L$71:$L$72)))</f>
        <v>#N/A</v>
      </c>
      <c r="AE16" s="197" t="e">
        <f t="shared" ref="AE16:AE47" ca="1" si="14">IF(AB16&gt;=AC16,"-",$K16/(5*MAX($L$71:$L$72))*AJ16)</f>
        <v>#N/A</v>
      </c>
      <c r="AF16" s="198" t="e">
        <f t="shared" ref="AF16:AF47" ca="1" si="15">IF(AD16="-","-",AD16*$AE$67)</f>
        <v>#N/A</v>
      </c>
      <c r="AG16" s="197" t="e">
        <f t="shared" ref="AG16:AG47" ca="1" si="16">IF(AE16="-","-",AE16*$AE$67)</f>
        <v>#N/A</v>
      </c>
      <c r="AH16" s="197" t="e">
        <f t="shared" ref="AH16:AH65" ca="1" si="17">IF(AF16="-",0,MIN(AG16,Q16))</f>
        <v>#N/A</v>
      </c>
      <c r="AI16" s="199" t="e">
        <f t="shared" ref="AI16:AI65" ca="1" si="18">+AC16-AB16</f>
        <v>#N/A</v>
      </c>
      <c r="AJ16" s="197" t="e">
        <f t="shared" ref="AJ16:AJ65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4.65E-2</v>
      </c>
      <c r="O17" s="120">
        <f t="shared" ca="1" si="9"/>
        <v>279</v>
      </c>
      <c r="P17" s="173">
        <f t="shared" ca="1" si="10"/>
        <v>279</v>
      </c>
      <c r="Q17" s="173">
        <f ca="1">IF(LEN(B17)&gt;0,'1-3'!Q17-'1-3'!P17,"")</f>
        <v>3749.4505494505493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3.1E-2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">
      <c r="A48" s="51">
        <f>'OSNOVNA PLAČA'!A42</f>
        <v>33</v>
      </c>
      <c r="B48" s="157" t="str">
        <f t="shared" ref="B48:B65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ref="N48:N65" ca="1" si="22">IF(LEN(B48)&gt;0,L48*$O$67,"")</f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ref="AD48:AD65" ca="1" si="23">IF(AB48&gt;=AC48,"-",$K48/(5*MAX($L$71:$L$72)))</f>
        <v>#N/A</v>
      </c>
      <c r="AE48" s="197" t="e">
        <f t="shared" ref="AE48:AE65" ca="1" si="24">IF(AB48&gt;=AC48,"-",$K48/(5*MAX($L$71:$L$72))*AJ48)</f>
        <v>#N/A</v>
      </c>
      <c r="AF48" s="198" t="e">
        <f t="shared" ref="AF48:AF65" ca="1" si="25">IF(AD48="-","-",AD48*$AE$67)</f>
        <v>#N/A</v>
      </c>
      <c r="AG48" s="197" t="e">
        <f t="shared" ref="AG48:AG65" ca="1" si="26">IF(AE48="-","-",AE48*$AE$67)</f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22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23"/>
        <v>#N/A</v>
      </c>
      <c r="AE49" s="197" t="e">
        <f t="shared" ca="1" si="24"/>
        <v>#N/A</v>
      </c>
      <c r="AF49" s="198" t="e">
        <f t="shared" ca="1" si="25"/>
        <v>#N/A</v>
      </c>
      <c r="AG49" s="197" t="e">
        <f t="shared" ca="1" si="26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22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23"/>
        <v>#N/A</v>
      </c>
      <c r="AE50" s="197" t="e">
        <f t="shared" ca="1" si="24"/>
        <v>#N/A</v>
      </c>
      <c r="AF50" s="198" t="e">
        <f t="shared" ca="1" si="25"/>
        <v>#N/A</v>
      </c>
      <c r="AG50" s="197" t="e">
        <f t="shared" ca="1" si="26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22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23"/>
        <v>#N/A</v>
      </c>
      <c r="AE51" s="197" t="e">
        <f t="shared" ca="1" si="24"/>
        <v>#N/A</v>
      </c>
      <c r="AF51" s="198" t="e">
        <f t="shared" ca="1" si="25"/>
        <v>#N/A</v>
      </c>
      <c r="AG51" s="197" t="e">
        <f t="shared" ca="1" si="26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22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23"/>
        <v>#N/A</v>
      </c>
      <c r="AE52" s="197" t="e">
        <f t="shared" ca="1" si="24"/>
        <v>#N/A</v>
      </c>
      <c r="AF52" s="198" t="e">
        <f t="shared" ca="1" si="25"/>
        <v>#N/A</v>
      </c>
      <c r="AG52" s="197" t="e">
        <f t="shared" ca="1" si="26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22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23"/>
        <v>#N/A</v>
      </c>
      <c r="AE53" s="197" t="e">
        <f t="shared" ca="1" si="24"/>
        <v>#N/A</v>
      </c>
      <c r="AF53" s="198" t="e">
        <f t="shared" ca="1" si="25"/>
        <v>#N/A</v>
      </c>
      <c r="AG53" s="197" t="e">
        <f t="shared" ca="1" si="26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22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23"/>
        <v>#N/A</v>
      </c>
      <c r="AE54" s="197" t="e">
        <f t="shared" ca="1" si="24"/>
        <v>#N/A</v>
      </c>
      <c r="AF54" s="198" t="e">
        <f t="shared" ca="1" si="25"/>
        <v>#N/A</v>
      </c>
      <c r="AG54" s="197" t="e">
        <f t="shared" ca="1" si="26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22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23"/>
        <v>#N/A</v>
      </c>
      <c r="AE55" s="197" t="e">
        <f t="shared" ca="1" si="24"/>
        <v>#N/A</v>
      </c>
      <c r="AF55" s="198" t="e">
        <f t="shared" ca="1" si="25"/>
        <v>#N/A</v>
      </c>
      <c r="AG55" s="197" t="e">
        <f t="shared" ca="1" si="26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22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23"/>
        <v>#N/A</v>
      </c>
      <c r="AE56" s="197" t="e">
        <f t="shared" ca="1" si="24"/>
        <v>#N/A</v>
      </c>
      <c r="AF56" s="198" t="e">
        <f t="shared" ca="1" si="25"/>
        <v>#N/A</v>
      </c>
      <c r="AG56" s="197" t="e">
        <f t="shared" ca="1" si="26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22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23"/>
        <v>#N/A</v>
      </c>
      <c r="AE57" s="197" t="e">
        <f t="shared" ca="1" si="24"/>
        <v>#N/A</v>
      </c>
      <c r="AF57" s="198" t="e">
        <f t="shared" ca="1" si="25"/>
        <v>#N/A</v>
      </c>
      <c r="AG57" s="197" t="e">
        <f t="shared" ca="1" si="26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22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23"/>
        <v>#N/A</v>
      </c>
      <c r="AE58" s="197" t="e">
        <f t="shared" ca="1" si="24"/>
        <v>#N/A</v>
      </c>
      <c r="AF58" s="198" t="e">
        <f t="shared" ca="1" si="25"/>
        <v>#N/A</v>
      </c>
      <c r="AG58" s="197" t="e">
        <f t="shared" ca="1" si="26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22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23"/>
        <v>#N/A</v>
      </c>
      <c r="AE59" s="197" t="e">
        <f t="shared" ca="1" si="24"/>
        <v>#N/A</v>
      </c>
      <c r="AF59" s="198" t="e">
        <f t="shared" ca="1" si="25"/>
        <v>#N/A</v>
      </c>
      <c r="AG59" s="197" t="e">
        <f t="shared" ca="1" si="26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22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23"/>
        <v>#N/A</v>
      </c>
      <c r="AE60" s="197" t="e">
        <f t="shared" ca="1" si="24"/>
        <v>#N/A</v>
      </c>
      <c r="AF60" s="198" t="e">
        <f t="shared" ca="1" si="25"/>
        <v>#N/A</v>
      </c>
      <c r="AG60" s="197" t="e">
        <f t="shared" ca="1" si="26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22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23"/>
        <v>#N/A</v>
      </c>
      <c r="AE61" s="197" t="e">
        <f t="shared" ca="1" si="24"/>
        <v>#N/A</v>
      </c>
      <c r="AF61" s="198" t="e">
        <f t="shared" ca="1" si="25"/>
        <v>#N/A</v>
      </c>
      <c r="AG61" s="197" t="e">
        <f t="shared" ca="1" si="26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22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23"/>
        <v>#N/A</v>
      </c>
      <c r="AE62" s="197" t="e">
        <f t="shared" ca="1" si="24"/>
        <v>#N/A</v>
      </c>
      <c r="AF62" s="198" t="e">
        <f t="shared" ca="1" si="25"/>
        <v>#N/A</v>
      </c>
      <c r="AG62" s="197" t="e">
        <f t="shared" ca="1" si="26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22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23"/>
        <v>#N/A</v>
      </c>
      <c r="AE63" s="197" t="e">
        <f t="shared" ca="1" si="24"/>
        <v>#N/A</v>
      </c>
      <c r="AF63" s="198" t="e">
        <f t="shared" ca="1" si="25"/>
        <v>#N/A</v>
      </c>
      <c r="AG63" s="197" t="e">
        <f t="shared" ca="1" si="26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22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23"/>
        <v>#N/A</v>
      </c>
      <c r="AE64" s="197" t="e">
        <f t="shared" ca="1" si="24"/>
        <v>#N/A</v>
      </c>
      <c r="AF64" s="198" t="e">
        <f t="shared" ca="1" si="25"/>
        <v>#N/A</v>
      </c>
      <c r="AG64" s="197" t="e">
        <f t="shared" ca="1" si="26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43" ht="27" customHeight="1" x14ac:dyDescent="0.2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22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23"/>
        <v>#N/A</v>
      </c>
      <c r="AE65" s="197" t="e">
        <f t="shared" ca="1" si="24"/>
        <v>#N/A</v>
      </c>
      <c r="AF65" s="198" t="e">
        <f t="shared" ca="1" si="25"/>
        <v>#N/A</v>
      </c>
      <c r="AG65" s="197" t="e">
        <f t="shared" ca="1" si="26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43" ht="26.25" customHeight="1" thickBot="1" x14ac:dyDescent="0.25">
      <c r="A66" s="32"/>
      <c r="B66" s="109" t="s">
        <v>36</v>
      </c>
      <c r="C66" s="332"/>
      <c r="D66" s="333"/>
      <c r="E66" s="110">
        <f>SUM('OSNOVNA PLAČA'!I60:K60)</f>
        <v>18600</v>
      </c>
      <c r="F66" s="175"/>
      <c r="G66" s="175"/>
      <c r="K66" s="32"/>
      <c r="L66" s="41"/>
      <c r="M66" s="41"/>
      <c r="N66" s="121" t="s">
        <v>196</v>
      </c>
      <c r="O66" s="122">
        <v>0</v>
      </c>
      <c r="P66" s="123" t="s">
        <v>82</v>
      </c>
      <c r="Q66" s="124">
        <f ca="1">SUM(P16:P65)</f>
        <v>372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72" t="e">
        <f>+#REF!</f>
        <v>#REF!</v>
      </c>
      <c r="AM66" s="373"/>
      <c r="AN66" s="373"/>
      <c r="AO66" s="373"/>
      <c r="AP66" s="373"/>
      <c r="AQ66" s="374"/>
    </row>
    <row r="67" spans="1:43" ht="42" customHeight="1" thickBot="1" x14ac:dyDescent="0.25">
      <c r="A67" s="32"/>
      <c r="B67" s="111" t="s">
        <v>45</v>
      </c>
      <c r="C67" s="158"/>
      <c r="D67" s="112">
        <v>0.02</v>
      </c>
      <c r="E67" s="113">
        <f>0.02*E66+'1-3'!Q67</f>
        <v>372</v>
      </c>
      <c r="J67" s="177"/>
      <c r="K67" s="32"/>
      <c r="L67" s="41"/>
      <c r="M67" s="41"/>
      <c r="N67" s="125" t="s">
        <v>79</v>
      </c>
      <c r="O67" s="126">
        <f ca="1">IF(SUM(M16:M65)=0,0,E67/SUM(M16:M65))</f>
        <v>7.7499999999999999E-2</v>
      </c>
      <c r="P67" s="127" t="s">
        <v>83</v>
      </c>
      <c r="Q67" s="128">
        <f ca="1">E67-Q66</f>
        <v>0</v>
      </c>
      <c r="R67" s="32"/>
      <c r="S67" s="204" t="str">
        <f ca="1">IF(Q67=0,"","Potrebno je popraviti ocene oz.  oceniti  dodatne javne uslužbence z nadpovprečnimi ocenami, da se lahko razpoložljiv znesek za RDU v celoti porazdeli")</f>
        <v/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72" t="e">
        <f>+#REF!</f>
        <v>#REF!</v>
      </c>
      <c r="AN67" s="373"/>
      <c r="AO67" s="373"/>
      <c r="AP67" s="373"/>
      <c r="AQ67" s="374"/>
    </row>
    <row r="68" spans="1:43" x14ac:dyDescent="0.2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337" t="s">
        <v>30</v>
      </c>
      <c r="C70" s="338"/>
      <c r="D70" s="102"/>
      <c r="E70" s="341" t="s">
        <v>29</v>
      </c>
      <c r="F70" s="342"/>
      <c r="G70" s="342"/>
      <c r="H70" s="342"/>
      <c r="I70" s="342"/>
      <c r="J70" s="343"/>
      <c r="K70" s="129"/>
      <c r="L70" s="130" t="s">
        <v>21</v>
      </c>
      <c r="M70" s="210"/>
      <c r="N70" s="131"/>
      <c r="O70" s="344" t="s">
        <v>84</v>
      </c>
      <c r="P70" s="345"/>
      <c r="Q70" s="346"/>
    </row>
    <row r="71" spans="1:43" x14ac:dyDescent="0.2">
      <c r="B71" s="339"/>
      <c r="C71" s="340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347"/>
      <c r="P71" s="348"/>
      <c r="Q71" s="349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rwJDLvix/fK7Tj3iFYOgNR3Mr9/GDRDRUckUeW/jiQRXPyWp9DCOWXrj21TaSV0U/Ti0e9+7brGfYvlYe/60fQ==" saltValue="6Vn4iBzDLST5OyIXK79qDA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F8ACBD90-2C6B-4676-B3E2-EFF2E5CA5097}">
      <formula1>$L$71:$L$72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0.4257812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0" t="s">
        <v>109</v>
      </c>
      <c r="AB1" s="351"/>
      <c r="AC1" s="351"/>
      <c r="AD1" s="351"/>
      <c r="AE1" s="352"/>
      <c r="AF1" s="188"/>
      <c r="AG1" s="353" t="s">
        <v>108</v>
      </c>
      <c r="AH1" s="354"/>
      <c r="AI1" s="354"/>
      <c r="AJ1" s="354"/>
      <c r="AK1" s="355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59" t="s">
        <v>46</v>
      </c>
      <c r="AB2" s="360"/>
      <c r="AC2" s="361" t="s">
        <v>46</v>
      </c>
      <c r="AD2" s="362"/>
      <c r="AE2" s="363"/>
      <c r="AF2" s="188"/>
      <c r="AG2" s="356"/>
      <c r="AH2" s="357"/>
      <c r="AI2" s="357"/>
      <c r="AJ2" s="357"/>
      <c r="AK2" s="358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0" t="str">
        <f ca="1">INDIRECT( "'" &amp; $AC$2 &amp; "'!B3")</f>
        <v>Šifra proračunskega uporabnika:</v>
      </c>
      <c r="C3" s="281"/>
      <c r="D3" s="361" t="str">
        <f>+IF(LEN('OSNOVNA PLAČA'!D3)&gt;0,'OSNOVNA PLAČA'!D3,"")</f>
        <v xml:space="preserve">šifra </v>
      </c>
      <c r="E3" s="36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1" t="s">
        <v>74</v>
      </c>
      <c r="AD3" s="362"/>
      <c r="AE3" s="363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0" t="str">
        <f ca="1">INDIRECT( "'" &amp; $AC$2 &amp; "'!B4")</f>
        <v>Organizacijska enota:</v>
      </c>
      <c r="C4" s="280"/>
      <c r="D4" s="282" t="str">
        <f>+IF(LEN('OSNOVNA PLAČA'!D4)&gt;0,'OSNOVNA PLAČA'!D4,"")</f>
        <v xml:space="preserve">enota 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285">
        <f>+IF(LEN('OSNOVNA PLAČA'!D5)&gt;0,'OSNOVNA PLAČA'!D5,"")</f>
        <v>2024</v>
      </c>
      <c r="E5" s="28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4" t="str">
        <f>+$AC$2</f>
        <v>OSNOVNA PLAČA</v>
      </c>
      <c r="AJ5" s="365"/>
      <c r="AK5" s="366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7" t="str">
        <f>+$AC$3</f>
        <v>OBRAČUNANA OSNOVNA PLAČA</v>
      </c>
      <c r="AJ6" s="367"/>
      <c r="AK6" s="367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2" t="s">
        <v>9</v>
      </c>
      <c r="C7" s="263"/>
      <c r="D7" s="264"/>
      <c r="E7" s="265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2" t="s">
        <v>10</v>
      </c>
      <c r="C8" s="262"/>
      <c r="D8" s="291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65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3" t="s">
        <v>0</v>
      </c>
      <c r="C10" s="294"/>
      <c r="D10" s="294"/>
      <c r="E10" s="294"/>
      <c r="F10" s="294"/>
      <c r="G10" s="294"/>
      <c r="H10" s="294"/>
      <c r="I10" s="294"/>
      <c r="J10" s="294"/>
      <c r="K10" s="295"/>
      <c r="L10" s="296" t="s">
        <v>1</v>
      </c>
      <c r="M10" s="297"/>
      <c r="N10" s="297"/>
      <c r="O10" s="297"/>
      <c r="P10" s="297"/>
      <c r="Q10" s="297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69" t="s">
        <v>34</v>
      </c>
      <c r="AC11" s="369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299" t="s">
        <v>13</v>
      </c>
      <c r="C12" s="300"/>
      <c r="D12" s="300"/>
      <c r="E12" s="301"/>
      <c r="F12" s="302" t="s">
        <v>14</v>
      </c>
      <c r="G12" s="303"/>
      <c r="H12" s="303"/>
      <c r="I12" s="303"/>
      <c r="J12" s="303"/>
      <c r="K12" s="304"/>
      <c r="L12" s="305" t="s">
        <v>76</v>
      </c>
      <c r="M12" s="306"/>
      <c r="N12" s="306"/>
      <c r="O12" s="306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68" t="str">
        <f>+P12</f>
        <v>IZPLAČILO REDNE DELOVNE USPEŠNOSTI</v>
      </c>
      <c r="AC12" s="368" t="str">
        <f>+Q12</f>
        <v>NAJVIŠJE MOŽNO IZPLAČILO REDNE LETNE DELOVNE USPEŠNOSTI</v>
      </c>
      <c r="AD12" s="370" t="s">
        <v>15</v>
      </c>
      <c r="AE12" s="370"/>
      <c r="AF12" s="371" t="s">
        <v>16</v>
      </c>
      <c r="AG12" s="371"/>
      <c r="AH12" s="368" t="s">
        <v>17</v>
      </c>
      <c r="AI12" s="368" t="s">
        <v>18</v>
      </c>
      <c r="AJ12" s="368" t="str">
        <f>+AC3</f>
        <v>OBRAČUNANA OSNOVNA PLAČA</v>
      </c>
      <c r="AK12" s="368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2" t="s">
        <v>127</v>
      </c>
      <c r="B13" s="314" t="s">
        <v>2</v>
      </c>
      <c r="C13" s="316" t="s">
        <v>11</v>
      </c>
      <c r="D13" s="316" t="s">
        <v>12</v>
      </c>
      <c r="E13" s="318" t="s">
        <v>90</v>
      </c>
      <c r="F13" s="307" t="s">
        <v>38</v>
      </c>
      <c r="G13" s="308"/>
      <c r="H13" s="308"/>
      <c r="I13" s="308"/>
      <c r="J13" s="309"/>
      <c r="K13" s="322" t="s">
        <v>3</v>
      </c>
      <c r="L13" s="324" t="s">
        <v>75</v>
      </c>
      <c r="M13" s="326" t="s">
        <v>78</v>
      </c>
      <c r="N13" s="328" t="s">
        <v>77</v>
      </c>
      <c r="O13" s="326" t="s">
        <v>78</v>
      </c>
      <c r="P13" s="330" t="s">
        <v>78</v>
      </c>
      <c r="Q13" s="320" t="s">
        <v>78</v>
      </c>
      <c r="R13" s="169"/>
      <c r="AB13" s="368"/>
      <c r="AC13" s="368"/>
      <c r="AD13" s="370"/>
      <c r="AE13" s="370"/>
      <c r="AF13" s="371"/>
      <c r="AG13" s="371"/>
      <c r="AH13" s="368"/>
      <c r="AI13" s="368"/>
      <c r="AJ13" s="368"/>
      <c r="AK13" s="368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3"/>
      <c r="B14" s="315"/>
      <c r="C14" s="317"/>
      <c r="D14" s="317"/>
      <c r="E14" s="319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3"/>
      <c r="L14" s="325"/>
      <c r="M14" s="327"/>
      <c r="N14" s="329"/>
      <c r="O14" s="327"/>
      <c r="P14" s="331"/>
      <c r="Q14" s="321"/>
      <c r="R14" s="169"/>
      <c r="AB14" s="368"/>
      <c r="AC14" s="368"/>
      <c r="AD14" s="370"/>
      <c r="AE14" s="370"/>
      <c r="AF14" s="371"/>
      <c r="AG14" s="371"/>
      <c r="AH14" s="368"/>
      <c r="AI14" s="368"/>
      <c r="AJ14" s="368"/>
      <c r="AK14" s="368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65" si="4">+F16+G16+H16+I16+J16</f>
        <v>1</v>
      </c>
      <c r="L16" s="120">
        <f t="shared" ref="L16:L65" ca="1" si="5">IF(LEN(B16)&gt;0,K16/5,"")</f>
        <v>0.2</v>
      </c>
      <c r="M16" s="120">
        <f t="shared" ref="M16:M65" ca="1" si="6">IF(LEN(B16)&gt;0,E16*L16,"")</f>
        <v>600</v>
      </c>
      <c r="N16" s="120">
        <f t="shared" ref="N16:N47" ca="1" si="7">IF(LEN(B16)&gt;0,L16*$O$67,"")</f>
        <v>1.9047619047619049E-2</v>
      </c>
      <c r="O16" s="120">
        <f t="shared" ref="O16:O65" ca="1" si="8">IF(LEN(B16)&gt;0,E16*N16,"")</f>
        <v>57.142857142857146</v>
      </c>
      <c r="P16" s="173">
        <f t="shared" ref="P16:P65" ca="1" si="9">MIN(O16,Q16)</f>
        <v>57.142857142857146</v>
      </c>
      <c r="Q16" s="173">
        <f ca="1">IF(LEN(B16)&gt;0,'4-6'!Q16-'4-6'!P16,"")</f>
        <v>1777.5494505494505</v>
      </c>
      <c r="R16" s="174"/>
      <c r="AA16" s="161">
        <f>ROW()</f>
        <v>16</v>
      </c>
      <c r="AB16" s="197" t="e">
        <f t="shared" ref="AB16:AB65" ca="1" si="10">IF($AN$3=1,0,INDIRECT( "'" &amp; $AN$2 &amp; "'!P" &amp; TEXT($AA16,0)))</f>
        <v>#N/A</v>
      </c>
      <c r="AC16" s="197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IF(AB16&gt;=AC16,"-",$K16/(5*MAX($L$71:$L$72)))</f>
        <v>#N/A</v>
      </c>
      <c r="AE16" s="197" t="e">
        <f t="shared" ref="AE16:AE47" ca="1" si="13">IF(AB16&gt;=AC16,"-",$K16/(5*MAX($L$71:$L$72))*AJ16)</f>
        <v>#N/A</v>
      </c>
      <c r="AF16" s="198" t="e">
        <f t="shared" ref="AF16:AF47" ca="1" si="14">IF(AD16="-","-",AD16*$AE$67)</f>
        <v>#N/A</v>
      </c>
      <c r="AG16" s="197" t="e">
        <f t="shared" ref="AG16:AG47" ca="1" si="15">IF(AE16="-","-",AE16*$AE$67)</f>
        <v>#N/A</v>
      </c>
      <c r="AH16" s="197" t="e">
        <f t="shared" ref="AH16:AH65" ca="1" si="16">IF(AF16="-",0,MIN(AG16,Q16))</f>
        <v>#N/A</v>
      </c>
      <c r="AI16" s="199" t="e">
        <f t="shared" ref="AI16:AI65" ca="1" si="17">+AC16-AB16</f>
        <v>#N/A</v>
      </c>
      <c r="AJ16" s="197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5.7142857142857134E-2</v>
      </c>
      <c r="O17" s="120">
        <f t="shared" ca="1" si="8"/>
        <v>342.85714285714283</v>
      </c>
      <c r="P17" s="173">
        <f t="shared" ca="1" si="9"/>
        <v>342.85714285714283</v>
      </c>
      <c r="Q17" s="173">
        <f ca="1">IF(LEN(B17)&gt;0,'4-6'!Q17-'4-6'!P17,"")</f>
        <v>3470.4505494505493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3.8095238095238099E-2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65" ca="1" si="22">IF(AB48&gt;=AC48,"-",$K48/(5*MAX($L$71:$L$72)))</f>
        <v>#N/A</v>
      </c>
      <c r="AE48" s="197" t="e">
        <f t="shared" ref="AE48:AE65" ca="1" si="23">IF(AB48&gt;=AC48,"-",$K48/(5*MAX($L$71:$L$72))*AJ48)</f>
        <v>#N/A</v>
      </c>
      <c r="AF48" s="198" t="e">
        <f t="shared" ref="AF48:AF65" ca="1" si="24">IF(AD48="-","-",AD48*$AE$67)</f>
        <v>#N/A</v>
      </c>
      <c r="AG48" s="197" t="e">
        <f t="shared" ref="AG48:AG65" ca="1" si="25">IF(AE48="-","-",AE48*$AE$67)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43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43" ht="26.25" customHeight="1" thickBot="1" x14ac:dyDescent="0.25">
      <c r="A66" s="32"/>
      <c r="B66" s="109" t="s">
        <v>36</v>
      </c>
      <c r="C66" s="332"/>
      <c r="D66" s="333"/>
      <c r="E66" s="110">
        <f>SUM('OSNOVNA PLAČA'!L60:N60)</f>
        <v>20000</v>
      </c>
      <c r="F66" s="175"/>
      <c r="G66" s="175"/>
      <c r="K66" s="32"/>
      <c r="L66" s="41"/>
      <c r="M66" s="41"/>
      <c r="N66" s="121" t="s">
        <v>196</v>
      </c>
      <c r="O66" s="122">
        <f ca="1">SUM(O16:O65)</f>
        <v>400</v>
      </c>
      <c r="P66" s="123" t="s">
        <v>82</v>
      </c>
      <c r="Q66" s="124">
        <f ca="1">SUM(P16:P65)</f>
        <v>400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72" t="e">
        <f>+#REF!</f>
        <v>#REF!</v>
      </c>
      <c r="AM66" s="373"/>
      <c r="AN66" s="373"/>
      <c r="AO66" s="373"/>
      <c r="AP66" s="373"/>
      <c r="AQ66" s="374"/>
    </row>
    <row r="67" spans="1:43" ht="42" customHeight="1" thickBot="1" x14ac:dyDescent="0.25">
      <c r="A67" s="32"/>
      <c r="B67" s="111" t="s">
        <v>45</v>
      </c>
      <c r="C67" s="158"/>
      <c r="D67" s="112">
        <v>0.02</v>
      </c>
      <c r="E67" s="113">
        <f ca="1">0.02*E66+'4-6'!Q67</f>
        <v>400</v>
      </c>
      <c r="J67" s="177"/>
      <c r="K67" s="32"/>
      <c r="L67" s="41"/>
      <c r="M67" s="41"/>
      <c r="N67" s="125" t="s">
        <v>79</v>
      </c>
      <c r="O67" s="126">
        <f ca="1">IF(SUM(M16:M65)=0,0,E67/SUM(M16:M65))</f>
        <v>9.5238095238095233E-2</v>
      </c>
      <c r="P67" s="127" t="s">
        <v>83</v>
      </c>
      <c r="Q67" s="128">
        <f ca="1">E67-Q66</f>
        <v>0</v>
      </c>
      <c r="R67" s="32"/>
      <c r="S67" s="204" t="str">
        <f ca="1">IF(Q67=0,"","Potrebno je popraviti ocene oz.  oceniti  dodatne javne uslužbence z nadpovprečnimi ocenami, da se lahko razpoložljiv znesek za RDU v celoti porazdeli")</f>
        <v/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72" t="e">
        <f>+#REF!</f>
        <v>#REF!</v>
      </c>
      <c r="AN67" s="373"/>
      <c r="AO67" s="373"/>
      <c r="AP67" s="373"/>
      <c r="AQ67" s="374"/>
    </row>
    <row r="68" spans="1:43" x14ac:dyDescent="0.2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337" t="s">
        <v>30</v>
      </c>
      <c r="C70" s="338"/>
      <c r="D70" s="102"/>
      <c r="E70" s="341" t="s">
        <v>29</v>
      </c>
      <c r="F70" s="342"/>
      <c r="G70" s="342"/>
      <c r="H70" s="342"/>
      <c r="I70" s="342"/>
      <c r="J70" s="343"/>
      <c r="K70" s="129"/>
      <c r="L70" s="130" t="s">
        <v>21</v>
      </c>
      <c r="M70" s="210"/>
      <c r="N70" s="131"/>
      <c r="O70" s="344" t="s">
        <v>84</v>
      </c>
      <c r="P70" s="345"/>
      <c r="Q70" s="346"/>
    </row>
    <row r="71" spans="1:43" x14ac:dyDescent="0.2">
      <c r="B71" s="339"/>
      <c r="C71" s="340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347"/>
      <c r="P71" s="348"/>
      <c r="Q71" s="349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XHTGObrUolMfybN+rGeYMhKryJ6+LtancXPxJ+35bSCBHvojUlY43TeyEoFI2hJ1r0hnn4Q+WNjSf0L+naKzPw==" saltValue="jN3CiyvFSnWTrnkQnzw8Mg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F0457CD7-FBDD-4F16-9D62-9CB0EFCDFA60}">
      <formula1>$L$71:$L$72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0" t="s">
        <v>109</v>
      </c>
      <c r="AB1" s="351"/>
      <c r="AC1" s="351"/>
      <c r="AD1" s="351"/>
      <c r="AE1" s="352"/>
      <c r="AF1" s="188"/>
      <c r="AG1" s="353" t="s">
        <v>108</v>
      </c>
      <c r="AH1" s="354"/>
      <c r="AI1" s="354"/>
      <c r="AJ1" s="354"/>
      <c r="AK1" s="355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59" t="s">
        <v>46</v>
      </c>
      <c r="AB2" s="360"/>
      <c r="AC2" s="361" t="s">
        <v>46</v>
      </c>
      <c r="AD2" s="362"/>
      <c r="AE2" s="363"/>
      <c r="AF2" s="188"/>
      <c r="AG2" s="356"/>
      <c r="AH2" s="357"/>
      <c r="AI2" s="357"/>
      <c r="AJ2" s="357"/>
      <c r="AK2" s="358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0" t="str">
        <f ca="1">INDIRECT( "'" &amp; $AC$2 &amp; "'!B3")</f>
        <v>Šifra proračunskega uporabnika:</v>
      </c>
      <c r="C3" s="281"/>
      <c r="D3" s="361" t="str">
        <f>+IF(LEN('OSNOVNA PLAČA'!D3)&gt;0,'OSNOVNA PLAČA'!D3,"")</f>
        <v xml:space="preserve">šifra </v>
      </c>
      <c r="E3" s="36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1" t="s">
        <v>74</v>
      </c>
      <c r="AD3" s="362"/>
      <c r="AE3" s="363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0" t="str">
        <f ca="1">INDIRECT( "'" &amp; $AC$2 &amp; "'!B4")</f>
        <v>Organizacijska enota:</v>
      </c>
      <c r="C4" s="280"/>
      <c r="D4" s="282" t="str">
        <f>+IF(LEN('OSNOVNA PLAČA'!D4)&gt;0,'OSNOVNA PLAČA'!D4,"")</f>
        <v xml:space="preserve">enota 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285">
        <f>+IF(LEN('OSNOVNA PLAČA'!D5)&gt;0,'OSNOVNA PLAČA'!D5,"")</f>
        <v>2024</v>
      </c>
      <c r="E5" s="28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4" t="str">
        <f>+$AC$2</f>
        <v>OSNOVNA PLAČA</v>
      </c>
      <c r="AJ5" s="365"/>
      <c r="AK5" s="366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7" t="str">
        <f>+$AC$3</f>
        <v>OBRAČUNANA OSNOVNA PLAČA</v>
      </c>
      <c r="AJ6" s="367"/>
      <c r="AK6" s="367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2" t="s">
        <v>9</v>
      </c>
      <c r="C7" s="263"/>
      <c r="D7" s="264"/>
      <c r="E7" s="265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2" t="s">
        <v>10</v>
      </c>
      <c r="C8" s="262"/>
      <c r="D8" s="291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65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3" t="s">
        <v>0</v>
      </c>
      <c r="C10" s="294"/>
      <c r="D10" s="294"/>
      <c r="E10" s="294"/>
      <c r="F10" s="294"/>
      <c r="G10" s="294"/>
      <c r="H10" s="294"/>
      <c r="I10" s="294"/>
      <c r="J10" s="294"/>
      <c r="K10" s="295"/>
      <c r="L10" s="296" t="s">
        <v>1</v>
      </c>
      <c r="M10" s="297"/>
      <c r="N10" s="297"/>
      <c r="O10" s="297"/>
      <c r="P10" s="297"/>
      <c r="Q10" s="297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69" t="s">
        <v>34</v>
      </c>
      <c r="AC11" s="369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299" t="s">
        <v>13</v>
      </c>
      <c r="C12" s="300"/>
      <c r="D12" s="300"/>
      <c r="E12" s="301"/>
      <c r="F12" s="302" t="s">
        <v>14</v>
      </c>
      <c r="G12" s="303"/>
      <c r="H12" s="303"/>
      <c r="I12" s="303"/>
      <c r="J12" s="303"/>
      <c r="K12" s="304"/>
      <c r="L12" s="305" t="s">
        <v>76</v>
      </c>
      <c r="M12" s="306"/>
      <c r="N12" s="306"/>
      <c r="O12" s="306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68" t="str">
        <f>+P12</f>
        <v>IZPLAČILO REDNE DELOVNE USPEŠNOSTI</v>
      </c>
      <c r="AC12" s="368" t="str">
        <f>+Q12</f>
        <v>NAJVIŠJE MOŽNO IZPLAČILO REDNE LETNE DELOVNE USPEŠNOSTI</v>
      </c>
      <c r="AD12" s="370" t="s">
        <v>15</v>
      </c>
      <c r="AE12" s="370"/>
      <c r="AF12" s="371" t="s">
        <v>16</v>
      </c>
      <c r="AG12" s="371"/>
      <c r="AH12" s="368" t="s">
        <v>17</v>
      </c>
      <c r="AI12" s="368" t="s">
        <v>18</v>
      </c>
      <c r="AJ12" s="368" t="str">
        <f>+AC3</f>
        <v>OBRAČUNANA OSNOVNA PLAČA</v>
      </c>
      <c r="AK12" s="368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2" t="s">
        <v>127</v>
      </c>
      <c r="B13" s="314" t="s">
        <v>2</v>
      </c>
      <c r="C13" s="316" t="s">
        <v>11</v>
      </c>
      <c r="D13" s="316" t="s">
        <v>12</v>
      </c>
      <c r="E13" s="318" t="s">
        <v>90</v>
      </c>
      <c r="F13" s="307" t="s">
        <v>38</v>
      </c>
      <c r="G13" s="308"/>
      <c r="H13" s="308"/>
      <c r="I13" s="308"/>
      <c r="J13" s="309"/>
      <c r="K13" s="322" t="s">
        <v>3</v>
      </c>
      <c r="L13" s="324" t="s">
        <v>75</v>
      </c>
      <c r="M13" s="326" t="s">
        <v>78</v>
      </c>
      <c r="N13" s="328" t="s">
        <v>77</v>
      </c>
      <c r="O13" s="326" t="s">
        <v>78</v>
      </c>
      <c r="P13" s="330" t="s">
        <v>78</v>
      </c>
      <c r="Q13" s="320" t="s">
        <v>78</v>
      </c>
      <c r="R13" s="169"/>
      <c r="AB13" s="368"/>
      <c r="AC13" s="368"/>
      <c r="AD13" s="370"/>
      <c r="AE13" s="370"/>
      <c r="AF13" s="371"/>
      <c r="AG13" s="371"/>
      <c r="AH13" s="368"/>
      <c r="AI13" s="368"/>
      <c r="AJ13" s="368"/>
      <c r="AK13" s="368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3"/>
      <c r="B14" s="315"/>
      <c r="C14" s="317"/>
      <c r="D14" s="317"/>
      <c r="E14" s="319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3"/>
      <c r="L14" s="325"/>
      <c r="M14" s="327"/>
      <c r="N14" s="329"/>
      <c r="O14" s="327"/>
      <c r="P14" s="331"/>
      <c r="Q14" s="321"/>
      <c r="R14" s="169"/>
      <c r="AB14" s="368"/>
      <c r="AC14" s="368"/>
      <c r="AD14" s="370"/>
      <c r="AE14" s="370"/>
      <c r="AF14" s="371"/>
      <c r="AG14" s="371"/>
      <c r="AH14" s="368"/>
      <c r="AI14" s="368"/>
      <c r="AJ14" s="368"/>
      <c r="AK14" s="368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65" si="4">+F16+G16+H16+I16+J16</f>
        <v>0</v>
      </c>
      <c r="L16" s="120">
        <f t="shared" ref="L16:L65" ca="1" si="5">IF(LEN(B16)&gt;0,K16/5,"")</f>
        <v>0</v>
      </c>
      <c r="M16" s="120">
        <f t="shared" ref="M16:M65" ca="1" si="6">IF(LEN(B16)&gt;0,E16*L16,"")</f>
        <v>0</v>
      </c>
      <c r="N16" s="120">
        <f t="shared" ref="N16:N47" ca="1" si="7">IF(LEN(B16)&gt;0,L16*$O$67,"")</f>
        <v>0</v>
      </c>
      <c r="O16" s="120">
        <f t="shared" ref="O16:O65" ca="1" si="8">IF(LEN(B16)&gt;0,E16*N16,"")</f>
        <v>0</v>
      </c>
      <c r="P16" s="173">
        <f t="shared" ref="P16:P65" ca="1" si="9">MIN(O16,Q16)</f>
        <v>0</v>
      </c>
      <c r="Q16" s="173">
        <f ca="1">IF(LEN(B16)&gt;0,'7-9'!Q16-'7-9'!P16,"")</f>
        <v>1720.4065934065934</v>
      </c>
      <c r="R16" s="174"/>
      <c r="AA16" s="161">
        <f>ROW()</f>
        <v>16</v>
      </c>
      <c r="AB16" s="197" t="e">
        <f t="shared" ref="AB16:AB65" ca="1" si="10">IF($AN$3=1,0,INDIRECT( "'" &amp; $AN$2 &amp; "'!P" &amp; TEXT($AA16,0)))</f>
        <v>#N/A</v>
      </c>
      <c r="AC16" s="197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IF(AB16&gt;=AC16,"-",$K16/(5*MAX($L$71:$L$72)))</f>
        <v>#N/A</v>
      </c>
      <c r="AE16" s="197" t="e">
        <f t="shared" ref="AE16:AE47" ca="1" si="13">IF(AB16&gt;=AC16,"-",$K16/(5*MAX($L$71:$L$72))*AJ16)</f>
        <v>#N/A</v>
      </c>
      <c r="AF16" s="198" t="e">
        <f t="shared" ref="AF16:AF47" ca="1" si="14">IF(AD16="-","-",AD16*$AE$67)</f>
        <v>#N/A</v>
      </c>
      <c r="AG16" s="197" t="e">
        <f t="shared" ref="AG16:AG47" ca="1" si="15">IF(AE16="-","-",AE16*$AE$67)</f>
        <v>#N/A</v>
      </c>
      <c r="AH16" s="197" t="e">
        <f t="shared" ref="AH16:AH65" ca="1" si="16">IF(AF16="-",0,MIN(AG16,Q16))</f>
        <v>#N/A</v>
      </c>
      <c r="AI16" s="199" t="e">
        <f t="shared" ref="AI16:AI65" ca="1" si="17">+AC16-AB16</f>
        <v>#N/A</v>
      </c>
      <c r="AJ16" s="197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3127.5934065934066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65" ca="1" si="22">IF(AB48&gt;=AC48,"-",$K48/(5*MAX($L$71:$L$72)))</f>
        <v>#N/A</v>
      </c>
      <c r="AE48" s="197" t="e">
        <f t="shared" ref="AE48:AE65" ca="1" si="23">IF(AB48&gt;=AC48,"-",$K48/(5*MAX($L$71:$L$72))*AJ48)</f>
        <v>#N/A</v>
      </c>
      <c r="AF48" s="198" t="e">
        <f t="shared" ref="AF48:AF65" ca="1" si="24">IF(AD48="-","-",AD48*$AE$67)</f>
        <v>#N/A</v>
      </c>
      <c r="AG48" s="197" t="e">
        <f t="shared" ref="AG48:AG65" ca="1" si="25">IF(AE48="-","-",AE48*$AE$67)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43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43" ht="26.25" customHeight="1" thickBot="1" x14ac:dyDescent="0.25">
      <c r="A66" s="32"/>
      <c r="B66" s="109" t="s">
        <v>36</v>
      </c>
      <c r="C66" s="332"/>
      <c r="D66" s="333"/>
      <c r="E66" s="110">
        <f>SUM('OSNOVNA PLAČA'!O60:Q60)</f>
        <v>19400</v>
      </c>
      <c r="F66" s="175"/>
      <c r="G66" s="175"/>
      <c r="K66" s="32"/>
      <c r="L66" s="41"/>
      <c r="M66" s="41"/>
      <c r="N66" s="121" t="s">
        <v>196</v>
      </c>
      <c r="O66" s="122">
        <f ca="1">SUM(O16:O65)</f>
        <v>0</v>
      </c>
      <c r="P66" s="123" t="s">
        <v>82</v>
      </c>
      <c r="Q66" s="124">
        <f ca="1">SUM(P16:P65)</f>
        <v>0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72" t="e">
        <f>+#REF!</f>
        <v>#REF!</v>
      </c>
      <c r="AM66" s="373"/>
      <c r="AN66" s="373"/>
      <c r="AO66" s="373"/>
      <c r="AP66" s="373"/>
      <c r="AQ66" s="374"/>
    </row>
    <row r="67" spans="1:43" ht="42" customHeight="1" thickBot="1" x14ac:dyDescent="0.25">
      <c r="A67" s="32"/>
      <c r="B67" s="111" t="s">
        <v>45</v>
      </c>
      <c r="C67" s="158"/>
      <c r="D67" s="112">
        <v>0.02</v>
      </c>
      <c r="E67" s="113">
        <f ca="1">0.02*E66+'7-9'!Q67</f>
        <v>388</v>
      </c>
      <c r="J67" s="177"/>
      <c r="K67" s="32"/>
      <c r="L67" s="41"/>
      <c r="M67" s="41"/>
      <c r="N67" s="125" t="s">
        <v>79</v>
      </c>
      <c r="O67" s="126">
        <f ca="1">IF(SUM(M16:M65)=0,0,E67/SUM(M16:M65))</f>
        <v>0</v>
      </c>
      <c r="P67" s="127" t="s">
        <v>83</v>
      </c>
      <c r="Q67" s="128">
        <f ca="1">E67-Q66</f>
        <v>388</v>
      </c>
      <c r="R67" s="32"/>
      <c r="S67" s="204" t="str">
        <f ca="1">IF(Q67=0,"","Potrebno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72" t="e">
        <f>+#REF!</f>
        <v>#REF!</v>
      </c>
      <c r="AN67" s="373"/>
      <c r="AO67" s="373"/>
      <c r="AP67" s="373"/>
      <c r="AQ67" s="374"/>
    </row>
    <row r="68" spans="1:43" x14ac:dyDescent="0.2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337" t="s">
        <v>30</v>
      </c>
      <c r="C70" s="338"/>
      <c r="D70" s="102"/>
      <c r="E70" s="341" t="s">
        <v>29</v>
      </c>
      <c r="F70" s="342"/>
      <c r="G70" s="342"/>
      <c r="H70" s="342"/>
      <c r="I70" s="342"/>
      <c r="J70" s="343"/>
      <c r="K70" s="129"/>
      <c r="L70" s="130" t="s">
        <v>21</v>
      </c>
      <c r="M70" s="210"/>
      <c r="N70" s="131"/>
      <c r="O70" s="344" t="s">
        <v>84</v>
      </c>
      <c r="P70" s="345"/>
      <c r="Q70" s="346"/>
    </row>
    <row r="71" spans="1:43" x14ac:dyDescent="0.2">
      <c r="B71" s="339"/>
      <c r="C71" s="340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347"/>
      <c r="P71" s="348"/>
      <c r="Q71" s="349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H1Tjh7ZGvzuANDv+2lTY0+KcyJuBaEHydqsJm1D86MthES0CW8e99WbL2J1Wpy0YiUlwc1DvbZT3K0MP9BCzPw==" saltValue="7cbVXjUboHA6WqA6D413nw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4ED032F6-982E-4EB0-A925-C21F37B07F56}">
      <formula1>$L$71:$L$72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5.42578125" customWidth="1"/>
    <col min="22" max="22" width="12" hidden="1" customWidth="1"/>
    <col min="23" max="23" width="8.1406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30" width="18.42578125" hidden="1" customWidth="1"/>
    <col min="31" max="31" width="18.42578125" customWidth="1"/>
  </cols>
  <sheetData>
    <row r="1" spans="1:30" s="9" customFormat="1" ht="51.75" customHeight="1" x14ac:dyDescent="0.25">
      <c r="A1" s="212"/>
      <c r="B1" s="39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9"/>
      <c r="D1" s="399"/>
      <c r="E1" s="399"/>
      <c r="F1" s="399"/>
      <c r="G1" s="399"/>
      <c r="H1" s="399"/>
      <c r="I1" s="399"/>
      <c r="J1" s="31"/>
    </row>
    <row r="2" spans="1:30" s="9" customFormat="1" ht="13.5" thickBot="1" x14ac:dyDescent="0.25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">
      <c r="A3" s="212"/>
      <c r="B3" s="375" t="s">
        <v>2</v>
      </c>
      <c r="C3" s="376"/>
      <c r="D3" s="376"/>
      <c r="E3" s="376"/>
      <c r="F3" s="379" t="s">
        <v>11</v>
      </c>
      <c r="G3" s="379" t="s">
        <v>12</v>
      </c>
      <c r="H3" s="400" t="str">
        <f>"OSNOVNA PLAČA 
december "&amp;'OSNOVNA PLAČA'!D5-1&amp;
" 
(2. odst. 28. člena KPJS)"</f>
        <v>OSNOVNA PLAČA 
december 2023 
(2. odst. 28. člena KPJS)</v>
      </c>
      <c r="I3" s="40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2"/>
      <c r="B4" s="377"/>
      <c r="C4" s="378"/>
      <c r="D4" s="378"/>
      <c r="E4" s="378"/>
      <c r="F4" s="380"/>
      <c r="G4" s="380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25">
      <c r="B5" s="213"/>
      <c r="C5" s="214"/>
      <c r="D5" s="214"/>
      <c r="E5" s="214"/>
      <c r="F5" s="215"/>
      <c r="G5" s="216"/>
      <c r="H5" s="216"/>
      <c r="I5" s="216"/>
    </row>
    <row r="6" spans="1:30" ht="26.25" thickBot="1" x14ac:dyDescent="0.25">
      <c r="B6" s="217" t="s">
        <v>198</v>
      </c>
      <c r="C6" s="381" t="s">
        <v>207</v>
      </c>
      <c r="D6" s="382"/>
      <c r="E6" s="383"/>
      <c r="F6" s="218" t="str">
        <f>VLOOKUP(VALUE(LEFT($C$6,4)),'OSNOVNA PLAČA'!A10:E59,3,FALSE)</f>
        <v>V</v>
      </c>
      <c r="G6" s="219">
        <f>VLOOKUP(VALUE(LEFT($C$6,4)),'OSNOVNA PLAČA'!A10:E59,4,FALSE)</f>
        <v>20</v>
      </c>
      <c r="H6" s="220">
        <f>VLOOKUP(VALUE(LEFT($C$6,4)),'OSNOVNA PLAČA'!A10:E59,5,FALSE)</f>
        <v>1000</v>
      </c>
      <c r="I6" s="220">
        <f ca="1">SUM(I12:I15)</f>
        <v>279.58999999999997</v>
      </c>
    </row>
    <row r="8" spans="1:30" ht="13.5" thickBot="1" x14ac:dyDescent="0.25"/>
    <row r="9" spans="1:30" ht="20.25" customHeight="1" x14ac:dyDescent="0.2">
      <c r="A9" s="237"/>
      <c r="B9" s="389" t="s">
        <v>48</v>
      </c>
      <c r="C9" s="392" t="s">
        <v>49</v>
      </c>
      <c r="D9" s="392"/>
      <c r="E9" s="392"/>
      <c r="F9" s="392"/>
      <c r="G9" s="392"/>
      <c r="H9" s="379" t="s">
        <v>50</v>
      </c>
      <c r="I9" s="394" t="s">
        <v>51</v>
      </c>
      <c r="J9" s="237"/>
      <c r="K9" s="237"/>
    </row>
    <row r="10" spans="1:30" ht="38.25" customHeight="1" x14ac:dyDescent="0.2">
      <c r="A10" s="237"/>
      <c r="B10" s="390"/>
      <c r="C10" s="396" t="s">
        <v>52</v>
      </c>
      <c r="D10" s="387" t="s">
        <v>53</v>
      </c>
      <c r="E10" s="387" t="s">
        <v>54</v>
      </c>
      <c r="F10" s="387" t="s">
        <v>55</v>
      </c>
      <c r="G10" s="387" t="s">
        <v>56</v>
      </c>
      <c r="H10" s="393"/>
      <c r="I10" s="395"/>
      <c r="J10" s="237"/>
      <c r="K10" s="237"/>
    </row>
    <row r="11" spans="1:30" ht="13.5" thickBot="1" x14ac:dyDescent="0.25">
      <c r="A11" s="237"/>
      <c r="B11" s="391"/>
      <c r="C11" s="397"/>
      <c r="D11" s="388"/>
      <c r="E11" s="388"/>
      <c r="F11" s="388"/>
      <c r="G11" s="388"/>
      <c r="H11" s="380"/>
      <c r="I11" s="232" t="str">
        <f>+I4</f>
        <v>€</v>
      </c>
      <c r="J11" s="237"/>
      <c r="K11" s="237"/>
    </row>
    <row r="12" spans="1:30" ht="15.75" customHeight="1" x14ac:dyDescent="0.2">
      <c r="A12" s="237"/>
      <c r="B12" s="229" t="s">
        <v>203</v>
      </c>
      <c r="C12" s="230">
        <f>VLOOKUP(VALUE(LEFT($C$6,4)),'1-3'!A16:P65,6,FALSE)</f>
        <v>0</v>
      </c>
      <c r="D12" s="230">
        <f>VLOOKUP(VALUE(LEFT($C$6,4)),'1-3'!A16:P65,7,FALSE)</f>
        <v>0</v>
      </c>
      <c r="E12" s="230">
        <f>VLOOKUP(VALUE(LEFT($C$6,4)),'1-3'!A16:P65,8,FALSE)</f>
        <v>1</v>
      </c>
      <c r="F12" s="230">
        <f>VLOOKUP(VALUE(LEFT($C$6,4)),'1-3'!A16:P65,9,FALSE)</f>
        <v>0</v>
      </c>
      <c r="G12" s="230">
        <f>VLOOKUP(VALUE(LEFT($C$6,4)),'1-3'!A16:P65,10,FALSE)</f>
        <v>0</v>
      </c>
      <c r="H12" s="230">
        <f>SUM(C12:G12)</f>
        <v>1</v>
      </c>
      <c r="I12" s="231">
        <f>ROUND(VLOOKUP(VALUE(LEFT($C$6,4)),'1-3'!A16:P65,16,FALSE),2)</f>
        <v>129.44999999999999</v>
      </c>
      <c r="J12" s="237"/>
      <c r="K12" s="237"/>
    </row>
    <row r="13" spans="1:30" ht="14.25" customHeight="1" x14ac:dyDescent="0.2">
      <c r="A13" s="237"/>
      <c r="B13" s="221" t="s">
        <v>204</v>
      </c>
      <c r="C13" s="138">
        <f>VLOOKUP(VALUE(LEFT($C$6,4)),'4-6'!A16:P65,6,FALSE)</f>
        <v>0</v>
      </c>
      <c r="D13" s="138">
        <f>VLOOKUP(VALUE(LEFT($C$6,4)),'4-6'!A16:P65,7,FALSE)</f>
        <v>0</v>
      </c>
      <c r="E13" s="138">
        <f>VLOOKUP(VALUE(LEFT($C$6,4)),'4-6'!A16:P65,8,FALSE)</f>
        <v>1</v>
      </c>
      <c r="F13" s="138">
        <f>VLOOKUP(VALUE(LEFT($C$6,4)),'4-6'!A16:P65,9,FALSE)</f>
        <v>1</v>
      </c>
      <c r="G13" s="138">
        <f>VLOOKUP(VALUE(LEFT($C$6,4)),'4-6'!A16:P65,10,FALSE)</f>
        <v>0</v>
      </c>
      <c r="H13" s="138">
        <f>SUM(C13:G13)</f>
        <v>2</v>
      </c>
      <c r="I13" s="222">
        <f ca="1">ROUND(VLOOKUP(VALUE(LEFT($C$6,4)),'4-6'!A16:P65,16,FALSE),2)</f>
        <v>93</v>
      </c>
      <c r="J13" s="237"/>
      <c r="K13" s="237"/>
    </row>
    <row r="14" spans="1:30" ht="15" customHeight="1" x14ac:dyDescent="0.2">
      <c r="A14" s="237"/>
      <c r="B14" s="221" t="s">
        <v>199</v>
      </c>
      <c r="C14" s="138">
        <f>VLOOKUP(VALUE(LEFT($C$6,4)),'7-9'!A16:P65,6,FALSE)</f>
        <v>0</v>
      </c>
      <c r="D14" s="138">
        <f>VLOOKUP(VALUE(LEFT($C$6,4)),'7-9'!A16:P65,7,FALSE)</f>
        <v>0</v>
      </c>
      <c r="E14" s="138">
        <f>VLOOKUP(VALUE(LEFT($C$6,4)),'7-9'!A16:P65,8,FALSE)</f>
        <v>1</v>
      </c>
      <c r="F14" s="138">
        <f>VLOOKUP(VALUE(LEFT($C$6,4)),'7-9'!A16:P65,9,FALSE)</f>
        <v>0</v>
      </c>
      <c r="G14" s="138">
        <f>VLOOKUP(VALUE(LEFT($C$6,4)),'7-9'!A16:P65,10,FALSE)</f>
        <v>0</v>
      </c>
      <c r="H14" s="138">
        <f>SUM(C14:G14)</f>
        <v>1</v>
      </c>
      <c r="I14" s="222">
        <f ca="1">ROUND(VLOOKUP(VALUE(LEFT($C$6,4)),'7-9'!A16:P65,16,FALSE),2)</f>
        <v>57.14</v>
      </c>
      <c r="J14" s="237"/>
      <c r="K14" s="237"/>
      <c r="Z14" s="233" t="s">
        <v>203</v>
      </c>
      <c r="AA14" t="s">
        <v>205</v>
      </c>
    </row>
    <row r="15" spans="1:30" ht="18" customHeight="1" thickBot="1" x14ac:dyDescent="0.25">
      <c r="A15" s="237"/>
      <c r="B15" s="223" t="s">
        <v>200</v>
      </c>
      <c r="C15" s="224">
        <f>VLOOKUP(VALUE(LEFT($C$6,4)),'10-12'!A16:P65,6,FALSE)</f>
        <v>0</v>
      </c>
      <c r="D15" s="224">
        <f>VLOOKUP(VALUE(LEFT($C$6,4)),'10-12'!A16:P65,7,FALSE)</f>
        <v>0</v>
      </c>
      <c r="E15" s="224">
        <f>VLOOKUP(VALUE(LEFT($C$6,4)),'10-12'!A16:P65,8,FALSE)</f>
        <v>0</v>
      </c>
      <c r="F15" s="224">
        <f>VLOOKUP(VALUE(LEFT($C$6,4)),'10-12'!A16:P65,9,FALSE)</f>
        <v>0</v>
      </c>
      <c r="G15" s="224">
        <f>VLOOKUP(VALUE(LEFT($C$6,4)),'10-12'!A16:P65,10,FALSE)</f>
        <v>0</v>
      </c>
      <c r="H15" s="224">
        <f>SUM(C15:G15)</f>
        <v>0</v>
      </c>
      <c r="I15" s="225">
        <f ca="1">ROUND(VLOOKUP(VALUE(LEFT($C$6,4)),'10-12'!A16:P65,16,FALSE),2)</f>
        <v>0</v>
      </c>
      <c r="J15" s="237"/>
      <c r="K15" s="237"/>
      <c r="Z15" s="233" t="s">
        <v>204</v>
      </c>
      <c r="AA15" t="s">
        <v>206</v>
      </c>
      <c r="AD15" s="226">
        <f>COLUMN()</f>
        <v>30</v>
      </c>
    </row>
    <row r="16" spans="1:30" x14ac:dyDescent="0.2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199</v>
      </c>
      <c r="AA16" t="s">
        <v>201</v>
      </c>
      <c r="AC16">
        <v>1</v>
      </c>
      <c r="AD16" t="s">
        <v>195</v>
      </c>
    </row>
    <row r="17" spans="1:30" x14ac:dyDescent="0.2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200</v>
      </c>
      <c r="AA17" t="s">
        <v>202</v>
      </c>
      <c r="AC17">
        <v>2</v>
      </c>
      <c r="AD17" t="s">
        <v>189</v>
      </c>
    </row>
    <row r="18" spans="1:30" x14ac:dyDescent="0.2">
      <c r="A18" s="237"/>
      <c r="B18" s="237" t="str">
        <f>AA24</f>
        <v>januar-marec, april-junij , julij-september</v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190</v>
      </c>
    </row>
    <row r="19" spans="1:30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190</v>
      </c>
    </row>
    <row r="20" spans="1:30" x14ac:dyDescent="0.2">
      <c r="A20" s="237"/>
      <c r="B20" s="386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86"/>
      <c r="D20" s="386"/>
      <c r="E20" s="386"/>
      <c r="F20" s="386"/>
      <c r="G20" s="386"/>
      <c r="H20" s="386"/>
      <c r="I20" s="386"/>
      <c r="J20" s="386"/>
      <c r="K20" s="386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191</v>
      </c>
    </row>
    <row r="21" spans="1:30" x14ac:dyDescent="0.2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">
      <c r="A31" s="237"/>
      <c r="B31" s="237"/>
      <c r="C31" s="237"/>
      <c r="D31" s="237"/>
      <c r="E31" s="237"/>
      <c r="F31" s="237"/>
      <c r="G31" s="237"/>
      <c r="H31" s="384" t="s">
        <v>57</v>
      </c>
      <c r="I31" s="384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">
      <c r="A33" s="237"/>
      <c r="B33" s="237"/>
      <c r="C33" s="237"/>
      <c r="D33" s="237"/>
      <c r="E33" s="237"/>
      <c r="F33" s="237"/>
      <c r="G33" s="237"/>
      <c r="H33" s="385"/>
      <c r="I33" s="385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">
      <c r="V66" t="e">
        <f t="shared" si="0"/>
        <v>#REF!</v>
      </c>
      <c r="W66">
        <v>51</v>
      </c>
      <c r="Y66" s="228" t="e">
        <f>IF(LEN('OSNOVNA PLAČA'!#REF!)&gt;0&gt;0,'OSNOVNA PLAČA'!#REF!,"")</f>
        <v>#REF!</v>
      </c>
    </row>
    <row r="67" spans="22:25" x14ac:dyDescent="0.2">
      <c r="V67" t="e">
        <f t="shared" si="0"/>
        <v>#REF!</v>
      </c>
      <c r="W67">
        <v>52</v>
      </c>
      <c r="Y67" s="228" t="e">
        <f>IF(LEN('OSNOVNA PLAČA'!#REF!)&gt;0&gt;0,'OSNOVNA PLAČA'!#REF!,"")</f>
        <v>#REF!</v>
      </c>
    </row>
    <row r="68" spans="22:25" x14ac:dyDescent="0.2">
      <c r="V68" t="e">
        <f t="shared" si="0"/>
        <v>#REF!</v>
      </c>
      <c r="W68">
        <v>53</v>
      </c>
      <c r="Y68" s="228" t="e">
        <f>IF(LEN('OSNOVNA PLAČA'!#REF!)&gt;0&gt;0,'OSNOVNA PLAČA'!#REF!,"")</f>
        <v>#REF!</v>
      </c>
    </row>
    <row r="69" spans="22:25" x14ac:dyDescent="0.2">
      <c r="V69" t="e">
        <f t="shared" si="0"/>
        <v>#REF!</v>
      </c>
      <c r="W69">
        <v>54</v>
      </c>
      <c r="Y69" s="228" t="e">
        <f>IF(LEN('OSNOVNA PLAČA'!#REF!)&gt;0&gt;0,'OSNOVNA PLAČA'!#REF!,"")</f>
        <v>#REF!</v>
      </c>
    </row>
    <row r="70" spans="22:25" x14ac:dyDescent="0.2">
      <c r="V70" t="e">
        <f t="shared" si="0"/>
        <v>#REF!</v>
      </c>
      <c r="W70">
        <v>55</v>
      </c>
      <c r="Y70" s="228" t="e">
        <f>IF(LEN('OSNOVNA PLAČA'!#REF!)&gt;0&gt;0,'OSNOVNA PLAČA'!#REF!,"")</f>
        <v>#REF!</v>
      </c>
    </row>
    <row r="71" spans="22:25" x14ac:dyDescent="0.2">
      <c r="V71" t="e">
        <f t="shared" si="0"/>
        <v>#REF!</v>
      </c>
      <c r="W71">
        <v>56</v>
      </c>
      <c r="Y71" s="228" t="e">
        <f>IF(LEN('OSNOVNA PLAČA'!#REF!)&gt;0&gt;0,'OSNOVNA PLAČA'!#REF!,"")</f>
        <v>#REF!</v>
      </c>
    </row>
    <row r="72" spans="22:25" x14ac:dyDescent="0.2">
      <c r="V72" t="e">
        <f t="shared" si="0"/>
        <v>#REF!</v>
      </c>
      <c r="W72">
        <v>57</v>
      </c>
      <c r="Y72" s="228" t="e">
        <f>IF(LEN('OSNOVNA PLAČA'!#REF!)&gt;0&gt;0,'OSNOVNA PLAČA'!#REF!,"")</f>
        <v>#REF!</v>
      </c>
    </row>
    <row r="73" spans="22:25" x14ac:dyDescent="0.2">
      <c r="V73" t="e">
        <f t="shared" si="0"/>
        <v>#REF!</v>
      </c>
      <c r="W73">
        <v>58</v>
      </c>
      <c r="Y73" s="228" t="e">
        <f>IF(LEN('OSNOVNA PLAČA'!#REF!)&gt;0&gt;0,'OSNOVNA PLAČA'!#REF!,"")</f>
        <v>#REF!</v>
      </c>
    </row>
    <row r="74" spans="22:25" x14ac:dyDescent="0.2">
      <c r="V74" t="e">
        <f t="shared" si="0"/>
        <v>#REF!</v>
      </c>
      <c r="W74">
        <v>59</v>
      </c>
      <c r="Y74" s="228" t="e">
        <f>IF(LEN('OSNOVNA PLAČA'!#REF!)&gt;0&gt;0,'OSNOVNA PLAČA'!#REF!,"")</f>
        <v>#REF!</v>
      </c>
    </row>
    <row r="75" spans="22:25" x14ac:dyDescent="0.2">
      <c r="V75" t="e">
        <f t="shared" si="0"/>
        <v>#REF!</v>
      </c>
      <c r="W75">
        <v>60</v>
      </c>
      <c r="Y75" s="228" t="e">
        <f>IF(LEN('OSNOVNA PLAČA'!#REF!)&gt;0&gt;0,'OSNOVNA PLAČA'!#REF!,"")</f>
        <v>#REF!</v>
      </c>
    </row>
    <row r="76" spans="22:25" x14ac:dyDescent="0.2">
      <c r="V76" t="e">
        <f t="shared" si="0"/>
        <v>#REF!</v>
      </c>
      <c r="W76">
        <v>61</v>
      </c>
      <c r="Y76" s="228" t="e">
        <f>IF(LEN('OSNOVNA PLAČA'!#REF!)&gt;0&gt;0,'OSNOVNA PLAČA'!#REF!,"")</f>
        <v>#REF!</v>
      </c>
    </row>
    <row r="77" spans="22:25" x14ac:dyDescent="0.2">
      <c r="V77" t="e">
        <f t="shared" si="0"/>
        <v>#REF!</v>
      </c>
      <c r="W77">
        <v>62</v>
      </c>
      <c r="Y77" s="228" t="e">
        <f>IF(LEN('OSNOVNA PLAČA'!#REF!)&gt;0&gt;0,'OSNOVNA PLAČA'!#REF!,"")</f>
        <v>#REF!</v>
      </c>
    </row>
    <row r="78" spans="22:25" x14ac:dyDescent="0.2">
      <c r="V78" t="e">
        <f t="shared" si="0"/>
        <v>#REF!</v>
      </c>
      <c r="W78">
        <v>63</v>
      </c>
      <c r="Y78" s="228" t="e">
        <f>IF(LEN('OSNOVNA PLAČA'!#REF!)&gt;0&gt;0,'OSNOVNA PLAČA'!#REF!,"")</f>
        <v>#REF!</v>
      </c>
    </row>
    <row r="79" spans="22:25" x14ac:dyDescent="0.2">
      <c r="V79" t="e">
        <f t="shared" si="0"/>
        <v>#REF!</v>
      </c>
      <c r="W79">
        <v>64</v>
      </c>
      <c r="Y79" s="228" t="e">
        <f>IF(LEN('OSNOVNA PLAČA'!#REF!)&gt;0&gt;0,'OSNOVNA PLAČA'!#REF!,"")</f>
        <v>#REF!</v>
      </c>
    </row>
    <row r="80" spans="22:25" x14ac:dyDescent="0.2">
      <c r="V80" t="e">
        <f t="shared" si="0"/>
        <v>#REF!</v>
      </c>
      <c r="W80">
        <v>65</v>
      </c>
      <c r="Y80" s="228" t="e">
        <f>IF(LEN('OSNOVNA PLAČA'!#REF!)&gt;0&gt;0,'OSNOVNA PLAČA'!#REF!,"")</f>
        <v>#REF!</v>
      </c>
    </row>
    <row r="81" spans="22:25" x14ac:dyDescent="0.2">
      <c r="V81" t="e">
        <f t="shared" ref="V81:V144" si="1">IF(LEN(Y81)&gt;0,CONCATENATE(TEXT(W81,0),"   ",Y81),"")</f>
        <v>#REF!</v>
      </c>
      <c r="W81">
        <v>66</v>
      </c>
      <c r="Y81" s="228" t="e">
        <f>IF(LEN('OSNOVNA PLAČA'!#REF!)&gt;0&gt;0,'OSNOVNA PLAČA'!#REF!,"")</f>
        <v>#REF!</v>
      </c>
    </row>
    <row r="82" spans="22:25" x14ac:dyDescent="0.2">
      <c r="V82" t="e">
        <f t="shared" si="1"/>
        <v>#REF!</v>
      </c>
      <c r="W82">
        <v>67</v>
      </c>
      <c r="Y82" s="228" t="e">
        <f>IF(LEN('OSNOVNA PLAČA'!#REF!)&gt;0&gt;0,'OSNOVNA PLAČA'!#REF!,"")</f>
        <v>#REF!</v>
      </c>
    </row>
    <row r="83" spans="22:25" x14ac:dyDescent="0.2">
      <c r="V83" t="e">
        <f t="shared" si="1"/>
        <v>#REF!</v>
      </c>
      <c r="W83">
        <v>68</v>
      </c>
      <c r="Y83" s="228" t="e">
        <f>IF(LEN('OSNOVNA PLAČA'!#REF!)&gt;0&gt;0,'OSNOVNA PLAČA'!#REF!,"")</f>
        <v>#REF!</v>
      </c>
    </row>
    <row r="84" spans="22:25" x14ac:dyDescent="0.2">
      <c r="V84" t="e">
        <f t="shared" si="1"/>
        <v>#REF!</v>
      </c>
      <c r="W84">
        <v>69</v>
      </c>
      <c r="Y84" s="228" t="e">
        <f>IF(LEN('OSNOVNA PLAČA'!#REF!)&gt;0&gt;0,'OSNOVNA PLAČA'!#REF!,"")</f>
        <v>#REF!</v>
      </c>
    </row>
    <row r="85" spans="22:25" x14ac:dyDescent="0.2">
      <c r="V85" t="e">
        <f t="shared" si="1"/>
        <v>#REF!</v>
      </c>
      <c r="W85">
        <v>70</v>
      </c>
      <c r="Y85" s="228" t="e">
        <f>IF(LEN('OSNOVNA PLAČA'!#REF!)&gt;0&gt;0,'OSNOVNA PLAČA'!#REF!,"")</f>
        <v>#REF!</v>
      </c>
    </row>
    <row r="86" spans="22:25" x14ac:dyDescent="0.2">
      <c r="V86" t="e">
        <f t="shared" si="1"/>
        <v>#REF!</v>
      </c>
      <c r="W86">
        <v>71</v>
      </c>
      <c r="Y86" s="228" t="e">
        <f>IF(LEN('OSNOVNA PLAČA'!#REF!)&gt;0&gt;0,'OSNOVNA PLAČA'!#REF!,"")</f>
        <v>#REF!</v>
      </c>
    </row>
    <row r="87" spans="22:25" x14ac:dyDescent="0.2">
      <c r="V87" t="e">
        <f t="shared" si="1"/>
        <v>#REF!</v>
      </c>
      <c r="W87">
        <v>72</v>
      </c>
      <c r="Y87" s="228" t="e">
        <f>IF(LEN('OSNOVNA PLAČA'!#REF!)&gt;0&gt;0,'OSNOVNA PLAČA'!#REF!,"")</f>
        <v>#REF!</v>
      </c>
    </row>
    <row r="88" spans="22:25" x14ac:dyDescent="0.2">
      <c r="V88" t="e">
        <f t="shared" si="1"/>
        <v>#REF!</v>
      </c>
      <c r="W88">
        <v>73</v>
      </c>
      <c r="Y88" s="228" t="e">
        <f>IF(LEN('OSNOVNA PLAČA'!#REF!)&gt;0&gt;0,'OSNOVNA PLAČA'!#REF!,"")</f>
        <v>#REF!</v>
      </c>
    </row>
    <row r="89" spans="22:25" x14ac:dyDescent="0.2">
      <c r="V89" t="e">
        <f t="shared" si="1"/>
        <v>#REF!</v>
      </c>
      <c r="W89">
        <v>74</v>
      </c>
      <c r="Y89" s="228" t="e">
        <f>IF(LEN('OSNOVNA PLAČA'!#REF!)&gt;0&gt;0,'OSNOVNA PLAČA'!#REF!,"")</f>
        <v>#REF!</v>
      </c>
    </row>
    <row r="90" spans="22:25" x14ac:dyDescent="0.2">
      <c r="V90" t="e">
        <f t="shared" si="1"/>
        <v>#REF!</v>
      </c>
      <c r="W90">
        <v>75</v>
      </c>
      <c r="Y90" s="228" t="e">
        <f>IF(LEN('OSNOVNA PLAČA'!#REF!)&gt;0&gt;0,'OSNOVNA PLAČA'!#REF!,"")</f>
        <v>#REF!</v>
      </c>
    </row>
    <row r="91" spans="22:25" x14ac:dyDescent="0.2">
      <c r="V91" t="e">
        <f t="shared" si="1"/>
        <v>#REF!</v>
      </c>
      <c r="W91">
        <v>76</v>
      </c>
      <c r="Y91" s="228" t="e">
        <f>IF(LEN('OSNOVNA PLAČA'!#REF!)&gt;0&gt;0,'OSNOVNA PLAČA'!#REF!,"")</f>
        <v>#REF!</v>
      </c>
    </row>
    <row r="92" spans="22:25" x14ac:dyDescent="0.2">
      <c r="V92" t="e">
        <f t="shared" si="1"/>
        <v>#REF!</v>
      </c>
      <c r="W92">
        <v>77</v>
      </c>
      <c r="Y92" s="228" t="e">
        <f>IF(LEN('OSNOVNA PLAČA'!#REF!)&gt;0&gt;0,'OSNOVNA PLAČA'!#REF!,"")</f>
        <v>#REF!</v>
      </c>
    </row>
    <row r="93" spans="22:25" x14ac:dyDescent="0.2">
      <c r="V93" t="e">
        <f t="shared" si="1"/>
        <v>#REF!</v>
      </c>
      <c r="W93">
        <v>78</v>
      </c>
      <c r="Y93" s="228" t="e">
        <f>IF(LEN('OSNOVNA PLAČA'!#REF!)&gt;0&gt;0,'OSNOVNA PLAČA'!#REF!,"")</f>
        <v>#REF!</v>
      </c>
    </row>
    <row r="94" spans="22:25" x14ac:dyDescent="0.2">
      <c r="V94" t="e">
        <f t="shared" si="1"/>
        <v>#REF!</v>
      </c>
      <c r="W94">
        <v>79</v>
      </c>
      <c r="Y94" s="228" t="e">
        <f>IF(LEN('OSNOVNA PLAČA'!#REF!)&gt;0&gt;0,'OSNOVNA PLAČA'!#REF!,"")</f>
        <v>#REF!</v>
      </c>
    </row>
    <row r="95" spans="22:25" x14ac:dyDescent="0.2">
      <c r="V95" t="e">
        <f t="shared" si="1"/>
        <v>#REF!</v>
      </c>
      <c r="W95">
        <v>80</v>
      </c>
      <c r="Y95" s="228" t="e">
        <f>IF(LEN('OSNOVNA PLAČA'!#REF!)&gt;0&gt;0,'OSNOVNA PLAČA'!#REF!,"")</f>
        <v>#REF!</v>
      </c>
    </row>
    <row r="96" spans="22:25" x14ac:dyDescent="0.2">
      <c r="V96" t="e">
        <f t="shared" si="1"/>
        <v>#REF!</v>
      </c>
      <c r="W96">
        <v>81</v>
      </c>
      <c r="Y96" s="228" t="e">
        <f>IF(LEN('OSNOVNA PLAČA'!#REF!)&gt;0&gt;0,'OSNOVNA PLAČA'!#REF!,"")</f>
        <v>#REF!</v>
      </c>
    </row>
    <row r="97" spans="22:25" x14ac:dyDescent="0.2">
      <c r="V97" t="e">
        <f t="shared" si="1"/>
        <v>#REF!</v>
      </c>
      <c r="W97">
        <v>82</v>
      </c>
      <c r="Y97" s="228" t="e">
        <f>IF(LEN('OSNOVNA PLAČA'!#REF!)&gt;0&gt;0,'OSNOVNA PLAČA'!#REF!,"")</f>
        <v>#REF!</v>
      </c>
    </row>
    <row r="98" spans="22:25" x14ac:dyDescent="0.2">
      <c r="V98" t="e">
        <f t="shared" si="1"/>
        <v>#REF!</v>
      </c>
      <c r="W98">
        <v>83</v>
      </c>
      <c r="Y98" s="228" t="e">
        <f>IF(LEN('OSNOVNA PLAČA'!#REF!)&gt;0&gt;0,'OSNOVNA PLAČA'!#REF!,"")</f>
        <v>#REF!</v>
      </c>
    </row>
    <row r="99" spans="22:25" x14ac:dyDescent="0.2">
      <c r="V99" t="e">
        <f t="shared" si="1"/>
        <v>#REF!</v>
      </c>
      <c r="W99">
        <v>84</v>
      </c>
      <c r="Y99" s="228" t="e">
        <f>IF(LEN('OSNOVNA PLAČA'!#REF!)&gt;0&gt;0,'OSNOVNA PLAČA'!#REF!,"")</f>
        <v>#REF!</v>
      </c>
    </row>
    <row r="100" spans="22:25" x14ac:dyDescent="0.2">
      <c r="V100" t="e">
        <f t="shared" si="1"/>
        <v>#REF!</v>
      </c>
      <c r="W100">
        <v>85</v>
      </c>
      <c r="Y100" s="228" t="e">
        <f>IF(LEN('OSNOVNA PLAČA'!#REF!)&gt;0&gt;0,'OSNOVNA PLAČA'!#REF!,"")</f>
        <v>#REF!</v>
      </c>
    </row>
    <row r="101" spans="22:25" x14ac:dyDescent="0.2">
      <c r="V101" t="e">
        <f t="shared" si="1"/>
        <v>#REF!</v>
      </c>
      <c r="W101">
        <v>86</v>
      </c>
      <c r="Y101" s="228" t="e">
        <f>IF(LEN('OSNOVNA PLAČA'!#REF!)&gt;0&gt;0,'OSNOVNA PLAČA'!#REF!,"")</f>
        <v>#REF!</v>
      </c>
    </row>
    <row r="102" spans="22:25" x14ac:dyDescent="0.2">
      <c r="V102" t="e">
        <f t="shared" si="1"/>
        <v>#REF!</v>
      </c>
      <c r="W102">
        <v>87</v>
      </c>
      <c r="Y102" s="228" t="e">
        <f>IF(LEN('OSNOVNA PLAČA'!#REF!)&gt;0&gt;0,'OSNOVNA PLAČA'!#REF!,"")</f>
        <v>#REF!</v>
      </c>
    </row>
    <row r="103" spans="22:25" x14ac:dyDescent="0.2">
      <c r="V103" t="e">
        <f t="shared" si="1"/>
        <v>#REF!</v>
      </c>
      <c r="W103">
        <v>88</v>
      </c>
      <c r="Y103" s="228" t="e">
        <f>IF(LEN('OSNOVNA PLAČA'!#REF!)&gt;0&gt;0,'OSNOVNA PLAČA'!#REF!,"")</f>
        <v>#REF!</v>
      </c>
    </row>
    <row r="104" spans="22:25" x14ac:dyDescent="0.2">
      <c r="V104" t="e">
        <f t="shared" si="1"/>
        <v>#REF!</v>
      </c>
      <c r="W104">
        <v>89</v>
      </c>
      <c r="Y104" s="228" t="e">
        <f>IF(LEN('OSNOVNA PLAČA'!#REF!)&gt;0&gt;0,'OSNOVNA PLAČA'!#REF!,"")</f>
        <v>#REF!</v>
      </c>
    </row>
    <row r="105" spans="22:25" x14ac:dyDescent="0.2">
      <c r="V105" t="e">
        <f t="shared" si="1"/>
        <v>#REF!</v>
      </c>
      <c r="W105">
        <v>90</v>
      </c>
      <c r="Y105" s="228" t="e">
        <f>IF(LEN('OSNOVNA PLAČA'!#REF!)&gt;0&gt;0,'OSNOVNA PLAČA'!#REF!,"")</f>
        <v>#REF!</v>
      </c>
    </row>
    <row r="106" spans="22:25" x14ac:dyDescent="0.2">
      <c r="V106" t="e">
        <f t="shared" si="1"/>
        <v>#REF!</v>
      </c>
      <c r="W106">
        <v>91</v>
      </c>
      <c r="Y106" s="228" t="e">
        <f>IF(LEN('OSNOVNA PLAČA'!#REF!)&gt;0&gt;0,'OSNOVNA PLAČA'!#REF!,"")</f>
        <v>#REF!</v>
      </c>
    </row>
    <row r="107" spans="22:25" x14ac:dyDescent="0.2">
      <c r="V107" t="e">
        <f t="shared" si="1"/>
        <v>#REF!</v>
      </c>
      <c r="W107">
        <v>92</v>
      </c>
      <c r="Y107" s="228" t="e">
        <f>IF(LEN('OSNOVNA PLAČA'!#REF!)&gt;0&gt;0,'OSNOVNA PLAČA'!#REF!,"")</f>
        <v>#REF!</v>
      </c>
    </row>
    <row r="108" spans="22:25" x14ac:dyDescent="0.2">
      <c r="V108" t="e">
        <f t="shared" si="1"/>
        <v>#REF!</v>
      </c>
      <c r="W108">
        <v>93</v>
      </c>
      <c r="Y108" s="228" t="e">
        <f>IF(LEN('OSNOVNA PLAČA'!#REF!)&gt;0&gt;0,'OSNOVNA PLAČA'!#REF!,"")</f>
        <v>#REF!</v>
      </c>
    </row>
    <row r="109" spans="22:25" x14ac:dyDescent="0.2">
      <c r="V109" t="e">
        <f t="shared" si="1"/>
        <v>#REF!</v>
      </c>
      <c r="W109">
        <v>94</v>
      </c>
      <c r="Y109" s="228" t="e">
        <f>IF(LEN('OSNOVNA PLAČA'!#REF!)&gt;0&gt;0,'OSNOVNA PLAČA'!#REF!,"")</f>
        <v>#REF!</v>
      </c>
    </row>
    <row r="110" spans="22:25" x14ac:dyDescent="0.2">
      <c r="V110" t="e">
        <f t="shared" si="1"/>
        <v>#REF!</v>
      </c>
      <c r="W110">
        <v>95</v>
      </c>
      <c r="Y110" s="228" t="e">
        <f>IF(LEN('OSNOVNA PLAČA'!#REF!)&gt;0&gt;0,'OSNOVNA PLAČA'!#REF!,"")</f>
        <v>#REF!</v>
      </c>
    </row>
    <row r="111" spans="22:25" x14ac:dyDescent="0.2">
      <c r="V111" t="e">
        <f t="shared" si="1"/>
        <v>#REF!</v>
      </c>
      <c r="W111">
        <v>96</v>
      </c>
      <c r="Y111" s="228" t="e">
        <f>IF(LEN('OSNOVNA PLAČA'!#REF!)&gt;0&gt;0,'OSNOVNA PLAČA'!#REF!,"")</f>
        <v>#REF!</v>
      </c>
    </row>
    <row r="112" spans="22:25" x14ac:dyDescent="0.2">
      <c r="V112" t="e">
        <f t="shared" si="1"/>
        <v>#REF!</v>
      </c>
      <c r="W112">
        <v>97</v>
      </c>
      <c r="Y112" s="228" t="e">
        <f>IF(LEN('OSNOVNA PLAČA'!#REF!)&gt;0&gt;0,'OSNOVNA PLAČA'!#REF!,"")</f>
        <v>#REF!</v>
      </c>
    </row>
    <row r="113" spans="22:25" x14ac:dyDescent="0.2">
      <c r="V113" t="e">
        <f t="shared" si="1"/>
        <v>#REF!</v>
      </c>
      <c r="W113">
        <v>98</v>
      </c>
      <c r="Y113" s="228" t="e">
        <f>IF(LEN('OSNOVNA PLAČA'!#REF!)&gt;0&gt;0,'OSNOVNA PLAČA'!#REF!,"")</f>
        <v>#REF!</v>
      </c>
    </row>
    <row r="114" spans="22:25" x14ac:dyDescent="0.2">
      <c r="V114" t="e">
        <f t="shared" si="1"/>
        <v>#REF!</v>
      </c>
      <c r="W114">
        <v>99</v>
      </c>
      <c r="Y114" s="228" t="e">
        <f>IF(LEN('OSNOVNA PLAČA'!#REF!)&gt;0&gt;0,'OSNOVNA PLAČA'!#REF!,"")</f>
        <v>#REF!</v>
      </c>
    </row>
    <row r="115" spans="22:25" x14ac:dyDescent="0.2">
      <c r="V115" t="e">
        <f t="shared" si="1"/>
        <v>#REF!</v>
      </c>
      <c r="W115">
        <v>100</v>
      </c>
      <c r="Y115" s="228" t="e">
        <f>IF(LEN('OSNOVNA PLAČA'!#REF!)&gt;0&gt;0,'OSNOVNA PLAČA'!#REF!,"")</f>
        <v>#REF!</v>
      </c>
    </row>
    <row r="116" spans="22:25" x14ac:dyDescent="0.2">
      <c r="V116" t="e">
        <f t="shared" si="1"/>
        <v>#REF!</v>
      </c>
      <c r="W116">
        <v>101</v>
      </c>
      <c r="Y116" s="228" t="e">
        <f>IF(LEN('OSNOVNA PLAČA'!#REF!)&gt;0&gt;0,'OSNOVNA PLAČA'!#REF!,"")</f>
        <v>#REF!</v>
      </c>
    </row>
    <row r="117" spans="22:25" x14ac:dyDescent="0.2">
      <c r="V117" t="e">
        <f t="shared" si="1"/>
        <v>#REF!</v>
      </c>
      <c r="W117">
        <v>102</v>
      </c>
      <c r="Y117" s="228" t="e">
        <f>IF(LEN('OSNOVNA PLAČA'!#REF!)&gt;0&gt;0,'OSNOVNA PLAČA'!#REF!,"")</f>
        <v>#REF!</v>
      </c>
    </row>
    <row r="118" spans="22:25" x14ac:dyDescent="0.2">
      <c r="V118" t="e">
        <f t="shared" si="1"/>
        <v>#REF!</v>
      </c>
      <c r="W118">
        <v>103</v>
      </c>
      <c r="Y118" s="228" t="e">
        <f>IF(LEN('OSNOVNA PLAČA'!#REF!)&gt;0&gt;0,'OSNOVNA PLAČA'!#REF!,"")</f>
        <v>#REF!</v>
      </c>
    </row>
    <row r="119" spans="22:25" x14ac:dyDescent="0.2">
      <c r="V119" t="e">
        <f t="shared" si="1"/>
        <v>#REF!</v>
      </c>
      <c r="W119">
        <v>104</v>
      </c>
      <c r="Y119" s="228" t="e">
        <f>IF(LEN('OSNOVNA PLAČA'!#REF!)&gt;0&gt;0,'OSNOVNA PLAČA'!#REF!,"")</f>
        <v>#REF!</v>
      </c>
    </row>
    <row r="120" spans="22:25" x14ac:dyDescent="0.2">
      <c r="V120" t="e">
        <f t="shared" si="1"/>
        <v>#REF!</v>
      </c>
      <c r="W120">
        <v>105</v>
      </c>
      <c r="Y120" s="228" t="e">
        <f>IF(LEN('OSNOVNA PLAČA'!#REF!)&gt;0&gt;0,'OSNOVNA PLAČA'!#REF!,"")</f>
        <v>#REF!</v>
      </c>
    </row>
    <row r="121" spans="22:25" x14ac:dyDescent="0.2">
      <c r="V121" t="e">
        <f t="shared" si="1"/>
        <v>#REF!</v>
      </c>
      <c r="W121">
        <v>106</v>
      </c>
      <c r="Y121" s="228" t="e">
        <f>IF(LEN('OSNOVNA PLAČA'!#REF!)&gt;0&gt;0,'OSNOVNA PLAČA'!#REF!,"")</f>
        <v>#REF!</v>
      </c>
    </row>
    <row r="122" spans="22:25" x14ac:dyDescent="0.2">
      <c r="V122" t="e">
        <f t="shared" si="1"/>
        <v>#REF!</v>
      </c>
      <c r="W122">
        <v>107</v>
      </c>
      <c r="Y122" s="228" t="e">
        <f>IF(LEN('OSNOVNA PLAČA'!#REF!)&gt;0&gt;0,'OSNOVNA PLAČA'!#REF!,"")</f>
        <v>#REF!</v>
      </c>
    </row>
    <row r="123" spans="22:25" x14ac:dyDescent="0.2">
      <c r="V123" t="e">
        <f t="shared" si="1"/>
        <v>#REF!</v>
      </c>
      <c r="W123">
        <v>108</v>
      </c>
      <c r="Y123" s="228" t="e">
        <f>IF(LEN('OSNOVNA PLAČA'!#REF!)&gt;0&gt;0,'OSNOVNA PLAČA'!#REF!,"")</f>
        <v>#REF!</v>
      </c>
    </row>
    <row r="124" spans="22:25" x14ac:dyDescent="0.2">
      <c r="V124" t="e">
        <f t="shared" si="1"/>
        <v>#REF!</v>
      </c>
      <c r="W124">
        <v>109</v>
      </c>
      <c r="Y124" s="228" t="e">
        <f>IF(LEN('OSNOVNA PLAČA'!#REF!)&gt;0&gt;0,'OSNOVNA PLAČA'!#REF!,"")</f>
        <v>#REF!</v>
      </c>
    </row>
    <row r="125" spans="22:25" x14ac:dyDescent="0.2">
      <c r="V125" t="e">
        <f t="shared" si="1"/>
        <v>#REF!</v>
      </c>
      <c r="W125">
        <v>110</v>
      </c>
      <c r="Y125" s="228" t="e">
        <f>IF(LEN('OSNOVNA PLAČA'!#REF!)&gt;0&gt;0,'OSNOVNA PLAČA'!#REF!,"")</f>
        <v>#REF!</v>
      </c>
    </row>
    <row r="126" spans="22:25" x14ac:dyDescent="0.2">
      <c r="V126" t="e">
        <f t="shared" si="1"/>
        <v>#REF!</v>
      </c>
      <c r="W126">
        <v>111</v>
      </c>
      <c r="Y126" s="228" t="e">
        <f>IF(LEN('OSNOVNA PLAČA'!#REF!)&gt;0&gt;0,'OSNOVNA PLAČA'!#REF!,"")</f>
        <v>#REF!</v>
      </c>
    </row>
    <row r="127" spans="22:25" x14ac:dyDescent="0.2">
      <c r="V127" t="e">
        <f t="shared" si="1"/>
        <v>#REF!</v>
      </c>
      <c r="W127">
        <v>112</v>
      </c>
      <c r="Y127" s="228" t="e">
        <f>IF(LEN('OSNOVNA PLAČA'!#REF!)&gt;0&gt;0,'OSNOVNA PLAČA'!#REF!,"")</f>
        <v>#REF!</v>
      </c>
    </row>
    <row r="128" spans="22:25" x14ac:dyDescent="0.2">
      <c r="V128" t="e">
        <f t="shared" si="1"/>
        <v>#REF!</v>
      </c>
      <c r="W128">
        <v>113</v>
      </c>
      <c r="Y128" s="228" t="e">
        <f>IF(LEN('OSNOVNA PLAČA'!#REF!)&gt;0&gt;0,'OSNOVNA PLAČA'!#REF!,"")</f>
        <v>#REF!</v>
      </c>
    </row>
    <row r="129" spans="22:25" x14ac:dyDescent="0.2">
      <c r="V129" t="e">
        <f t="shared" si="1"/>
        <v>#REF!</v>
      </c>
      <c r="W129">
        <v>114</v>
      </c>
      <c r="Y129" s="228" t="e">
        <f>IF(LEN('OSNOVNA PLAČA'!#REF!)&gt;0&gt;0,'OSNOVNA PLAČA'!#REF!,"")</f>
        <v>#REF!</v>
      </c>
    </row>
    <row r="130" spans="22:25" x14ac:dyDescent="0.2">
      <c r="V130" t="e">
        <f t="shared" si="1"/>
        <v>#REF!</v>
      </c>
      <c r="W130">
        <v>115</v>
      </c>
      <c r="Y130" s="228" t="e">
        <f>IF(LEN('OSNOVNA PLAČA'!#REF!)&gt;0&gt;0,'OSNOVNA PLAČA'!#REF!,"")</f>
        <v>#REF!</v>
      </c>
    </row>
    <row r="131" spans="22:25" x14ac:dyDescent="0.2">
      <c r="V131" t="e">
        <f t="shared" si="1"/>
        <v>#REF!</v>
      </c>
      <c r="W131">
        <v>116</v>
      </c>
      <c r="Y131" s="228" t="e">
        <f>IF(LEN('OSNOVNA PLAČA'!#REF!)&gt;0&gt;0,'OSNOVNA PLAČA'!#REF!,"")</f>
        <v>#REF!</v>
      </c>
    </row>
    <row r="132" spans="22:25" x14ac:dyDescent="0.2">
      <c r="V132" t="e">
        <f t="shared" si="1"/>
        <v>#REF!</v>
      </c>
      <c r="W132">
        <v>117</v>
      </c>
      <c r="Y132" s="228" t="e">
        <f>IF(LEN('OSNOVNA PLAČA'!#REF!)&gt;0&gt;0,'OSNOVNA PLAČA'!#REF!,"")</f>
        <v>#REF!</v>
      </c>
    </row>
    <row r="133" spans="22:25" x14ac:dyDescent="0.2">
      <c r="V133" t="e">
        <f t="shared" si="1"/>
        <v>#REF!</v>
      </c>
      <c r="W133">
        <v>118</v>
      </c>
      <c r="Y133" s="228" t="e">
        <f>IF(LEN('OSNOVNA PLAČA'!#REF!)&gt;0&gt;0,'OSNOVNA PLAČA'!#REF!,"")</f>
        <v>#REF!</v>
      </c>
    </row>
    <row r="134" spans="22:25" x14ac:dyDescent="0.2">
      <c r="V134" t="e">
        <f t="shared" si="1"/>
        <v>#REF!</v>
      </c>
      <c r="W134">
        <v>119</v>
      </c>
      <c r="Y134" s="228" t="e">
        <f>IF(LEN('OSNOVNA PLAČA'!#REF!)&gt;0&gt;0,'OSNOVNA PLAČA'!#REF!,"")</f>
        <v>#REF!</v>
      </c>
    </row>
    <row r="135" spans="22:25" x14ac:dyDescent="0.2">
      <c r="V135" t="e">
        <f t="shared" si="1"/>
        <v>#REF!</v>
      </c>
      <c r="W135">
        <v>120</v>
      </c>
      <c r="Y135" s="228" t="e">
        <f>IF(LEN('OSNOVNA PLAČA'!#REF!)&gt;0&gt;0,'OSNOVNA PLAČA'!#REF!,"")</f>
        <v>#REF!</v>
      </c>
    </row>
    <row r="136" spans="22:25" x14ac:dyDescent="0.2">
      <c r="V136" t="e">
        <f t="shared" si="1"/>
        <v>#REF!</v>
      </c>
      <c r="W136">
        <v>121</v>
      </c>
      <c r="Y136" s="228" t="e">
        <f>IF(LEN('OSNOVNA PLAČA'!#REF!)&gt;0&gt;0,'OSNOVNA PLAČA'!#REF!,"")</f>
        <v>#REF!</v>
      </c>
    </row>
    <row r="137" spans="22:25" x14ac:dyDescent="0.2">
      <c r="V137" t="e">
        <f t="shared" si="1"/>
        <v>#REF!</v>
      </c>
      <c r="W137">
        <v>122</v>
      </c>
      <c r="Y137" s="228" t="e">
        <f>IF(LEN('OSNOVNA PLAČA'!#REF!)&gt;0&gt;0,'OSNOVNA PLAČA'!#REF!,"")</f>
        <v>#REF!</v>
      </c>
    </row>
    <row r="138" spans="22:25" x14ac:dyDescent="0.2">
      <c r="V138" t="e">
        <f t="shared" si="1"/>
        <v>#REF!</v>
      </c>
      <c r="W138">
        <v>123</v>
      </c>
      <c r="Y138" s="228" t="e">
        <f>IF(LEN('OSNOVNA PLAČA'!#REF!)&gt;0&gt;0,'OSNOVNA PLAČA'!#REF!,"")</f>
        <v>#REF!</v>
      </c>
    </row>
    <row r="139" spans="22:25" x14ac:dyDescent="0.2">
      <c r="V139" t="e">
        <f t="shared" si="1"/>
        <v>#REF!</v>
      </c>
      <c r="W139">
        <v>124</v>
      </c>
      <c r="Y139" s="228" t="e">
        <f>IF(LEN('OSNOVNA PLAČA'!#REF!)&gt;0&gt;0,'OSNOVNA PLAČA'!#REF!,"")</f>
        <v>#REF!</v>
      </c>
    </row>
    <row r="140" spans="22:25" x14ac:dyDescent="0.2">
      <c r="V140" t="e">
        <f t="shared" si="1"/>
        <v>#REF!</v>
      </c>
      <c r="W140">
        <v>125</v>
      </c>
      <c r="Y140" s="228" t="e">
        <f>IF(LEN('OSNOVNA PLAČA'!#REF!)&gt;0&gt;0,'OSNOVNA PLAČA'!#REF!,"")</f>
        <v>#REF!</v>
      </c>
    </row>
    <row r="141" spans="22:25" x14ac:dyDescent="0.2">
      <c r="V141" t="e">
        <f t="shared" si="1"/>
        <v>#REF!</v>
      </c>
      <c r="W141">
        <v>126</v>
      </c>
      <c r="Y141" s="228" t="e">
        <f>IF(LEN('OSNOVNA PLAČA'!#REF!)&gt;0&gt;0,'OSNOVNA PLAČA'!#REF!,"")</f>
        <v>#REF!</v>
      </c>
    </row>
    <row r="142" spans="22:25" x14ac:dyDescent="0.2">
      <c r="V142" t="e">
        <f t="shared" si="1"/>
        <v>#REF!</v>
      </c>
      <c r="W142">
        <v>127</v>
      </c>
      <c r="Y142" s="228" t="e">
        <f>IF(LEN('OSNOVNA PLAČA'!#REF!)&gt;0&gt;0,'OSNOVNA PLAČA'!#REF!,"")</f>
        <v>#REF!</v>
      </c>
    </row>
    <row r="143" spans="22:25" x14ac:dyDescent="0.2">
      <c r="V143" t="e">
        <f t="shared" si="1"/>
        <v>#REF!</v>
      </c>
      <c r="W143">
        <v>128</v>
      </c>
      <c r="Y143" s="228" t="e">
        <f>IF(LEN('OSNOVNA PLAČA'!#REF!)&gt;0&gt;0,'OSNOVNA PLAČA'!#REF!,"")</f>
        <v>#REF!</v>
      </c>
    </row>
    <row r="144" spans="22:25" x14ac:dyDescent="0.2">
      <c r="V144" t="e">
        <f t="shared" si="1"/>
        <v>#REF!</v>
      </c>
      <c r="W144">
        <v>129</v>
      </c>
      <c r="Y144" s="228" t="e">
        <f>IF(LEN('OSNOVNA PLAČA'!#REF!)&gt;0&gt;0,'OSNOVNA PLAČA'!#REF!,"")</f>
        <v>#REF!</v>
      </c>
    </row>
    <row r="145" spans="22:25" x14ac:dyDescent="0.2">
      <c r="V145" t="e">
        <f t="shared" ref="V145:V208" si="2">IF(LEN(Y145)&gt;0,CONCATENATE(TEXT(W145,0),"   ",Y145),"")</f>
        <v>#REF!</v>
      </c>
      <c r="W145">
        <v>130</v>
      </c>
      <c r="Y145" s="228" t="e">
        <f>IF(LEN('OSNOVNA PLAČA'!#REF!)&gt;0&gt;0,'OSNOVNA PLAČA'!#REF!,"")</f>
        <v>#REF!</v>
      </c>
    </row>
    <row r="146" spans="22:25" x14ac:dyDescent="0.2">
      <c r="V146" t="e">
        <f t="shared" si="2"/>
        <v>#REF!</v>
      </c>
      <c r="W146">
        <v>131</v>
      </c>
      <c r="Y146" s="228" t="e">
        <f>IF(LEN('OSNOVNA PLAČA'!#REF!)&gt;0&gt;0,'OSNOVNA PLAČA'!#REF!,"")</f>
        <v>#REF!</v>
      </c>
    </row>
    <row r="147" spans="22:25" x14ac:dyDescent="0.2">
      <c r="V147" t="e">
        <f t="shared" si="2"/>
        <v>#REF!</v>
      </c>
      <c r="W147">
        <v>132</v>
      </c>
      <c r="Y147" s="228" t="e">
        <f>IF(LEN('OSNOVNA PLAČA'!#REF!)&gt;0&gt;0,'OSNOVNA PLAČA'!#REF!,"")</f>
        <v>#REF!</v>
      </c>
    </row>
    <row r="148" spans="22:25" x14ac:dyDescent="0.2">
      <c r="V148" t="e">
        <f t="shared" si="2"/>
        <v>#REF!</v>
      </c>
      <c r="W148">
        <v>133</v>
      </c>
      <c r="Y148" s="228" t="e">
        <f>IF(LEN('OSNOVNA PLAČA'!#REF!)&gt;0&gt;0,'OSNOVNA PLAČA'!#REF!,"")</f>
        <v>#REF!</v>
      </c>
    </row>
    <row r="149" spans="22:25" x14ac:dyDescent="0.2">
      <c r="V149" t="e">
        <f t="shared" si="2"/>
        <v>#REF!</v>
      </c>
      <c r="W149">
        <v>134</v>
      </c>
      <c r="Y149" s="228" t="e">
        <f>IF(LEN('OSNOVNA PLAČA'!#REF!)&gt;0&gt;0,'OSNOVNA PLAČA'!#REF!,"")</f>
        <v>#REF!</v>
      </c>
    </row>
    <row r="150" spans="22:25" x14ac:dyDescent="0.2">
      <c r="V150" t="e">
        <f t="shared" si="2"/>
        <v>#REF!</v>
      </c>
      <c r="W150">
        <v>135</v>
      </c>
      <c r="Y150" s="228" t="e">
        <f>IF(LEN('OSNOVNA PLAČA'!#REF!)&gt;0&gt;0,'OSNOVNA PLAČA'!#REF!,"")</f>
        <v>#REF!</v>
      </c>
    </row>
    <row r="151" spans="22:25" x14ac:dyDescent="0.2">
      <c r="V151" t="e">
        <f t="shared" si="2"/>
        <v>#REF!</v>
      </c>
      <c r="W151">
        <v>136</v>
      </c>
      <c r="Y151" s="228" t="e">
        <f>IF(LEN('OSNOVNA PLAČA'!#REF!)&gt;0&gt;0,'OSNOVNA PLAČA'!#REF!,"")</f>
        <v>#REF!</v>
      </c>
    </row>
    <row r="152" spans="22:25" x14ac:dyDescent="0.2">
      <c r="V152" t="e">
        <f t="shared" si="2"/>
        <v>#REF!</v>
      </c>
      <c r="W152">
        <v>137</v>
      </c>
      <c r="Y152" s="228" t="e">
        <f>IF(LEN('OSNOVNA PLAČA'!#REF!)&gt;0&gt;0,'OSNOVNA PLAČA'!#REF!,"")</f>
        <v>#REF!</v>
      </c>
    </row>
    <row r="153" spans="22:25" x14ac:dyDescent="0.2">
      <c r="V153" t="e">
        <f t="shared" si="2"/>
        <v>#REF!</v>
      </c>
      <c r="W153">
        <v>138</v>
      </c>
      <c r="Y153" s="228" t="e">
        <f>IF(LEN('OSNOVNA PLAČA'!#REF!)&gt;0&gt;0,'OSNOVNA PLAČA'!#REF!,"")</f>
        <v>#REF!</v>
      </c>
    </row>
    <row r="154" spans="22:25" x14ac:dyDescent="0.2">
      <c r="V154" t="e">
        <f t="shared" si="2"/>
        <v>#REF!</v>
      </c>
      <c r="W154">
        <v>139</v>
      </c>
      <c r="Y154" s="228" t="e">
        <f>IF(LEN('OSNOVNA PLAČA'!#REF!)&gt;0&gt;0,'OSNOVNA PLAČA'!#REF!,"")</f>
        <v>#REF!</v>
      </c>
    </row>
    <row r="155" spans="22:25" x14ac:dyDescent="0.2">
      <c r="V155" t="e">
        <f t="shared" si="2"/>
        <v>#REF!</v>
      </c>
      <c r="W155">
        <v>140</v>
      </c>
      <c r="Y155" s="228" t="e">
        <f>IF(LEN('OSNOVNA PLAČA'!#REF!)&gt;0&gt;0,'OSNOVNA PLAČA'!#REF!,"")</f>
        <v>#REF!</v>
      </c>
    </row>
    <row r="156" spans="22:25" x14ac:dyDescent="0.2">
      <c r="V156" t="e">
        <f t="shared" si="2"/>
        <v>#REF!</v>
      </c>
      <c r="W156">
        <v>141</v>
      </c>
      <c r="Y156" s="228" t="e">
        <f>IF(LEN('OSNOVNA PLAČA'!#REF!)&gt;0&gt;0,'OSNOVNA PLAČA'!#REF!,"")</f>
        <v>#REF!</v>
      </c>
    </row>
    <row r="157" spans="22:25" x14ac:dyDescent="0.2">
      <c r="V157" t="e">
        <f t="shared" si="2"/>
        <v>#REF!</v>
      </c>
      <c r="W157">
        <v>142</v>
      </c>
      <c r="Y157" s="228" t="e">
        <f>IF(LEN('OSNOVNA PLAČA'!#REF!)&gt;0&gt;0,'OSNOVNA PLAČA'!#REF!,"")</f>
        <v>#REF!</v>
      </c>
    </row>
    <row r="158" spans="22:25" x14ac:dyDescent="0.2">
      <c r="V158" t="e">
        <f t="shared" si="2"/>
        <v>#REF!</v>
      </c>
      <c r="W158">
        <v>143</v>
      </c>
      <c r="Y158" s="228" t="e">
        <f>IF(LEN('OSNOVNA PLAČA'!#REF!)&gt;0&gt;0,'OSNOVNA PLAČA'!#REF!,"")</f>
        <v>#REF!</v>
      </c>
    </row>
    <row r="159" spans="22:25" x14ac:dyDescent="0.2">
      <c r="V159" t="e">
        <f t="shared" si="2"/>
        <v>#REF!</v>
      </c>
      <c r="W159">
        <v>144</v>
      </c>
      <c r="Y159" s="228" t="e">
        <f>IF(LEN('OSNOVNA PLAČA'!#REF!)&gt;0&gt;0,'OSNOVNA PLAČA'!#REF!,"")</f>
        <v>#REF!</v>
      </c>
    </row>
    <row r="160" spans="22:25" x14ac:dyDescent="0.2">
      <c r="V160" t="e">
        <f t="shared" si="2"/>
        <v>#REF!</v>
      </c>
      <c r="W160">
        <v>145</v>
      </c>
      <c r="Y160" s="228" t="e">
        <f>IF(LEN('OSNOVNA PLAČA'!#REF!)&gt;0&gt;0,'OSNOVNA PLAČA'!#REF!,"")</f>
        <v>#REF!</v>
      </c>
    </row>
    <row r="161" spans="22:25" x14ac:dyDescent="0.2">
      <c r="V161" t="e">
        <f t="shared" si="2"/>
        <v>#REF!</v>
      </c>
      <c r="W161">
        <v>146</v>
      </c>
      <c r="Y161" s="228" t="e">
        <f>IF(LEN('OSNOVNA PLAČA'!#REF!)&gt;0&gt;0,'OSNOVNA PLAČA'!#REF!,"")</f>
        <v>#REF!</v>
      </c>
    </row>
    <row r="162" spans="22:25" x14ac:dyDescent="0.2">
      <c r="V162" t="e">
        <f t="shared" si="2"/>
        <v>#REF!</v>
      </c>
      <c r="W162">
        <v>147</v>
      </c>
      <c r="Y162" s="228" t="e">
        <f>IF(LEN('OSNOVNA PLAČA'!#REF!)&gt;0&gt;0,'OSNOVNA PLAČA'!#REF!,"")</f>
        <v>#REF!</v>
      </c>
    </row>
    <row r="163" spans="22:25" x14ac:dyDescent="0.2">
      <c r="V163" t="e">
        <f t="shared" si="2"/>
        <v>#REF!</v>
      </c>
      <c r="W163">
        <v>148</v>
      </c>
      <c r="Y163" s="228" t="e">
        <f>IF(LEN('OSNOVNA PLAČA'!#REF!)&gt;0&gt;0,'OSNOVNA PLAČA'!#REF!,"")</f>
        <v>#REF!</v>
      </c>
    </row>
    <row r="164" spans="22:25" x14ac:dyDescent="0.2">
      <c r="V164" t="e">
        <f t="shared" si="2"/>
        <v>#REF!</v>
      </c>
      <c r="W164">
        <v>149</v>
      </c>
      <c r="Y164" s="228" t="e">
        <f>IF(LEN('OSNOVNA PLAČA'!#REF!)&gt;0&gt;0,'OSNOVNA PLAČA'!#REF!,"")</f>
        <v>#REF!</v>
      </c>
    </row>
    <row r="165" spans="22:25" x14ac:dyDescent="0.2">
      <c r="V165" t="e">
        <f t="shared" si="2"/>
        <v>#REF!</v>
      </c>
      <c r="W165">
        <v>150</v>
      </c>
      <c r="Y165" s="228" t="e">
        <f>IF(LEN('OSNOVNA PLAČA'!#REF!)&gt;0&gt;0,'OSNOVNA PLAČA'!#REF!,"")</f>
        <v>#REF!</v>
      </c>
    </row>
    <row r="166" spans="22:25" x14ac:dyDescent="0.2">
      <c r="V166" t="e">
        <f t="shared" si="2"/>
        <v>#REF!</v>
      </c>
      <c r="W166">
        <v>151</v>
      </c>
      <c r="Y166" s="228" t="e">
        <f>IF(LEN('OSNOVNA PLAČA'!#REF!)&gt;0&gt;0,'OSNOVNA PLAČA'!#REF!,"")</f>
        <v>#REF!</v>
      </c>
    </row>
    <row r="167" spans="22:25" x14ac:dyDescent="0.2">
      <c r="V167" t="e">
        <f t="shared" si="2"/>
        <v>#REF!</v>
      </c>
      <c r="W167">
        <v>152</v>
      </c>
      <c r="Y167" s="228" t="e">
        <f>IF(LEN('OSNOVNA PLAČA'!#REF!)&gt;0&gt;0,'OSNOVNA PLAČA'!#REF!,"")</f>
        <v>#REF!</v>
      </c>
    </row>
    <row r="168" spans="22:25" x14ac:dyDescent="0.2">
      <c r="V168" t="e">
        <f t="shared" si="2"/>
        <v>#REF!</v>
      </c>
      <c r="W168">
        <v>153</v>
      </c>
      <c r="Y168" s="228" t="e">
        <f>IF(LEN('OSNOVNA PLAČA'!#REF!)&gt;0&gt;0,'OSNOVNA PLAČA'!#REF!,"")</f>
        <v>#REF!</v>
      </c>
    </row>
    <row r="169" spans="22:25" x14ac:dyDescent="0.2">
      <c r="V169" t="e">
        <f t="shared" si="2"/>
        <v>#REF!</v>
      </c>
      <c r="W169">
        <v>154</v>
      </c>
      <c r="Y169" s="228" t="e">
        <f>IF(LEN('OSNOVNA PLAČA'!#REF!)&gt;0&gt;0,'OSNOVNA PLAČA'!#REF!,"")</f>
        <v>#REF!</v>
      </c>
    </row>
    <row r="170" spans="22:25" x14ac:dyDescent="0.2">
      <c r="V170" t="e">
        <f t="shared" si="2"/>
        <v>#REF!</v>
      </c>
      <c r="W170">
        <v>155</v>
      </c>
      <c r="Y170" s="228" t="e">
        <f>IF(LEN('OSNOVNA PLAČA'!#REF!)&gt;0&gt;0,'OSNOVNA PLAČA'!#REF!,"")</f>
        <v>#REF!</v>
      </c>
    </row>
    <row r="171" spans="22:25" x14ac:dyDescent="0.2">
      <c r="V171" t="e">
        <f t="shared" si="2"/>
        <v>#REF!</v>
      </c>
      <c r="W171">
        <v>156</v>
      </c>
      <c r="Y171" s="228" t="e">
        <f>IF(LEN('OSNOVNA PLAČA'!#REF!)&gt;0&gt;0,'OSNOVNA PLAČA'!#REF!,"")</f>
        <v>#REF!</v>
      </c>
    </row>
    <row r="172" spans="22:25" x14ac:dyDescent="0.2">
      <c r="V172" t="e">
        <f t="shared" si="2"/>
        <v>#REF!</v>
      </c>
      <c r="W172">
        <v>157</v>
      </c>
      <c r="Y172" s="228" t="e">
        <f>IF(LEN('OSNOVNA PLAČA'!#REF!)&gt;0&gt;0,'OSNOVNA PLAČA'!#REF!,"")</f>
        <v>#REF!</v>
      </c>
    </row>
    <row r="173" spans="22:25" x14ac:dyDescent="0.2">
      <c r="V173" t="e">
        <f t="shared" si="2"/>
        <v>#REF!</v>
      </c>
      <c r="W173">
        <v>158</v>
      </c>
      <c r="Y173" s="228" t="e">
        <f>IF(LEN('OSNOVNA PLAČA'!#REF!)&gt;0&gt;0,'OSNOVNA PLAČA'!#REF!,"")</f>
        <v>#REF!</v>
      </c>
    </row>
    <row r="174" spans="22:25" x14ac:dyDescent="0.2">
      <c r="V174" t="e">
        <f t="shared" si="2"/>
        <v>#REF!</v>
      </c>
      <c r="W174">
        <v>159</v>
      </c>
      <c r="Y174" s="228" t="e">
        <f>IF(LEN('OSNOVNA PLAČA'!#REF!)&gt;0&gt;0,'OSNOVNA PLAČA'!#REF!,"")</f>
        <v>#REF!</v>
      </c>
    </row>
    <row r="175" spans="22:25" x14ac:dyDescent="0.2">
      <c r="V175" t="e">
        <f t="shared" si="2"/>
        <v>#REF!</v>
      </c>
      <c r="W175">
        <v>160</v>
      </c>
      <c r="Y175" s="228" t="e">
        <f>IF(LEN('OSNOVNA PLAČA'!#REF!)&gt;0&gt;0,'OSNOVNA PLAČA'!#REF!,"")</f>
        <v>#REF!</v>
      </c>
    </row>
    <row r="176" spans="22:25" x14ac:dyDescent="0.2">
      <c r="V176" t="e">
        <f t="shared" si="2"/>
        <v>#REF!</v>
      </c>
      <c r="W176">
        <v>161</v>
      </c>
      <c r="Y176" s="228" t="e">
        <f>IF(LEN('OSNOVNA PLAČA'!#REF!)&gt;0&gt;0,'OSNOVNA PLAČA'!#REF!,"")</f>
        <v>#REF!</v>
      </c>
    </row>
    <row r="177" spans="22:25" x14ac:dyDescent="0.2">
      <c r="V177" t="e">
        <f t="shared" si="2"/>
        <v>#REF!</v>
      </c>
      <c r="W177">
        <v>162</v>
      </c>
      <c r="Y177" s="228" t="e">
        <f>IF(LEN('OSNOVNA PLAČA'!#REF!)&gt;0&gt;0,'OSNOVNA PLAČA'!#REF!,"")</f>
        <v>#REF!</v>
      </c>
    </row>
    <row r="178" spans="22:25" x14ac:dyDescent="0.2">
      <c r="V178" t="e">
        <f t="shared" si="2"/>
        <v>#REF!</v>
      </c>
      <c r="W178">
        <v>163</v>
      </c>
      <c r="Y178" s="228" t="e">
        <f>IF(LEN('OSNOVNA PLAČA'!#REF!)&gt;0&gt;0,'OSNOVNA PLAČA'!#REF!,"")</f>
        <v>#REF!</v>
      </c>
    </row>
    <row r="179" spans="22:25" x14ac:dyDescent="0.2">
      <c r="V179" t="e">
        <f t="shared" si="2"/>
        <v>#REF!</v>
      </c>
      <c r="W179">
        <v>164</v>
      </c>
      <c r="Y179" s="228" t="e">
        <f>IF(LEN('OSNOVNA PLAČA'!#REF!)&gt;0&gt;0,'OSNOVNA PLAČA'!#REF!,"")</f>
        <v>#REF!</v>
      </c>
    </row>
    <row r="180" spans="22:25" x14ac:dyDescent="0.2">
      <c r="V180" t="e">
        <f t="shared" si="2"/>
        <v>#REF!</v>
      </c>
      <c r="W180">
        <v>165</v>
      </c>
      <c r="Y180" s="228" t="e">
        <f>IF(LEN('OSNOVNA PLAČA'!#REF!)&gt;0&gt;0,'OSNOVNA PLAČA'!#REF!,"")</f>
        <v>#REF!</v>
      </c>
    </row>
    <row r="181" spans="22:25" x14ac:dyDescent="0.2">
      <c r="V181" t="e">
        <f t="shared" si="2"/>
        <v>#REF!</v>
      </c>
      <c r="W181">
        <v>166</v>
      </c>
      <c r="Y181" s="228" t="e">
        <f>IF(LEN('OSNOVNA PLAČA'!#REF!)&gt;0&gt;0,'OSNOVNA PLAČA'!#REF!,"")</f>
        <v>#REF!</v>
      </c>
    </row>
    <row r="182" spans="22:25" x14ac:dyDescent="0.2">
      <c r="V182" t="e">
        <f t="shared" si="2"/>
        <v>#REF!</v>
      </c>
      <c r="W182">
        <v>167</v>
      </c>
      <c r="Y182" s="228" t="e">
        <f>IF(LEN('OSNOVNA PLAČA'!#REF!)&gt;0&gt;0,'OSNOVNA PLAČA'!#REF!,"")</f>
        <v>#REF!</v>
      </c>
    </row>
    <row r="183" spans="22:25" x14ac:dyDescent="0.2">
      <c r="V183" t="e">
        <f t="shared" si="2"/>
        <v>#REF!</v>
      </c>
      <c r="W183">
        <v>168</v>
      </c>
      <c r="Y183" s="228" t="e">
        <f>IF(LEN('OSNOVNA PLAČA'!#REF!)&gt;0&gt;0,'OSNOVNA PLAČA'!#REF!,"")</f>
        <v>#REF!</v>
      </c>
    </row>
    <row r="184" spans="22:25" x14ac:dyDescent="0.2">
      <c r="V184" t="e">
        <f t="shared" si="2"/>
        <v>#REF!</v>
      </c>
      <c r="W184">
        <v>169</v>
      </c>
      <c r="Y184" s="228" t="e">
        <f>IF(LEN('OSNOVNA PLAČA'!#REF!)&gt;0&gt;0,'OSNOVNA PLAČA'!#REF!,"")</f>
        <v>#REF!</v>
      </c>
    </row>
    <row r="185" spans="22:25" x14ac:dyDescent="0.2">
      <c r="V185" t="e">
        <f t="shared" si="2"/>
        <v>#REF!</v>
      </c>
      <c r="W185">
        <v>170</v>
      </c>
      <c r="Y185" s="228" t="e">
        <f>IF(LEN('OSNOVNA PLAČA'!#REF!)&gt;0&gt;0,'OSNOVNA PLAČA'!#REF!,"")</f>
        <v>#REF!</v>
      </c>
    </row>
    <row r="186" spans="22:25" x14ac:dyDescent="0.2">
      <c r="V186" t="e">
        <f t="shared" si="2"/>
        <v>#REF!</v>
      </c>
      <c r="W186">
        <v>171</v>
      </c>
      <c r="Y186" s="228" t="e">
        <f>IF(LEN('OSNOVNA PLAČA'!#REF!)&gt;0&gt;0,'OSNOVNA PLAČA'!#REF!,"")</f>
        <v>#REF!</v>
      </c>
    </row>
    <row r="187" spans="22:25" x14ac:dyDescent="0.2">
      <c r="V187" t="e">
        <f t="shared" si="2"/>
        <v>#REF!</v>
      </c>
      <c r="W187">
        <v>172</v>
      </c>
      <c r="Y187" s="228" t="e">
        <f>IF(LEN('OSNOVNA PLAČA'!#REF!)&gt;0&gt;0,'OSNOVNA PLAČA'!#REF!,"")</f>
        <v>#REF!</v>
      </c>
    </row>
    <row r="188" spans="22:25" x14ac:dyDescent="0.2">
      <c r="V188" t="e">
        <f t="shared" si="2"/>
        <v>#REF!</v>
      </c>
      <c r="W188">
        <v>173</v>
      </c>
      <c r="Y188" s="228" t="e">
        <f>IF(LEN('OSNOVNA PLAČA'!#REF!)&gt;0&gt;0,'OSNOVNA PLAČA'!#REF!,"")</f>
        <v>#REF!</v>
      </c>
    </row>
    <row r="189" spans="22:25" x14ac:dyDescent="0.2">
      <c r="V189" t="e">
        <f t="shared" si="2"/>
        <v>#REF!</v>
      </c>
      <c r="W189">
        <v>174</v>
      </c>
      <c r="Y189" s="228" t="e">
        <f>IF(LEN('OSNOVNA PLAČA'!#REF!)&gt;0&gt;0,'OSNOVNA PLAČA'!#REF!,"")</f>
        <v>#REF!</v>
      </c>
    </row>
    <row r="190" spans="22:25" x14ac:dyDescent="0.2">
      <c r="V190" t="e">
        <f t="shared" si="2"/>
        <v>#REF!</v>
      </c>
      <c r="W190">
        <v>175</v>
      </c>
      <c r="Y190" s="228" t="e">
        <f>IF(LEN('OSNOVNA PLAČA'!#REF!)&gt;0&gt;0,'OSNOVNA PLAČA'!#REF!,"")</f>
        <v>#REF!</v>
      </c>
    </row>
    <row r="191" spans="22:25" x14ac:dyDescent="0.2">
      <c r="V191" t="e">
        <f t="shared" si="2"/>
        <v>#REF!</v>
      </c>
      <c r="W191">
        <v>176</v>
      </c>
      <c r="Y191" s="228" t="e">
        <f>IF(LEN('OSNOVNA PLAČA'!#REF!)&gt;0&gt;0,'OSNOVNA PLAČA'!#REF!,"")</f>
        <v>#REF!</v>
      </c>
    </row>
    <row r="192" spans="22:25" x14ac:dyDescent="0.2">
      <c r="V192" t="e">
        <f t="shared" si="2"/>
        <v>#REF!</v>
      </c>
      <c r="W192">
        <v>177</v>
      </c>
      <c r="Y192" s="228" t="e">
        <f>IF(LEN('OSNOVNA PLAČA'!#REF!)&gt;0&gt;0,'OSNOVNA PLAČA'!#REF!,"")</f>
        <v>#REF!</v>
      </c>
    </row>
    <row r="193" spans="22:25" x14ac:dyDescent="0.2">
      <c r="V193" t="e">
        <f t="shared" si="2"/>
        <v>#REF!</v>
      </c>
      <c r="W193">
        <v>178</v>
      </c>
      <c r="Y193" s="228" t="e">
        <f>IF(LEN('OSNOVNA PLAČA'!#REF!)&gt;0&gt;0,'OSNOVNA PLAČA'!#REF!,"")</f>
        <v>#REF!</v>
      </c>
    </row>
    <row r="194" spans="22:25" x14ac:dyDescent="0.2">
      <c r="V194" t="e">
        <f t="shared" si="2"/>
        <v>#REF!</v>
      </c>
      <c r="W194">
        <v>179</v>
      </c>
      <c r="Y194" s="228" t="e">
        <f>IF(LEN('OSNOVNA PLAČA'!#REF!)&gt;0&gt;0,'OSNOVNA PLAČA'!#REF!,"")</f>
        <v>#REF!</v>
      </c>
    </row>
    <row r="195" spans="22:25" x14ac:dyDescent="0.2">
      <c r="V195" t="e">
        <f t="shared" si="2"/>
        <v>#REF!</v>
      </c>
      <c r="W195">
        <v>180</v>
      </c>
      <c r="Y195" s="228" t="e">
        <f>IF(LEN('OSNOVNA PLAČA'!#REF!)&gt;0&gt;0,'OSNOVNA PLAČA'!#REF!,"")</f>
        <v>#REF!</v>
      </c>
    </row>
    <row r="196" spans="22:25" x14ac:dyDescent="0.2">
      <c r="V196" t="e">
        <f t="shared" si="2"/>
        <v>#REF!</v>
      </c>
      <c r="W196">
        <v>181</v>
      </c>
      <c r="Y196" s="228" t="e">
        <f>IF(LEN('OSNOVNA PLAČA'!#REF!)&gt;0&gt;0,'OSNOVNA PLAČA'!#REF!,"")</f>
        <v>#REF!</v>
      </c>
    </row>
    <row r="197" spans="22:25" x14ac:dyDescent="0.2">
      <c r="V197" t="e">
        <f t="shared" si="2"/>
        <v>#REF!</v>
      </c>
      <c r="W197">
        <v>182</v>
      </c>
      <c r="Y197" s="228" t="e">
        <f>IF(LEN('OSNOVNA PLAČA'!#REF!)&gt;0&gt;0,'OSNOVNA PLAČA'!#REF!,"")</f>
        <v>#REF!</v>
      </c>
    </row>
    <row r="198" spans="22:25" x14ac:dyDescent="0.2">
      <c r="V198" t="e">
        <f t="shared" si="2"/>
        <v>#REF!</v>
      </c>
      <c r="W198">
        <v>183</v>
      </c>
      <c r="Y198" s="228" t="e">
        <f>IF(LEN('OSNOVNA PLAČA'!#REF!)&gt;0&gt;0,'OSNOVNA PLAČA'!#REF!,"")</f>
        <v>#REF!</v>
      </c>
    </row>
    <row r="199" spans="22:25" x14ac:dyDescent="0.2">
      <c r="V199" t="e">
        <f t="shared" si="2"/>
        <v>#REF!</v>
      </c>
      <c r="W199">
        <v>184</v>
      </c>
      <c r="Y199" s="228" t="e">
        <f>IF(LEN('OSNOVNA PLAČA'!#REF!)&gt;0&gt;0,'OSNOVNA PLAČA'!#REF!,"")</f>
        <v>#REF!</v>
      </c>
    </row>
    <row r="200" spans="22:25" x14ac:dyDescent="0.2">
      <c r="V200" t="e">
        <f t="shared" si="2"/>
        <v>#REF!</v>
      </c>
      <c r="W200">
        <v>185</v>
      </c>
      <c r="Y200" s="228" t="e">
        <f>IF(LEN('OSNOVNA PLAČA'!#REF!)&gt;0&gt;0,'OSNOVNA PLAČA'!#REF!,"")</f>
        <v>#REF!</v>
      </c>
    </row>
    <row r="201" spans="22:25" x14ac:dyDescent="0.2">
      <c r="V201" t="e">
        <f t="shared" si="2"/>
        <v>#REF!</v>
      </c>
      <c r="W201">
        <v>186</v>
      </c>
      <c r="Y201" s="228" t="e">
        <f>IF(LEN('OSNOVNA PLAČA'!#REF!)&gt;0&gt;0,'OSNOVNA PLAČA'!#REF!,"")</f>
        <v>#REF!</v>
      </c>
    </row>
    <row r="202" spans="22:25" x14ac:dyDescent="0.2">
      <c r="V202" t="e">
        <f t="shared" si="2"/>
        <v>#REF!</v>
      </c>
      <c r="W202">
        <v>187</v>
      </c>
      <c r="Y202" s="228" t="e">
        <f>IF(LEN('OSNOVNA PLAČA'!#REF!)&gt;0&gt;0,'OSNOVNA PLAČA'!#REF!,"")</f>
        <v>#REF!</v>
      </c>
    </row>
    <row r="203" spans="22:25" x14ac:dyDescent="0.2">
      <c r="V203" t="e">
        <f t="shared" si="2"/>
        <v>#REF!</v>
      </c>
      <c r="W203">
        <v>188</v>
      </c>
      <c r="Y203" s="228" t="e">
        <f>IF(LEN('OSNOVNA PLAČA'!#REF!)&gt;0&gt;0,'OSNOVNA PLAČA'!#REF!,"")</f>
        <v>#REF!</v>
      </c>
    </row>
    <row r="204" spans="22:25" x14ac:dyDescent="0.2">
      <c r="V204" t="e">
        <f t="shared" si="2"/>
        <v>#REF!</v>
      </c>
      <c r="W204">
        <v>189</v>
      </c>
      <c r="Y204" s="228" t="e">
        <f>IF(LEN('OSNOVNA PLAČA'!#REF!)&gt;0&gt;0,'OSNOVNA PLAČA'!#REF!,"")</f>
        <v>#REF!</v>
      </c>
    </row>
    <row r="205" spans="22:25" x14ac:dyDescent="0.2">
      <c r="V205" t="e">
        <f t="shared" si="2"/>
        <v>#REF!</v>
      </c>
      <c r="W205">
        <v>190</v>
      </c>
      <c r="Y205" s="228" t="e">
        <f>IF(LEN('OSNOVNA PLAČA'!#REF!)&gt;0&gt;0,'OSNOVNA PLAČA'!#REF!,"")</f>
        <v>#REF!</v>
      </c>
    </row>
    <row r="206" spans="22:25" x14ac:dyDescent="0.2">
      <c r="V206" t="e">
        <f t="shared" si="2"/>
        <v>#REF!</v>
      </c>
      <c r="W206">
        <v>191</v>
      </c>
      <c r="Y206" s="228" t="e">
        <f>IF(LEN('OSNOVNA PLAČA'!#REF!)&gt;0&gt;0,'OSNOVNA PLAČA'!#REF!,"")</f>
        <v>#REF!</v>
      </c>
    </row>
    <row r="207" spans="22:25" x14ac:dyDescent="0.2">
      <c r="V207" t="e">
        <f t="shared" si="2"/>
        <v>#REF!</v>
      </c>
      <c r="W207">
        <v>192</v>
      </c>
      <c r="Y207" s="228" t="e">
        <f>IF(LEN('OSNOVNA PLAČA'!#REF!)&gt;0&gt;0,'OSNOVNA PLAČA'!#REF!,"")</f>
        <v>#REF!</v>
      </c>
    </row>
    <row r="208" spans="22:25" x14ac:dyDescent="0.2">
      <c r="V208" t="e">
        <f t="shared" si="2"/>
        <v>#REF!</v>
      </c>
      <c r="W208">
        <v>193</v>
      </c>
      <c r="Y208" s="228" t="e">
        <f>IF(LEN('OSNOVNA PLAČA'!#REF!)&gt;0&gt;0,'OSNOVNA PLAČA'!#REF!,"")</f>
        <v>#REF!</v>
      </c>
    </row>
    <row r="209" spans="22:25" x14ac:dyDescent="0.2">
      <c r="V209" t="e">
        <f t="shared" ref="V209:V272" si="3">IF(LEN(Y209)&gt;0,CONCATENATE(TEXT(W209,0),"   ",Y209),"")</f>
        <v>#REF!</v>
      </c>
      <c r="W209">
        <v>194</v>
      </c>
      <c r="Y209" s="228" t="e">
        <f>IF(LEN('OSNOVNA PLAČA'!#REF!)&gt;0&gt;0,'OSNOVNA PLAČA'!#REF!,"")</f>
        <v>#REF!</v>
      </c>
    </row>
    <row r="210" spans="22:25" x14ac:dyDescent="0.2">
      <c r="V210" t="e">
        <f t="shared" si="3"/>
        <v>#REF!</v>
      </c>
      <c r="W210">
        <v>195</v>
      </c>
      <c r="Y210" s="228" t="e">
        <f>IF(LEN('OSNOVNA PLAČA'!#REF!)&gt;0&gt;0,'OSNOVNA PLAČA'!#REF!,"")</f>
        <v>#REF!</v>
      </c>
    </row>
    <row r="211" spans="22:25" x14ac:dyDescent="0.2">
      <c r="V211" t="e">
        <f t="shared" si="3"/>
        <v>#REF!</v>
      </c>
      <c r="W211">
        <v>196</v>
      </c>
      <c r="Y211" s="228" t="e">
        <f>IF(LEN('OSNOVNA PLAČA'!#REF!)&gt;0&gt;0,'OSNOVNA PLAČA'!#REF!,"")</f>
        <v>#REF!</v>
      </c>
    </row>
    <row r="212" spans="22:25" x14ac:dyDescent="0.2">
      <c r="V212" t="e">
        <f t="shared" si="3"/>
        <v>#REF!</v>
      </c>
      <c r="W212">
        <v>197</v>
      </c>
      <c r="Y212" s="228" t="e">
        <f>IF(LEN('OSNOVNA PLAČA'!#REF!)&gt;0&gt;0,'OSNOVNA PLAČA'!#REF!,"")</f>
        <v>#REF!</v>
      </c>
    </row>
    <row r="213" spans="22:25" x14ac:dyDescent="0.2">
      <c r="V213" t="e">
        <f t="shared" si="3"/>
        <v>#REF!</v>
      </c>
      <c r="W213">
        <v>198</v>
      </c>
      <c r="Y213" s="228" t="e">
        <f>IF(LEN('OSNOVNA PLAČA'!#REF!)&gt;0&gt;0,'OSNOVNA PLAČA'!#REF!,"")</f>
        <v>#REF!</v>
      </c>
    </row>
    <row r="214" spans="22:25" x14ac:dyDescent="0.2">
      <c r="V214" t="e">
        <f t="shared" si="3"/>
        <v>#REF!</v>
      </c>
      <c r="W214">
        <v>199</v>
      </c>
      <c r="Y214" s="228" t="e">
        <f>IF(LEN('OSNOVNA PLAČA'!#REF!)&gt;0&gt;0,'OSNOVNA PLAČA'!#REF!,"")</f>
        <v>#REF!</v>
      </c>
    </row>
    <row r="215" spans="22:25" x14ac:dyDescent="0.2">
      <c r="V215" t="e">
        <f t="shared" si="3"/>
        <v>#REF!</v>
      </c>
      <c r="W215">
        <v>200</v>
      </c>
      <c r="Y215" s="228" t="e">
        <f>IF(LEN('OSNOVNA PLAČA'!#REF!)&gt;0&gt;0,'OSNOVNA PLAČA'!#REF!,"")</f>
        <v>#REF!</v>
      </c>
    </row>
    <row r="216" spans="22:25" x14ac:dyDescent="0.2">
      <c r="V216" t="e">
        <f t="shared" si="3"/>
        <v>#REF!</v>
      </c>
      <c r="W216">
        <v>201</v>
      </c>
      <c r="Y216" s="228" t="e">
        <f>IF(LEN('OSNOVNA PLAČA'!#REF!)&gt;0&gt;0,'OSNOVNA PLAČA'!#REF!,"")</f>
        <v>#REF!</v>
      </c>
    </row>
    <row r="217" spans="22:25" x14ac:dyDescent="0.2">
      <c r="V217" t="e">
        <f t="shared" si="3"/>
        <v>#REF!</v>
      </c>
      <c r="W217">
        <v>202</v>
      </c>
      <c r="Y217" s="228" t="e">
        <f>IF(LEN('OSNOVNA PLAČA'!#REF!)&gt;0&gt;0,'OSNOVNA PLAČA'!#REF!,"")</f>
        <v>#REF!</v>
      </c>
    </row>
    <row r="218" spans="22:25" x14ac:dyDescent="0.2">
      <c r="V218" t="e">
        <f t="shared" si="3"/>
        <v>#REF!</v>
      </c>
      <c r="W218">
        <v>203</v>
      </c>
      <c r="Y218" s="228" t="e">
        <f>IF(LEN('OSNOVNA PLAČA'!#REF!)&gt;0&gt;0,'OSNOVNA PLAČA'!#REF!,"")</f>
        <v>#REF!</v>
      </c>
    </row>
    <row r="219" spans="22:25" x14ac:dyDescent="0.2">
      <c r="V219" t="e">
        <f t="shared" si="3"/>
        <v>#REF!</v>
      </c>
      <c r="W219">
        <v>204</v>
      </c>
      <c r="Y219" s="228" t="e">
        <f>IF(LEN('OSNOVNA PLAČA'!#REF!)&gt;0&gt;0,'OSNOVNA PLAČA'!#REF!,"")</f>
        <v>#REF!</v>
      </c>
    </row>
    <row r="220" spans="22:25" x14ac:dyDescent="0.2">
      <c r="V220" t="e">
        <f t="shared" si="3"/>
        <v>#REF!</v>
      </c>
      <c r="W220">
        <v>205</v>
      </c>
      <c r="Y220" s="228" t="e">
        <f>IF(LEN('OSNOVNA PLAČA'!#REF!)&gt;0&gt;0,'OSNOVNA PLAČA'!#REF!,"")</f>
        <v>#REF!</v>
      </c>
    </row>
    <row r="221" spans="22:25" x14ac:dyDescent="0.2">
      <c r="V221" t="e">
        <f t="shared" si="3"/>
        <v>#REF!</v>
      </c>
      <c r="W221">
        <v>206</v>
      </c>
      <c r="Y221" s="228" t="e">
        <f>IF(LEN('OSNOVNA PLAČA'!#REF!)&gt;0&gt;0,'OSNOVNA PLAČA'!#REF!,"")</f>
        <v>#REF!</v>
      </c>
    </row>
    <row r="222" spans="22:25" x14ac:dyDescent="0.2">
      <c r="V222" t="e">
        <f t="shared" si="3"/>
        <v>#REF!</v>
      </c>
      <c r="W222">
        <v>207</v>
      </c>
      <c r="Y222" s="228" t="e">
        <f>IF(LEN('OSNOVNA PLAČA'!#REF!)&gt;0&gt;0,'OSNOVNA PLAČA'!#REF!,"")</f>
        <v>#REF!</v>
      </c>
    </row>
    <row r="223" spans="22:25" x14ac:dyDescent="0.2">
      <c r="V223" t="e">
        <f t="shared" si="3"/>
        <v>#REF!</v>
      </c>
      <c r="W223">
        <v>208</v>
      </c>
      <c r="Y223" s="228" t="e">
        <f>IF(LEN('OSNOVNA PLAČA'!#REF!)&gt;0&gt;0,'OSNOVNA PLAČA'!#REF!,"")</f>
        <v>#REF!</v>
      </c>
    </row>
    <row r="224" spans="22:25" x14ac:dyDescent="0.2">
      <c r="V224" t="e">
        <f t="shared" si="3"/>
        <v>#REF!</v>
      </c>
      <c r="W224">
        <v>209</v>
      </c>
      <c r="Y224" s="228" t="e">
        <f>IF(LEN('OSNOVNA PLAČA'!#REF!)&gt;0&gt;0,'OSNOVNA PLAČA'!#REF!,"")</f>
        <v>#REF!</v>
      </c>
    </row>
    <row r="225" spans="22:25" x14ac:dyDescent="0.2">
      <c r="V225" t="e">
        <f t="shared" si="3"/>
        <v>#REF!</v>
      </c>
      <c r="W225">
        <v>210</v>
      </c>
      <c r="Y225" s="228" t="e">
        <f>IF(LEN('OSNOVNA PLAČA'!#REF!)&gt;0&gt;0,'OSNOVNA PLAČA'!#REF!,"")</f>
        <v>#REF!</v>
      </c>
    </row>
    <row r="226" spans="22:25" x14ac:dyDescent="0.2">
      <c r="V226" t="e">
        <f t="shared" si="3"/>
        <v>#REF!</v>
      </c>
      <c r="W226">
        <v>211</v>
      </c>
      <c r="Y226" s="228" t="e">
        <f>IF(LEN('OSNOVNA PLAČA'!#REF!)&gt;0&gt;0,'OSNOVNA PLAČA'!#REF!,"")</f>
        <v>#REF!</v>
      </c>
    </row>
    <row r="227" spans="22:25" x14ac:dyDescent="0.2">
      <c r="V227" t="e">
        <f t="shared" si="3"/>
        <v>#REF!</v>
      </c>
      <c r="W227">
        <v>212</v>
      </c>
      <c r="Y227" s="228" t="e">
        <f>IF(LEN('OSNOVNA PLAČA'!#REF!)&gt;0&gt;0,'OSNOVNA PLAČA'!#REF!,"")</f>
        <v>#REF!</v>
      </c>
    </row>
    <row r="228" spans="22:25" x14ac:dyDescent="0.2">
      <c r="V228" t="e">
        <f t="shared" si="3"/>
        <v>#REF!</v>
      </c>
      <c r="W228">
        <v>213</v>
      </c>
      <c r="Y228" s="228" t="e">
        <f>IF(LEN('OSNOVNA PLAČA'!#REF!)&gt;0&gt;0,'OSNOVNA PLAČA'!#REF!,"")</f>
        <v>#REF!</v>
      </c>
    </row>
    <row r="229" spans="22:25" x14ac:dyDescent="0.2">
      <c r="V229" t="e">
        <f t="shared" si="3"/>
        <v>#REF!</v>
      </c>
      <c r="W229">
        <v>214</v>
      </c>
      <c r="Y229" s="228" t="e">
        <f>IF(LEN('OSNOVNA PLAČA'!#REF!)&gt;0&gt;0,'OSNOVNA PLAČA'!#REF!,"")</f>
        <v>#REF!</v>
      </c>
    </row>
    <row r="230" spans="22:25" x14ac:dyDescent="0.2">
      <c r="V230" t="e">
        <f t="shared" si="3"/>
        <v>#REF!</v>
      </c>
      <c r="W230">
        <v>215</v>
      </c>
      <c r="Y230" s="228" t="e">
        <f>IF(LEN('OSNOVNA PLAČA'!#REF!)&gt;0&gt;0,'OSNOVNA PLAČA'!#REF!,"")</f>
        <v>#REF!</v>
      </c>
    </row>
    <row r="231" spans="22:25" x14ac:dyDescent="0.2">
      <c r="V231" t="e">
        <f t="shared" si="3"/>
        <v>#REF!</v>
      </c>
      <c r="W231">
        <v>216</v>
      </c>
      <c r="Y231" s="228" t="e">
        <f>IF(LEN('OSNOVNA PLAČA'!#REF!)&gt;0&gt;0,'OSNOVNA PLAČA'!#REF!,"")</f>
        <v>#REF!</v>
      </c>
    </row>
    <row r="232" spans="22:25" x14ac:dyDescent="0.2">
      <c r="V232" t="e">
        <f t="shared" si="3"/>
        <v>#REF!</v>
      </c>
      <c r="W232">
        <v>217</v>
      </c>
      <c r="Y232" s="228" t="e">
        <f>IF(LEN('OSNOVNA PLAČA'!#REF!)&gt;0&gt;0,'OSNOVNA PLAČA'!#REF!,"")</f>
        <v>#REF!</v>
      </c>
    </row>
    <row r="233" spans="22:25" x14ac:dyDescent="0.2">
      <c r="V233" t="e">
        <f t="shared" si="3"/>
        <v>#REF!</v>
      </c>
      <c r="W233">
        <v>218</v>
      </c>
      <c r="Y233" s="228" t="e">
        <f>IF(LEN('OSNOVNA PLAČA'!#REF!)&gt;0&gt;0,'OSNOVNA PLAČA'!#REF!,"")</f>
        <v>#REF!</v>
      </c>
    </row>
    <row r="234" spans="22:25" x14ac:dyDescent="0.2">
      <c r="V234" t="e">
        <f t="shared" si="3"/>
        <v>#REF!</v>
      </c>
      <c r="W234">
        <v>219</v>
      </c>
      <c r="Y234" s="228" t="e">
        <f>IF(LEN('OSNOVNA PLAČA'!#REF!)&gt;0&gt;0,'OSNOVNA PLAČA'!#REF!,"")</f>
        <v>#REF!</v>
      </c>
    </row>
    <row r="235" spans="22:25" x14ac:dyDescent="0.2">
      <c r="V235" t="e">
        <f t="shared" si="3"/>
        <v>#REF!</v>
      </c>
      <c r="W235">
        <v>220</v>
      </c>
      <c r="Y235" s="228" t="e">
        <f>IF(LEN('OSNOVNA PLAČA'!#REF!)&gt;0&gt;0,'OSNOVNA PLAČA'!#REF!,"")</f>
        <v>#REF!</v>
      </c>
    </row>
    <row r="236" spans="22:25" x14ac:dyDescent="0.2">
      <c r="V236" t="e">
        <f t="shared" si="3"/>
        <v>#REF!</v>
      </c>
      <c r="W236">
        <v>221</v>
      </c>
      <c r="Y236" s="228" t="e">
        <f>IF(LEN('OSNOVNA PLAČA'!#REF!)&gt;0&gt;0,'OSNOVNA PLAČA'!#REF!,"")</f>
        <v>#REF!</v>
      </c>
    </row>
    <row r="237" spans="22:25" x14ac:dyDescent="0.2">
      <c r="V237" t="e">
        <f t="shared" si="3"/>
        <v>#REF!</v>
      </c>
      <c r="W237">
        <v>222</v>
      </c>
      <c r="Y237" s="228" t="e">
        <f>IF(LEN('OSNOVNA PLAČA'!#REF!)&gt;0&gt;0,'OSNOVNA PLAČA'!#REF!,"")</f>
        <v>#REF!</v>
      </c>
    </row>
    <row r="238" spans="22:25" x14ac:dyDescent="0.2">
      <c r="V238" t="e">
        <f t="shared" si="3"/>
        <v>#REF!</v>
      </c>
      <c r="W238">
        <v>223</v>
      </c>
      <c r="Y238" s="228" t="e">
        <f>IF(LEN('OSNOVNA PLAČA'!#REF!)&gt;0&gt;0,'OSNOVNA PLAČA'!#REF!,"")</f>
        <v>#REF!</v>
      </c>
    </row>
    <row r="239" spans="22:25" x14ac:dyDescent="0.2">
      <c r="V239" t="e">
        <f t="shared" si="3"/>
        <v>#REF!</v>
      </c>
      <c r="W239">
        <v>224</v>
      </c>
      <c r="Y239" s="228" t="e">
        <f>IF(LEN('OSNOVNA PLAČA'!#REF!)&gt;0&gt;0,'OSNOVNA PLAČA'!#REF!,"")</f>
        <v>#REF!</v>
      </c>
    </row>
    <row r="240" spans="22:25" x14ac:dyDescent="0.2">
      <c r="V240" t="e">
        <f t="shared" si="3"/>
        <v>#REF!</v>
      </c>
      <c r="W240">
        <v>225</v>
      </c>
      <c r="Y240" s="228" t="e">
        <f>IF(LEN('OSNOVNA PLAČA'!#REF!)&gt;0&gt;0,'OSNOVNA PLAČA'!#REF!,"")</f>
        <v>#REF!</v>
      </c>
    </row>
    <row r="241" spans="22:25" x14ac:dyDescent="0.2">
      <c r="V241" t="e">
        <f t="shared" si="3"/>
        <v>#REF!</v>
      </c>
      <c r="W241">
        <v>226</v>
      </c>
      <c r="Y241" s="228" t="e">
        <f>IF(LEN('OSNOVNA PLAČA'!#REF!)&gt;0&gt;0,'OSNOVNA PLAČA'!#REF!,"")</f>
        <v>#REF!</v>
      </c>
    </row>
    <row r="242" spans="22:25" x14ac:dyDescent="0.2">
      <c r="V242" t="e">
        <f t="shared" si="3"/>
        <v>#REF!</v>
      </c>
      <c r="W242">
        <v>227</v>
      </c>
      <c r="Y242" s="228" t="e">
        <f>IF(LEN('OSNOVNA PLAČA'!#REF!)&gt;0&gt;0,'OSNOVNA PLAČA'!#REF!,"")</f>
        <v>#REF!</v>
      </c>
    </row>
    <row r="243" spans="22:25" x14ac:dyDescent="0.2">
      <c r="V243" t="e">
        <f t="shared" si="3"/>
        <v>#REF!</v>
      </c>
      <c r="W243">
        <v>228</v>
      </c>
      <c r="Y243" s="228" t="e">
        <f>IF(LEN('OSNOVNA PLAČA'!#REF!)&gt;0&gt;0,'OSNOVNA PLAČA'!#REF!,"")</f>
        <v>#REF!</v>
      </c>
    </row>
    <row r="244" spans="22:25" x14ac:dyDescent="0.2">
      <c r="V244" t="e">
        <f t="shared" si="3"/>
        <v>#REF!</v>
      </c>
      <c r="W244">
        <v>229</v>
      </c>
      <c r="Y244" s="228" t="e">
        <f>IF(LEN('OSNOVNA PLAČA'!#REF!)&gt;0&gt;0,'OSNOVNA PLAČA'!#REF!,"")</f>
        <v>#REF!</v>
      </c>
    </row>
    <row r="245" spans="22:25" x14ac:dyDescent="0.2">
      <c r="V245" t="e">
        <f t="shared" si="3"/>
        <v>#REF!</v>
      </c>
      <c r="W245">
        <v>230</v>
      </c>
      <c r="Y245" s="228" t="e">
        <f>IF(LEN('OSNOVNA PLAČA'!#REF!)&gt;0&gt;0,'OSNOVNA PLAČA'!#REF!,"")</f>
        <v>#REF!</v>
      </c>
    </row>
    <row r="246" spans="22:25" x14ac:dyDescent="0.2">
      <c r="V246" t="e">
        <f t="shared" si="3"/>
        <v>#REF!</v>
      </c>
      <c r="W246">
        <v>231</v>
      </c>
      <c r="Y246" s="228" t="e">
        <f>IF(LEN('OSNOVNA PLAČA'!#REF!)&gt;0&gt;0,'OSNOVNA PLAČA'!#REF!,"")</f>
        <v>#REF!</v>
      </c>
    </row>
    <row r="247" spans="22:25" x14ac:dyDescent="0.2">
      <c r="V247" t="e">
        <f t="shared" si="3"/>
        <v>#REF!</v>
      </c>
      <c r="W247">
        <v>232</v>
      </c>
      <c r="Y247" s="228" t="e">
        <f>IF(LEN('OSNOVNA PLAČA'!#REF!)&gt;0&gt;0,'OSNOVNA PLAČA'!#REF!,"")</f>
        <v>#REF!</v>
      </c>
    </row>
    <row r="248" spans="22:25" x14ac:dyDescent="0.2">
      <c r="V248" t="e">
        <f t="shared" si="3"/>
        <v>#REF!</v>
      </c>
      <c r="W248">
        <v>233</v>
      </c>
      <c r="Y248" s="228" t="e">
        <f>IF(LEN('OSNOVNA PLAČA'!#REF!)&gt;0&gt;0,'OSNOVNA PLAČA'!#REF!,"")</f>
        <v>#REF!</v>
      </c>
    </row>
    <row r="249" spans="22:25" x14ac:dyDescent="0.2">
      <c r="V249" t="e">
        <f t="shared" si="3"/>
        <v>#REF!</v>
      </c>
      <c r="W249">
        <v>234</v>
      </c>
      <c r="Y249" s="228" t="e">
        <f>IF(LEN('OSNOVNA PLAČA'!#REF!)&gt;0&gt;0,'OSNOVNA PLAČA'!#REF!,"")</f>
        <v>#REF!</v>
      </c>
    </row>
    <row r="250" spans="22:25" x14ac:dyDescent="0.2">
      <c r="V250" t="e">
        <f t="shared" si="3"/>
        <v>#REF!</v>
      </c>
      <c r="W250">
        <v>235</v>
      </c>
      <c r="Y250" s="228" t="e">
        <f>IF(LEN('OSNOVNA PLAČA'!#REF!)&gt;0&gt;0,'OSNOVNA PLAČA'!#REF!,"")</f>
        <v>#REF!</v>
      </c>
    </row>
    <row r="251" spans="22:25" x14ac:dyDescent="0.2">
      <c r="V251" t="e">
        <f t="shared" si="3"/>
        <v>#REF!</v>
      </c>
      <c r="W251">
        <v>236</v>
      </c>
      <c r="Y251" s="228" t="e">
        <f>IF(LEN('OSNOVNA PLAČA'!#REF!)&gt;0&gt;0,'OSNOVNA PLAČA'!#REF!,"")</f>
        <v>#REF!</v>
      </c>
    </row>
    <row r="252" spans="22:25" x14ac:dyDescent="0.2">
      <c r="V252" t="e">
        <f t="shared" si="3"/>
        <v>#REF!</v>
      </c>
      <c r="W252">
        <v>237</v>
      </c>
      <c r="Y252" s="228" t="e">
        <f>IF(LEN('OSNOVNA PLAČA'!#REF!)&gt;0&gt;0,'OSNOVNA PLAČA'!#REF!,"")</f>
        <v>#REF!</v>
      </c>
    </row>
    <row r="253" spans="22:25" x14ac:dyDescent="0.2">
      <c r="V253" t="e">
        <f t="shared" si="3"/>
        <v>#REF!</v>
      </c>
      <c r="W253">
        <v>238</v>
      </c>
      <c r="Y253" s="228" t="e">
        <f>IF(LEN('OSNOVNA PLAČA'!#REF!)&gt;0&gt;0,'OSNOVNA PLAČA'!#REF!,"")</f>
        <v>#REF!</v>
      </c>
    </row>
    <row r="254" spans="22:25" x14ac:dyDescent="0.2">
      <c r="V254" t="e">
        <f t="shared" si="3"/>
        <v>#REF!</v>
      </c>
      <c r="W254">
        <v>239</v>
      </c>
      <c r="Y254" s="228" t="e">
        <f>IF(LEN('OSNOVNA PLAČA'!#REF!)&gt;0&gt;0,'OSNOVNA PLAČA'!#REF!,"")</f>
        <v>#REF!</v>
      </c>
    </row>
    <row r="255" spans="22:25" x14ac:dyDescent="0.2">
      <c r="V255" t="e">
        <f t="shared" si="3"/>
        <v>#REF!</v>
      </c>
      <c r="W255">
        <v>240</v>
      </c>
      <c r="Y255" s="228" t="e">
        <f>IF(LEN('OSNOVNA PLAČA'!#REF!)&gt;0&gt;0,'OSNOVNA PLAČA'!#REF!,"")</f>
        <v>#REF!</v>
      </c>
    </row>
    <row r="256" spans="22:25" x14ac:dyDescent="0.2">
      <c r="V256" t="e">
        <f t="shared" si="3"/>
        <v>#REF!</v>
      </c>
      <c r="W256">
        <v>241</v>
      </c>
      <c r="Y256" s="228" t="e">
        <f>IF(LEN('OSNOVNA PLAČA'!#REF!)&gt;0&gt;0,'OSNOVNA PLAČA'!#REF!,"")</f>
        <v>#REF!</v>
      </c>
    </row>
    <row r="257" spans="22:25" x14ac:dyDescent="0.2">
      <c r="V257" t="e">
        <f t="shared" si="3"/>
        <v>#REF!</v>
      </c>
      <c r="W257">
        <v>242</v>
      </c>
      <c r="Y257" s="228" t="e">
        <f>IF(LEN('OSNOVNA PLAČA'!#REF!)&gt;0&gt;0,'OSNOVNA PLAČA'!#REF!,"")</f>
        <v>#REF!</v>
      </c>
    </row>
    <row r="258" spans="22:25" x14ac:dyDescent="0.2">
      <c r="V258" t="e">
        <f t="shared" si="3"/>
        <v>#REF!</v>
      </c>
      <c r="W258">
        <v>243</v>
      </c>
      <c r="Y258" s="228" t="e">
        <f>IF(LEN('OSNOVNA PLAČA'!#REF!)&gt;0&gt;0,'OSNOVNA PLAČA'!#REF!,"")</f>
        <v>#REF!</v>
      </c>
    </row>
    <row r="259" spans="22:25" x14ac:dyDescent="0.2">
      <c r="V259" t="e">
        <f t="shared" si="3"/>
        <v>#REF!</v>
      </c>
      <c r="W259">
        <v>244</v>
      </c>
      <c r="Y259" s="228" t="e">
        <f>IF(LEN('OSNOVNA PLAČA'!#REF!)&gt;0&gt;0,'OSNOVNA PLAČA'!#REF!,"")</f>
        <v>#REF!</v>
      </c>
    </row>
    <row r="260" spans="22:25" x14ac:dyDescent="0.2">
      <c r="V260" t="e">
        <f t="shared" si="3"/>
        <v>#REF!</v>
      </c>
      <c r="W260">
        <v>245</v>
      </c>
      <c r="Y260" s="228" t="e">
        <f>IF(LEN('OSNOVNA PLAČA'!#REF!)&gt;0&gt;0,'OSNOVNA PLAČA'!#REF!,"")</f>
        <v>#REF!</v>
      </c>
    </row>
    <row r="261" spans="22:25" x14ac:dyDescent="0.2">
      <c r="V261" t="e">
        <f t="shared" si="3"/>
        <v>#REF!</v>
      </c>
      <c r="W261">
        <v>246</v>
      </c>
      <c r="Y261" s="228" t="e">
        <f>IF(LEN('OSNOVNA PLAČA'!#REF!)&gt;0&gt;0,'OSNOVNA PLAČA'!#REF!,"")</f>
        <v>#REF!</v>
      </c>
    </row>
    <row r="262" spans="22:25" x14ac:dyDescent="0.2">
      <c r="V262" t="e">
        <f t="shared" si="3"/>
        <v>#REF!</v>
      </c>
      <c r="W262">
        <v>247</v>
      </c>
      <c r="Y262" s="228" t="e">
        <f>IF(LEN('OSNOVNA PLAČA'!#REF!)&gt;0&gt;0,'OSNOVNA PLAČA'!#REF!,"")</f>
        <v>#REF!</v>
      </c>
    </row>
    <row r="263" spans="22:25" x14ac:dyDescent="0.2">
      <c r="V263" t="e">
        <f t="shared" si="3"/>
        <v>#REF!</v>
      </c>
      <c r="W263">
        <v>248</v>
      </c>
      <c r="Y263" s="228" t="e">
        <f>IF(LEN('OSNOVNA PLAČA'!#REF!)&gt;0&gt;0,'OSNOVNA PLAČA'!#REF!,"")</f>
        <v>#REF!</v>
      </c>
    </row>
    <row r="264" spans="22:25" x14ac:dyDescent="0.2">
      <c r="V264" t="e">
        <f t="shared" si="3"/>
        <v>#REF!</v>
      </c>
      <c r="W264">
        <v>249</v>
      </c>
      <c r="Y264" s="228" t="e">
        <f>IF(LEN('OSNOVNA PLAČA'!#REF!)&gt;0&gt;0,'OSNOVNA PLAČA'!#REF!,"")</f>
        <v>#REF!</v>
      </c>
    </row>
    <row r="265" spans="22:25" x14ac:dyDescent="0.2">
      <c r="V265" t="e">
        <f t="shared" si="3"/>
        <v>#REF!</v>
      </c>
      <c r="W265">
        <v>250</v>
      </c>
      <c r="Y265" s="228" t="e">
        <f>IF(LEN('OSNOVNA PLAČA'!#REF!)&gt;0&gt;0,'OSNOVNA PLAČA'!#REF!,"")</f>
        <v>#REF!</v>
      </c>
    </row>
    <row r="266" spans="22:25" x14ac:dyDescent="0.2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">
      <c r="Y1016" s="228"/>
    </row>
  </sheetData>
  <sheetProtection algorithmName="SHA-512" hashValue="EbvIbqI+F3YWBCRivSje6ke+iIcDHlw/BhyPcH4VGQm6tJlHvg2JnQEGRoMoBgwny1z7+ra1XyNKJadRPkZBSA==" saltValue="ZIl5yfdVXH8pkDx9kgPIlQ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59"/>
  <sheetViews>
    <sheetView workbookViewId="0"/>
  </sheetViews>
  <sheetFormatPr defaultRowHeight="23.25" customHeight="1" x14ac:dyDescent="0.2"/>
  <cols>
    <col min="1" max="5" width="3.5703125" customWidth="1"/>
    <col min="6" max="6" width="4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192</v>
      </c>
    </row>
    <row r="8" spans="7:10" ht="23.25" customHeight="1" thickBot="1" x14ac:dyDescent="0.25">
      <c r="G8" s="152" t="str">
        <f>"OBDOBJE: januar - marec " &amp; 'OSNOVNA PLAČA'!D5</f>
        <v>OBDOBJE: januar - marec 2024</v>
      </c>
    </row>
    <row r="9" spans="7:10" ht="23.25" customHeight="1" thickBot="1" x14ac:dyDescent="0.25">
      <c r="G9" s="407" t="s">
        <v>2</v>
      </c>
      <c r="H9" s="408"/>
      <c r="I9" s="408" t="s">
        <v>193</v>
      </c>
      <c r="J9" s="409"/>
    </row>
    <row r="10" spans="7:10" ht="23.25" customHeight="1" x14ac:dyDescent="0.2">
      <c r="G10" s="410" t="str">
        <f>+IF(LEN('OSNOVNA PLAČA'!B10)&gt;0,'LETNO OBVESTILO'!V16,"")</f>
        <v>1   A1</v>
      </c>
      <c r="H10" s="411"/>
      <c r="I10" s="405">
        <f>IF(LEN('1-3'!B16)&gt;0,'1-3'!K16,"")</f>
        <v>1</v>
      </c>
      <c r="J10" s="406"/>
    </row>
    <row r="11" spans="7:10" ht="23.25" customHeight="1" x14ac:dyDescent="0.2">
      <c r="G11" s="412" t="str">
        <f>+IF(LEN('OSNOVNA PLAČA'!B11)&gt;0,'LETNO OBVESTILO'!V17,"")</f>
        <v>2   A2</v>
      </c>
      <c r="H11" s="413"/>
      <c r="I11" s="398">
        <f>IF(LEN('1-3'!B17)&gt;0,'1-3'!K17,"")</f>
        <v>1</v>
      </c>
      <c r="J11" s="402"/>
    </row>
    <row r="12" spans="7:10" ht="23.25" customHeight="1" x14ac:dyDescent="0.2">
      <c r="G12" s="412" t="str">
        <f>+IF(LEN('OSNOVNA PLAČA'!B12)&gt;0,'LETNO OBVESTILO'!V18,"")</f>
        <v>3   A3</v>
      </c>
      <c r="H12" s="413"/>
      <c r="I12" s="398">
        <f>IF(LEN('1-3'!B18)&gt;0,'1-3'!K18,"")</f>
        <v>0</v>
      </c>
      <c r="J12" s="402"/>
    </row>
    <row r="13" spans="7:10" ht="23.25" customHeight="1" x14ac:dyDescent="0.2">
      <c r="G13" s="412" t="str">
        <f>+IF(LEN('OSNOVNA PLAČA'!B13)&gt;0,'LETNO OBVESTILO'!V19,"")</f>
        <v>4   A4</v>
      </c>
      <c r="H13" s="413"/>
      <c r="I13" s="398">
        <f>IF(LEN('1-3'!B19)&gt;0,'1-3'!K19,"")</f>
        <v>0</v>
      </c>
      <c r="J13" s="402"/>
    </row>
    <row r="14" spans="7:10" ht="23.25" customHeight="1" x14ac:dyDescent="0.2">
      <c r="G14" s="412" t="str">
        <f>+IF(LEN('OSNOVNA PLAČA'!B14)&gt;0,'LETNO OBVESTILO'!V20,"")</f>
        <v>5   A5</v>
      </c>
      <c r="H14" s="413"/>
      <c r="I14" s="398">
        <f>IF(LEN('1-3'!B20)&gt;0,'1-3'!K20,"")</f>
        <v>0</v>
      </c>
      <c r="J14" s="402"/>
    </row>
    <row r="15" spans="7:10" ht="23.25" customHeight="1" x14ac:dyDescent="0.2">
      <c r="G15" s="412" t="str">
        <f>+IF(LEN('OSNOVNA PLAČA'!B15)&gt;0,'LETNO OBVESTILO'!V21,"")</f>
        <v>6   A6</v>
      </c>
      <c r="H15" s="413"/>
      <c r="I15" s="398">
        <f>IF(LEN('1-3'!B21)&gt;0,'1-3'!K21,"")</f>
        <v>0</v>
      </c>
      <c r="J15" s="402"/>
    </row>
    <row r="16" spans="7:10" ht="23.25" customHeight="1" x14ac:dyDescent="0.2">
      <c r="G16" s="412" t="str">
        <f>+IF(LEN('OSNOVNA PLAČA'!B16)&gt;0,'LETNO OBVESTILO'!V22,"")</f>
        <v>7   A7</v>
      </c>
      <c r="H16" s="413"/>
      <c r="I16" s="398">
        <f>IF(LEN('1-3'!B22)&gt;0,'1-3'!K22,"")</f>
        <v>0</v>
      </c>
      <c r="J16" s="402"/>
    </row>
    <row r="17" spans="7:10" ht="23.25" customHeight="1" x14ac:dyDescent="0.2">
      <c r="G17" s="412" t="str">
        <f>+IF(LEN('OSNOVNA PLAČA'!B17)&gt;0,'LETNO OBVESTILO'!V23,"")</f>
        <v>8   A8</v>
      </c>
      <c r="H17" s="413"/>
      <c r="I17" s="398">
        <f>IF(LEN('1-3'!B23)&gt;0,'1-3'!K23,"")</f>
        <v>0</v>
      </c>
      <c r="J17" s="402"/>
    </row>
    <row r="18" spans="7:10" ht="23.25" customHeight="1" x14ac:dyDescent="0.2">
      <c r="G18" s="412" t="str">
        <f>+IF(LEN('OSNOVNA PLAČA'!B18)&gt;0,'LETNO OBVESTILO'!V24,"")</f>
        <v>9   A9</v>
      </c>
      <c r="H18" s="413"/>
      <c r="I18" s="398">
        <f>IF(LEN('1-3'!B24)&gt;0,'1-3'!K24,"")</f>
        <v>0</v>
      </c>
      <c r="J18" s="402"/>
    </row>
    <row r="19" spans="7:10" ht="23.25" customHeight="1" x14ac:dyDescent="0.2">
      <c r="G19" s="412" t="str">
        <f>+IF(LEN('OSNOVNA PLAČA'!B19)&gt;0,'LETNO OBVESTILO'!V25,"")</f>
        <v>10   A10</v>
      </c>
      <c r="H19" s="413"/>
      <c r="I19" s="398">
        <f>IF(LEN('1-3'!B25)&gt;0,'1-3'!K25,"")</f>
        <v>0</v>
      </c>
      <c r="J19" s="402"/>
    </row>
    <row r="20" spans="7:10" ht="23.25" customHeight="1" x14ac:dyDescent="0.2">
      <c r="G20" s="412" t="str">
        <f>+IF(LEN('OSNOVNA PLAČA'!B20)&gt;0,'LETNO OBVESTILO'!V26,"")</f>
        <v>11   A11</v>
      </c>
      <c r="H20" s="413"/>
      <c r="I20" s="398">
        <f>IF(LEN('1-3'!B26)&gt;0,'1-3'!K26,"")</f>
        <v>0</v>
      </c>
      <c r="J20" s="402"/>
    </row>
    <row r="21" spans="7:10" ht="23.25" customHeight="1" x14ac:dyDescent="0.2">
      <c r="G21" s="412" t="str">
        <f>+IF(LEN('OSNOVNA PLAČA'!B21)&gt;0,'LETNO OBVESTILO'!V27,"")</f>
        <v>12   A12</v>
      </c>
      <c r="H21" s="413"/>
      <c r="I21" s="398">
        <f>IF(LEN('1-3'!B27)&gt;0,'1-3'!K27,"")</f>
        <v>0</v>
      </c>
      <c r="J21" s="402"/>
    </row>
    <row r="22" spans="7:10" ht="23.25" customHeight="1" x14ac:dyDescent="0.2">
      <c r="G22" s="412" t="str">
        <f>+IF(LEN('OSNOVNA PLAČA'!B22)&gt;0,'LETNO OBVESTILO'!V28,"")</f>
        <v>13   A13</v>
      </c>
      <c r="H22" s="413"/>
      <c r="I22" s="398">
        <f>IF(LEN('1-3'!B28)&gt;0,'1-3'!K28,"")</f>
        <v>0</v>
      </c>
      <c r="J22" s="402"/>
    </row>
    <row r="23" spans="7:10" ht="23.25" customHeight="1" x14ac:dyDescent="0.2">
      <c r="G23" s="412" t="str">
        <f>+IF(LEN('OSNOVNA PLAČA'!B23)&gt;0,'LETNO OBVESTILO'!V29,"")</f>
        <v>14   A14</v>
      </c>
      <c r="H23" s="413"/>
      <c r="I23" s="398">
        <f>IF(LEN('1-3'!B29)&gt;0,'1-3'!K29,"")</f>
        <v>0</v>
      </c>
      <c r="J23" s="402"/>
    </row>
    <row r="24" spans="7:10" ht="23.25" customHeight="1" x14ac:dyDescent="0.2">
      <c r="G24" s="412" t="str">
        <f>+IF(LEN('OSNOVNA PLAČA'!B24)&gt;0,'LETNO OBVESTILO'!V30,"")</f>
        <v>15   A15</v>
      </c>
      <c r="H24" s="413"/>
      <c r="I24" s="398">
        <f>IF(LEN('1-3'!B30)&gt;0,'1-3'!K30,"")</f>
        <v>0</v>
      </c>
      <c r="J24" s="402"/>
    </row>
    <row r="25" spans="7:10" ht="23.25" customHeight="1" x14ac:dyDescent="0.2">
      <c r="G25" s="412" t="str">
        <f>+IF(LEN('OSNOVNA PLAČA'!B25)&gt;0,'LETNO OBVESTILO'!V31,"")</f>
        <v>16   A16</v>
      </c>
      <c r="H25" s="413"/>
      <c r="I25" s="398">
        <f>IF(LEN('1-3'!B31)&gt;0,'1-3'!K31,"")</f>
        <v>0</v>
      </c>
      <c r="J25" s="402"/>
    </row>
    <row r="26" spans="7:10" ht="23.25" customHeight="1" x14ac:dyDescent="0.2">
      <c r="G26" s="412" t="str">
        <f>+IF(LEN('OSNOVNA PLAČA'!B26)&gt;0,'LETNO OBVESTILO'!V32,"")</f>
        <v>17   A17</v>
      </c>
      <c r="H26" s="413"/>
      <c r="I26" s="398">
        <f>IF(LEN('1-3'!B32)&gt;0,'1-3'!K32,"")</f>
        <v>0</v>
      </c>
      <c r="J26" s="402"/>
    </row>
    <row r="27" spans="7:10" ht="23.25" customHeight="1" x14ac:dyDescent="0.2">
      <c r="G27" s="412" t="str">
        <f>+IF(LEN('OSNOVNA PLAČA'!B27)&gt;0,'LETNO OBVESTILO'!V33,"")</f>
        <v>18   A18</v>
      </c>
      <c r="H27" s="413"/>
      <c r="I27" s="398">
        <f>IF(LEN('1-3'!B33)&gt;0,'1-3'!K33,"")</f>
        <v>0</v>
      </c>
      <c r="J27" s="402"/>
    </row>
    <row r="28" spans="7:10" ht="23.25" customHeight="1" x14ac:dyDescent="0.2">
      <c r="G28" s="412" t="str">
        <f>+IF(LEN('OSNOVNA PLAČA'!B28)&gt;0,'LETNO OBVESTILO'!V34,"")</f>
        <v>19   A19</v>
      </c>
      <c r="H28" s="413"/>
      <c r="I28" s="398">
        <f>IF(LEN('1-3'!B34)&gt;0,'1-3'!K34,"")</f>
        <v>0</v>
      </c>
      <c r="J28" s="402"/>
    </row>
    <row r="29" spans="7:10" ht="23.25" customHeight="1" x14ac:dyDescent="0.2">
      <c r="G29" s="412" t="str">
        <f>+IF(LEN('OSNOVNA PLAČA'!B29)&gt;0,'LETNO OBVESTILO'!V35,"")</f>
        <v>20   A20</v>
      </c>
      <c r="H29" s="413"/>
      <c r="I29" s="398">
        <f>IF(LEN('1-3'!B35)&gt;0,'1-3'!K35,"")</f>
        <v>0</v>
      </c>
      <c r="J29" s="402"/>
    </row>
    <row r="30" spans="7:10" ht="23.25" customHeight="1" x14ac:dyDescent="0.2">
      <c r="G30" s="412" t="str">
        <f>+IF(LEN('OSNOVNA PLAČA'!B30)&gt;0,'LETNO OBVESTILO'!V36,"")</f>
        <v>21   A21</v>
      </c>
      <c r="H30" s="413"/>
      <c r="I30" s="398">
        <f>IF(LEN('1-3'!B36)&gt;0,'1-3'!K36,"")</f>
        <v>0</v>
      </c>
      <c r="J30" s="402"/>
    </row>
    <row r="31" spans="7:10" ht="23.25" customHeight="1" x14ac:dyDescent="0.2">
      <c r="G31" s="412" t="str">
        <f>+IF(LEN('OSNOVNA PLAČA'!B31)&gt;0,'LETNO OBVESTILO'!V37,"")</f>
        <v>22   A22</v>
      </c>
      <c r="H31" s="413"/>
      <c r="I31" s="398">
        <f>IF(LEN('1-3'!B37)&gt;0,'1-3'!K37,"")</f>
        <v>0</v>
      </c>
      <c r="J31" s="402"/>
    </row>
    <row r="32" spans="7:10" ht="23.25" customHeight="1" x14ac:dyDescent="0.2">
      <c r="G32" s="412" t="str">
        <f>+IF(LEN('OSNOVNA PLAČA'!B32)&gt;0,'LETNO OBVESTILO'!V38,"")</f>
        <v>23   A23</v>
      </c>
      <c r="H32" s="413"/>
      <c r="I32" s="398">
        <f>IF(LEN('1-3'!B38)&gt;0,'1-3'!K38,"")</f>
        <v>0</v>
      </c>
      <c r="J32" s="402"/>
    </row>
    <row r="33" spans="7:10" ht="23.25" customHeight="1" x14ac:dyDescent="0.2">
      <c r="G33" s="412" t="str">
        <f>+IF(LEN('OSNOVNA PLAČA'!B33)&gt;0,'LETNO OBVESTILO'!V39,"")</f>
        <v>24   A24</v>
      </c>
      <c r="H33" s="413"/>
      <c r="I33" s="398">
        <f>IF(LEN('1-3'!B39)&gt;0,'1-3'!K39,"")</f>
        <v>0</v>
      </c>
      <c r="J33" s="402"/>
    </row>
    <row r="34" spans="7:10" ht="23.25" customHeight="1" x14ac:dyDescent="0.2">
      <c r="G34" s="412" t="str">
        <f>+IF(LEN('OSNOVNA PLAČA'!B34)&gt;0,'LETNO OBVESTILO'!V40,"")</f>
        <v>25   A25</v>
      </c>
      <c r="H34" s="413"/>
      <c r="I34" s="398">
        <f>IF(LEN('1-3'!B40)&gt;0,'1-3'!K40,"")</f>
        <v>0</v>
      </c>
      <c r="J34" s="402"/>
    </row>
    <row r="35" spans="7:10" ht="23.25" customHeight="1" x14ac:dyDescent="0.2">
      <c r="G35" s="412" t="str">
        <f>+IF(LEN('OSNOVNA PLAČA'!B35)&gt;0,'LETNO OBVESTILO'!V41,"")</f>
        <v>26   A26</v>
      </c>
      <c r="H35" s="413"/>
      <c r="I35" s="398">
        <f>IF(LEN('1-3'!B41)&gt;0,'1-3'!K41,"")</f>
        <v>0</v>
      </c>
      <c r="J35" s="402"/>
    </row>
    <row r="36" spans="7:10" ht="23.25" customHeight="1" x14ac:dyDescent="0.2">
      <c r="G36" s="412" t="str">
        <f>+IF(LEN('OSNOVNA PLAČA'!B36)&gt;0,'LETNO OBVESTILO'!V42,"")</f>
        <v>27   A27</v>
      </c>
      <c r="H36" s="413"/>
      <c r="I36" s="398">
        <f>IF(LEN('1-3'!B42)&gt;0,'1-3'!K42,"")</f>
        <v>0</v>
      </c>
      <c r="J36" s="402"/>
    </row>
    <row r="37" spans="7:10" ht="23.25" customHeight="1" x14ac:dyDescent="0.2">
      <c r="G37" s="412" t="str">
        <f>+IF(LEN('OSNOVNA PLAČA'!B37)&gt;0,'LETNO OBVESTILO'!V43,"")</f>
        <v>28   A28</v>
      </c>
      <c r="H37" s="413"/>
      <c r="I37" s="398">
        <f>IF(LEN('1-3'!B43)&gt;0,'1-3'!K43,"")</f>
        <v>0</v>
      </c>
      <c r="J37" s="402"/>
    </row>
    <row r="38" spans="7:10" ht="23.25" customHeight="1" x14ac:dyDescent="0.2">
      <c r="G38" s="412" t="str">
        <f>+IF(LEN('OSNOVNA PLAČA'!B38)&gt;0,'LETNO OBVESTILO'!V44,"")</f>
        <v>29   A29</v>
      </c>
      <c r="H38" s="413"/>
      <c r="I38" s="398">
        <f>IF(LEN('1-3'!B44)&gt;0,'1-3'!K44,"")</f>
        <v>0</v>
      </c>
      <c r="J38" s="402"/>
    </row>
    <row r="39" spans="7:10" ht="23.25" customHeight="1" x14ac:dyDescent="0.2">
      <c r="G39" s="412" t="str">
        <f>+IF(LEN('OSNOVNA PLAČA'!B39)&gt;0,'LETNO OBVESTILO'!V45,"")</f>
        <v>30   A30</v>
      </c>
      <c r="H39" s="413"/>
      <c r="I39" s="398">
        <f>IF(LEN('1-3'!B45)&gt;0,'1-3'!K45,"")</f>
        <v>0</v>
      </c>
      <c r="J39" s="402"/>
    </row>
    <row r="40" spans="7:10" ht="23.25" customHeight="1" x14ac:dyDescent="0.2">
      <c r="G40" s="412" t="str">
        <f>+IF(LEN('OSNOVNA PLAČA'!B40)&gt;0,'LETNO OBVESTILO'!V46,"")</f>
        <v>31   A31</v>
      </c>
      <c r="H40" s="413"/>
      <c r="I40" s="398">
        <f>IF(LEN('1-3'!B46)&gt;0,'1-3'!K46,"")</f>
        <v>0</v>
      </c>
      <c r="J40" s="402"/>
    </row>
    <row r="41" spans="7:10" ht="23.25" customHeight="1" x14ac:dyDescent="0.2">
      <c r="G41" s="412" t="str">
        <f>+IF(LEN('OSNOVNA PLAČA'!B41)&gt;0,'LETNO OBVESTILO'!V47,"")</f>
        <v>32   A32</v>
      </c>
      <c r="H41" s="413"/>
      <c r="I41" s="398">
        <f>IF(LEN('1-3'!B47)&gt;0,'1-3'!K47,"")</f>
        <v>0</v>
      </c>
      <c r="J41" s="402"/>
    </row>
    <row r="42" spans="7:10" ht="23.25" customHeight="1" x14ac:dyDescent="0.2">
      <c r="G42" s="412" t="str">
        <f>+IF(LEN('OSNOVNA PLAČA'!B42)&gt;0,'LETNO OBVESTILO'!V48,"")</f>
        <v>33   A33</v>
      </c>
      <c r="H42" s="413"/>
      <c r="I42" s="398">
        <f>IF(LEN('1-3'!B48)&gt;0,'1-3'!K48,"")</f>
        <v>0</v>
      </c>
      <c r="J42" s="402"/>
    </row>
    <row r="43" spans="7:10" ht="23.25" customHeight="1" x14ac:dyDescent="0.2">
      <c r="G43" s="412" t="str">
        <f>+IF(LEN('OSNOVNA PLAČA'!B43)&gt;0,'LETNO OBVESTILO'!V49,"")</f>
        <v>34   A34</v>
      </c>
      <c r="H43" s="413"/>
      <c r="I43" s="398">
        <f>IF(LEN('1-3'!B49)&gt;0,'1-3'!K49,"")</f>
        <v>0</v>
      </c>
      <c r="J43" s="402"/>
    </row>
    <row r="44" spans="7:10" ht="23.25" customHeight="1" x14ac:dyDescent="0.2">
      <c r="G44" s="412" t="str">
        <f>+IF(LEN('OSNOVNA PLAČA'!B44)&gt;0,'LETNO OBVESTILO'!V50,"")</f>
        <v>35   A35</v>
      </c>
      <c r="H44" s="413"/>
      <c r="I44" s="398">
        <f>IF(LEN('1-3'!B50)&gt;0,'1-3'!K50,"")</f>
        <v>0</v>
      </c>
      <c r="J44" s="402"/>
    </row>
    <row r="45" spans="7:10" ht="23.25" customHeight="1" x14ac:dyDescent="0.2">
      <c r="G45" s="412" t="str">
        <f>+IF(LEN('OSNOVNA PLAČA'!B45)&gt;0,'LETNO OBVESTILO'!V51,"")</f>
        <v>36   A36</v>
      </c>
      <c r="H45" s="413"/>
      <c r="I45" s="398">
        <f>IF(LEN('1-3'!B51)&gt;0,'1-3'!K51,"")</f>
        <v>0</v>
      </c>
      <c r="J45" s="402"/>
    </row>
    <row r="46" spans="7:10" ht="23.25" customHeight="1" x14ac:dyDescent="0.2">
      <c r="G46" s="412" t="str">
        <f>+IF(LEN('OSNOVNA PLAČA'!B46)&gt;0,'LETNO OBVESTILO'!V52,"")</f>
        <v>37   A37</v>
      </c>
      <c r="H46" s="413"/>
      <c r="I46" s="398">
        <f>IF(LEN('1-3'!B52)&gt;0,'1-3'!K52,"")</f>
        <v>0</v>
      </c>
      <c r="J46" s="402"/>
    </row>
    <row r="47" spans="7:10" ht="23.25" customHeight="1" x14ac:dyDescent="0.2">
      <c r="G47" s="412" t="str">
        <f>+IF(LEN('OSNOVNA PLAČA'!B47)&gt;0,'LETNO OBVESTILO'!V53,"")</f>
        <v>38   A38</v>
      </c>
      <c r="H47" s="413"/>
      <c r="I47" s="398">
        <f>IF(LEN('1-3'!B53)&gt;0,'1-3'!K53,"")</f>
        <v>0</v>
      </c>
      <c r="J47" s="402"/>
    </row>
    <row r="48" spans="7:10" ht="23.25" customHeight="1" x14ac:dyDescent="0.2">
      <c r="G48" s="412" t="str">
        <f>+IF(LEN('OSNOVNA PLAČA'!B48)&gt;0,'LETNO OBVESTILO'!V54,"")</f>
        <v>39   A39</v>
      </c>
      <c r="H48" s="413"/>
      <c r="I48" s="398">
        <f>IF(LEN('1-3'!B54)&gt;0,'1-3'!K54,"")</f>
        <v>0</v>
      </c>
      <c r="J48" s="402"/>
    </row>
    <row r="49" spans="7:10" ht="23.25" customHeight="1" x14ac:dyDescent="0.2">
      <c r="G49" s="412" t="str">
        <f>+IF(LEN('OSNOVNA PLAČA'!B49)&gt;0,'LETNO OBVESTILO'!V55,"")</f>
        <v>40   A40</v>
      </c>
      <c r="H49" s="413"/>
      <c r="I49" s="398">
        <f>IF(LEN('1-3'!B55)&gt;0,'1-3'!K55,"")</f>
        <v>0</v>
      </c>
      <c r="J49" s="402"/>
    </row>
    <row r="50" spans="7:10" ht="23.25" customHeight="1" x14ac:dyDescent="0.2">
      <c r="G50" s="412" t="str">
        <f>+IF(LEN('OSNOVNA PLAČA'!B50)&gt;0,'LETNO OBVESTILO'!V56,"")</f>
        <v>41   A41</v>
      </c>
      <c r="H50" s="413"/>
      <c r="I50" s="398">
        <f>IF(LEN('1-3'!B56)&gt;0,'1-3'!K56,"")</f>
        <v>0</v>
      </c>
      <c r="J50" s="402"/>
    </row>
    <row r="51" spans="7:10" ht="23.25" customHeight="1" x14ac:dyDescent="0.2">
      <c r="G51" s="412" t="str">
        <f>+IF(LEN('OSNOVNA PLAČA'!B51)&gt;0,'LETNO OBVESTILO'!V57,"")</f>
        <v>42   A42</v>
      </c>
      <c r="H51" s="413"/>
      <c r="I51" s="398">
        <f>IF(LEN('1-3'!B57)&gt;0,'1-3'!K57,"")</f>
        <v>0</v>
      </c>
      <c r="J51" s="402"/>
    </row>
    <row r="52" spans="7:10" ht="23.25" customHeight="1" x14ac:dyDescent="0.2">
      <c r="G52" s="412" t="str">
        <f>+IF(LEN('OSNOVNA PLAČA'!B52)&gt;0,'LETNO OBVESTILO'!V58,"")</f>
        <v>43   A43</v>
      </c>
      <c r="H52" s="413"/>
      <c r="I52" s="398">
        <f>IF(LEN('1-3'!B58)&gt;0,'1-3'!K58,"")</f>
        <v>0</v>
      </c>
      <c r="J52" s="402"/>
    </row>
    <row r="53" spans="7:10" ht="23.25" customHeight="1" x14ac:dyDescent="0.2">
      <c r="G53" s="412" t="str">
        <f>+IF(LEN('OSNOVNA PLAČA'!B53)&gt;0,'LETNO OBVESTILO'!V59,"")</f>
        <v>44   A44</v>
      </c>
      <c r="H53" s="413"/>
      <c r="I53" s="398">
        <f>IF(LEN('1-3'!B59)&gt;0,'1-3'!K59,"")</f>
        <v>0</v>
      </c>
      <c r="J53" s="402"/>
    </row>
    <row r="54" spans="7:10" ht="23.25" customHeight="1" x14ac:dyDescent="0.2">
      <c r="G54" s="412" t="str">
        <f>+IF(LEN('OSNOVNA PLAČA'!B54)&gt;0,'LETNO OBVESTILO'!V60,"")</f>
        <v>45   A45</v>
      </c>
      <c r="H54" s="413"/>
      <c r="I54" s="398">
        <f>IF(LEN('1-3'!B60)&gt;0,'1-3'!K60,"")</f>
        <v>0</v>
      </c>
      <c r="J54" s="402"/>
    </row>
    <row r="55" spans="7:10" ht="23.25" customHeight="1" x14ac:dyDescent="0.2">
      <c r="G55" s="412" t="str">
        <f>+IF(LEN('OSNOVNA PLAČA'!B55)&gt;0,'LETNO OBVESTILO'!V61,"")</f>
        <v>46   A46</v>
      </c>
      <c r="H55" s="413"/>
      <c r="I55" s="398">
        <f>IF(LEN('1-3'!B61)&gt;0,'1-3'!K61,"")</f>
        <v>0</v>
      </c>
      <c r="J55" s="402"/>
    </row>
    <row r="56" spans="7:10" ht="23.25" customHeight="1" x14ac:dyDescent="0.2">
      <c r="G56" s="412" t="str">
        <f>+IF(LEN('OSNOVNA PLAČA'!B56)&gt;0,'LETNO OBVESTILO'!V62,"")</f>
        <v>47   A47</v>
      </c>
      <c r="H56" s="413"/>
      <c r="I56" s="398">
        <f>IF(LEN('1-3'!B62)&gt;0,'1-3'!K62,"")</f>
        <v>0</v>
      </c>
      <c r="J56" s="402"/>
    </row>
    <row r="57" spans="7:10" ht="23.25" customHeight="1" x14ac:dyDescent="0.2">
      <c r="G57" s="412" t="str">
        <f>+IF(LEN('OSNOVNA PLAČA'!B57)&gt;0,'LETNO OBVESTILO'!V63,"")</f>
        <v>48   A48</v>
      </c>
      <c r="H57" s="413"/>
      <c r="I57" s="398">
        <f>IF(LEN('1-3'!B63)&gt;0,'1-3'!K63,"")</f>
        <v>0</v>
      </c>
      <c r="J57" s="402"/>
    </row>
    <row r="58" spans="7:10" ht="23.25" customHeight="1" x14ac:dyDescent="0.2">
      <c r="G58" s="412" t="str">
        <f>+IF(LEN('OSNOVNA PLAČA'!B58)&gt;0,'LETNO OBVESTILO'!V64,"")</f>
        <v>49   A49</v>
      </c>
      <c r="H58" s="413"/>
      <c r="I58" s="398">
        <f>IF(LEN('1-3'!B64)&gt;0,'1-3'!K64,"")</f>
        <v>0</v>
      </c>
      <c r="J58" s="402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03">
        <f>IF(LEN('1-3'!B65)&gt;0,'1-3'!K65,"")</f>
        <v>0</v>
      </c>
      <c r="J59" s="404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59"/>
  <sheetViews>
    <sheetView workbookViewId="0"/>
  </sheetViews>
  <sheetFormatPr defaultRowHeight="12.75" x14ac:dyDescent="0.2"/>
  <cols>
    <col min="1" max="5" width="3.5703125" customWidth="1"/>
    <col min="6" max="6" width="4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5" spans="7:10" ht="11.25" customHeight="1" x14ac:dyDescent="0.2"/>
    <row r="6" spans="7:10" ht="23.25" customHeight="1" x14ac:dyDescent="0.2">
      <c r="G6" s="152" t="s">
        <v>192</v>
      </c>
    </row>
    <row r="8" spans="7:10" ht="23.25" customHeight="1" thickBot="1" x14ac:dyDescent="0.25">
      <c r="G8" s="152" t="str">
        <f>"OBDOBJE: april - junij " &amp; 'OSNOVNA PLAČA'!D5</f>
        <v>OBDOBJE: april - junij 2024</v>
      </c>
    </row>
    <row r="9" spans="7:10" ht="23.25" customHeight="1" thickBot="1" x14ac:dyDescent="0.25">
      <c r="G9" s="407" t="s">
        <v>2</v>
      </c>
      <c r="H9" s="408"/>
      <c r="I9" s="408" t="s">
        <v>193</v>
      </c>
      <c r="J9" s="409"/>
    </row>
    <row r="10" spans="7:10" ht="23.25" customHeight="1" x14ac:dyDescent="0.2">
      <c r="G10" s="410" t="str">
        <f>+IF(LEN('OSNOVNA PLAČA'!B10)&gt;0,'LETNO OBVESTILO'!V16,"")</f>
        <v>1   A1</v>
      </c>
      <c r="H10" s="411"/>
      <c r="I10" s="405">
        <f ca="1">IF(LEN('4-6'!B16)&gt;0,'4-6'!K16,"")</f>
        <v>2</v>
      </c>
      <c r="J10" s="406"/>
    </row>
    <row r="11" spans="7:10" ht="23.25" customHeight="1" x14ac:dyDescent="0.2">
      <c r="G11" s="412" t="str">
        <f>+IF(LEN('OSNOVNA PLAČA'!B11)&gt;0,'LETNO OBVESTILO'!V17,"")</f>
        <v>2   A2</v>
      </c>
      <c r="H11" s="413"/>
      <c r="I11" s="398">
        <f ca="1">IF(LEN('4-6'!B17)&gt;0,'4-6'!K17,"")</f>
        <v>3</v>
      </c>
      <c r="J11" s="402"/>
    </row>
    <row r="12" spans="7:10" ht="23.25" customHeight="1" x14ac:dyDescent="0.2">
      <c r="G12" s="412" t="str">
        <f>+IF(LEN('OSNOVNA PLAČA'!B12)&gt;0,'LETNO OBVESTILO'!V18,"")</f>
        <v>3   A3</v>
      </c>
      <c r="H12" s="413"/>
      <c r="I12" s="398">
        <f ca="1">IF(LEN('4-6'!B18)&gt;0,'4-6'!K18,"")</f>
        <v>0</v>
      </c>
      <c r="J12" s="402"/>
    </row>
    <row r="13" spans="7:10" ht="23.25" customHeight="1" x14ac:dyDescent="0.2">
      <c r="G13" s="412" t="str">
        <f>+IF(LEN('OSNOVNA PLAČA'!B13)&gt;0,'LETNO OBVESTILO'!V19,"")</f>
        <v>4   A4</v>
      </c>
      <c r="H13" s="413"/>
      <c r="I13" s="398">
        <f ca="1">IF(LEN('4-6'!B19)&gt;0,'4-6'!K19,"")</f>
        <v>0</v>
      </c>
      <c r="J13" s="402"/>
    </row>
    <row r="14" spans="7:10" ht="23.25" customHeight="1" x14ac:dyDescent="0.2">
      <c r="G14" s="412" t="str">
        <f>+IF(LEN('OSNOVNA PLAČA'!B14)&gt;0,'LETNO OBVESTILO'!V20,"")</f>
        <v>5   A5</v>
      </c>
      <c r="H14" s="413"/>
      <c r="I14" s="398">
        <f ca="1">IF(LEN('4-6'!B20)&gt;0,'4-6'!K20,"")</f>
        <v>0</v>
      </c>
      <c r="J14" s="402"/>
    </row>
    <row r="15" spans="7:10" ht="23.25" customHeight="1" x14ac:dyDescent="0.2">
      <c r="G15" s="412" t="str">
        <f>+IF(LEN('OSNOVNA PLAČA'!B15)&gt;0,'LETNO OBVESTILO'!V21,"")</f>
        <v>6   A6</v>
      </c>
      <c r="H15" s="413"/>
      <c r="I15" s="398">
        <f ca="1">IF(LEN('4-6'!B21)&gt;0,'4-6'!K21,"")</f>
        <v>2</v>
      </c>
      <c r="J15" s="402"/>
    </row>
    <row r="16" spans="7:10" ht="23.25" customHeight="1" x14ac:dyDescent="0.2">
      <c r="G16" s="412" t="str">
        <f>+IF(LEN('OSNOVNA PLAČA'!B16)&gt;0,'LETNO OBVESTILO'!V22,"")</f>
        <v>7   A7</v>
      </c>
      <c r="H16" s="413"/>
      <c r="I16" s="398">
        <f ca="1">IF(LEN('4-6'!B22)&gt;0,'4-6'!K22,"")</f>
        <v>0</v>
      </c>
      <c r="J16" s="402"/>
    </row>
    <row r="17" spans="7:10" ht="23.25" customHeight="1" x14ac:dyDescent="0.2">
      <c r="G17" s="412" t="str">
        <f>+IF(LEN('OSNOVNA PLAČA'!B17)&gt;0,'LETNO OBVESTILO'!V23,"")</f>
        <v>8   A8</v>
      </c>
      <c r="H17" s="413"/>
      <c r="I17" s="398">
        <f ca="1">IF(LEN('4-6'!B23)&gt;0,'4-6'!K23,"")</f>
        <v>0</v>
      </c>
      <c r="J17" s="402"/>
    </row>
    <row r="18" spans="7:10" ht="23.25" customHeight="1" x14ac:dyDescent="0.2">
      <c r="G18" s="412" t="str">
        <f>+IF(LEN('OSNOVNA PLAČA'!B18)&gt;0,'LETNO OBVESTILO'!V24,"")</f>
        <v>9   A9</v>
      </c>
      <c r="H18" s="413"/>
      <c r="I18" s="398">
        <f ca="1">IF(LEN('4-6'!B24)&gt;0,'4-6'!K24,"")</f>
        <v>0</v>
      </c>
      <c r="J18" s="402"/>
    </row>
    <row r="19" spans="7:10" ht="23.25" customHeight="1" x14ac:dyDescent="0.2">
      <c r="G19" s="412" t="str">
        <f>+IF(LEN('OSNOVNA PLAČA'!B19)&gt;0,'LETNO OBVESTILO'!V25,"")</f>
        <v>10   A10</v>
      </c>
      <c r="H19" s="413"/>
      <c r="I19" s="398">
        <f ca="1">IF(LEN('4-6'!B25)&gt;0,'4-6'!K25,"")</f>
        <v>0</v>
      </c>
      <c r="J19" s="402"/>
    </row>
    <row r="20" spans="7:10" ht="23.25" customHeight="1" x14ac:dyDescent="0.2">
      <c r="G20" s="412" t="str">
        <f>+IF(LEN('OSNOVNA PLAČA'!B20)&gt;0,'LETNO OBVESTILO'!V26,"")</f>
        <v>11   A11</v>
      </c>
      <c r="H20" s="413"/>
      <c r="I20" s="398">
        <f ca="1">IF(LEN('4-6'!B26)&gt;0,'4-6'!K26,"")</f>
        <v>0</v>
      </c>
      <c r="J20" s="402"/>
    </row>
    <row r="21" spans="7:10" ht="23.25" customHeight="1" x14ac:dyDescent="0.2">
      <c r="G21" s="412" t="str">
        <f>+IF(LEN('OSNOVNA PLAČA'!B21)&gt;0,'LETNO OBVESTILO'!V27,"")</f>
        <v>12   A12</v>
      </c>
      <c r="H21" s="413"/>
      <c r="I21" s="398">
        <f ca="1">IF(LEN('4-6'!B27)&gt;0,'4-6'!K27,"")</f>
        <v>0</v>
      </c>
      <c r="J21" s="402"/>
    </row>
    <row r="22" spans="7:10" ht="23.25" customHeight="1" x14ac:dyDescent="0.2">
      <c r="G22" s="412" t="str">
        <f>+IF(LEN('OSNOVNA PLAČA'!B22)&gt;0,'LETNO OBVESTILO'!V28,"")</f>
        <v>13   A13</v>
      </c>
      <c r="H22" s="413"/>
      <c r="I22" s="398">
        <f ca="1">IF(LEN('4-6'!B28)&gt;0,'4-6'!K28,"")</f>
        <v>0</v>
      </c>
      <c r="J22" s="402"/>
    </row>
    <row r="23" spans="7:10" ht="23.25" customHeight="1" x14ac:dyDescent="0.2">
      <c r="G23" s="412" t="str">
        <f>+IF(LEN('OSNOVNA PLAČA'!B23)&gt;0,'LETNO OBVESTILO'!V29,"")</f>
        <v>14   A14</v>
      </c>
      <c r="H23" s="413"/>
      <c r="I23" s="398">
        <f ca="1">IF(LEN('4-6'!B29)&gt;0,'4-6'!K29,"")</f>
        <v>0</v>
      </c>
      <c r="J23" s="402"/>
    </row>
    <row r="24" spans="7:10" ht="23.25" customHeight="1" x14ac:dyDescent="0.2">
      <c r="G24" s="412" t="str">
        <f>+IF(LEN('OSNOVNA PLAČA'!B24)&gt;0,'LETNO OBVESTILO'!V30,"")</f>
        <v>15   A15</v>
      </c>
      <c r="H24" s="413"/>
      <c r="I24" s="398">
        <f ca="1">IF(LEN('4-6'!B30)&gt;0,'4-6'!K30,"")</f>
        <v>0</v>
      </c>
      <c r="J24" s="402"/>
    </row>
    <row r="25" spans="7:10" ht="23.25" customHeight="1" x14ac:dyDescent="0.2">
      <c r="G25" s="412" t="str">
        <f>+IF(LEN('OSNOVNA PLAČA'!B25)&gt;0,'LETNO OBVESTILO'!V31,"")</f>
        <v>16   A16</v>
      </c>
      <c r="H25" s="413"/>
      <c r="I25" s="398">
        <f ca="1">IF(LEN('4-6'!B31)&gt;0,'4-6'!K31,"")</f>
        <v>0</v>
      </c>
      <c r="J25" s="402"/>
    </row>
    <row r="26" spans="7:10" ht="23.25" customHeight="1" x14ac:dyDescent="0.2">
      <c r="G26" s="412" t="str">
        <f>+IF(LEN('OSNOVNA PLAČA'!B26)&gt;0,'LETNO OBVESTILO'!V32,"")</f>
        <v>17   A17</v>
      </c>
      <c r="H26" s="413"/>
      <c r="I26" s="398">
        <f ca="1">IF(LEN('4-6'!B32)&gt;0,'4-6'!K32,"")</f>
        <v>0</v>
      </c>
      <c r="J26" s="402"/>
    </row>
    <row r="27" spans="7:10" ht="23.25" customHeight="1" x14ac:dyDescent="0.2">
      <c r="G27" s="412" t="str">
        <f>+IF(LEN('OSNOVNA PLAČA'!B27)&gt;0,'LETNO OBVESTILO'!V33,"")</f>
        <v>18   A18</v>
      </c>
      <c r="H27" s="413"/>
      <c r="I27" s="398">
        <f ca="1">IF(LEN('4-6'!B33)&gt;0,'4-6'!K33,"")</f>
        <v>0</v>
      </c>
      <c r="J27" s="402"/>
    </row>
    <row r="28" spans="7:10" ht="23.25" customHeight="1" x14ac:dyDescent="0.2">
      <c r="G28" s="412" t="str">
        <f>+IF(LEN('OSNOVNA PLAČA'!B28)&gt;0,'LETNO OBVESTILO'!V34,"")</f>
        <v>19   A19</v>
      </c>
      <c r="H28" s="413"/>
      <c r="I28" s="398">
        <f ca="1">IF(LEN('4-6'!B34)&gt;0,'4-6'!K34,"")</f>
        <v>0</v>
      </c>
      <c r="J28" s="402"/>
    </row>
    <row r="29" spans="7:10" ht="23.25" customHeight="1" x14ac:dyDescent="0.2">
      <c r="G29" s="412" t="str">
        <f>+IF(LEN('OSNOVNA PLAČA'!B29)&gt;0,'LETNO OBVESTILO'!V35,"")</f>
        <v>20   A20</v>
      </c>
      <c r="H29" s="413"/>
      <c r="I29" s="398">
        <f ca="1">IF(LEN('4-6'!B35)&gt;0,'4-6'!K35,"")</f>
        <v>0</v>
      </c>
      <c r="J29" s="402"/>
    </row>
    <row r="30" spans="7:10" ht="23.25" customHeight="1" x14ac:dyDescent="0.2">
      <c r="G30" s="412" t="str">
        <f>+IF(LEN('OSNOVNA PLAČA'!B30)&gt;0,'LETNO OBVESTILO'!V36,"")</f>
        <v>21   A21</v>
      </c>
      <c r="H30" s="413"/>
      <c r="I30" s="398">
        <f ca="1">IF(LEN('4-6'!B36)&gt;0,'4-6'!K36,"")</f>
        <v>0</v>
      </c>
      <c r="J30" s="402"/>
    </row>
    <row r="31" spans="7:10" ht="23.25" customHeight="1" x14ac:dyDescent="0.2">
      <c r="G31" s="412" t="str">
        <f>+IF(LEN('OSNOVNA PLAČA'!B31)&gt;0,'LETNO OBVESTILO'!V37,"")</f>
        <v>22   A22</v>
      </c>
      <c r="H31" s="413"/>
      <c r="I31" s="398">
        <f ca="1">IF(LEN('4-6'!B37)&gt;0,'4-6'!K37,"")</f>
        <v>0</v>
      </c>
      <c r="J31" s="402"/>
    </row>
    <row r="32" spans="7:10" ht="23.25" customHeight="1" x14ac:dyDescent="0.2">
      <c r="G32" s="412" t="str">
        <f>+IF(LEN('OSNOVNA PLAČA'!B32)&gt;0,'LETNO OBVESTILO'!V38,"")</f>
        <v>23   A23</v>
      </c>
      <c r="H32" s="413"/>
      <c r="I32" s="398">
        <f ca="1">IF(LEN('4-6'!B38)&gt;0,'4-6'!K38,"")</f>
        <v>0</v>
      </c>
      <c r="J32" s="402"/>
    </row>
    <row r="33" spans="7:10" ht="23.25" customHeight="1" x14ac:dyDescent="0.2">
      <c r="G33" s="412" t="str">
        <f>+IF(LEN('OSNOVNA PLAČA'!B33)&gt;0,'LETNO OBVESTILO'!V39,"")</f>
        <v>24   A24</v>
      </c>
      <c r="H33" s="413"/>
      <c r="I33" s="398">
        <f ca="1">IF(LEN('4-6'!B39)&gt;0,'4-6'!K39,"")</f>
        <v>0</v>
      </c>
      <c r="J33" s="402"/>
    </row>
    <row r="34" spans="7:10" ht="23.25" customHeight="1" x14ac:dyDescent="0.2">
      <c r="G34" s="412" t="str">
        <f>+IF(LEN('OSNOVNA PLAČA'!B34)&gt;0,'LETNO OBVESTILO'!V40,"")</f>
        <v>25   A25</v>
      </c>
      <c r="H34" s="413"/>
      <c r="I34" s="398">
        <f ca="1">IF(LEN('4-6'!B40)&gt;0,'4-6'!K40,"")</f>
        <v>0</v>
      </c>
      <c r="J34" s="402"/>
    </row>
    <row r="35" spans="7:10" ht="23.25" customHeight="1" x14ac:dyDescent="0.2">
      <c r="G35" s="412" t="str">
        <f>+IF(LEN('OSNOVNA PLAČA'!B35)&gt;0,'LETNO OBVESTILO'!V41,"")</f>
        <v>26   A26</v>
      </c>
      <c r="H35" s="413"/>
      <c r="I35" s="398">
        <f ca="1">IF(LEN('4-6'!B41)&gt;0,'4-6'!K41,"")</f>
        <v>0</v>
      </c>
      <c r="J35" s="402"/>
    </row>
    <row r="36" spans="7:10" ht="23.25" customHeight="1" x14ac:dyDescent="0.2">
      <c r="G36" s="412" t="str">
        <f>+IF(LEN('OSNOVNA PLAČA'!B36)&gt;0,'LETNO OBVESTILO'!V42,"")</f>
        <v>27   A27</v>
      </c>
      <c r="H36" s="413"/>
      <c r="I36" s="398">
        <f ca="1">IF(LEN('4-6'!B42)&gt;0,'4-6'!K42,"")</f>
        <v>0</v>
      </c>
      <c r="J36" s="402"/>
    </row>
    <row r="37" spans="7:10" ht="23.25" customHeight="1" x14ac:dyDescent="0.2">
      <c r="G37" s="412" t="str">
        <f>+IF(LEN('OSNOVNA PLAČA'!B37)&gt;0,'LETNO OBVESTILO'!V43,"")</f>
        <v>28   A28</v>
      </c>
      <c r="H37" s="413"/>
      <c r="I37" s="398">
        <f ca="1">IF(LEN('4-6'!B43)&gt;0,'4-6'!K43,"")</f>
        <v>0</v>
      </c>
      <c r="J37" s="402"/>
    </row>
    <row r="38" spans="7:10" ht="23.25" customHeight="1" x14ac:dyDescent="0.2">
      <c r="G38" s="412" t="str">
        <f>+IF(LEN('OSNOVNA PLAČA'!B38)&gt;0,'LETNO OBVESTILO'!V44,"")</f>
        <v>29   A29</v>
      </c>
      <c r="H38" s="413"/>
      <c r="I38" s="398">
        <f ca="1">IF(LEN('4-6'!B44)&gt;0,'4-6'!K44,"")</f>
        <v>0</v>
      </c>
      <c r="J38" s="402"/>
    </row>
    <row r="39" spans="7:10" ht="23.25" customHeight="1" x14ac:dyDescent="0.2">
      <c r="G39" s="412" t="str">
        <f>+IF(LEN('OSNOVNA PLAČA'!B39)&gt;0,'LETNO OBVESTILO'!V45,"")</f>
        <v>30   A30</v>
      </c>
      <c r="H39" s="413"/>
      <c r="I39" s="398">
        <f ca="1">IF(LEN('4-6'!B45)&gt;0,'4-6'!K45,"")</f>
        <v>0</v>
      </c>
      <c r="J39" s="402"/>
    </row>
    <row r="40" spans="7:10" ht="23.25" customHeight="1" x14ac:dyDescent="0.2">
      <c r="G40" s="412" t="str">
        <f>+IF(LEN('OSNOVNA PLAČA'!B40)&gt;0,'LETNO OBVESTILO'!V46,"")</f>
        <v>31   A31</v>
      </c>
      <c r="H40" s="413"/>
      <c r="I40" s="398">
        <f ca="1">IF(LEN('4-6'!B46)&gt;0,'4-6'!K46,"")</f>
        <v>0</v>
      </c>
      <c r="J40" s="402"/>
    </row>
    <row r="41" spans="7:10" ht="23.25" customHeight="1" x14ac:dyDescent="0.2">
      <c r="G41" s="412" t="str">
        <f>+IF(LEN('OSNOVNA PLAČA'!B41)&gt;0,'LETNO OBVESTILO'!V47,"")</f>
        <v>32   A32</v>
      </c>
      <c r="H41" s="413"/>
      <c r="I41" s="398">
        <f ca="1">IF(LEN('4-6'!B47)&gt;0,'4-6'!K47,"")</f>
        <v>0</v>
      </c>
      <c r="J41" s="402"/>
    </row>
    <row r="42" spans="7:10" ht="23.25" customHeight="1" x14ac:dyDescent="0.2">
      <c r="G42" s="412" t="str">
        <f>+IF(LEN('OSNOVNA PLAČA'!B42)&gt;0,'LETNO OBVESTILO'!V48,"")</f>
        <v>33   A33</v>
      </c>
      <c r="H42" s="413"/>
      <c r="I42" s="398">
        <f ca="1">IF(LEN('4-6'!B48)&gt;0,'4-6'!K48,"")</f>
        <v>0</v>
      </c>
      <c r="J42" s="402"/>
    </row>
    <row r="43" spans="7:10" ht="23.25" customHeight="1" x14ac:dyDescent="0.2">
      <c r="G43" s="412" t="str">
        <f>+IF(LEN('OSNOVNA PLAČA'!B43)&gt;0,'LETNO OBVESTILO'!V49,"")</f>
        <v>34   A34</v>
      </c>
      <c r="H43" s="413"/>
      <c r="I43" s="398">
        <f ca="1">IF(LEN('4-6'!B49)&gt;0,'4-6'!K49,"")</f>
        <v>0</v>
      </c>
      <c r="J43" s="402"/>
    </row>
    <row r="44" spans="7:10" ht="23.25" customHeight="1" x14ac:dyDescent="0.2">
      <c r="G44" s="412" t="str">
        <f>+IF(LEN('OSNOVNA PLAČA'!B44)&gt;0,'LETNO OBVESTILO'!V50,"")</f>
        <v>35   A35</v>
      </c>
      <c r="H44" s="413"/>
      <c r="I44" s="398">
        <f ca="1">IF(LEN('4-6'!B50)&gt;0,'4-6'!K50,"")</f>
        <v>0</v>
      </c>
      <c r="J44" s="402"/>
    </row>
    <row r="45" spans="7:10" ht="23.25" customHeight="1" x14ac:dyDescent="0.2">
      <c r="G45" s="412" t="str">
        <f>+IF(LEN('OSNOVNA PLAČA'!B45)&gt;0,'LETNO OBVESTILO'!V51,"")</f>
        <v>36   A36</v>
      </c>
      <c r="H45" s="413"/>
      <c r="I45" s="398">
        <f ca="1">IF(LEN('4-6'!B51)&gt;0,'4-6'!K51,"")</f>
        <v>0</v>
      </c>
      <c r="J45" s="402"/>
    </row>
    <row r="46" spans="7:10" ht="23.25" customHeight="1" x14ac:dyDescent="0.2">
      <c r="G46" s="412" t="str">
        <f>+IF(LEN('OSNOVNA PLAČA'!B46)&gt;0,'LETNO OBVESTILO'!V52,"")</f>
        <v>37   A37</v>
      </c>
      <c r="H46" s="413"/>
      <c r="I46" s="398">
        <f ca="1">IF(LEN('4-6'!B52)&gt;0,'4-6'!K52,"")</f>
        <v>0</v>
      </c>
      <c r="J46" s="402"/>
    </row>
    <row r="47" spans="7:10" ht="23.25" customHeight="1" x14ac:dyDescent="0.2">
      <c r="G47" s="412" t="str">
        <f>+IF(LEN('OSNOVNA PLAČA'!B47)&gt;0,'LETNO OBVESTILO'!V53,"")</f>
        <v>38   A38</v>
      </c>
      <c r="H47" s="413"/>
      <c r="I47" s="398">
        <f ca="1">IF(LEN('4-6'!B53)&gt;0,'4-6'!K53,"")</f>
        <v>0</v>
      </c>
      <c r="J47" s="402"/>
    </row>
    <row r="48" spans="7:10" ht="23.25" customHeight="1" x14ac:dyDescent="0.2">
      <c r="G48" s="412" t="str">
        <f>+IF(LEN('OSNOVNA PLAČA'!B48)&gt;0,'LETNO OBVESTILO'!V54,"")</f>
        <v>39   A39</v>
      </c>
      <c r="H48" s="413"/>
      <c r="I48" s="398">
        <f ca="1">IF(LEN('4-6'!B54)&gt;0,'4-6'!K54,"")</f>
        <v>0</v>
      </c>
      <c r="J48" s="402"/>
    </row>
    <row r="49" spans="7:10" ht="23.25" customHeight="1" x14ac:dyDescent="0.2">
      <c r="G49" s="412" t="str">
        <f>+IF(LEN('OSNOVNA PLAČA'!B49)&gt;0,'LETNO OBVESTILO'!V55,"")</f>
        <v>40   A40</v>
      </c>
      <c r="H49" s="413"/>
      <c r="I49" s="398">
        <f ca="1">IF(LEN('4-6'!B55)&gt;0,'4-6'!K55,"")</f>
        <v>0</v>
      </c>
      <c r="J49" s="402"/>
    </row>
    <row r="50" spans="7:10" ht="23.25" customHeight="1" x14ac:dyDescent="0.2">
      <c r="G50" s="412" t="str">
        <f>+IF(LEN('OSNOVNA PLAČA'!B50)&gt;0,'LETNO OBVESTILO'!V56,"")</f>
        <v>41   A41</v>
      </c>
      <c r="H50" s="413"/>
      <c r="I50" s="398">
        <f ca="1">IF(LEN('4-6'!B56)&gt;0,'4-6'!K56,"")</f>
        <v>0</v>
      </c>
      <c r="J50" s="402"/>
    </row>
    <row r="51" spans="7:10" ht="23.25" customHeight="1" x14ac:dyDescent="0.2">
      <c r="G51" s="412" t="str">
        <f>+IF(LEN('OSNOVNA PLAČA'!B51)&gt;0,'LETNO OBVESTILO'!V57,"")</f>
        <v>42   A42</v>
      </c>
      <c r="H51" s="413"/>
      <c r="I51" s="398">
        <f ca="1">IF(LEN('4-6'!B57)&gt;0,'4-6'!K57,"")</f>
        <v>0</v>
      </c>
      <c r="J51" s="402"/>
    </row>
    <row r="52" spans="7:10" ht="23.25" customHeight="1" x14ac:dyDescent="0.2">
      <c r="G52" s="412" t="str">
        <f>+IF(LEN('OSNOVNA PLAČA'!B52)&gt;0,'LETNO OBVESTILO'!V58,"")</f>
        <v>43   A43</v>
      </c>
      <c r="H52" s="413"/>
      <c r="I52" s="398">
        <f ca="1">IF(LEN('4-6'!B58)&gt;0,'4-6'!K58,"")</f>
        <v>0</v>
      </c>
      <c r="J52" s="402"/>
    </row>
    <row r="53" spans="7:10" ht="23.25" customHeight="1" x14ac:dyDescent="0.2">
      <c r="G53" s="412" t="str">
        <f>+IF(LEN('OSNOVNA PLAČA'!B53)&gt;0,'LETNO OBVESTILO'!V59,"")</f>
        <v>44   A44</v>
      </c>
      <c r="H53" s="413"/>
      <c r="I53" s="398">
        <f ca="1">IF(LEN('4-6'!B59)&gt;0,'4-6'!K59,"")</f>
        <v>0</v>
      </c>
      <c r="J53" s="402"/>
    </row>
    <row r="54" spans="7:10" ht="23.25" customHeight="1" x14ac:dyDescent="0.2">
      <c r="G54" s="412" t="str">
        <f>+IF(LEN('OSNOVNA PLAČA'!B54)&gt;0,'LETNO OBVESTILO'!V60,"")</f>
        <v>45   A45</v>
      </c>
      <c r="H54" s="413"/>
      <c r="I54" s="398">
        <f ca="1">IF(LEN('4-6'!B60)&gt;0,'4-6'!K60,"")</f>
        <v>0</v>
      </c>
      <c r="J54" s="402"/>
    </row>
    <row r="55" spans="7:10" ht="23.25" customHeight="1" x14ac:dyDescent="0.2">
      <c r="G55" s="412" t="str">
        <f>+IF(LEN('OSNOVNA PLAČA'!B55)&gt;0,'LETNO OBVESTILO'!V61,"")</f>
        <v>46   A46</v>
      </c>
      <c r="H55" s="413"/>
      <c r="I55" s="398">
        <f ca="1">IF(LEN('4-6'!B61)&gt;0,'4-6'!K61,"")</f>
        <v>0</v>
      </c>
      <c r="J55" s="402"/>
    </row>
    <row r="56" spans="7:10" ht="23.25" customHeight="1" x14ac:dyDescent="0.2">
      <c r="G56" s="412" t="str">
        <f>+IF(LEN('OSNOVNA PLAČA'!B56)&gt;0,'LETNO OBVESTILO'!V62,"")</f>
        <v>47   A47</v>
      </c>
      <c r="H56" s="413"/>
      <c r="I56" s="398">
        <f ca="1">IF(LEN('4-6'!B62)&gt;0,'4-6'!K62,"")</f>
        <v>0</v>
      </c>
      <c r="J56" s="402"/>
    </row>
    <row r="57" spans="7:10" ht="23.25" customHeight="1" x14ac:dyDescent="0.2">
      <c r="G57" s="412" t="str">
        <f>+IF(LEN('OSNOVNA PLAČA'!B57)&gt;0,'LETNO OBVESTILO'!V63,"")</f>
        <v>48   A48</v>
      </c>
      <c r="H57" s="413"/>
      <c r="I57" s="398">
        <f ca="1">IF(LEN('4-6'!B63)&gt;0,'4-6'!K63,"")</f>
        <v>0</v>
      </c>
      <c r="J57" s="402"/>
    </row>
    <row r="58" spans="7:10" ht="23.25" customHeight="1" x14ac:dyDescent="0.2">
      <c r="G58" s="412" t="str">
        <f>+IF(LEN('OSNOVNA PLAČA'!B58)&gt;0,'LETNO OBVESTILO'!V64,"")</f>
        <v>49   A49</v>
      </c>
      <c r="H58" s="413"/>
      <c r="I58" s="398">
        <f ca="1">IF(LEN('4-6'!B64)&gt;0,'4-6'!K64,"")</f>
        <v>0</v>
      </c>
      <c r="J58" s="402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03">
        <f ca="1">IF(LEN('4-6'!B65)&gt;0,'4-6'!K65,"")</f>
        <v>0</v>
      </c>
      <c r="J59" s="404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2024-01-17T11:58:59Z</dcterms:modified>
</cp:coreProperties>
</file>