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A-E\DerencinV11\Documents\datoteke VZOREC RDU\"/>
    </mc:Choice>
  </mc:AlternateContent>
  <xr:revisionPtr revIDLastSave="0" documentId="13_ncr:1_{EC95CED5-9A36-49B2-8F80-715C1E11CC22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OSNOVNA PLAČA" sheetId="23" r:id="rId1"/>
    <sheet name="OBRAČUNANA OSNOVNA PLAČA" sheetId="24" r:id="rId2"/>
    <sheet name="1-3" sheetId="164" r:id="rId3"/>
    <sheet name="4-6" sheetId="165" r:id="rId4"/>
    <sheet name="7-9" sheetId="166" r:id="rId5"/>
    <sheet name="10-12" sheetId="167" r:id="rId6"/>
    <sheet name="LETNO OBVESTILO" sheetId="168" r:id="rId7"/>
    <sheet name="SEZNAM 1-3" sheetId="152" r:id="rId8"/>
    <sheet name="SEZNAM 4-6" sheetId="154" r:id="rId9"/>
    <sheet name="SEZNAM 7-9" sheetId="155" r:id="rId10"/>
    <sheet name="SEZNAM 10-12" sheetId="156" r:id="rId11"/>
  </sheets>
  <definedNames>
    <definedName name="_xlnm.Print_Area" localSheetId="1">'OBRAČUNANA OSNOVNA PLAČA'!$A$1:$K$110</definedName>
    <definedName name="_xlnm.Print_Area" localSheetId="0">'OSNOVNA PLAČA'!$A$1:$L$110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56" l="1"/>
  <c r="G8" i="155"/>
  <c r="G8" i="154"/>
  <c r="G8" i="152"/>
  <c r="B17" i="168"/>
  <c r="I3" i="168"/>
  <c r="H3" i="168"/>
  <c r="B1" i="168"/>
  <c r="E116" i="166"/>
  <c r="E117" i="164"/>
  <c r="E116" i="164"/>
  <c r="B16" i="164" l="1"/>
  <c r="A16" i="164"/>
  <c r="F110" i="23"/>
  <c r="C16" i="164" l="1"/>
  <c r="D16" i="164"/>
  <c r="E16" i="164"/>
  <c r="A17" i="167"/>
  <c r="A18" i="167"/>
  <c r="A19" i="167"/>
  <c r="A20" i="167"/>
  <c r="A21" i="167"/>
  <c r="A22" i="167"/>
  <c r="A23" i="167"/>
  <c r="A24" i="167"/>
  <c r="A25" i="167"/>
  <c r="A26" i="167"/>
  <c r="A27" i="167"/>
  <c r="A28" i="167"/>
  <c r="A29" i="167"/>
  <c r="A30" i="167"/>
  <c r="A31" i="167"/>
  <c r="A32" i="167"/>
  <c r="A33" i="167"/>
  <c r="A34" i="167"/>
  <c r="A35" i="167"/>
  <c r="A36" i="167"/>
  <c r="A37" i="167"/>
  <c r="A38" i="167"/>
  <c r="A39" i="167"/>
  <c r="A40" i="167"/>
  <c r="A41" i="167"/>
  <c r="A42" i="167"/>
  <c r="A43" i="167"/>
  <c r="A44" i="167"/>
  <c r="A45" i="167"/>
  <c r="A46" i="167"/>
  <c r="A47" i="167"/>
  <c r="A48" i="167"/>
  <c r="A49" i="167"/>
  <c r="A50" i="167"/>
  <c r="A51" i="167"/>
  <c r="A52" i="167"/>
  <c r="A53" i="167"/>
  <c r="A54" i="167"/>
  <c r="A55" i="167"/>
  <c r="A56" i="167"/>
  <c r="A57" i="167"/>
  <c r="A58" i="167"/>
  <c r="A59" i="167"/>
  <c r="A60" i="167"/>
  <c r="A61" i="167"/>
  <c r="A62" i="167"/>
  <c r="A63" i="167"/>
  <c r="A64" i="167"/>
  <c r="A65" i="167"/>
  <c r="A66" i="167"/>
  <c r="A67" i="167"/>
  <c r="A68" i="167"/>
  <c r="A69" i="167"/>
  <c r="A70" i="167"/>
  <c r="A71" i="167"/>
  <c r="A72" i="167"/>
  <c r="A73" i="167"/>
  <c r="A74" i="167"/>
  <c r="A75" i="167"/>
  <c r="A76" i="167"/>
  <c r="A77" i="167"/>
  <c r="A78" i="167"/>
  <c r="A79" i="167"/>
  <c r="A80" i="167"/>
  <c r="A81" i="167"/>
  <c r="A82" i="167"/>
  <c r="A83" i="167"/>
  <c r="A84" i="167"/>
  <c r="A85" i="167"/>
  <c r="A86" i="167"/>
  <c r="A87" i="167"/>
  <c r="A88" i="167"/>
  <c r="A89" i="167"/>
  <c r="A90" i="167"/>
  <c r="A91" i="167"/>
  <c r="A92" i="167"/>
  <c r="A93" i="167"/>
  <c r="A94" i="167"/>
  <c r="A95" i="167"/>
  <c r="A96" i="167"/>
  <c r="A97" i="167"/>
  <c r="A98" i="167"/>
  <c r="A99" i="167"/>
  <c r="A100" i="167"/>
  <c r="A101" i="167"/>
  <c r="A102" i="167"/>
  <c r="A103" i="167"/>
  <c r="A104" i="167"/>
  <c r="A105" i="167"/>
  <c r="A106" i="167"/>
  <c r="A107" i="167"/>
  <c r="A108" i="167"/>
  <c r="A109" i="167"/>
  <c r="A110" i="167"/>
  <c r="A111" i="167"/>
  <c r="A112" i="167"/>
  <c r="A113" i="167"/>
  <c r="A114" i="167"/>
  <c r="A115" i="167"/>
  <c r="A16" i="167"/>
  <c r="A17" i="166"/>
  <c r="A18" i="166"/>
  <c r="A19" i="166"/>
  <c r="A20" i="166"/>
  <c r="A21" i="166"/>
  <c r="A22" i="166"/>
  <c r="A23" i="166"/>
  <c r="A24" i="166"/>
  <c r="A25" i="166"/>
  <c r="A26" i="166"/>
  <c r="A27" i="166"/>
  <c r="A28" i="166"/>
  <c r="A29" i="166"/>
  <c r="A30" i="166"/>
  <c r="A31" i="166"/>
  <c r="A32" i="166"/>
  <c r="A33" i="166"/>
  <c r="A34" i="166"/>
  <c r="A35" i="166"/>
  <c r="A36" i="166"/>
  <c r="A37" i="166"/>
  <c r="A38" i="166"/>
  <c r="A39" i="166"/>
  <c r="A40" i="166"/>
  <c r="A41" i="166"/>
  <c r="A42" i="166"/>
  <c r="A43" i="166"/>
  <c r="A44" i="166"/>
  <c r="A45" i="166"/>
  <c r="A46" i="166"/>
  <c r="A47" i="166"/>
  <c r="A48" i="166"/>
  <c r="A49" i="166"/>
  <c r="A50" i="166"/>
  <c r="A51" i="166"/>
  <c r="A52" i="166"/>
  <c r="A53" i="166"/>
  <c r="A54" i="166"/>
  <c r="A55" i="166"/>
  <c r="A56" i="166"/>
  <c r="A57" i="166"/>
  <c r="A58" i="166"/>
  <c r="A59" i="166"/>
  <c r="A60" i="166"/>
  <c r="A61" i="166"/>
  <c r="A62" i="166"/>
  <c r="A63" i="166"/>
  <c r="A64" i="166"/>
  <c r="A65" i="166"/>
  <c r="A66" i="166"/>
  <c r="A67" i="166"/>
  <c r="A68" i="166"/>
  <c r="A69" i="166"/>
  <c r="A70" i="166"/>
  <c r="A71" i="166"/>
  <c r="A72" i="166"/>
  <c r="A73" i="166"/>
  <c r="A74" i="166"/>
  <c r="A75" i="166"/>
  <c r="A76" i="166"/>
  <c r="A77" i="166"/>
  <c r="A78" i="166"/>
  <c r="A79" i="166"/>
  <c r="A80" i="166"/>
  <c r="A81" i="166"/>
  <c r="A82" i="166"/>
  <c r="A83" i="166"/>
  <c r="A84" i="166"/>
  <c r="A85" i="166"/>
  <c r="A86" i="166"/>
  <c r="A87" i="166"/>
  <c r="A88" i="166"/>
  <c r="A89" i="166"/>
  <c r="A90" i="166"/>
  <c r="A91" i="166"/>
  <c r="A92" i="166"/>
  <c r="A93" i="166"/>
  <c r="A94" i="166"/>
  <c r="A95" i="166"/>
  <c r="A96" i="166"/>
  <c r="A97" i="166"/>
  <c r="A98" i="166"/>
  <c r="A99" i="166"/>
  <c r="A100" i="166"/>
  <c r="A101" i="166"/>
  <c r="A102" i="166"/>
  <c r="A103" i="166"/>
  <c r="A104" i="166"/>
  <c r="A105" i="166"/>
  <c r="A106" i="166"/>
  <c r="A107" i="166"/>
  <c r="A108" i="166"/>
  <c r="A109" i="166"/>
  <c r="A110" i="166"/>
  <c r="A111" i="166"/>
  <c r="A112" i="166"/>
  <c r="A113" i="166"/>
  <c r="A114" i="166"/>
  <c r="A115" i="166"/>
  <c r="A16" i="166"/>
  <c r="A17" i="165"/>
  <c r="A18" i="165"/>
  <c r="A19" i="165"/>
  <c r="A20" i="165"/>
  <c r="A21" i="165"/>
  <c r="A22" i="165"/>
  <c r="A23" i="165"/>
  <c r="A24" i="165"/>
  <c r="A25" i="165"/>
  <c r="A26" i="165"/>
  <c r="A27" i="165"/>
  <c r="A28" i="165"/>
  <c r="A29" i="165"/>
  <c r="A30" i="165"/>
  <c r="A31" i="165"/>
  <c r="A32" i="165"/>
  <c r="A33" i="165"/>
  <c r="A34" i="165"/>
  <c r="A35" i="165"/>
  <c r="A36" i="165"/>
  <c r="A37" i="165"/>
  <c r="A38" i="165"/>
  <c r="A39" i="165"/>
  <c r="A40" i="165"/>
  <c r="A41" i="165"/>
  <c r="A42" i="165"/>
  <c r="A43" i="165"/>
  <c r="A44" i="165"/>
  <c r="A45" i="165"/>
  <c r="A46" i="165"/>
  <c r="A47" i="165"/>
  <c r="A48" i="165"/>
  <c r="A49" i="165"/>
  <c r="A50" i="165"/>
  <c r="A51" i="165"/>
  <c r="A52" i="165"/>
  <c r="A53" i="165"/>
  <c r="A54" i="165"/>
  <c r="A55" i="165"/>
  <c r="A56" i="165"/>
  <c r="A57" i="165"/>
  <c r="A58" i="165"/>
  <c r="A59" i="165"/>
  <c r="A60" i="165"/>
  <c r="A61" i="165"/>
  <c r="A62" i="165"/>
  <c r="A63" i="165"/>
  <c r="A64" i="165"/>
  <c r="A65" i="165"/>
  <c r="A66" i="165"/>
  <c r="A67" i="165"/>
  <c r="A68" i="165"/>
  <c r="A69" i="165"/>
  <c r="A70" i="165"/>
  <c r="A71" i="165"/>
  <c r="A72" i="165"/>
  <c r="A73" i="165"/>
  <c r="A74" i="165"/>
  <c r="A75" i="165"/>
  <c r="A76" i="165"/>
  <c r="A77" i="165"/>
  <c r="A78" i="165"/>
  <c r="A79" i="165"/>
  <c r="A80" i="165"/>
  <c r="A81" i="165"/>
  <c r="A82" i="165"/>
  <c r="A83" i="165"/>
  <c r="A84" i="165"/>
  <c r="A85" i="165"/>
  <c r="A86" i="165"/>
  <c r="A87" i="165"/>
  <c r="A88" i="165"/>
  <c r="A89" i="165"/>
  <c r="A90" i="165"/>
  <c r="A91" i="165"/>
  <c r="A92" i="165"/>
  <c r="A93" i="165"/>
  <c r="A94" i="165"/>
  <c r="A95" i="165"/>
  <c r="A96" i="165"/>
  <c r="A97" i="165"/>
  <c r="A98" i="165"/>
  <c r="A99" i="165"/>
  <c r="A100" i="165"/>
  <c r="A101" i="165"/>
  <c r="A102" i="165"/>
  <c r="A103" i="165"/>
  <c r="A104" i="165"/>
  <c r="A105" i="165"/>
  <c r="A106" i="165"/>
  <c r="A107" i="165"/>
  <c r="A108" i="165"/>
  <c r="A109" i="165"/>
  <c r="A110" i="165"/>
  <c r="A111" i="165"/>
  <c r="A112" i="165"/>
  <c r="A113" i="165"/>
  <c r="A114" i="165"/>
  <c r="A115" i="165"/>
  <c r="A16" i="165"/>
  <c r="A17" i="164"/>
  <c r="A18" i="164"/>
  <c r="A19" i="164"/>
  <c r="A20" i="164"/>
  <c r="A21" i="164"/>
  <c r="A22" i="164"/>
  <c r="A23" i="164"/>
  <c r="A24" i="164"/>
  <c r="A25" i="164"/>
  <c r="A26" i="164"/>
  <c r="A27" i="164"/>
  <c r="A28" i="164"/>
  <c r="A29" i="164"/>
  <c r="A30" i="164"/>
  <c r="A31" i="164"/>
  <c r="A32" i="164"/>
  <c r="A33" i="164"/>
  <c r="A34" i="164"/>
  <c r="A35" i="164"/>
  <c r="A36" i="164"/>
  <c r="A37" i="164"/>
  <c r="A38" i="164"/>
  <c r="A39" i="164"/>
  <c r="A40" i="164"/>
  <c r="A41" i="164"/>
  <c r="A42" i="164"/>
  <c r="A43" i="164"/>
  <c r="A44" i="164"/>
  <c r="A45" i="164"/>
  <c r="A46" i="164"/>
  <c r="A47" i="164"/>
  <c r="A48" i="164"/>
  <c r="A49" i="164"/>
  <c r="A50" i="164"/>
  <c r="A51" i="164"/>
  <c r="A52" i="164"/>
  <c r="A53" i="164"/>
  <c r="A54" i="164"/>
  <c r="A55" i="164"/>
  <c r="A56" i="164"/>
  <c r="A57" i="164"/>
  <c r="A58" i="164"/>
  <c r="A59" i="164"/>
  <c r="A60" i="164"/>
  <c r="A61" i="164"/>
  <c r="A62" i="164"/>
  <c r="A63" i="164"/>
  <c r="A64" i="164"/>
  <c r="A65" i="164"/>
  <c r="A66" i="164"/>
  <c r="A67" i="164"/>
  <c r="A68" i="164"/>
  <c r="A69" i="164"/>
  <c r="A70" i="164"/>
  <c r="A71" i="164"/>
  <c r="A72" i="164"/>
  <c r="A73" i="164"/>
  <c r="A74" i="164"/>
  <c r="A75" i="164"/>
  <c r="A76" i="164"/>
  <c r="A77" i="164"/>
  <c r="A78" i="164"/>
  <c r="A79" i="164"/>
  <c r="A80" i="164"/>
  <c r="A81" i="164"/>
  <c r="A82" i="164"/>
  <c r="A83" i="164"/>
  <c r="A84" i="164"/>
  <c r="A85" i="164"/>
  <c r="A86" i="164"/>
  <c r="A87" i="164"/>
  <c r="A88" i="164"/>
  <c r="A89" i="164"/>
  <c r="A90" i="164"/>
  <c r="A91" i="164"/>
  <c r="A92" i="164"/>
  <c r="A93" i="164"/>
  <c r="A94" i="164"/>
  <c r="A95" i="164"/>
  <c r="A96" i="164"/>
  <c r="A97" i="164"/>
  <c r="A98" i="164"/>
  <c r="A99" i="164"/>
  <c r="A100" i="164"/>
  <c r="A101" i="164"/>
  <c r="A102" i="164"/>
  <c r="A103" i="164"/>
  <c r="A104" i="164"/>
  <c r="A105" i="164"/>
  <c r="A106" i="164"/>
  <c r="A107" i="164"/>
  <c r="A108" i="164"/>
  <c r="A109" i="164"/>
  <c r="A110" i="164"/>
  <c r="A111" i="164"/>
  <c r="A112" i="164"/>
  <c r="A113" i="164"/>
  <c r="A114" i="164"/>
  <c r="A115" i="16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0" i="24"/>
  <c r="B17" i="164"/>
  <c r="B18" i="164"/>
  <c r="B19" i="164"/>
  <c r="B20" i="164"/>
  <c r="B21" i="164"/>
  <c r="B22" i="164"/>
  <c r="B23" i="164"/>
  <c r="B24" i="164"/>
  <c r="B25" i="164"/>
  <c r="B26" i="164"/>
  <c r="B27" i="164"/>
  <c r="B28" i="164"/>
  <c r="B29" i="164"/>
  <c r="B30" i="164"/>
  <c r="B31" i="164"/>
  <c r="B32" i="164"/>
  <c r="B33" i="164"/>
  <c r="B34" i="164"/>
  <c r="B35" i="164"/>
  <c r="B36" i="164"/>
  <c r="B37" i="164"/>
  <c r="B38" i="164"/>
  <c r="B39" i="164"/>
  <c r="B40" i="164"/>
  <c r="B41" i="164"/>
  <c r="B42" i="164"/>
  <c r="B43" i="164"/>
  <c r="B44" i="164"/>
  <c r="B45" i="164"/>
  <c r="B46" i="164"/>
  <c r="B47" i="164"/>
  <c r="B48" i="164"/>
  <c r="B49" i="164"/>
  <c r="B50" i="164"/>
  <c r="B51" i="164"/>
  <c r="B52" i="164"/>
  <c r="B53" i="164"/>
  <c r="B54" i="164"/>
  <c r="B55" i="164"/>
  <c r="B56" i="164"/>
  <c r="B57" i="164"/>
  <c r="B58" i="164"/>
  <c r="B59" i="164"/>
  <c r="B60" i="164"/>
  <c r="B61" i="164"/>
  <c r="B62" i="164"/>
  <c r="B63" i="164"/>
  <c r="B64" i="164"/>
  <c r="B65" i="164"/>
  <c r="B66" i="164"/>
  <c r="B67" i="164"/>
  <c r="B68" i="164"/>
  <c r="B69" i="164"/>
  <c r="B70" i="164"/>
  <c r="B71" i="164"/>
  <c r="B72" i="164"/>
  <c r="B73" i="164"/>
  <c r="B74" i="164"/>
  <c r="B75" i="164"/>
  <c r="B76" i="164"/>
  <c r="B77" i="164"/>
  <c r="B78" i="164"/>
  <c r="B79" i="164"/>
  <c r="B80" i="164"/>
  <c r="B81" i="164"/>
  <c r="B82" i="164"/>
  <c r="B83" i="164"/>
  <c r="B84" i="164"/>
  <c r="B85" i="164"/>
  <c r="B86" i="164"/>
  <c r="B87" i="164"/>
  <c r="B88" i="164"/>
  <c r="B89" i="164"/>
  <c r="B90" i="164"/>
  <c r="B91" i="164"/>
  <c r="B92" i="164"/>
  <c r="B93" i="164"/>
  <c r="B94" i="164"/>
  <c r="B95" i="164"/>
  <c r="B96" i="164"/>
  <c r="B97" i="164"/>
  <c r="B98" i="164"/>
  <c r="B99" i="164"/>
  <c r="B100" i="164"/>
  <c r="B101" i="164"/>
  <c r="B102" i="164"/>
  <c r="B103" i="164"/>
  <c r="B104" i="164"/>
  <c r="B105" i="164"/>
  <c r="B106" i="164"/>
  <c r="B107" i="164"/>
  <c r="B108" i="164"/>
  <c r="B109" i="164"/>
  <c r="B110" i="164"/>
  <c r="B111" i="164"/>
  <c r="B112" i="164"/>
  <c r="B113" i="164"/>
  <c r="B114" i="164"/>
  <c r="B115" i="164"/>
  <c r="D111" i="164" l="1"/>
  <c r="C111" i="164"/>
  <c r="D95" i="164"/>
  <c r="C95" i="164"/>
  <c r="D71" i="164"/>
  <c r="C71" i="164"/>
  <c r="D51" i="164"/>
  <c r="C51" i="164"/>
  <c r="D19" i="164"/>
  <c r="C19" i="164"/>
  <c r="D107" i="164"/>
  <c r="C107" i="164"/>
  <c r="D87" i="164"/>
  <c r="C87" i="164"/>
  <c r="D67" i="164"/>
  <c r="C67" i="164"/>
  <c r="D43" i="164"/>
  <c r="C43" i="164"/>
  <c r="D114" i="164"/>
  <c r="C114" i="164"/>
  <c r="D110" i="164"/>
  <c r="C110" i="164"/>
  <c r="D106" i="164"/>
  <c r="C106" i="164"/>
  <c r="D102" i="164"/>
  <c r="C102" i="164"/>
  <c r="D98" i="164"/>
  <c r="C98" i="164"/>
  <c r="D94" i="164"/>
  <c r="C94" i="164"/>
  <c r="D90" i="164"/>
  <c r="C90" i="164"/>
  <c r="D86" i="164"/>
  <c r="C86" i="164"/>
  <c r="D82" i="164"/>
  <c r="C82" i="164"/>
  <c r="D78" i="164"/>
  <c r="C78" i="164"/>
  <c r="D74" i="164"/>
  <c r="C74" i="164"/>
  <c r="D70" i="164"/>
  <c r="C70" i="164"/>
  <c r="D66" i="164"/>
  <c r="C66" i="164"/>
  <c r="D62" i="164"/>
  <c r="C62" i="164"/>
  <c r="D58" i="164"/>
  <c r="C58" i="164"/>
  <c r="D54" i="164"/>
  <c r="C54" i="164"/>
  <c r="D50" i="164"/>
  <c r="C50" i="164"/>
  <c r="D46" i="164"/>
  <c r="C46" i="164"/>
  <c r="D42" i="164"/>
  <c r="C42" i="164"/>
  <c r="D38" i="164"/>
  <c r="C38" i="164"/>
  <c r="D34" i="164"/>
  <c r="C34" i="164"/>
  <c r="D30" i="164"/>
  <c r="C30" i="164"/>
  <c r="D26" i="164"/>
  <c r="C26" i="164"/>
  <c r="D22" i="164"/>
  <c r="C22" i="164"/>
  <c r="D18" i="164"/>
  <c r="C18" i="164"/>
  <c r="D103" i="164"/>
  <c r="C103" i="164"/>
  <c r="D91" i="164"/>
  <c r="C91" i="164"/>
  <c r="D79" i="164"/>
  <c r="C79" i="164"/>
  <c r="D59" i="164"/>
  <c r="C59" i="164"/>
  <c r="D47" i="164"/>
  <c r="C47" i="164"/>
  <c r="D35" i="164"/>
  <c r="C35" i="164"/>
  <c r="D23" i="164"/>
  <c r="C23" i="164"/>
  <c r="D113" i="164"/>
  <c r="C113" i="164"/>
  <c r="D109" i="164"/>
  <c r="C109" i="164"/>
  <c r="D105" i="164"/>
  <c r="C105" i="164"/>
  <c r="D101" i="164"/>
  <c r="C101" i="164"/>
  <c r="D97" i="164"/>
  <c r="C97" i="164"/>
  <c r="D93" i="164"/>
  <c r="C93" i="164"/>
  <c r="D89" i="164"/>
  <c r="C89" i="164"/>
  <c r="D85" i="164"/>
  <c r="C85" i="164"/>
  <c r="D81" i="164"/>
  <c r="C81" i="164"/>
  <c r="D77" i="164"/>
  <c r="C77" i="164"/>
  <c r="D73" i="164"/>
  <c r="C73" i="164"/>
  <c r="D69" i="164"/>
  <c r="C69" i="164"/>
  <c r="D65" i="164"/>
  <c r="C65" i="164"/>
  <c r="D61" i="164"/>
  <c r="C61" i="164"/>
  <c r="D57" i="164"/>
  <c r="C57" i="164"/>
  <c r="D53" i="164"/>
  <c r="C53" i="164"/>
  <c r="D49" i="164"/>
  <c r="C49" i="164"/>
  <c r="D45" i="164"/>
  <c r="C45" i="164"/>
  <c r="D41" i="164"/>
  <c r="C41" i="164"/>
  <c r="D37" i="164"/>
  <c r="C37" i="164"/>
  <c r="D33" i="164"/>
  <c r="C33" i="164"/>
  <c r="D29" i="164"/>
  <c r="C29" i="164"/>
  <c r="D25" i="164"/>
  <c r="C25" i="164"/>
  <c r="D21" i="164"/>
  <c r="C21" i="164"/>
  <c r="D17" i="164"/>
  <c r="C17" i="164"/>
  <c r="D115" i="164"/>
  <c r="C115" i="164"/>
  <c r="D99" i="164"/>
  <c r="C99" i="164"/>
  <c r="D83" i="164"/>
  <c r="C83" i="164"/>
  <c r="D75" i="164"/>
  <c r="C75" i="164"/>
  <c r="D63" i="164"/>
  <c r="C63" i="164"/>
  <c r="D55" i="164"/>
  <c r="C55" i="164"/>
  <c r="D39" i="164"/>
  <c r="C39" i="164"/>
  <c r="D31" i="164"/>
  <c r="C31" i="164"/>
  <c r="D27" i="164"/>
  <c r="C27" i="164"/>
  <c r="D112" i="164"/>
  <c r="C112" i="164"/>
  <c r="D108" i="164"/>
  <c r="C108" i="164"/>
  <c r="D104" i="164"/>
  <c r="C104" i="164"/>
  <c r="D100" i="164"/>
  <c r="C100" i="164"/>
  <c r="D96" i="164"/>
  <c r="C96" i="164"/>
  <c r="D92" i="164"/>
  <c r="C92" i="164"/>
  <c r="D88" i="164"/>
  <c r="C88" i="164"/>
  <c r="D84" i="164"/>
  <c r="C84" i="164"/>
  <c r="D80" i="164"/>
  <c r="C80" i="164"/>
  <c r="D76" i="164"/>
  <c r="C76" i="164"/>
  <c r="D72" i="164"/>
  <c r="C72" i="164"/>
  <c r="D68" i="164"/>
  <c r="C68" i="164"/>
  <c r="D64" i="164"/>
  <c r="C64" i="164"/>
  <c r="D60" i="164"/>
  <c r="C60" i="164"/>
  <c r="D56" i="164"/>
  <c r="C56" i="164"/>
  <c r="D52" i="164"/>
  <c r="C52" i="164"/>
  <c r="D48" i="164"/>
  <c r="C48" i="164"/>
  <c r="D44" i="164"/>
  <c r="C44" i="164"/>
  <c r="D40" i="164"/>
  <c r="C40" i="164"/>
  <c r="D36" i="164"/>
  <c r="C36" i="164"/>
  <c r="D32" i="164"/>
  <c r="C32" i="164"/>
  <c r="D28" i="164"/>
  <c r="C28" i="164"/>
  <c r="D24" i="164"/>
  <c r="C24" i="164"/>
  <c r="D20" i="164"/>
  <c r="C20" i="164"/>
  <c r="D5" i="167"/>
  <c r="D5" i="166"/>
  <c r="D5" i="165"/>
  <c r="D5" i="164"/>
  <c r="D4" i="167"/>
  <c r="D4" i="166"/>
  <c r="D4" i="165"/>
  <c r="D4" i="164"/>
  <c r="D3" i="167"/>
  <c r="D3" i="166"/>
  <c r="D3" i="165"/>
  <c r="D3" i="164"/>
  <c r="C5" i="24"/>
  <c r="C4" i="24"/>
  <c r="C3" i="24"/>
  <c r="B10" i="24"/>
  <c r="B1" i="164"/>
  <c r="H6" i="168" l="1"/>
  <c r="G6" i="168"/>
  <c r="F6" i="168"/>
  <c r="Y16" i="168"/>
  <c r="V16" i="168" s="1"/>
  <c r="Y17" i="168"/>
  <c r="V17" i="168" s="1"/>
  <c r="Y18" i="168"/>
  <c r="V18" i="168" s="1"/>
  <c r="Y19" i="168"/>
  <c r="V19" i="168" s="1"/>
  <c r="Y20" i="168"/>
  <c r="V20" i="168" s="1"/>
  <c r="Y21" i="168"/>
  <c r="V21" i="168" s="1"/>
  <c r="Y22" i="168"/>
  <c r="V22" i="168" s="1"/>
  <c r="Y23" i="168"/>
  <c r="V23" i="168" s="1"/>
  <c r="Y24" i="168"/>
  <c r="V24" i="168" s="1"/>
  <c r="Y25" i="168"/>
  <c r="V25" i="168" s="1"/>
  <c r="Y26" i="168"/>
  <c r="V26" i="168" s="1"/>
  <c r="Y27" i="168"/>
  <c r="V27" i="168" s="1"/>
  <c r="Y28" i="168"/>
  <c r="V28" i="168" s="1"/>
  <c r="Y29" i="168"/>
  <c r="V29" i="168" s="1"/>
  <c r="Y30" i="168"/>
  <c r="V30" i="168" s="1"/>
  <c r="Y31" i="168"/>
  <c r="V31" i="168" s="1"/>
  <c r="Y32" i="168"/>
  <c r="V32" i="168" s="1"/>
  <c r="Y33" i="168"/>
  <c r="V33" i="168" s="1"/>
  <c r="Y34" i="168"/>
  <c r="V34" i="168" s="1"/>
  <c r="Y35" i="168"/>
  <c r="V35" i="168" s="1"/>
  <c r="Y36" i="168"/>
  <c r="V36" i="168" s="1"/>
  <c r="Y37" i="168"/>
  <c r="V37" i="168" s="1"/>
  <c r="Y38" i="168"/>
  <c r="V38" i="168" s="1"/>
  <c r="Y39" i="168"/>
  <c r="V39" i="168" s="1"/>
  <c r="Y40" i="168"/>
  <c r="V40" i="168" s="1"/>
  <c r="Y41" i="168"/>
  <c r="V41" i="168" s="1"/>
  <c r="Y42" i="168"/>
  <c r="V42" i="168" s="1"/>
  <c r="Y43" i="168"/>
  <c r="V43" i="168" s="1"/>
  <c r="Y44" i="168"/>
  <c r="V44" i="168" s="1"/>
  <c r="Y45" i="168"/>
  <c r="V45" i="168" s="1"/>
  <c r="Y46" i="168"/>
  <c r="V46" i="168" s="1"/>
  <c r="Y47" i="168"/>
  <c r="V47" i="168" s="1"/>
  <c r="Y48" i="168"/>
  <c r="V48" i="168" s="1"/>
  <c r="Y49" i="168"/>
  <c r="V49" i="168" s="1"/>
  <c r="Y50" i="168"/>
  <c r="V50" i="168" s="1"/>
  <c r="Y51" i="168"/>
  <c r="V51" i="168" s="1"/>
  <c r="Y52" i="168"/>
  <c r="V52" i="168" s="1"/>
  <c r="Y53" i="168"/>
  <c r="V53" i="168" s="1"/>
  <c r="Y54" i="168"/>
  <c r="V54" i="168" s="1"/>
  <c r="Y55" i="168"/>
  <c r="V55" i="168" s="1"/>
  <c r="Y56" i="168"/>
  <c r="V56" i="168" s="1"/>
  <c r="Y57" i="168"/>
  <c r="V57" i="168" s="1"/>
  <c r="Y58" i="168"/>
  <c r="V58" i="168" s="1"/>
  <c r="Y59" i="168"/>
  <c r="V59" i="168" s="1"/>
  <c r="Y60" i="168"/>
  <c r="V60" i="168" s="1"/>
  <c r="Y61" i="168"/>
  <c r="V61" i="168" s="1"/>
  <c r="Y62" i="168"/>
  <c r="V62" i="168" s="1"/>
  <c r="Y63" i="168"/>
  <c r="V63" i="168" s="1"/>
  <c r="Y64" i="168"/>
  <c r="V64" i="168" s="1"/>
  <c r="Y65" i="168"/>
  <c r="V65" i="168" s="1"/>
  <c r="Y66" i="168"/>
  <c r="V66" i="168" s="1"/>
  <c r="Y67" i="168"/>
  <c r="V67" i="168" s="1"/>
  <c r="Y68" i="168"/>
  <c r="V68" i="168" s="1"/>
  <c r="Y69" i="168"/>
  <c r="V69" i="168" s="1"/>
  <c r="Y70" i="168"/>
  <c r="V70" i="168" s="1"/>
  <c r="Y71" i="168"/>
  <c r="V71" i="168" s="1"/>
  <c r="Y72" i="168"/>
  <c r="V72" i="168" s="1"/>
  <c r="Y73" i="168"/>
  <c r="V73" i="168" s="1"/>
  <c r="Y74" i="168"/>
  <c r="V74" i="168" s="1"/>
  <c r="Y75" i="168"/>
  <c r="V75" i="168" s="1"/>
  <c r="Y76" i="168"/>
  <c r="V76" i="168" s="1"/>
  <c r="Y77" i="168"/>
  <c r="V77" i="168" s="1"/>
  <c r="Y78" i="168"/>
  <c r="V78" i="168" s="1"/>
  <c r="Y79" i="168"/>
  <c r="V79" i="168" s="1"/>
  <c r="Y80" i="168"/>
  <c r="V80" i="168" s="1"/>
  <c r="Y81" i="168"/>
  <c r="V81" i="168" s="1"/>
  <c r="Y82" i="168"/>
  <c r="V82" i="168" s="1"/>
  <c r="Y83" i="168"/>
  <c r="V83" i="168" s="1"/>
  <c r="Y84" i="168"/>
  <c r="V84" i="168" s="1"/>
  <c r="Y85" i="168"/>
  <c r="V85" i="168" s="1"/>
  <c r="Y86" i="168"/>
  <c r="V86" i="168" s="1"/>
  <c r="Y87" i="168"/>
  <c r="V87" i="168" s="1"/>
  <c r="Y88" i="168"/>
  <c r="V88" i="168" s="1"/>
  <c r="Y89" i="168"/>
  <c r="V89" i="168" s="1"/>
  <c r="Y90" i="168"/>
  <c r="V90" i="168" s="1"/>
  <c r="Y91" i="168"/>
  <c r="V91" i="168" s="1"/>
  <c r="Y92" i="168"/>
  <c r="V92" i="168" s="1"/>
  <c r="Y93" i="168"/>
  <c r="V93" i="168" s="1"/>
  <c r="Y94" i="168"/>
  <c r="V94" i="168" s="1"/>
  <c r="Y95" i="168"/>
  <c r="V95" i="168" s="1"/>
  <c r="Y96" i="168"/>
  <c r="V96" i="168" s="1"/>
  <c r="Y97" i="168"/>
  <c r="V97" i="168" s="1"/>
  <c r="Y98" i="168"/>
  <c r="V98" i="168" s="1"/>
  <c r="Y99" i="168"/>
  <c r="V99" i="168" s="1"/>
  <c r="Y100" i="168"/>
  <c r="V100" i="168" s="1"/>
  <c r="Y101" i="168"/>
  <c r="V101" i="168" s="1"/>
  <c r="Y102" i="168"/>
  <c r="V102" i="168" s="1"/>
  <c r="Y103" i="168"/>
  <c r="V103" i="168" s="1"/>
  <c r="Y104" i="168"/>
  <c r="V104" i="168" s="1"/>
  <c r="Y105" i="168"/>
  <c r="V105" i="168" s="1"/>
  <c r="Y106" i="168"/>
  <c r="V106" i="168" s="1"/>
  <c r="Y107" i="168"/>
  <c r="V107" i="168" s="1"/>
  <c r="Y108" i="168"/>
  <c r="V108" i="168" s="1"/>
  <c r="Y109" i="168"/>
  <c r="V109" i="168" s="1"/>
  <c r="Y110" i="168"/>
  <c r="V110" i="168" s="1"/>
  <c r="Y111" i="168"/>
  <c r="V111" i="168" s="1"/>
  <c r="Y112" i="168"/>
  <c r="V112" i="168" s="1"/>
  <c r="Y113" i="168"/>
  <c r="V113" i="168" s="1"/>
  <c r="Y114" i="168"/>
  <c r="V114" i="168" s="1"/>
  <c r="Y115" i="168"/>
  <c r="V115" i="168" s="1"/>
  <c r="Y116" i="168"/>
  <c r="V116" i="168" s="1"/>
  <c r="Y117" i="168"/>
  <c r="V117" i="168" s="1"/>
  <c r="Y118" i="168"/>
  <c r="V118" i="168" s="1"/>
  <c r="Y119" i="168"/>
  <c r="V119" i="168" s="1"/>
  <c r="Y120" i="168"/>
  <c r="V120" i="168" s="1"/>
  <c r="Y121" i="168"/>
  <c r="V121" i="168" s="1"/>
  <c r="Y122" i="168"/>
  <c r="V122" i="168" s="1"/>
  <c r="Y123" i="168"/>
  <c r="V123" i="168" s="1"/>
  <c r="Y124" i="168"/>
  <c r="V124" i="168" s="1"/>
  <c r="Y125" i="168"/>
  <c r="V125" i="168" s="1"/>
  <c r="Y126" i="168"/>
  <c r="V126" i="168" s="1"/>
  <c r="Y127" i="168"/>
  <c r="V127" i="168" s="1"/>
  <c r="Y128" i="168"/>
  <c r="V128" i="168" s="1"/>
  <c r="Y129" i="168"/>
  <c r="V129" i="168" s="1"/>
  <c r="Y130" i="168"/>
  <c r="V130" i="168" s="1"/>
  <c r="Y131" i="168"/>
  <c r="V131" i="168" s="1"/>
  <c r="Y132" i="168"/>
  <c r="V132" i="168" s="1"/>
  <c r="Y133" i="168"/>
  <c r="V133" i="168" s="1"/>
  <c r="Y134" i="168"/>
  <c r="V134" i="168" s="1"/>
  <c r="Y135" i="168"/>
  <c r="V135" i="168" s="1"/>
  <c r="Y136" i="168"/>
  <c r="V136" i="168" s="1"/>
  <c r="Y137" i="168"/>
  <c r="V137" i="168" s="1"/>
  <c r="Y138" i="168"/>
  <c r="V138" i="168" s="1"/>
  <c r="Y139" i="168"/>
  <c r="V139" i="168" s="1"/>
  <c r="Y140" i="168"/>
  <c r="V140" i="168" s="1"/>
  <c r="Y141" i="168"/>
  <c r="V141" i="168" s="1"/>
  <c r="Y142" i="168"/>
  <c r="V142" i="168" s="1"/>
  <c r="Y143" i="168"/>
  <c r="V143" i="168" s="1"/>
  <c r="Y144" i="168"/>
  <c r="V144" i="168" s="1"/>
  <c r="Y145" i="168"/>
  <c r="V145" i="168" s="1"/>
  <c r="Y146" i="168"/>
  <c r="V146" i="168" s="1"/>
  <c r="Y147" i="168"/>
  <c r="V147" i="168" s="1"/>
  <c r="Y148" i="168"/>
  <c r="V148" i="168" s="1"/>
  <c r="Y149" i="168"/>
  <c r="V149" i="168" s="1"/>
  <c r="Y150" i="168"/>
  <c r="V150" i="168" s="1"/>
  <c r="Y151" i="168"/>
  <c r="V151" i="168" s="1"/>
  <c r="Y152" i="168"/>
  <c r="V152" i="168" s="1"/>
  <c r="Y153" i="168"/>
  <c r="V153" i="168" s="1"/>
  <c r="Y154" i="168"/>
  <c r="V154" i="168" s="1"/>
  <c r="Y155" i="168"/>
  <c r="V155" i="168" s="1"/>
  <c r="Y156" i="168"/>
  <c r="V156" i="168" s="1"/>
  <c r="Y157" i="168"/>
  <c r="V157" i="168" s="1"/>
  <c r="Y158" i="168"/>
  <c r="V158" i="168" s="1"/>
  <c r="Y159" i="168"/>
  <c r="V159" i="168" s="1"/>
  <c r="Y160" i="168"/>
  <c r="V160" i="168" s="1"/>
  <c r="Y161" i="168"/>
  <c r="V161" i="168" s="1"/>
  <c r="Y162" i="168"/>
  <c r="V162" i="168" s="1"/>
  <c r="Y163" i="168"/>
  <c r="V163" i="168" s="1"/>
  <c r="Y164" i="168"/>
  <c r="V164" i="168" s="1"/>
  <c r="Y165" i="168"/>
  <c r="V165" i="168" s="1"/>
  <c r="Y166" i="168"/>
  <c r="V166" i="168" s="1"/>
  <c r="Y167" i="168"/>
  <c r="V167" i="168" s="1"/>
  <c r="Y168" i="168"/>
  <c r="V168" i="168" s="1"/>
  <c r="Y169" i="168"/>
  <c r="V169" i="168" s="1"/>
  <c r="Y170" i="168"/>
  <c r="V170" i="168" s="1"/>
  <c r="Y171" i="168"/>
  <c r="V171" i="168" s="1"/>
  <c r="Y172" i="168"/>
  <c r="V172" i="168" s="1"/>
  <c r="Y173" i="168"/>
  <c r="V173" i="168" s="1"/>
  <c r="Y174" i="168"/>
  <c r="V174" i="168" s="1"/>
  <c r="Y175" i="168"/>
  <c r="V175" i="168" s="1"/>
  <c r="Y176" i="168"/>
  <c r="V176" i="168" s="1"/>
  <c r="Y177" i="168"/>
  <c r="V177" i="168" s="1"/>
  <c r="Y178" i="168"/>
  <c r="V178" i="168" s="1"/>
  <c r="Y179" i="168"/>
  <c r="V179" i="168" s="1"/>
  <c r="Y180" i="168"/>
  <c r="V180" i="168" s="1"/>
  <c r="Y181" i="168"/>
  <c r="V181" i="168" s="1"/>
  <c r="Y182" i="168"/>
  <c r="V182" i="168" s="1"/>
  <c r="Y183" i="168"/>
  <c r="V183" i="168" s="1"/>
  <c r="Y184" i="168"/>
  <c r="V184" i="168" s="1"/>
  <c r="Y185" i="168"/>
  <c r="V185" i="168" s="1"/>
  <c r="Y186" i="168"/>
  <c r="V186" i="168" s="1"/>
  <c r="Y187" i="168"/>
  <c r="V187" i="168" s="1"/>
  <c r="Y188" i="168"/>
  <c r="V188" i="168" s="1"/>
  <c r="Y189" i="168"/>
  <c r="V189" i="168" s="1"/>
  <c r="Y190" i="168"/>
  <c r="V190" i="168" s="1"/>
  <c r="Y191" i="168"/>
  <c r="V191" i="168" s="1"/>
  <c r="Y192" i="168"/>
  <c r="V192" i="168" s="1"/>
  <c r="Y193" i="168"/>
  <c r="V193" i="168" s="1"/>
  <c r="Y194" i="168"/>
  <c r="V194" i="168" s="1"/>
  <c r="Y195" i="168"/>
  <c r="V195" i="168" s="1"/>
  <c r="Y196" i="168"/>
  <c r="V196" i="168" s="1"/>
  <c r="Y197" i="168"/>
  <c r="V197" i="168" s="1"/>
  <c r="Y198" i="168"/>
  <c r="V198" i="168" s="1"/>
  <c r="Y199" i="168"/>
  <c r="V199" i="168" s="1"/>
  <c r="Y200" i="168"/>
  <c r="V200" i="168" s="1"/>
  <c r="Y201" i="168"/>
  <c r="V201" i="168" s="1"/>
  <c r="Y202" i="168"/>
  <c r="V202" i="168" s="1"/>
  <c r="Y203" i="168"/>
  <c r="V203" i="168" s="1"/>
  <c r="Y204" i="168"/>
  <c r="V204" i="168" s="1"/>
  <c r="Y205" i="168"/>
  <c r="V205" i="168" s="1"/>
  <c r="Y206" i="168"/>
  <c r="V206" i="168" s="1"/>
  <c r="Y207" i="168"/>
  <c r="V207" i="168" s="1"/>
  <c r="Y208" i="168"/>
  <c r="V208" i="168" s="1"/>
  <c r="Y209" i="168"/>
  <c r="V209" i="168" s="1"/>
  <c r="Y210" i="168"/>
  <c r="V210" i="168" s="1"/>
  <c r="Y211" i="168"/>
  <c r="V211" i="168" s="1"/>
  <c r="Y212" i="168"/>
  <c r="V212" i="168" s="1"/>
  <c r="Y213" i="168"/>
  <c r="V213" i="168" s="1"/>
  <c r="Y214" i="168"/>
  <c r="V214" i="168" s="1"/>
  <c r="Y215" i="168"/>
  <c r="V215" i="168" s="1"/>
  <c r="Y216" i="168"/>
  <c r="V216" i="168" s="1"/>
  <c r="Y217" i="168"/>
  <c r="V217" i="168" s="1"/>
  <c r="Y218" i="168"/>
  <c r="V218" i="168" s="1"/>
  <c r="Y219" i="168"/>
  <c r="V219" i="168" s="1"/>
  <c r="Y220" i="168"/>
  <c r="V220" i="168" s="1"/>
  <c r="Y221" i="168"/>
  <c r="V221" i="168" s="1"/>
  <c r="Y222" i="168"/>
  <c r="V222" i="168" s="1"/>
  <c r="Y223" i="168"/>
  <c r="V223" i="168" s="1"/>
  <c r="Y224" i="168"/>
  <c r="V224" i="168" s="1"/>
  <c r="Y225" i="168"/>
  <c r="V225" i="168" s="1"/>
  <c r="Y226" i="168"/>
  <c r="V226" i="168" s="1"/>
  <c r="Y227" i="168"/>
  <c r="V227" i="168" s="1"/>
  <c r="Y228" i="168"/>
  <c r="V228" i="168" s="1"/>
  <c r="Y229" i="168"/>
  <c r="V229" i="168" s="1"/>
  <c r="Y230" i="168"/>
  <c r="V230" i="168" s="1"/>
  <c r="Y231" i="168"/>
  <c r="V231" i="168" s="1"/>
  <c r="Y232" i="168"/>
  <c r="V232" i="168" s="1"/>
  <c r="Y233" i="168"/>
  <c r="V233" i="168" s="1"/>
  <c r="Y234" i="168"/>
  <c r="V234" i="168" s="1"/>
  <c r="Y235" i="168"/>
  <c r="V235" i="168" s="1"/>
  <c r="Y236" i="168"/>
  <c r="V236" i="168" s="1"/>
  <c r="Y237" i="168"/>
  <c r="V237" i="168" s="1"/>
  <c r="Y238" i="168"/>
  <c r="V238" i="168" s="1"/>
  <c r="Y239" i="168"/>
  <c r="V239" i="168" s="1"/>
  <c r="Y240" i="168"/>
  <c r="V240" i="168" s="1"/>
  <c r="Y241" i="168"/>
  <c r="V241" i="168" s="1"/>
  <c r="Y242" i="168"/>
  <c r="V242" i="168" s="1"/>
  <c r="Y243" i="168"/>
  <c r="V243" i="168" s="1"/>
  <c r="Y244" i="168"/>
  <c r="V244" i="168" s="1"/>
  <c r="Y245" i="168"/>
  <c r="V245" i="168" s="1"/>
  <c r="Y246" i="168"/>
  <c r="V246" i="168" s="1"/>
  <c r="Y247" i="168"/>
  <c r="V247" i="168" s="1"/>
  <c r="Y248" i="168"/>
  <c r="V248" i="168" s="1"/>
  <c r="Y249" i="168"/>
  <c r="V249" i="168" s="1"/>
  <c r="Y250" i="168"/>
  <c r="V250" i="168" s="1"/>
  <c r="Y251" i="168"/>
  <c r="V251" i="168" s="1"/>
  <c r="Y252" i="168"/>
  <c r="V252" i="168" s="1"/>
  <c r="Y253" i="168"/>
  <c r="V253" i="168" s="1"/>
  <c r="Y254" i="168"/>
  <c r="V254" i="168" s="1"/>
  <c r="Y255" i="168"/>
  <c r="V255" i="168" s="1"/>
  <c r="Y256" i="168"/>
  <c r="V256" i="168" s="1"/>
  <c r="Y257" i="168"/>
  <c r="V257" i="168" s="1"/>
  <c r="Y258" i="168"/>
  <c r="V258" i="168" s="1"/>
  <c r="Y259" i="168"/>
  <c r="V259" i="168" s="1"/>
  <c r="Y260" i="168"/>
  <c r="V260" i="168" s="1"/>
  <c r="Y261" i="168"/>
  <c r="V261" i="168" s="1"/>
  <c r="Y262" i="168"/>
  <c r="V262" i="168" s="1"/>
  <c r="Y263" i="168"/>
  <c r="V263" i="168" s="1"/>
  <c r="Y264" i="168"/>
  <c r="V264" i="168" s="1"/>
  <c r="Y265" i="168"/>
  <c r="V265" i="168" s="1"/>
  <c r="Y266" i="168"/>
  <c r="V266" i="168" s="1"/>
  <c r="Y267" i="168"/>
  <c r="V267" i="168" s="1"/>
  <c r="Y268" i="168"/>
  <c r="V268" i="168" s="1"/>
  <c r="Y269" i="168"/>
  <c r="V269" i="168" s="1"/>
  <c r="Y270" i="168"/>
  <c r="V270" i="168" s="1"/>
  <c r="Y271" i="168"/>
  <c r="V271" i="168" s="1"/>
  <c r="Y272" i="168"/>
  <c r="V272" i="168" s="1"/>
  <c r="Y273" i="168"/>
  <c r="V273" i="168" s="1"/>
  <c r="Y274" i="168"/>
  <c r="V274" i="168" s="1"/>
  <c r="Y275" i="168"/>
  <c r="V275" i="168" s="1"/>
  <c r="Y276" i="168"/>
  <c r="V276" i="168" s="1"/>
  <c r="Y277" i="168"/>
  <c r="V277" i="168" s="1"/>
  <c r="Y278" i="168"/>
  <c r="V278" i="168" s="1"/>
  <c r="Y279" i="168"/>
  <c r="V279" i="168" s="1"/>
  <c r="Y280" i="168"/>
  <c r="V280" i="168" s="1"/>
  <c r="Y281" i="168"/>
  <c r="V281" i="168" s="1"/>
  <c r="Y282" i="168"/>
  <c r="V282" i="168" s="1"/>
  <c r="Y283" i="168"/>
  <c r="V283" i="168" s="1"/>
  <c r="Y284" i="168"/>
  <c r="V284" i="168" s="1"/>
  <c r="Y285" i="168"/>
  <c r="V285" i="168" s="1"/>
  <c r="Y286" i="168"/>
  <c r="V286" i="168" s="1"/>
  <c r="Y287" i="168"/>
  <c r="V287" i="168" s="1"/>
  <c r="Y288" i="168"/>
  <c r="V288" i="168" s="1"/>
  <c r="Y289" i="168"/>
  <c r="V289" i="168" s="1"/>
  <c r="Y290" i="168"/>
  <c r="V290" i="168" s="1"/>
  <c r="Y291" i="168"/>
  <c r="V291" i="168" s="1"/>
  <c r="Y292" i="168"/>
  <c r="V292" i="168" s="1"/>
  <c r="Y293" i="168"/>
  <c r="V293" i="168" s="1"/>
  <c r="Y294" i="168"/>
  <c r="V294" i="168" s="1"/>
  <c r="Y295" i="168"/>
  <c r="V295" i="168" s="1"/>
  <c r="Y296" i="168"/>
  <c r="V296" i="168" s="1"/>
  <c r="Y297" i="168"/>
  <c r="V297" i="168" s="1"/>
  <c r="Y298" i="168"/>
  <c r="V298" i="168" s="1"/>
  <c r="Y299" i="168"/>
  <c r="V299" i="168" s="1"/>
  <c r="Y300" i="168"/>
  <c r="V300" i="168" s="1"/>
  <c r="Y301" i="168"/>
  <c r="V301" i="168" s="1"/>
  <c r="Y302" i="168"/>
  <c r="V302" i="168" s="1"/>
  <c r="Y303" i="168"/>
  <c r="V303" i="168" s="1"/>
  <c r="Y304" i="168"/>
  <c r="V304" i="168" s="1"/>
  <c r="Y305" i="168"/>
  <c r="V305" i="168" s="1"/>
  <c r="Y306" i="168"/>
  <c r="V306" i="168" s="1"/>
  <c r="Y307" i="168"/>
  <c r="V307" i="168" s="1"/>
  <c r="Y308" i="168"/>
  <c r="V308" i="168" s="1"/>
  <c r="Y309" i="168"/>
  <c r="V309" i="168" s="1"/>
  <c r="Y310" i="168"/>
  <c r="V310" i="168" s="1"/>
  <c r="Y311" i="168"/>
  <c r="V311" i="168" s="1"/>
  <c r="Y312" i="168"/>
  <c r="V312" i="168" s="1"/>
  <c r="Y313" i="168"/>
  <c r="V313" i="168" s="1"/>
  <c r="Y314" i="168"/>
  <c r="V314" i="168" s="1"/>
  <c r="Y315" i="168"/>
  <c r="V315" i="168" s="1"/>
  <c r="Y316" i="168"/>
  <c r="V316" i="168" s="1"/>
  <c r="Y317" i="168"/>
  <c r="V317" i="168" s="1"/>
  <c r="Y318" i="168"/>
  <c r="V318" i="168" s="1"/>
  <c r="Y319" i="168"/>
  <c r="V319" i="168" s="1"/>
  <c r="Y320" i="168"/>
  <c r="V320" i="168" s="1"/>
  <c r="Y321" i="168"/>
  <c r="V321" i="168" s="1"/>
  <c r="Y322" i="168"/>
  <c r="V322" i="168" s="1"/>
  <c r="Y323" i="168"/>
  <c r="V323" i="168" s="1"/>
  <c r="Y324" i="168"/>
  <c r="V324" i="168" s="1"/>
  <c r="Y325" i="168"/>
  <c r="V325" i="168" s="1"/>
  <c r="Y326" i="168"/>
  <c r="V326" i="168" s="1"/>
  <c r="Y327" i="168"/>
  <c r="V327" i="168" s="1"/>
  <c r="Y328" i="168"/>
  <c r="V328" i="168" s="1"/>
  <c r="Y329" i="168"/>
  <c r="V329" i="168" s="1"/>
  <c r="Y330" i="168"/>
  <c r="V330" i="168" s="1"/>
  <c r="Y331" i="168"/>
  <c r="V331" i="168" s="1"/>
  <c r="Y332" i="168"/>
  <c r="V332" i="168" s="1"/>
  <c r="Y333" i="168"/>
  <c r="V333" i="168" s="1"/>
  <c r="Y334" i="168"/>
  <c r="V334" i="168" s="1"/>
  <c r="Y335" i="168"/>
  <c r="V335" i="168" s="1"/>
  <c r="Y336" i="168"/>
  <c r="V336" i="168" s="1"/>
  <c r="Y337" i="168"/>
  <c r="V337" i="168" s="1"/>
  <c r="Y338" i="168"/>
  <c r="V338" i="168" s="1"/>
  <c r="Y339" i="168"/>
  <c r="V339" i="168" s="1"/>
  <c r="Y340" i="168"/>
  <c r="V340" i="168" s="1"/>
  <c r="Y341" i="168"/>
  <c r="V341" i="168" s="1"/>
  <c r="Y342" i="168"/>
  <c r="V342" i="168" s="1"/>
  <c r="Y343" i="168"/>
  <c r="V343" i="168" s="1"/>
  <c r="Y344" i="168"/>
  <c r="V344" i="168" s="1"/>
  <c r="Y345" i="168"/>
  <c r="V345" i="168" s="1"/>
  <c r="Y346" i="168"/>
  <c r="V346" i="168" s="1"/>
  <c r="Y347" i="168"/>
  <c r="V347" i="168" s="1"/>
  <c r="Y348" i="168"/>
  <c r="V348" i="168" s="1"/>
  <c r="Y349" i="168"/>
  <c r="V349" i="168" s="1"/>
  <c r="Y350" i="168"/>
  <c r="V350" i="168" s="1"/>
  <c r="Y351" i="168"/>
  <c r="V351" i="168" s="1"/>
  <c r="Y352" i="168"/>
  <c r="V352" i="168" s="1"/>
  <c r="Y353" i="168"/>
  <c r="V353" i="168" s="1"/>
  <c r="Y354" i="168"/>
  <c r="V354" i="168" s="1"/>
  <c r="Y355" i="168"/>
  <c r="V355" i="168" s="1"/>
  <c r="Y356" i="168"/>
  <c r="V356" i="168" s="1"/>
  <c r="Y357" i="168"/>
  <c r="V357" i="168" s="1"/>
  <c r="Y358" i="168"/>
  <c r="V358" i="168" s="1"/>
  <c r="Y359" i="168"/>
  <c r="V359" i="168" s="1"/>
  <c r="Y360" i="168"/>
  <c r="V360" i="168" s="1"/>
  <c r="Y361" i="168"/>
  <c r="V361" i="168" s="1"/>
  <c r="Y362" i="168"/>
  <c r="V362" i="168" s="1"/>
  <c r="Y363" i="168"/>
  <c r="V363" i="168" s="1"/>
  <c r="Y364" i="168"/>
  <c r="V364" i="168" s="1"/>
  <c r="Y365" i="168"/>
  <c r="V365" i="168" s="1"/>
  <c r="Y366" i="168"/>
  <c r="V366" i="168" s="1"/>
  <c r="Y367" i="168"/>
  <c r="V367" i="168" s="1"/>
  <c r="Y368" i="168"/>
  <c r="V368" i="168" s="1"/>
  <c r="Y369" i="168"/>
  <c r="V369" i="168" s="1"/>
  <c r="Y370" i="168"/>
  <c r="V370" i="168" s="1"/>
  <c r="Y371" i="168"/>
  <c r="V371" i="168" s="1"/>
  <c r="Y372" i="168"/>
  <c r="V372" i="168" s="1"/>
  <c r="Y373" i="168"/>
  <c r="V373" i="168" s="1"/>
  <c r="Y374" i="168"/>
  <c r="V374" i="168" s="1"/>
  <c r="Y375" i="168"/>
  <c r="V375" i="168" s="1"/>
  <c r="Y376" i="168"/>
  <c r="V376" i="168" s="1"/>
  <c r="Y377" i="168"/>
  <c r="V377" i="168" s="1"/>
  <c r="Y378" i="168"/>
  <c r="V378" i="168" s="1"/>
  <c r="Y379" i="168"/>
  <c r="V379" i="168" s="1"/>
  <c r="Y380" i="168"/>
  <c r="V380" i="168" s="1"/>
  <c r="Y381" i="168"/>
  <c r="V381" i="168" s="1"/>
  <c r="Y382" i="168"/>
  <c r="V382" i="168" s="1"/>
  <c r="Y383" i="168"/>
  <c r="V383" i="168" s="1"/>
  <c r="Y384" i="168"/>
  <c r="V384" i="168" s="1"/>
  <c r="Y385" i="168"/>
  <c r="V385" i="168" s="1"/>
  <c r="Y386" i="168"/>
  <c r="V386" i="168" s="1"/>
  <c r="Y387" i="168"/>
  <c r="V387" i="168" s="1"/>
  <c r="Y388" i="168"/>
  <c r="V388" i="168" s="1"/>
  <c r="Y389" i="168"/>
  <c r="V389" i="168" s="1"/>
  <c r="Y390" i="168"/>
  <c r="V390" i="168" s="1"/>
  <c r="Y391" i="168"/>
  <c r="V391" i="168" s="1"/>
  <c r="Y392" i="168"/>
  <c r="V392" i="168" s="1"/>
  <c r="Y393" i="168"/>
  <c r="V393" i="168" s="1"/>
  <c r="Y394" i="168"/>
  <c r="V394" i="168" s="1"/>
  <c r="Y395" i="168"/>
  <c r="V395" i="168" s="1"/>
  <c r="Y396" i="168"/>
  <c r="V396" i="168" s="1"/>
  <c r="Y397" i="168"/>
  <c r="V397" i="168" s="1"/>
  <c r="Y398" i="168"/>
  <c r="V398" i="168" s="1"/>
  <c r="Y399" i="168"/>
  <c r="V399" i="168" s="1"/>
  <c r="Y400" i="168"/>
  <c r="V400" i="168" s="1"/>
  <c r="Y401" i="168"/>
  <c r="V401" i="168" s="1"/>
  <c r="Y402" i="168"/>
  <c r="V402" i="168" s="1"/>
  <c r="Y403" i="168"/>
  <c r="V403" i="168" s="1"/>
  <c r="Y404" i="168"/>
  <c r="V404" i="168" s="1"/>
  <c r="Y405" i="168"/>
  <c r="V405" i="168" s="1"/>
  <c r="Y406" i="168"/>
  <c r="V406" i="168" s="1"/>
  <c r="Y407" i="168"/>
  <c r="V407" i="168" s="1"/>
  <c r="Y408" i="168"/>
  <c r="V408" i="168" s="1"/>
  <c r="Y409" i="168"/>
  <c r="V409" i="168" s="1"/>
  <c r="Y410" i="168"/>
  <c r="V410" i="168" s="1"/>
  <c r="Y411" i="168"/>
  <c r="V411" i="168" s="1"/>
  <c r="Y412" i="168"/>
  <c r="V412" i="168" s="1"/>
  <c r="Y413" i="168"/>
  <c r="V413" i="168" s="1"/>
  <c r="Y414" i="168"/>
  <c r="V414" i="168" s="1"/>
  <c r="Y415" i="168"/>
  <c r="V415" i="168" s="1"/>
  <c r="Y416" i="168"/>
  <c r="V416" i="168" s="1"/>
  <c r="Y417" i="168"/>
  <c r="V417" i="168" s="1"/>
  <c r="Y418" i="168"/>
  <c r="V418" i="168" s="1"/>
  <c r="Y419" i="168"/>
  <c r="V419" i="168" s="1"/>
  <c r="Y420" i="168"/>
  <c r="V420" i="168" s="1"/>
  <c r="Y421" i="168"/>
  <c r="V421" i="168" s="1"/>
  <c r="Y422" i="168"/>
  <c r="V422" i="168" s="1"/>
  <c r="Y423" i="168"/>
  <c r="V423" i="168" s="1"/>
  <c r="Y424" i="168"/>
  <c r="V424" i="168" s="1"/>
  <c r="Y425" i="168"/>
  <c r="V425" i="168" s="1"/>
  <c r="Y426" i="168"/>
  <c r="V426" i="168" s="1"/>
  <c r="Y427" i="168"/>
  <c r="V427" i="168" s="1"/>
  <c r="Y428" i="168"/>
  <c r="V428" i="168" s="1"/>
  <c r="Y429" i="168"/>
  <c r="V429" i="168" s="1"/>
  <c r="Y430" i="168"/>
  <c r="V430" i="168" s="1"/>
  <c r="Y431" i="168"/>
  <c r="V431" i="168" s="1"/>
  <c r="Y432" i="168"/>
  <c r="V432" i="168" s="1"/>
  <c r="Y433" i="168"/>
  <c r="V433" i="168" s="1"/>
  <c r="Y434" i="168"/>
  <c r="V434" i="168" s="1"/>
  <c r="Y435" i="168"/>
  <c r="V435" i="168" s="1"/>
  <c r="Y436" i="168"/>
  <c r="V436" i="168" s="1"/>
  <c r="Y437" i="168"/>
  <c r="V437" i="168" s="1"/>
  <c r="Y438" i="168"/>
  <c r="V438" i="168" s="1"/>
  <c r="Y439" i="168"/>
  <c r="V439" i="168" s="1"/>
  <c r="Y440" i="168"/>
  <c r="V440" i="168" s="1"/>
  <c r="Y441" i="168"/>
  <c r="V441" i="168" s="1"/>
  <c r="Y442" i="168"/>
  <c r="V442" i="168" s="1"/>
  <c r="Y443" i="168"/>
  <c r="V443" i="168" s="1"/>
  <c r="Y444" i="168"/>
  <c r="V444" i="168" s="1"/>
  <c r="Y445" i="168"/>
  <c r="V445" i="168" s="1"/>
  <c r="Y446" i="168"/>
  <c r="V446" i="168" s="1"/>
  <c r="Y447" i="168"/>
  <c r="V447" i="168" s="1"/>
  <c r="Y448" i="168"/>
  <c r="V448" i="168" s="1"/>
  <c r="Y449" i="168"/>
  <c r="V449" i="168" s="1"/>
  <c r="Y450" i="168"/>
  <c r="V450" i="168" s="1"/>
  <c r="Y451" i="168"/>
  <c r="V451" i="168" s="1"/>
  <c r="Y452" i="168"/>
  <c r="V452" i="168" s="1"/>
  <c r="Y453" i="168"/>
  <c r="V453" i="168" s="1"/>
  <c r="Y454" i="168"/>
  <c r="V454" i="168" s="1"/>
  <c r="Y455" i="168"/>
  <c r="V455" i="168" s="1"/>
  <c r="Y456" i="168"/>
  <c r="V456" i="168" s="1"/>
  <c r="Y457" i="168"/>
  <c r="V457" i="168" s="1"/>
  <c r="Y458" i="168"/>
  <c r="V458" i="168" s="1"/>
  <c r="Y459" i="168"/>
  <c r="V459" i="168" s="1"/>
  <c r="Y460" i="168"/>
  <c r="V460" i="168" s="1"/>
  <c r="Y461" i="168"/>
  <c r="V461" i="168" s="1"/>
  <c r="Y462" i="168"/>
  <c r="V462" i="168" s="1"/>
  <c r="Y463" i="168"/>
  <c r="V463" i="168" s="1"/>
  <c r="Y464" i="168"/>
  <c r="V464" i="168" s="1"/>
  <c r="Y465" i="168"/>
  <c r="V465" i="168" s="1"/>
  <c r="Y466" i="168"/>
  <c r="V466" i="168" s="1"/>
  <c r="Y467" i="168"/>
  <c r="V467" i="168" s="1"/>
  <c r="Y468" i="168"/>
  <c r="V468" i="168" s="1"/>
  <c r="Y469" i="168"/>
  <c r="V469" i="168" s="1"/>
  <c r="Y470" i="168"/>
  <c r="V470" i="168" s="1"/>
  <c r="Y471" i="168"/>
  <c r="V471" i="168" s="1"/>
  <c r="Y472" i="168"/>
  <c r="V472" i="168" s="1"/>
  <c r="Y473" i="168"/>
  <c r="V473" i="168" s="1"/>
  <c r="Y474" i="168"/>
  <c r="V474" i="168" s="1"/>
  <c r="Y475" i="168"/>
  <c r="V475" i="168" s="1"/>
  <c r="Y476" i="168"/>
  <c r="V476" i="168" s="1"/>
  <c r="Y477" i="168"/>
  <c r="V477" i="168" s="1"/>
  <c r="Y478" i="168"/>
  <c r="V478" i="168" s="1"/>
  <c r="Y479" i="168"/>
  <c r="V479" i="168" s="1"/>
  <c r="Y480" i="168"/>
  <c r="V480" i="168" s="1"/>
  <c r="Y481" i="168"/>
  <c r="V481" i="168" s="1"/>
  <c r="Y482" i="168"/>
  <c r="V482" i="168" s="1"/>
  <c r="Y483" i="168"/>
  <c r="V483" i="168" s="1"/>
  <c r="Y484" i="168"/>
  <c r="V484" i="168" s="1"/>
  <c r="Y485" i="168"/>
  <c r="V485" i="168" s="1"/>
  <c r="Y486" i="168"/>
  <c r="V486" i="168" s="1"/>
  <c r="Y487" i="168"/>
  <c r="V487" i="168" s="1"/>
  <c r="Y488" i="168"/>
  <c r="V488" i="168" s="1"/>
  <c r="Y489" i="168"/>
  <c r="V489" i="168" s="1"/>
  <c r="Y490" i="168"/>
  <c r="V490" i="168" s="1"/>
  <c r="Y491" i="168"/>
  <c r="V491" i="168" s="1"/>
  <c r="Y492" i="168"/>
  <c r="V492" i="168" s="1"/>
  <c r="Y493" i="168"/>
  <c r="V493" i="168" s="1"/>
  <c r="Y494" i="168"/>
  <c r="V494" i="168" s="1"/>
  <c r="Y495" i="168"/>
  <c r="V495" i="168" s="1"/>
  <c r="Y496" i="168"/>
  <c r="V496" i="168" s="1"/>
  <c r="Y497" i="168"/>
  <c r="V497" i="168" s="1"/>
  <c r="Y498" i="168"/>
  <c r="V498" i="168" s="1"/>
  <c r="Y499" i="168"/>
  <c r="V499" i="168" s="1"/>
  <c r="Y500" i="168"/>
  <c r="V500" i="168" s="1"/>
  <c r="Y501" i="168"/>
  <c r="V501" i="168" s="1"/>
  <c r="Y502" i="168"/>
  <c r="V502" i="168" s="1"/>
  <c r="Y503" i="168"/>
  <c r="V503" i="168" s="1"/>
  <c r="Y504" i="168"/>
  <c r="V504" i="168" s="1"/>
  <c r="Y505" i="168"/>
  <c r="V505" i="168" s="1"/>
  <c r="Y506" i="168"/>
  <c r="V506" i="168" s="1"/>
  <c r="Y507" i="168"/>
  <c r="V507" i="168" s="1"/>
  <c r="Y508" i="168"/>
  <c r="V508" i="168" s="1"/>
  <c r="Y509" i="168"/>
  <c r="V509" i="168" s="1"/>
  <c r="Y510" i="168"/>
  <c r="V510" i="168" s="1"/>
  <c r="Y511" i="168"/>
  <c r="V511" i="168" s="1"/>
  <c r="Y512" i="168"/>
  <c r="V512" i="168" s="1"/>
  <c r="Y513" i="168"/>
  <c r="V513" i="168" s="1"/>
  <c r="Y514" i="168"/>
  <c r="V514" i="168" s="1"/>
  <c r="Y515" i="168"/>
  <c r="V515" i="168" s="1"/>
  <c r="Y516" i="168"/>
  <c r="V516" i="168" s="1"/>
  <c r="Y517" i="168"/>
  <c r="V517" i="168" s="1"/>
  <c r="Y518" i="168"/>
  <c r="V518" i="168" s="1"/>
  <c r="Y519" i="168"/>
  <c r="V519" i="168" s="1"/>
  <c r="Y520" i="168"/>
  <c r="V520" i="168" s="1"/>
  <c r="Y521" i="168"/>
  <c r="V521" i="168" s="1"/>
  <c r="Y522" i="168"/>
  <c r="V522" i="168" s="1"/>
  <c r="Y523" i="168"/>
  <c r="V523" i="168" s="1"/>
  <c r="Y524" i="168"/>
  <c r="V524" i="168" s="1"/>
  <c r="Y525" i="168"/>
  <c r="V525" i="168" s="1"/>
  <c r="Y526" i="168"/>
  <c r="V526" i="168" s="1"/>
  <c r="Y527" i="168"/>
  <c r="V527" i="168" s="1"/>
  <c r="Y528" i="168"/>
  <c r="V528" i="168" s="1"/>
  <c r="Y529" i="168"/>
  <c r="V529" i="168" s="1"/>
  <c r="Y530" i="168"/>
  <c r="V530" i="168" s="1"/>
  <c r="Y531" i="168"/>
  <c r="V531" i="168" s="1"/>
  <c r="Y532" i="168"/>
  <c r="V532" i="168" s="1"/>
  <c r="Y533" i="168"/>
  <c r="V533" i="168" s="1"/>
  <c r="Y534" i="168"/>
  <c r="V534" i="168" s="1"/>
  <c r="Y535" i="168"/>
  <c r="V535" i="168" s="1"/>
  <c r="Y536" i="168"/>
  <c r="V536" i="168" s="1"/>
  <c r="Y537" i="168"/>
  <c r="V537" i="168" s="1"/>
  <c r="Y538" i="168"/>
  <c r="V538" i="168" s="1"/>
  <c r="Y539" i="168"/>
  <c r="V539" i="168" s="1"/>
  <c r="Y540" i="168"/>
  <c r="V540" i="168" s="1"/>
  <c r="Y541" i="168"/>
  <c r="V541" i="168" s="1"/>
  <c r="Y542" i="168"/>
  <c r="V542" i="168" s="1"/>
  <c r="Y543" i="168"/>
  <c r="V543" i="168" s="1"/>
  <c r="Y544" i="168"/>
  <c r="V544" i="168" s="1"/>
  <c r="Y545" i="168"/>
  <c r="V545" i="168" s="1"/>
  <c r="Y546" i="168"/>
  <c r="V546" i="168" s="1"/>
  <c r="Y547" i="168"/>
  <c r="V547" i="168" s="1"/>
  <c r="Y548" i="168"/>
  <c r="V548" i="168" s="1"/>
  <c r="Y549" i="168"/>
  <c r="V549" i="168" s="1"/>
  <c r="Y550" i="168"/>
  <c r="V550" i="168" s="1"/>
  <c r="Y551" i="168"/>
  <c r="V551" i="168" s="1"/>
  <c r="Y552" i="168"/>
  <c r="V552" i="168" s="1"/>
  <c r="Y553" i="168"/>
  <c r="V553" i="168" s="1"/>
  <c r="Y554" i="168"/>
  <c r="V554" i="168" s="1"/>
  <c r="Y555" i="168"/>
  <c r="V555" i="168" s="1"/>
  <c r="Y556" i="168"/>
  <c r="V556" i="168" s="1"/>
  <c r="Y557" i="168"/>
  <c r="V557" i="168" s="1"/>
  <c r="Y558" i="168"/>
  <c r="V558" i="168" s="1"/>
  <c r="Y559" i="168"/>
  <c r="V559" i="168" s="1"/>
  <c r="Y560" i="168"/>
  <c r="V560" i="168" s="1"/>
  <c r="Y561" i="168"/>
  <c r="V561" i="168" s="1"/>
  <c r="Y562" i="168"/>
  <c r="V562" i="168" s="1"/>
  <c r="Y563" i="168"/>
  <c r="V563" i="168" s="1"/>
  <c r="Y564" i="168"/>
  <c r="V564" i="168" s="1"/>
  <c r="Y565" i="168"/>
  <c r="V565" i="168" s="1"/>
  <c r="Y566" i="168"/>
  <c r="V566" i="168" s="1"/>
  <c r="Y567" i="168"/>
  <c r="V567" i="168" s="1"/>
  <c r="Y568" i="168"/>
  <c r="V568" i="168" s="1"/>
  <c r="Y569" i="168"/>
  <c r="V569" i="168" s="1"/>
  <c r="Y570" i="168"/>
  <c r="V570" i="168" s="1"/>
  <c r="Y571" i="168"/>
  <c r="V571" i="168" s="1"/>
  <c r="Y572" i="168"/>
  <c r="V572" i="168" s="1"/>
  <c r="Y573" i="168"/>
  <c r="V573" i="168" s="1"/>
  <c r="Y574" i="168"/>
  <c r="V574" i="168" s="1"/>
  <c r="Y575" i="168"/>
  <c r="V575" i="168" s="1"/>
  <c r="Y576" i="168"/>
  <c r="V576" i="168" s="1"/>
  <c r="Y577" i="168"/>
  <c r="V577" i="168" s="1"/>
  <c r="Y578" i="168"/>
  <c r="V578" i="168" s="1"/>
  <c r="Y579" i="168"/>
  <c r="V579" i="168" s="1"/>
  <c r="Y580" i="168"/>
  <c r="V580" i="168" s="1"/>
  <c r="Y581" i="168"/>
  <c r="V581" i="168" s="1"/>
  <c r="Y582" i="168"/>
  <c r="V582" i="168" s="1"/>
  <c r="Y583" i="168"/>
  <c r="V583" i="168" s="1"/>
  <c r="Y584" i="168"/>
  <c r="V584" i="168" s="1"/>
  <c r="Y585" i="168"/>
  <c r="V585" i="168" s="1"/>
  <c r="Y586" i="168"/>
  <c r="V586" i="168" s="1"/>
  <c r="Y587" i="168"/>
  <c r="V587" i="168" s="1"/>
  <c r="Y588" i="168"/>
  <c r="V588" i="168" s="1"/>
  <c r="Y589" i="168"/>
  <c r="V589" i="168" s="1"/>
  <c r="Y590" i="168"/>
  <c r="V590" i="168" s="1"/>
  <c r="Y591" i="168"/>
  <c r="V591" i="168" s="1"/>
  <c r="Y592" i="168"/>
  <c r="V592" i="168" s="1"/>
  <c r="Y593" i="168"/>
  <c r="V593" i="168" s="1"/>
  <c r="Y594" i="168"/>
  <c r="V594" i="168" s="1"/>
  <c r="Y595" i="168"/>
  <c r="V595" i="168" s="1"/>
  <c r="Y596" i="168"/>
  <c r="V596" i="168" s="1"/>
  <c r="Y597" i="168"/>
  <c r="V597" i="168" s="1"/>
  <c r="Y598" i="168"/>
  <c r="V598" i="168" s="1"/>
  <c r="Y599" i="168"/>
  <c r="V599" i="168" s="1"/>
  <c r="Y600" i="168"/>
  <c r="V600" i="168" s="1"/>
  <c r="Y601" i="168"/>
  <c r="V601" i="168" s="1"/>
  <c r="Y602" i="168"/>
  <c r="V602" i="168" s="1"/>
  <c r="Y603" i="168"/>
  <c r="V603" i="168" s="1"/>
  <c r="Y604" i="168"/>
  <c r="V604" i="168" s="1"/>
  <c r="Y605" i="168"/>
  <c r="V605" i="168" s="1"/>
  <c r="Y606" i="168"/>
  <c r="V606" i="168" s="1"/>
  <c r="Y607" i="168"/>
  <c r="V607" i="168" s="1"/>
  <c r="Y608" i="168"/>
  <c r="V608" i="168" s="1"/>
  <c r="Y609" i="168"/>
  <c r="V609" i="168" s="1"/>
  <c r="Y610" i="168"/>
  <c r="V610" i="168" s="1"/>
  <c r="Y611" i="168"/>
  <c r="V611" i="168" s="1"/>
  <c r="Y612" i="168"/>
  <c r="V612" i="168" s="1"/>
  <c r="Y613" i="168"/>
  <c r="V613" i="168" s="1"/>
  <c r="Y614" i="168"/>
  <c r="V614" i="168" s="1"/>
  <c r="Y615" i="168"/>
  <c r="V615" i="168" s="1"/>
  <c r="Y616" i="168"/>
  <c r="V616" i="168" s="1"/>
  <c r="Y617" i="168"/>
  <c r="V617" i="168" s="1"/>
  <c r="Y618" i="168"/>
  <c r="V618" i="168" s="1"/>
  <c r="Y619" i="168"/>
  <c r="V619" i="168" s="1"/>
  <c r="Y620" i="168"/>
  <c r="V620" i="168" s="1"/>
  <c r="Y621" i="168"/>
  <c r="V621" i="168" s="1"/>
  <c r="Y622" i="168"/>
  <c r="V622" i="168" s="1"/>
  <c r="Y623" i="168"/>
  <c r="V623" i="168" s="1"/>
  <c r="Y624" i="168"/>
  <c r="V624" i="168" s="1"/>
  <c r="Y625" i="168"/>
  <c r="V625" i="168" s="1"/>
  <c r="Y626" i="168"/>
  <c r="V626" i="168" s="1"/>
  <c r="Y627" i="168"/>
  <c r="V627" i="168" s="1"/>
  <c r="Y628" i="168"/>
  <c r="V628" i="168" s="1"/>
  <c r="Y629" i="168"/>
  <c r="V629" i="168" s="1"/>
  <c r="Y630" i="168"/>
  <c r="V630" i="168" s="1"/>
  <c r="Y631" i="168"/>
  <c r="V631" i="168" s="1"/>
  <c r="Y632" i="168"/>
  <c r="V632" i="168" s="1"/>
  <c r="Y633" i="168"/>
  <c r="V633" i="168" s="1"/>
  <c r="Y634" i="168"/>
  <c r="V634" i="168" s="1"/>
  <c r="Y635" i="168"/>
  <c r="V635" i="168" s="1"/>
  <c r="Y636" i="168"/>
  <c r="V636" i="168" s="1"/>
  <c r="Y637" i="168"/>
  <c r="V637" i="168" s="1"/>
  <c r="Y638" i="168"/>
  <c r="V638" i="168" s="1"/>
  <c r="Y639" i="168"/>
  <c r="V639" i="168" s="1"/>
  <c r="Y640" i="168"/>
  <c r="V640" i="168" s="1"/>
  <c r="Y641" i="168"/>
  <c r="V641" i="168" s="1"/>
  <c r="Y642" i="168"/>
  <c r="V642" i="168" s="1"/>
  <c r="Y643" i="168"/>
  <c r="V643" i="168" s="1"/>
  <c r="Y644" i="168"/>
  <c r="V644" i="168" s="1"/>
  <c r="Y645" i="168"/>
  <c r="V645" i="168" s="1"/>
  <c r="Y646" i="168"/>
  <c r="V646" i="168" s="1"/>
  <c r="Y647" i="168"/>
  <c r="V647" i="168" s="1"/>
  <c r="Y648" i="168"/>
  <c r="V648" i="168" s="1"/>
  <c r="Y649" i="168"/>
  <c r="V649" i="168" s="1"/>
  <c r="Y650" i="168"/>
  <c r="V650" i="168" s="1"/>
  <c r="Y651" i="168"/>
  <c r="V651" i="168" s="1"/>
  <c r="Y652" i="168"/>
  <c r="V652" i="168" s="1"/>
  <c r="Y653" i="168"/>
  <c r="V653" i="168" s="1"/>
  <c r="Y654" i="168"/>
  <c r="V654" i="168" s="1"/>
  <c r="Y655" i="168"/>
  <c r="V655" i="168" s="1"/>
  <c r="Y656" i="168"/>
  <c r="V656" i="168" s="1"/>
  <c r="Y657" i="168"/>
  <c r="V657" i="168" s="1"/>
  <c r="Y658" i="168"/>
  <c r="V658" i="168" s="1"/>
  <c r="Y659" i="168"/>
  <c r="V659" i="168" s="1"/>
  <c r="Y660" i="168"/>
  <c r="V660" i="168" s="1"/>
  <c r="Y661" i="168"/>
  <c r="V661" i="168" s="1"/>
  <c r="Y662" i="168"/>
  <c r="V662" i="168" s="1"/>
  <c r="Y663" i="168"/>
  <c r="V663" i="168" s="1"/>
  <c r="Y664" i="168"/>
  <c r="V664" i="168" s="1"/>
  <c r="Y665" i="168"/>
  <c r="V665" i="168" s="1"/>
  <c r="Y666" i="168"/>
  <c r="V666" i="168" s="1"/>
  <c r="Y667" i="168"/>
  <c r="V667" i="168" s="1"/>
  <c r="Y668" i="168"/>
  <c r="V668" i="168" s="1"/>
  <c r="Y669" i="168"/>
  <c r="V669" i="168" s="1"/>
  <c r="Y670" i="168"/>
  <c r="V670" i="168" s="1"/>
  <c r="Y671" i="168"/>
  <c r="V671" i="168" s="1"/>
  <c r="Y672" i="168"/>
  <c r="V672" i="168" s="1"/>
  <c r="Y673" i="168"/>
  <c r="V673" i="168" s="1"/>
  <c r="Y674" i="168"/>
  <c r="V674" i="168" s="1"/>
  <c r="Y675" i="168"/>
  <c r="V675" i="168" s="1"/>
  <c r="Y676" i="168"/>
  <c r="V676" i="168" s="1"/>
  <c r="Y677" i="168"/>
  <c r="V677" i="168" s="1"/>
  <c r="Y678" i="168"/>
  <c r="V678" i="168" s="1"/>
  <c r="Y679" i="168"/>
  <c r="V679" i="168" s="1"/>
  <c r="Y680" i="168"/>
  <c r="V680" i="168" s="1"/>
  <c r="Y681" i="168"/>
  <c r="V681" i="168" s="1"/>
  <c r="Y682" i="168"/>
  <c r="V682" i="168" s="1"/>
  <c r="Y683" i="168"/>
  <c r="V683" i="168" s="1"/>
  <c r="Y684" i="168"/>
  <c r="V684" i="168" s="1"/>
  <c r="Y685" i="168"/>
  <c r="V685" i="168" s="1"/>
  <c r="Y686" i="168"/>
  <c r="V686" i="168" s="1"/>
  <c r="Y687" i="168"/>
  <c r="V687" i="168" s="1"/>
  <c r="Y688" i="168"/>
  <c r="V688" i="168" s="1"/>
  <c r="Y689" i="168"/>
  <c r="V689" i="168" s="1"/>
  <c r="Y690" i="168"/>
  <c r="V690" i="168" s="1"/>
  <c r="Y691" i="168"/>
  <c r="V691" i="168" s="1"/>
  <c r="Y692" i="168"/>
  <c r="V692" i="168" s="1"/>
  <c r="Y693" i="168"/>
  <c r="V693" i="168" s="1"/>
  <c r="Y694" i="168"/>
  <c r="V694" i="168" s="1"/>
  <c r="Y695" i="168"/>
  <c r="V695" i="168" s="1"/>
  <c r="Y696" i="168"/>
  <c r="V696" i="168" s="1"/>
  <c r="Y697" i="168"/>
  <c r="V697" i="168" s="1"/>
  <c r="Y698" i="168"/>
  <c r="V698" i="168" s="1"/>
  <c r="Y699" i="168"/>
  <c r="V699" i="168" s="1"/>
  <c r="Y700" i="168"/>
  <c r="V700" i="168" s="1"/>
  <c r="Y701" i="168"/>
  <c r="V701" i="168" s="1"/>
  <c r="Y702" i="168"/>
  <c r="V702" i="168" s="1"/>
  <c r="Y703" i="168"/>
  <c r="V703" i="168" s="1"/>
  <c r="Y704" i="168"/>
  <c r="V704" i="168" s="1"/>
  <c r="Y705" i="168"/>
  <c r="V705" i="168" s="1"/>
  <c r="Y706" i="168"/>
  <c r="V706" i="168" s="1"/>
  <c r="Y707" i="168"/>
  <c r="V707" i="168" s="1"/>
  <c r="Y708" i="168"/>
  <c r="V708" i="168" s="1"/>
  <c r="Y709" i="168"/>
  <c r="V709" i="168" s="1"/>
  <c r="Y710" i="168"/>
  <c r="V710" i="168" s="1"/>
  <c r="Y711" i="168"/>
  <c r="V711" i="168" s="1"/>
  <c r="Y712" i="168"/>
  <c r="V712" i="168" s="1"/>
  <c r="Y713" i="168"/>
  <c r="V713" i="168" s="1"/>
  <c r="Y714" i="168"/>
  <c r="V714" i="168" s="1"/>
  <c r="Y715" i="168"/>
  <c r="V715" i="168" s="1"/>
  <c r="Y716" i="168"/>
  <c r="V716" i="168" s="1"/>
  <c r="Y717" i="168"/>
  <c r="V717" i="168" s="1"/>
  <c r="Y718" i="168"/>
  <c r="V718" i="168" s="1"/>
  <c r="Y719" i="168"/>
  <c r="V719" i="168" s="1"/>
  <c r="Y720" i="168"/>
  <c r="V720" i="168" s="1"/>
  <c r="Y721" i="168"/>
  <c r="V721" i="168" s="1"/>
  <c r="Y722" i="168"/>
  <c r="V722" i="168" s="1"/>
  <c r="Y723" i="168"/>
  <c r="V723" i="168" s="1"/>
  <c r="Y724" i="168"/>
  <c r="V724" i="168" s="1"/>
  <c r="Y725" i="168"/>
  <c r="V725" i="168" s="1"/>
  <c r="Y726" i="168"/>
  <c r="V726" i="168" s="1"/>
  <c r="Y727" i="168"/>
  <c r="V727" i="168" s="1"/>
  <c r="Y728" i="168"/>
  <c r="V728" i="168" s="1"/>
  <c r="Y729" i="168"/>
  <c r="V729" i="168" s="1"/>
  <c r="Y730" i="168"/>
  <c r="V730" i="168" s="1"/>
  <c r="Y731" i="168"/>
  <c r="V731" i="168" s="1"/>
  <c r="Y732" i="168"/>
  <c r="V732" i="168" s="1"/>
  <c r="Y733" i="168"/>
  <c r="V733" i="168" s="1"/>
  <c r="Y734" i="168"/>
  <c r="V734" i="168" s="1"/>
  <c r="Y735" i="168"/>
  <c r="V735" i="168" s="1"/>
  <c r="Y736" i="168"/>
  <c r="V736" i="168" s="1"/>
  <c r="Y737" i="168"/>
  <c r="V737" i="168" s="1"/>
  <c r="Y738" i="168"/>
  <c r="V738" i="168" s="1"/>
  <c r="Y739" i="168"/>
  <c r="V739" i="168" s="1"/>
  <c r="Y740" i="168"/>
  <c r="V740" i="168" s="1"/>
  <c r="Y741" i="168"/>
  <c r="V741" i="168" s="1"/>
  <c r="Y742" i="168"/>
  <c r="V742" i="168" s="1"/>
  <c r="Y743" i="168"/>
  <c r="V743" i="168" s="1"/>
  <c r="Y744" i="168"/>
  <c r="V744" i="168" s="1"/>
  <c r="Y745" i="168"/>
  <c r="V745" i="168" s="1"/>
  <c r="Y746" i="168"/>
  <c r="V746" i="168" s="1"/>
  <c r="Y747" i="168"/>
  <c r="V747" i="168" s="1"/>
  <c r="Y748" i="168"/>
  <c r="V748" i="168" s="1"/>
  <c r="Y749" i="168"/>
  <c r="V749" i="168" s="1"/>
  <c r="Y750" i="168"/>
  <c r="V750" i="168" s="1"/>
  <c r="Y751" i="168"/>
  <c r="V751" i="168" s="1"/>
  <c r="Y752" i="168"/>
  <c r="V752" i="168" s="1"/>
  <c r="Y753" i="168"/>
  <c r="V753" i="168" s="1"/>
  <c r="Y754" i="168"/>
  <c r="V754" i="168" s="1"/>
  <c r="Y755" i="168"/>
  <c r="V755" i="168" s="1"/>
  <c r="Y756" i="168"/>
  <c r="V756" i="168" s="1"/>
  <c r="Y757" i="168"/>
  <c r="V757" i="168" s="1"/>
  <c r="Y758" i="168"/>
  <c r="V758" i="168" s="1"/>
  <c r="Y759" i="168"/>
  <c r="V759" i="168" s="1"/>
  <c r="Y760" i="168"/>
  <c r="V760" i="168" s="1"/>
  <c r="Y761" i="168"/>
  <c r="V761" i="168" s="1"/>
  <c r="Y762" i="168"/>
  <c r="V762" i="168" s="1"/>
  <c r="Y763" i="168"/>
  <c r="V763" i="168" s="1"/>
  <c r="Y764" i="168"/>
  <c r="V764" i="168" s="1"/>
  <c r="Y765" i="168"/>
  <c r="V765" i="168" s="1"/>
  <c r="Y766" i="168"/>
  <c r="V766" i="168" s="1"/>
  <c r="Y767" i="168"/>
  <c r="V767" i="168" s="1"/>
  <c r="Y768" i="168"/>
  <c r="V768" i="168" s="1"/>
  <c r="Y769" i="168"/>
  <c r="V769" i="168" s="1"/>
  <c r="Y770" i="168"/>
  <c r="V770" i="168" s="1"/>
  <c r="Y771" i="168"/>
  <c r="V771" i="168" s="1"/>
  <c r="Y772" i="168"/>
  <c r="V772" i="168" s="1"/>
  <c r="Y773" i="168"/>
  <c r="V773" i="168" s="1"/>
  <c r="Y774" i="168"/>
  <c r="V774" i="168" s="1"/>
  <c r="Y775" i="168"/>
  <c r="V775" i="168" s="1"/>
  <c r="Y776" i="168"/>
  <c r="V776" i="168" s="1"/>
  <c r="Y777" i="168"/>
  <c r="V777" i="168" s="1"/>
  <c r="Y778" i="168"/>
  <c r="V778" i="168" s="1"/>
  <c r="Y779" i="168"/>
  <c r="V779" i="168" s="1"/>
  <c r="Y780" i="168"/>
  <c r="V780" i="168" s="1"/>
  <c r="Y781" i="168"/>
  <c r="V781" i="168" s="1"/>
  <c r="Y782" i="168"/>
  <c r="V782" i="168" s="1"/>
  <c r="Y783" i="168"/>
  <c r="V783" i="168" s="1"/>
  <c r="Y784" i="168"/>
  <c r="V784" i="168" s="1"/>
  <c r="Y785" i="168"/>
  <c r="V785" i="168" s="1"/>
  <c r="Y786" i="168"/>
  <c r="V786" i="168" s="1"/>
  <c r="Y787" i="168"/>
  <c r="V787" i="168" s="1"/>
  <c r="Y788" i="168"/>
  <c r="V788" i="168" s="1"/>
  <c r="Y789" i="168"/>
  <c r="V789" i="168" s="1"/>
  <c r="Y790" i="168"/>
  <c r="V790" i="168" s="1"/>
  <c r="Y791" i="168"/>
  <c r="V791" i="168" s="1"/>
  <c r="Y792" i="168"/>
  <c r="V792" i="168" s="1"/>
  <c r="Y793" i="168"/>
  <c r="V793" i="168" s="1"/>
  <c r="Y794" i="168"/>
  <c r="V794" i="168" s="1"/>
  <c r="Y795" i="168"/>
  <c r="V795" i="168" s="1"/>
  <c r="Y796" i="168"/>
  <c r="V796" i="168" s="1"/>
  <c r="Y797" i="168"/>
  <c r="V797" i="168" s="1"/>
  <c r="Y798" i="168"/>
  <c r="V798" i="168" s="1"/>
  <c r="Y799" i="168"/>
  <c r="V799" i="168" s="1"/>
  <c r="Y800" i="168"/>
  <c r="V800" i="168" s="1"/>
  <c r="Y801" i="168"/>
  <c r="V801" i="168" s="1"/>
  <c r="Y802" i="168"/>
  <c r="V802" i="168" s="1"/>
  <c r="Y803" i="168"/>
  <c r="V803" i="168" s="1"/>
  <c r="Y804" i="168"/>
  <c r="V804" i="168" s="1"/>
  <c r="Y805" i="168"/>
  <c r="V805" i="168" s="1"/>
  <c r="Y806" i="168"/>
  <c r="V806" i="168" s="1"/>
  <c r="Y807" i="168"/>
  <c r="V807" i="168" s="1"/>
  <c r="Y808" i="168"/>
  <c r="V808" i="168" s="1"/>
  <c r="Y809" i="168"/>
  <c r="V809" i="168" s="1"/>
  <c r="Y810" i="168"/>
  <c r="V810" i="168" s="1"/>
  <c r="Y811" i="168"/>
  <c r="V811" i="168" s="1"/>
  <c r="Y812" i="168"/>
  <c r="V812" i="168" s="1"/>
  <c r="Y813" i="168"/>
  <c r="V813" i="168" s="1"/>
  <c r="Y814" i="168"/>
  <c r="V814" i="168" s="1"/>
  <c r="Y815" i="168"/>
  <c r="V815" i="168" s="1"/>
  <c r="Y816" i="168"/>
  <c r="V816" i="168" s="1"/>
  <c r="Y817" i="168"/>
  <c r="V817" i="168" s="1"/>
  <c r="Y818" i="168"/>
  <c r="V818" i="168" s="1"/>
  <c r="Y819" i="168"/>
  <c r="V819" i="168" s="1"/>
  <c r="Y820" i="168"/>
  <c r="V820" i="168" s="1"/>
  <c r="Y821" i="168"/>
  <c r="V821" i="168" s="1"/>
  <c r="Y822" i="168"/>
  <c r="V822" i="168" s="1"/>
  <c r="Y823" i="168"/>
  <c r="V823" i="168" s="1"/>
  <c r="Y824" i="168"/>
  <c r="V824" i="168" s="1"/>
  <c r="Y825" i="168"/>
  <c r="V825" i="168" s="1"/>
  <c r="Y826" i="168"/>
  <c r="V826" i="168" s="1"/>
  <c r="Y827" i="168"/>
  <c r="V827" i="168" s="1"/>
  <c r="Y828" i="168"/>
  <c r="V828" i="168" s="1"/>
  <c r="Y829" i="168"/>
  <c r="V829" i="168" s="1"/>
  <c r="Y830" i="168"/>
  <c r="V830" i="168" s="1"/>
  <c r="Y831" i="168"/>
  <c r="V831" i="168" s="1"/>
  <c r="Y832" i="168"/>
  <c r="V832" i="168" s="1"/>
  <c r="Y833" i="168"/>
  <c r="V833" i="168" s="1"/>
  <c r="Y834" i="168"/>
  <c r="V834" i="168" s="1"/>
  <c r="Y835" i="168"/>
  <c r="V835" i="168" s="1"/>
  <c r="Y836" i="168"/>
  <c r="V836" i="168" s="1"/>
  <c r="Y837" i="168"/>
  <c r="V837" i="168" s="1"/>
  <c r="Y838" i="168"/>
  <c r="V838" i="168" s="1"/>
  <c r="Y839" i="168"/>
  <c r="V839" i="168" s="1"/>
  <c r="Y840" i="168"/>
  <c r="V840" i="168" s="1"/>
  <c r="Y841" i="168"/>
  <c r="V841" i="168" s="1"/>
  <c r="Y842" i="168"/>
  <c r="V842" i="168" s="1"/>
  <c r="Y843" i="168"/>
  <c r="V843" i="168" s="1"/>
  <c r="Y844" i="168"/>
  <c r="V844" i="168" s="1"/>
  <c r="Y845" i="168"/>
  <c r="V845" i="168" s="1"/>
  <c r="Y846" i="168"/>
  <c r="V846" i="168" s="1"/>
  <c r="Y847" i="168"/>
  <c r="V847" i="168" s="1"/>
  <c r="Y848" i="168"/>
  <c r="V848" i="168" s="1"/>
  <c r="Y849" i="168"/>
  <c r="V849" i="168" s="1"/>
  <c r="Y850" i="168"/>
  <c r="V850" i="168" s="1"/>
  <c r="Y851" i="168"/>
  <c r="V851" i="168" s="1"/>
  <c r="Y852" i="168"/>
  <c r="V852" i="168" s="1"/>
  <c r="Y853" i="168"/>
  <c r="V853" i="168" s="1"/>
  <c r="Y854" i="168"/>
  <c r="V854" i="168" s="1"/>
  <c r="Y855" i="168"/>
  <c r="V855" i="168" s="1"/>
  <c r="Y856" i="168"/>
  <c r="V856" i="168" s="1"/>
  <c r="Y857" i="168"/>
  <c r="V857" i="168" s="1"/>
  <c r="Y858" i="168"/>
  <c r="V858" i="168" s="1"/>
  <c r="Y859" i="168"/>
  <c r="V859" i="168" s="1"/>
  <c r="Y860" i="168"/>
  <c r="V860" i="168" s="1"/>
  <c r="Y861" i="168"/>
  <c r="V861" i="168" s="1"/>
  <c r="Y862" i="168"/>
  <c r="V862" i="168" s="1"/>
  <c r="Y863" i="168"/>
  <c r="V863" i="168" s="1"/>
  <c r="Y864" i="168"/>
  <c r="V864" i="168" s="1"/>
  <c r="Y865" i="168"/>
  <c r="V865" i="168" s="1"/>
  <c r="Y866" i="168"/>
  <c r="V866" i="168" s="1"/>
  <c r="Y867" i="168"/>
  <c r="V867" i="168" s="1"/>
  <c r="Y868" i="168"/>
  <c r="V868" i="168" s="1"/>
  <c r="Y869" i="168"/>
  <c r="V869" i="168" s="1"/>
  <c r="Y870" i="168"/>
  <c r="V870" i="168" s="1"/>
  <c r="Y871" i="168"/>
  <c r="V871" i="168" s="1"/>
  <c r="Y872" i="168"/>
  <c r="V872" i="168" s="1"/>
  <c r="Y873" i="168"/>
  <c r="V873" i="168" s="1"/>
  <c r="Y874" i="168"/>
  <c r="V874" i="168" s="1"/>
  <c r="Y875" i="168"/>
  <c r="V875" i="168" s="1"/>
  <c r="Y876" i="168"/>
  <c r="V876" i="168" s="1"/>
  <c r="Y877" i="168"/>
  <c r="V877" i="168" s="1"/>
  <c r="Y878" i="168"/>
  <c r="V878" i="168" s="1"/>
  <c r="Y879" i="168"/>
  <c r="V879" i="168" s="1"/>
  <c r="Y880" i="168"/>
  <c r="V880" i="168" s="1"/>
  <c r="Y881" i="168"/>
  <c r="V881" i="168" s="1"/>
  <c r="Y882" i="168"/>
  <c r="V882" i="168" s="1"/>
  <c r="Y883" i="168"/>
  <c r="V883" i="168" s="1"/>
  <c r="Y884" i="168"/>
  <c r="V884" i="168" s="1"/>
  <c r="Y885" i="168"/>
  <c r="V885" i="168" s="1"/>
  <c r="Y886" i="168"/>
  <c r="V886" i="168" s="1"/>
  <c r="Y887" i="168"/>
  <c r="V887" i="168" s="1"/>
  <c r="Y888" i="168"/>
  <c r="V888" i="168" s="1"/>
  <c r="Y889" i="168"/>
  <c r="V889" i="168" s="1"/>
  <c r="Y890" i="168"/>
  <c r="V890" i="168" s="1"/>
  <c r="Y891" i="168"/>
  <c r="V891" i="168" s="1"/>
  <c r="Y892" i="168"/>
  <c r="V892" i="168" s="1"/>
  <c r="Y893" i="168"/>
  <c r="V893" i="168" s="1"/>
  <c r="Y894" i="168"/>
  <c r="V894" i="168" s="1"/>
  <c r="Y895" i="168"/>
  <c r="V895" i="168" s="1"/>
  <c r="Y896" i="168"/>
  <c r="V896" i="168" s="1"/>
  <c r="Y897" i="168"/>
  <c r="V897" i="168" s="1"/>
  <c r="Y898" i="168"/>
  <c r="V898" i="168" s="1"/>
  <c r="Y899" i="168"/>
  <c r="V899" i="168" s="1"/>
  <c r="Y900" i="168"/>
  <c r="V900" i="168" s="1"/>
  <c r="Y901" i="168"/>
  <c r="V901" i="168" s="1"/>
  <c r="Y902" i="168"/>
  <c r="V902" i="168" s="1"/>
  <c r="Y903" i="168"/>
  <c r="V903" i="168" s="1"/>
  <c r="Y904" i="168"/>
  <c r="V904" i="168" s="1"/>
  <c r="Y905" i="168"/>
  <c r="V905" i="168" s="1"/>
  <c r="Y906" i="168"/>
  <c r="V906" i="168" s="1"/>
  <c r="Y907" i="168"/>
  <c r="V907" i="168" s="1"/>
  <c r="Y908" i="168"/>
  <c r="V908" i="168" s="1"/>
  <c r="Y909" i="168"/>
  <c r="V909" i="168" s="1"/>
  <c r="Y910" i="168"/>
  <c r="V910" i="168" s="1"/>
  <c r="Y911" i="168"/>
  <c r="V911" i="168" s="1"/>
  <c r="Y912" i="168"/>
  <c r="V912" i="168" s="1"/>
  <c r="Y913" i="168"/>
  <c r="V913" i="168" s="1"/>
  <c r="Y914" i="168"/>
  <c r="V914" i="168" s="1"/>
  <c r="Y915" i="168"/>
  <c r="V915" i="168" s="1"/>
  <c r="Y916" i="168"/>
  <c r="V916" i="168" s="1"/>
  <c r="Y917" i="168"/>
  <c r="V917" i="168" s="1"/>
  <c r="Y918" i="168"/>
  <c r="V918" i="168" s="1"/>
  <c r="Y919" i="168"/>
  <c r="V919" i="168" s="1"/>
  <c r="Y920" i="168"/>
  <c r="V920" i="168" s="1"/>
  <c r="Y921" i="168"/>
  <c r="V921" i="168" s="1"/>
  <c r="Y922" i="168"/>
  <c r="V922" i="168" s="1"/>
  <c r="Y923" i="168"/>
  <c r="V923" i="168" s="1"/>
  <c r="Y924" i="168"/>
  <c r="V924" i="168" s="1"/>
  <c r="Y925" i="168"/>
  <c r="V925" i="168" s="1"/>
  <c r="Y926" i="168"/>
  <c r="V926" i="168" s="1"/>
  <c r="Y927" i="168"/>
  <c r="V927" i="168" s="1"/>
  <c r="Y928" i="168"/>
  <c r="V928" i="168" s="1"/>
  <c r="Y929" i="168"/>
  <c r="V929" i="168" s="1"/>
  <c r="Y930" i="168"/>
  <c r="V930" i="168" s="1"/>
  <c r="Y931" i="168"/>
  <c r="V931" i="168" s="1"/>
  <c r="Y932" i="168"/>
  <c r="V932" i="168" s="1"/>
  <c r="Y933" i="168"/>
  <c r="V933" i="168" s="1"/>
  <c r="Y934" i="168"/>
  <c r="V934" i="168" s="1"/>
  <c r="Y935" i="168"/>
  <c r="V935" i="168" s="1"/>
  <c r="Y936" i="168"/>
  <c r="V936" i="168" s="1"/>
  <c r="Y937" i="168"/>
  <c r="V937" i="168" s="1"/>
  <c r="Y938" i="168"/>
  <c r="V938" i="168" s="1"/>
  <c r="Y939" i="168"/>
  <c r="V939" i="168" s="1"/>
  <c r="Y940" i="168"/>
  <c r="V940" i="168" s="1"/>
  <c r="Y941" i="168"/>
  <c r="V941" i="168" s="1"/>
  <c r="Y942" i="168"/>
  <c r="V942" i="168" s="1"/>
  <c r="Y943" i="168"/>
  <c r="V943" i="168" s="1"/>
  <c r="Y944" i="168"/>
  <c r="V944" i="168" s="1"/>
  <c r="Y945" i="168"/>
  <c r="V945" i="168" s="1"/>
  <c r="Y946" i="168"/>
  <c r="V946" i="168" s="1"/>
  <c r="Y947" i="168"/>
  <c r="V947" i="168" s="1"/>
  <c r="Y948" i="168"/>
  <c r="V948" i="168" s="1"/>
  <c r="Y949" i="168"/>
  <c r="V949" i="168" s="1"/>
  <c r="Y950" i="168"/>
  <c r="V950" i="168" s="1"/>
  <c r="Y951" i="168"/>
  <c r="V951" i="168" s="1"/>
  <c r="Y952" i="168"/>
  <c r="V952" i="168" s="1"/>
  <c r="Y953" i="168"/>
  <c r="V953" i="168" s="1"/>
  <c r="Y954" i="168"/>
  <c r="V954" i="168" s="1"/>
  <c r="Y955" i="168"/>
  <c r="V955" i="168" s="1"/>
  <c r="Y956" i="168"/>
  <c r="V956" i="168" s="1"/>
  <c r="Y957" i="168"/>
  <c r="V957" i="168" s="1"/>
  <c r="Y958" i="168"/>
  <c r="V958" i="168" s="1"/>
  <c r="Y959" i="168"/>
  <c r="V959" i="168" s="1"/>
  <c r="Y960" i="168"/>
  <c r="V960" i="168" s="1"/>
  <c r="Y961" i="168"/>
  <c r="V961" i="168" s="1"/>
  <c r="Y962" i="168"/>
  <c r="V962" i="168" s="1"/>
  <c r="Y963" i="168"/>
  <c r="V963" i="168" s="1"/>
  <c r="Y964" i="168"/>
  <c r="V964" i="168" s="1"/>
  <c r="Y965" i="168"/>
  <c r="V965" i="168" s="1"/>
  <c r="Y966" i="168"/>
  <c r="V966" i="168" s="1"/>
  <c r="Y967" i="168"/>
  <c r="V967" i="168" s="1"/>
  <c r="Y968" i="168"/>
  <c r="V968" i="168" s="1"/>
  <c r="Y969" i="168"/>
  <c r="V969" i="168" s="1"/>
  <c r="Y970" i="168"/>
  <c r="V970" i="168" s="1"/>
  <c r="Y971" i="168"/>
  <c r="V971" i="168" s="1"/>
  <c r="Y972" i="168"/>
  <c r="V972" i="168" s="1"/>
  <c r="Y973" i="168"/>
  <c r="V973" i="168" s="1"/>
  <c r="Y974" i="168"/>
  <c r="V974" i="168" s="1"/>
  <c r="Y975" i="168"/>
  <c r="V975" i="168" s="1"/>
  <c r="Y976" i="168"/>
  <c r="V976" i="168" s="1"/>
  <c r="Y977" i="168"/>
  <c r="V977" i="168" s="1"/>
  <c r="Y978" i="168"/>
  <c r="V978" i="168" s="1"/>
  <c r="Y979" i="168"/>
  <c r="V979" i="168" s="1"/>
  <c r="Y980" i="168"/>
  <c r="V980" i="168" s="1"/>
  <c r="Y981" i="168"/>
  <c r="V981" i="168" s="1"/>
  <c r="Y982" i="168"/>
  <c r="V982" i="168" s="1"/>
  <c r="Y983" i="168"/>
  <c r="V983" i="168" s="1"/>
  <c r="Y984" i="168"/>
  <c r="V984" i="168" s="1"/>
  <c r="Y985" i="168"/>
  <c r="V985" i="168" s="1"/>
  <c r="Y986" i="168"/>
  <c r="V986" i="168" s="1"/>
  <c r="Y987" i="168"/>
  <c r="V987" i="168" s="1"/>
  <c r="Y988" i="168"/>
  <c r="V988" i="168" s="1"/>
  <c r="Y989" i="168"/>
  <c r="V989" i="168" s="1"/>
  <c r="Y990" i="168"/>
  <c r="V990" i="168" s="1"/>
  <c r="Y991" i="168"/>
  <c r="V991" i="168" s="1"/>
  <c r="Y992" i="168"/>
  <c r="V992" i="168" s="1"/>
  <c r="Y993" i="168"/>
  <c r="V993" i="168" s="1"/>
  <c r="Y994" i="168"/>
  <c r="V994" i="168" s="1"/>
  <c r="Y995" i="168"/>
  <c r="V995" i="168" s="1"/>
  <c r="Y996" i="168"/>
  <c r="V996" i="168" s="1"/>
  <c r="Y997" i="168"/>
  <c r="V997" i="168" s="1"/>
  <c r="Y998" i="168"/>
  <c r="V998" i="168" s="1"/>
  <c r="Y999" i="168"/>
  <c r="V999" i="168" s="1"/>
  <c r="Y1000" i="168"/>
  <c r="V1000" i="168" s="1"/>
  <c r="Y1001" i="168"/>
  <c r="V1001" i="168" s="1"/>
  <c r="Y1002" i="168"/>
  <c r="V1002" i="168" s="1"/>
  <c r="Y1003" i="168"/>
  <c r="V1003" i="168" s="1"/>
  <c r="Y1004" i="168"/>
  <c r="V1004" i="168" s="1"/>
  <c r="Y1005" i="168"/>
  <c r="V1005" i="168" s="1"/>
  <c r="Y1006" i="168"/>
  <c r="V1006" i="168" s="1"/>
  <c r="Y1007" i="168"/>
  <c r="V1007" i="168" s="1"/>
  <c r="Y1008" i="168"/>
  <c r="V1008" i="168" s="1"/>
  <c r="Y1009" i="168"/>
  <c r="V1009" i="168" s="1"/>
  <c r="Y1010" i="168"/>
  <c r="V1010" i="168" s="1"/>
  <c r="Y1011" i="168"/>
  <c r="V1011" i="168" s="1"/>
  <c r="Y1012" i="168"/>
  <c r="V1012" i="168" s="1"/>
  <c r="Y1013" i="168"/>
  <c r="V1013" i="168" s="1"/>
  <c r="Y1014" i="168"/>
  <c r="V1014" i="168" s="1"/>
  <c r="Y1015" i="168"/>
  <c r="V1015" i="168" s="1"/>
  <c r="G106" i="155" l="1"/>
  <c r="G106" i="156"/>
  <c r="G106" i="154"/>
  <c r="G106" i="152"/>
  <c r="G102" i="156"/>
  <c r="G102" i="154"/>
  <c r="G102" i="155"/>
  <c r="G102" i="152"/>
  <c r="G98" i="156"/>
  <c r="G98" i="155"/>
  <c r="G98" i="154"/>
  <c r="G98" i="152"/>
  <c r="G94" i="155"/>
  <c r="G94" i="156"/>
  <c r="G94" i="154"/>
  <c r="G94" i="152"/>
  <c r="G90" i="155"/>
  <c r="G90" i="156"/>
  <c r="G90" i="154"/>
  <c r="G90" i="152"/>
  <c r="G86" i="155"/>
  <c r="G86" i="156"/>
  <c r="G86" i="154"/>
  <c r="G86" i="152"/>
  <c r="G82" i="155"/>
  <c r="G82" i="156"/>
  <c r="G82" i="154"/>
  <c r="G82" i="152"/>
  <c r="G78" i="155"/>
  <c r="G78" i="156"/>
  <c r="G78" i="154"/>
  <c r="G78" i="152"/>
  <c r="G74" i="155"/>
  <c r="G74" i="154"/>
  <c r="G74" i="156"/>
  <c r="G74" i="152"/>
  <c r="G70" i="155"/>
  <c r="G70" i="156"/>
  <c r="G70" i="154"/>
  <c r="G70" i="152"/>
  <c r="G66" i="155"/>
  <c r="G66" i="156"/>
  <c r="G66" i="154"/>
  <c r="G66" i="152"/>
  <c r="G62" i="155"/>
  <c r="G62" i="156"/>
  <c r="G62" i="154"/>
  <c r="G62" i="152"/>
  <c r="G58" i="155"/>
  <c r="G58" i="154"/>
  <c r="G58" i="156"/>
  <c r="G58" i="152"/>
  <c r="G54" i="155"/>
  <c r="G54" i="156"/>
  <c r="G54" i="154"/>
  <c r="G54" i="152"/>
  <c r="G50" i="155"/>
  <c r="G50" i="156"/>
  <c r="G50" i="154"/>
  <c r="G50" i="152"/>
  <c r="G46" i="155"/>
  <c r="G46" i="156"/>
  <c r="G46" i="154"/>
  <c r="G46" i="152"/>
  <c r="G42" i="155"/>
  <c r="G42" i="154"/>
  <c r="G42" i="156"/>
  <c r="G42" i="152"/>
  <c r="G38" i="155"/>
  <c r="G38" i="156"/>
  <c r="G38" i="154"/>
  <c r="G38" i="152"/>
  <c r="G34" i="155"/>
  <c r="G34" i="156"/>
  <c r="G34" i="154"/>
  <c r="G34" i="152"/>
  <c r="G30" i="155"/>
  <c r="G30" i="156"/>
  <c r="G30" i="154"/>
  <c r="G30" i="152"/>
  <c r="G26" i="155"/>
  <c r="G26" i="156"/>
  <c r="G26" i="154"/>
  <c r="G26" i="152"/>
  <c r="G22" i="155"/>
  <c r="G22" i="156"/>
  <c r="G22" i="154"/>
  <c r="G22" i="152"/>
  <c r="G18" i="155"/>
  <c r="G18" i="156"/>
  <c r="G18" i="154"/>
  <c r="G18" i="152"/>
  <c r="G14" i="155"/>
  <c r="G14" i="156"/>
  <c r="G14" i="154"/>
  <c r="G14" i="152"/>
  <c r="G10" i="155"/>
  <c r="G10" i="156"/>
  <c r="G10" i="154"/>
  <c r="G10" i="152"/>
  <c r="G109" i="156"/>
  <c r="G109" i="155"/>
  <c r="G109" i="154"/>
  <c r="G109" i="152"/>
  <c r="G105" i="156"/>
  <c r="G105" i="155"/>
  <c r="G105" i="154"/>
  <c r="G105" i="152"/>
  <c r="G101" i="156"/>
  <c r="G101" i="155"/>
  <c r="G101" i="154"/>
  <c r="G101" i="152"/>
  <c r="G97" i="156"/>
  <c r="G97" i="155"/>
  <c r="G97" i="154"/>
  <c r="G97" i="152"/>
  <c r="G93" i="156"/>
  <c r="G93" i="155"/>
  <c r="G93" i="154"/>
  <c r="G93" i="152"/>
  <c r="G89" i="156"/>
  <c r="G89" i="155"/>
  <c r="G89" i="154"/>
  <c r="G89" i="152"/>
  <c r="G85" i="156"/>
  <c r="G85" i="154"/>
  <c r="G85" i="155"/>
  <c r="G85" i="152"/>
  <c r="G81" i="156"/>
  <c r="G81" i="155"/>
  <c r="G81" i="154"/>
  <c r="G81" i="152"/>
  <c r="G77" i="156"/>
  <c r="G77" i="155"/>
  <c r="G77" i="154"/>
  <c r="G77" i="152"/>
  <c r="G73" i="156"/>
  <c r="G73" i="155"/>
  <c r="G73" i="154"/>
  <c r="G73" i="152"/>
  <c r="G69" i="156"/>
  <c r="G69" i="155"/>
  <c r="G69" i="154"/>
  <c r="G69" i="152"/>
  <c r="G65" i="156"/>
  <c r="G65" i="155"/>
  <c r="G65" i="154"/>
  <c r="G65" i="152"/>
  <c r="G61" i="156"/>
  <c r="G61" i="155"/>
  <c r="G61" i="154"/>
  <c r="G61" i="152"/>
  <c r="G57" i="156"/>
  <c r="G57" i="155"/>
  <c r="G57" i="154"/>
  <c r="G57" i="152"/>
  <c r="G53" i="156"/>
  <c r="G53" i="154"/>
  <c r="G53" i="155"/>
  <c r="G53" i="152"/>
  <c r="G49" i="156"/>
  <c r="G49" i="155"/>
  <c r="G49" i="154"/>
  <c r="G49" i="152"/>
  <c r="G45" i="156"/>
  <c r="G45" i="155"/>
  <c r="G45" i="154"/>
  <c r="G45" i="152"/>
  <c r="G41" i="156"/>
  <c r="G41" i="155"/>
  <c r="G41" i="154"/>
  <c r="G41" i="152"/>
  <c r="G37" i="156"/>
  <c r="G37" i="155"/>
  <c r="G37" i="154"/>
  <c r="G37" i="152"/>
  <c r="G33" i="156"/>
  <c r="G33" i="155"/>
  <c r="G33" i="154"/>
  <c r="G33" i="152"/>
  <c r="G29" i="156"/>
  <c r="G29" i="155"/>
  <c r="G29" i="154"/>
  <c r="G29" i="152"/>
  <c r="G25" i="156"/>
  <c r="G25" i="155"/>
  <c r="G25" i="154"/>
  <c r="G25" i="152"/>
  <c r="G21" i="156"/>
  <c r="G21" i="154"/>
  <c r="G21" i="155"/>
  <c r="G21" i="152"/>
  <c r="G17" i="156"/>
  <c r="G17" i="155"/>
  <c r="G17" i="154"/>
  <c r="G17" i="152"/>
  <c r="G13" i="156"/>
  <c r="G13" i="155"/>
  <c r="G13" i="154"/>
  <c r="G13" i="152"/>
  <c r="G108" i="156"/>
  <c r="G108" i="155"/>
  <c r="G108" i="154"/>
  <c r="G108" i="152"/>
  <c r="G104" i="156"/>
  <c r="G104" i="155"/>
  <c r="G104" i="154"/>
  <c r="G104" i="152"/>
  <c r="G100" i="156"/>
  <c r="G100" i="155"/>
  <c r="G100" i="154"/>
  <c r="G100" i="152"/>
  <c r="G96" i="156"/>
  <c r="G96" i="155"/>
  <c r="G96" i="154"/>
  <c r="G96" i="152"/>
  <c r="G92" i="156"/>
  <c r="G92" i="155"/>
  <c r="G92" i="154"/>
  <c r="G92" i="152"/>
  <c r="G88" i="156"/>
  <c r="G88" i="155"/>
  <c r="G88" i="154"/>
  <c r="G88" i="152"/>
  <c r="G84" i="156"/>
  <c r="G84" i="155"/>
  <c r="G84" i="154"/>
  <c r="G84" i="152"/>
  <c r="G80" i="156"/>
  <c r="G80" i="155"/>
  <c r="G80" i="154"/>
  <c r="G80" i="152"/>
  <c r="G76" i="156"/>
  <c r="G76" i="155"/>
  <c r="G76" i="154"/>
  <c r="G76" i="152"/>
  <c r="G72" i="156"/>
  <c r="G72" i="155"/>
  <c r="G72" i="154"/>
  <c r="G72" i="152"/>
  <c r="G68" i="156"/>
  <c r="G68" i="155"/>
  <c r="G68" i="154"/>
  <c r="G68" i="152"/>
  <c r="G64" i="156"/>
  <c r="G64" i="155"/>
  <c r="G64" i="154"/>
  <c r="G64" i="152"/>
  <c r="G60" i="156"/>
  <c r="G60" i="155"/>
  <c r="G60" i="154"/>
  <c r="G60" i="152"/>
  <c r="G56" i="156"/>
  <c r="G56" i="155"/>
  <c r="G56" i="154"/>
  <c r="G56" i="152"/>
  <c r="G52" i="156"/>
  <c r="G52" i="155"/>
  <c r="G52" i="154"/>
  <c r="G52" i="152"/>
  <c r="G48" i="156"/>
  <c r="G48" i="155"/>
  <c r="G48" i="154"/>
  <c r="G48" i="152"/>
  <c r="G44" i="156"/>
  <c r="G44" i="155"/>
  <c r="G44" i="154"/>
  <c r="G44" i="152"/>
  <c r="G40" i="156"/>
  <c r="G40" i="155"/>
  <c r="G40" i="154"/>
  <c r="G40" i="152"/>
  <c r="G36" i="156"/>
  <c r="G36" i="155"/>
  <c r="G36" i="154"/>
  <c r="G36" i="152"/>
  <c r="G32" i="156"/>
  <c r="G32" i="155"/>
  <c r="G32" i="154"/>
  <c r="G32" i="152"/>
  <c r="G28" i="156"/>
  <c r="G28" i="155"/>
  <c r="G28" i="154"/>
  <c r="G28" i="152"/>
  <c r="G24" i="156"/>
  <c r="G24" i="155"/>
  <c r="G24" i="154"/>
  <c r="G24" i="152"/>
  <c r="G20" i="156"/>
  <c r="G20" i="155"/>
  <c r="G20" i="154"/>
  <c r="G20" i="152"/>
  <c r="G16" i="156"/>
  <c r="G16" i="155"/>
  <c r="G16" i="154"/>
  <c r="G16" i="152"/>
  <c r="G12" i="156"/>
  <c r="G12" i="155"/>
  <c r="G12" i="154"/>
  <c r="G12" i="152"/>
  <c r="G107" i="156"/>
  <c r="G107" i="155"/>
  <c r="G107" i="154"/>
  <c r="G107" i="152"/>
  <c r="G103" i="156"/>
  <c r="G103" i="154"/>
  <c r="G103" i="155"/>
  <c r="G103" i="152"/>
  <c r="G99" i="156"/>
  <c r="G99" i="155"/>
  <c r="G99" i="154"/>
  <c r="G99" i="152"/>
  <c r="G95" i="156"/>
  <c r="G95" i="155"/>
  <c r="G95" i="154"/>
  <c r="G95" i="152"/>
  <c r="G91" i="156"/>
  <c r="G91" i="155"/>
  <c r="G91" i="154"/>
  <c r="G91" i="152"/>
  <c r="G87" i="156"/>
  <c r="G87" i="155"/>
  <c r="G87" i="154"/>
  <c r="G87" i="152"/>
  <c r="G83" i="156"/>
  <c r="G83" i="155"/>
  <c r="G83" i="154"/>
  <c r="G83" i="152"/>
  <c r="G79" i="156"/>
  <c r="G79" i="155"/>
  <c r="G79" i="154"/>
  <c r="G79" i="152"/>
  <c r="G75" i="156"/>
  <c r="G75" i="155"/>
  <c r="G75" i="154"/>
  <c r="G75" i="152"/>
  <c r="G71" i="156"/>
  <c r="G71" i="155"/>
  <c r="G71" i="154"/>
  <c r="G71" i="152"/>
  <c r="G67" i="156"/>
  <c r="G67" i="155"/>
  <c r="G67" i="154"/>
  <c r="G67" i="152"/>
  <c r="G63" i="156"/>
  <c r="G63" i="155"/>
  <c r="G63" i="154"/>
  <c r="G63" i="152"/>
  <c r="G59" i="156"/>
  <c r="G59" i="155"/>
  <c r="G59" i="154"/>
  <c r="G59" i="152"/>
  <c r="G55" i="156"/>
  <c r="G55" i="155"/>
  <c r="G55" i="154"/>
  <c r="G55" i="152"/>
  <c r="G51" i="156"/>
  <c r="G51" i="155"/>
  <c r="G51" i="154"/>
  <c r="G51" i="152"/>
  <c r="G47" i="156"/>
  <c r="G47" i="155"/>
  <c r="G47" i="154"/>
  <c r="G47" i="152"/>
  <c r="G43" i="156"/>
  <c r="G43" i="155"/>
  <c r="G43" i="154"/>
  <c r="G43" i="152"/>
  <c r="G39" i="156"/>
  <c r="G39" i="155"/>
  <c r="G39" i="154"/>
  <c r="G39" i="152"/>
  <c r="G35" i="156"/>
  <c r="G35" i="155"/>
  <c r="G35" i="154"/>
  <c r="G35" i="152"/>
  <c r="G31" i="156"/>
  <c r="G31" i="155"/>
  <c r="G31" i="154"/>
  <c r="G31" i="152"/>
  <c r="G27" i="156"/>
  <c r="G27" i="155"/>
  <c r="G27" i="154"/>
  <c r="G27" i="152"/>
  <c r="G23" i="156"/>
  <c r="G23" i="155"/>
  <c r="G23" i="154"/>
  <c r="G23" i="152"/>
  <c r="G19" i="156"/>
  <c r="G19" i="155"/>
  <c r="G19" i="154"/>
  <c r="G19" i="152"/>
  <c r="G15" i="156"/>
  <c r="G15" i="155"/>
  <c r="G15" i="154"/>
  <c r="G15" i="152"/>
  <c r="G11" i="156"/>
  <c r="G11" i="155"/>
  <c r="G11" i="154"/>
  <c r="G11" i="152"/>
  <c r="AD15" i="168"/>
  <c r="I4" i="168"/>
  <c r="I11" i="168" s="1"/>
  <c r="AM117" i="165"/>
  <c r="AL117" i="165"/>
  <c r="AD117" i="165"/>
  <c r="AB117" i="165"/>
  <c r="AG117" i="165" s="1"/>
  <c r="AA117" i="165"/>
  <c r="AL116" i="165"/>
  <c r="AG116" i="165"/>
  <c r="AD116" i="165"/>
  <c r="AA116" i="165"/>
  <c r="AA115" i="165"/>
  <c r="K115" i="165"/>
  <c r="AA114" i="165"/>
  <c r="K114" i="165"/>
  <c r="AA113" i="165"/>
  <c r="K113" i="165"/>
  <c r="AA112" i="165"/>
  <c r="K112" i="165"/>
  <c r="AA111" i="165"/>
  <c r="K111" i="165"/>
  <c r="AA110" i="165"/>
  <c r="K110" i="165"/>
  <c r="AA109" i="165"/>
  <c r="K109" i="165"/>
  <c r="AA108" i="165"/>
  <c r="K108" i="165"/>
  <c r="AA107" i="165"/>
  <c r="K107" i="165"/>
  <c r="AA106" i="165"/>
  <c r="K106" i="165"/>
  <c r="AA105" i="165"/>
  <c r="K105" i="165"/>
  <c r="AA104" i="165"/>
  <c r="K104" i="165"/>
  <c r="AA103" i="165"/>
  <c r="K103" i="165"/>
  <c r="AA102" i="165"/>
  <c r="K102" i="165"/>
  <c r="AA101" i="165"/>
  <c r="K101" i="165"/>
  <c r="AA100" i="165"/>
  <c r="K100" i="165"/>
  <c r="AA99" i="165"/>
  <c r="K99" i="165"/>
  <c r="AA98" i="165"/>
  <c r="K98" i="165"/>
  <c r="AA97" i="165"/>
  <c r="K97" i="165"/>
  <c r="AA96" i="165"/>
  <c r="K96" i="165"/>
  <c r="AA95" i="165"/>
  <c r="K95" i="165"/>
  <c r="AA94" i="165"/>
  <c r="K94" i="165"/>
  <c r="AA93" i="165"/>
  <c r="K93" i="165"/>
  <c r="AA92" i="165"/>
  <c r="K92" i="165"/>
  <c r="AA91" i="165"/>
  <c r="K91" i="165"/>
  <c r="AA90" i="165"/>
  <c r="K90" i="165"/>
  <c r="AA89" i="165"/>
  <c r="K89" i="165"/>
  <c r="AA88" i="165"/>
  <c r="K88" i="165"/>
  <c r="AA87" i="165"/>
  <c r="K87" i="165"/>
  <c r="AA86" i="165"/>
  <c r="K86" i="165"/>
  <c r="AA85" i="165"/>
  <c r="K85" i="165"/>
  <c r="AA84" i="165"/>
  <c r="K84" i="165"/>
  <c r="AA83" i="165"/>
  <c r="K83" i="165"/>
  <c r="AA82" i="165"/>
  <c r="K82" i="165"/>
  <c r="AA81" i="165"/>
  <c r="K81" i="165"/>
  <c r="AA80" i="165"/>
  <c r="K80" i="165"/>
  <c r="AA79" i="165"/>
  <c r="K79" i="165"/>
  <c r="AA78" i="165"/>
  <c r="K78" i="165"/>
  <c r="AA77" i="165"/>
  <c r="K77" i="165"/>
  <c r="AA76" i="165"/>
  <c r="K76" i="165"/>
  <c r="AA75" i="165"/>
  <c r="K75" i="165"/>
  <c r="AA74" i="165"/>
  <c r="K74" i="165"/>
  <c r="AA73" i="165"/>
  <c r="K73" i="165"/>
  <c r="AA72" i="165"/>
  <c r="K72" i="165"/>
  <c r="AA71" i="165"/>
  <c r="K71" i="165"/>
  <c r="AA70" i="165"/>
  <c r="K70" i="165"/>
  <c r="AA69" i="165"/>
  <c r="K69" i="165"/>
  <c r="AA68" i="165"/>
  <c r="K68" i="165"/>
  <c r="AA67" i="165"/>
  <c r="K67" i="165"/>
  <c r="AA66" i="165"/>
  <c r="K66" i="165"/>
  <c r="AA65" i="165"/>
  <c r="K65" i="165"/>
  <c r="AA64" i="165"/>
  <c r="K64" i="165"/>
  <c r="AA63" i="165"/>
  <c r="K63" i="165"/>
  <c r="AA62" i="165"/>
  <c r="K62" i="165"/>
  <c r="AA61" i="165"/>
  <c r="K61" i="165"/>
  <c r="AA60" i="165"/>
  <c r="K60" i="165"/>
  <c r="AA59" i="165"/>
  <c r="K59" i="165"/>
  <c r="AA58" i="165"/>
  <c r="K58" i="165"/>
  <c r="AA57" i="165"/>
  <c r="K57" i="165"/>
  <c r="AA56" i="165"/>
  <c r="K56" i="165"/>
  <c r="AA55" i="165"/>
  <c r="K55" i="165"/>
  <c r="AA54" i="165"/>
  <c r="K54" i="165"/>
  <c r="AA53" i="165"/>
  <c r="K53" i="165"/>
  <c r="AA52" i="165"/>
  <c r="K52" i="165"/>
  <c r="AA51" i="165"/>
  <c r="K51" i="165"/>
  <c r="AA50" i="165"/>
  <c r="K50" i="165"/>
  <c r="AA49" i="165"/>
  <c r="K49" i="165"/>
  <c r="AA48" i="165"/>
  <c r="K48" i="165"/>
  <c r="AA47" i="165"/>
  <c r="K47" i="165"/>
  <c r="AA46" i="165"/>
  <c r="K46" i="165"/>
  <c r="AA45" i="165"/>
  <c r="K45" i="165"/>
  <c r="AA44" i="165"/>
  <c r="K44" i="165"/>
  <c r="AA43" i="165"/>
  <c r="K43" i="165"/>
  <c r="AA42" i="165"/>
  <c r="K42" i="165"/>
  <c r="AA41" i="165"/>
  <c r="K41" i="165"/>
  <c r="AA40" i="165"/>
  <c r="K40" i="165"/>
  <c r="AA39" i="165"/>
  <c r="K39" i="165"/>
  <c r="AA38" i="165"/>
  <c r="K38" i="165"/>
  <c r="AA37" i="165"/>
  <c r="K37" i="165"/>
  <c r="AA36" i="165"/>
  <c r="K36" i="165"/>
  <c r="AA35" i="165"/>
  <c r="K35" i="165"/>
  <c r="AA34" i="165"/>
  <c r="K34" i="165"/>
  <c r="AA33" i="165"/>
  <c r="K33" i="165"/>
  <c r="AA32" i="165"/>
  <c r="K32" i="165"/>
  <c r="AA31" i="165"/>
  <c r="K31" i="165"/>
  <c r="AA30" i="165"/>
  <c r="K30" i="165"/>
  <c r="AA29" i="165"/>
  <c r="K29" i="165"/>
  <c r="AA28" i="165"/>
  <c r="K28" i="165"/>
  <c r="AA27" i="165"/>
  <c r="K27" i="165"/>
  <c r="AA26" i="165"/>
  <c r="K26" i="165"/>
  <c r="AA25" i="165"/>
  <c r="K25" i="165"/>
  <c r="AA24" i="165"/>
  <c r="K24" i="165"/>
  <c r="AA23" i="165"/>
  <c r="K23" i="165"/>
  <c r="AA22" i="165"/>
  <c r="K22" i="165"/>
  <c r="AA21" i="165"/>
  <c r="K21" i="165"/>
  <c r="AA20" i="165"/>
  <c r="K20" i="165"/>
  <c r="AS19" i="165"/>
  <c r="AP19" i="165"/>
  <c r="AA19" i="165"/>
  <c r="K19" i="165"/>
  <c r="AS18" i="165"/>
  <c r="AP18" i="165"/>
  <c r="AA18" i="165"/>
  <c r="K18" i="165"/>
  <c r="AS17" i="165"/>
  <c r="AP17" i="165"/>
  <c r="AA17" i="165"/>
  <c r="K17" i="165"/>
  <c r="AS16" i="165"/>
  <c r="AP16" i="165"/>
  <c r="AA16" i="165"/>
  <c r="K16" i="165"/>
  <c r="AS15" i="165"/>
  <c r="AP15" i="165"/>
  <c r="AC15" i="165"/>
  <c r="AB15" i="165"/>
  <c r="AS14" i="165"/>
  <c r="AP14" i="165"/>
  <c r="AS13" i="165"/>
  <c r="AP13" i="165"/>
  <c r="AS12" i="165"/>
  <c r="AP12" i="165"/>
  <c r="AK12" i="165"/>
  <c r="AJ12" i="165"/>
  <c r="AC12" i="165"/>
  <c r="AB12" i="165"/>
  <c r="AS11" i="165"/>
  <c r="AP11" i="165"/>
  <c r="AS10" i="165"/>
  <c r="AP10" i="165"/>
  <c r="AS9" i="165"/>
  <c r="AP9" i="165"/>
  <c r="AS8" i="165"/>
  <c r="AP8" i="165"/>
  <c r="AS7" i="165"/>
  <c r="AP7" i="165"/>
  <c r="AS6" i="165"/>
  <c r="AP6" i="165"/>
  <c r="AI6" i="165"/>
  <c r="AS5" i="165"/>
  <c r="AP5" i="165"/>
  <c r="AI5" i="165"/>
  <c r="AS4" i="165"/>
  <c r="AP4" i="165"/>
  <c r="AS3" i="165"/>
  <c r="AP3" i="165"/>
  <c r="AS2" i="165"/>
  <c r="AN1" i="165"/>
  <c r="AN3" i="165" s="1"/>
  <c r="AM117" i="167"/>
  <c r="AL117" i="167"/>
  <c r="AD117" i="167"/>
  <c r="AB117" i="167"/>
  <c r="AG117" i="167" s="1"/>
  <c r="AA117" i="167"/>
  <c r="AL116" i="167"/>
  <c r="AG116" i="167"/>
  <c r="AD116" i="167"/>
  <c r="AA116" i="167"/>
  <c r="AA115" i="167"/>
  <c r="AA114" i="167"/>
  <c r="AA113" i="167"/>
  <c r="AA112" i="167"/>
  <c r="AA111" i="167"/>
  <c r="AA110" i="167"/>
  <c r="AA109" i="167"/>
  <c r="AA108" i="167"/>
  <c r="AA107" i="167"/>
  <c r="AA106" i="167"/>
  <c r="AA105" i="167"/>
  <c r="AA104" i="167"/>
  <c r="AA103" i="167"/>
  <c r="AA102" i="167"/>
  <c r="AA101" i="167"/>
  <c r="AA100" i="167"/>
  <c r="AA99" i="167"/>
  <c r="AA98" i="167"/>
  <c r="AA97" i="167"/>
  <c r="AA96" i="167"/>
  <c r="AA95" i="167"/>
  <c r="AA94" i="167"/>
  <c r="AA93" i="167"/>
  <c r="AA92" i="167"/>
  <c r="AA91" i="167"/>
  <c r="AA90" i="167"/>
  <c r="AA89" i="167"/>
  <c r="AA88" i="167"/>
  <c r="AA87" i="167"/>
  <c r="AA86" i="167"/>
  <c r="AA85" i="167"/>
  <c r="AA84" i="167"/>
  <c r="AA83" i="167"/>
  <c r="AA82" i="167"/>
  <c r="AA81" i="167"/>
  <c r="AA80" i="167"/>
  <c r="AA79" i="167"/>
  <c r="AA78" i="167"/>
  <c r="AA77" i="167"/>
  <c r="AA76" i="167"/>
  <c r="AA75" i="167"/>
  <c r="AA74" i="167"/>
  <c r="AA73" i="167"/>
  <c r="AA72" i="167"/>
  <c r="AA71" i="167"/>
  <c r="AA70" i="167"/>
  <c r="AA69" i="167"/>
  <c r="AA68" i="167"/>
  <c r="AA67" i="167"/>
  <c r="AA66" i="167"/>
  <c r="AA65" i="167"/>
  <c r="AA64" i="167"/>
  <c r="AA63" i="167"/>
  <c r="AA62" i="167"/>
  <c r="AA61" i="167"/>
  <c r="AA60" i="167"/>
  <c r="AA59" i="167"/>
  <c r="AA58" i="167"/>
  <c r="AA57" i="167"/>
  <c r="AA56" i="167"/>
  <c r="AA55" i="167"/>
  <c r="AA54" i="167"/>
  <c r="AA53" i="167"/>
  <c r="AA52" i="167"/>
  <c r="AA51" i="167"/>
  <c r="AA50" i="167"/>
  <c r="AA49" i="167"/>
  <c r="AA48" i="167"/>
  <c r="AA47" i="167"/>
  <c r="AA46" i="167"/>
  <c r="AA45" i="167"/>
  <c r="AA44" i="167"/>
  <c r="AA43" i="167"/>
  <c r="AA42" i="167"/>
  <c r="AA41" i="167"/>
  <c r="AA40" i="167"/>
  <c r="AA39" i="167"/>
  <c r="AA38" i="167"/>
  <c r="AA37" i="167"/>
  <c r="AA36" i="167"/>
  <c r="AA35" i="167"/>
  <c r="AA34" i="167"/>
  <c r="AA33" i="167"/>
  <c r="AA32" i="167"/>
  <c r="AA31" i="167"/>
  <c r="AA30" i="167"/>
  <c r="AA29" i="167"/>
  <c r="AA28" i="167"/>
  <c r="AA27" i="167"/>
  <c r="AA26" i="167"/>
  <c r="AA25" i="167"/>
  <c r="AA24" i="167"/>
  <c r="AA23" i="167"/>
  <c r="AA22" i="167"/>
  <c r="AA21" i="167"/>
  <c r="K21" i="167"/>
  <c r="AA20" i="167"/>
  <c r="AS19" i="167"/>
  <c r="AP19" i="167"/>
  <c r="AA19" i="167"/>
  <c r="AS18" i="167"/>
  <c r="AP18" i="167"/>
  <c r="AA18" i="167"/>
  <c r="AS17" i="167"/>
  <c r="AP17" i="167"/>
  <c r="AA17" i="167"/>
  <c r="K17" i="167"/>
  <c r="AS16" i="167"/>
  <c r="AP16" i="167"/>
  <c r="AA16" i="167"/>
  <c r="AS15" i="167"/>
  <c r="AP15" i="167"/>
  <c r="AC15" i="167"/>
  <c r="AB15" i="167"/>
  <c r="AS14" i="167"/>
  <c r="AP14" i="167"/>
  <c r="AS13" i="167"/>
  <c r="AP13" i="167"/>
  <c r="AS12" i="167"/>
  <c r="AP12" i="167"/>
  <c r="AK12" i="167"/>
  <c r="AJ12" i="167"/>
  <c r="AC12" i="167"/>
  <c r="AB12" i="167"/>
  <c r="AS11" i="167"/>
  <c r="AP11" i="167"/>
  <c r="AS10" i="167"/>
  <c r="AP10" i="167"/>
  <c r="AS9" i="167"/>
  <c r="AP9" i="167"/>
  <c r="AS8" i="167"/>
  <c r="AP8" i="167"/>
  <c r="AS7" i="167"/>
  <c r="AP7" i="167"/>
  <c r="AS6" i="167"/>
  <c r="AP6" i="167"/>
  <c r="AI6" i="167"/>
  <c r="AS5" i="167"/>
  <c r="AP5" i="167"/>
  <c r="AI5" i="167"/>
  <c r="AS4" i="167"/>
  <c r="AP4" i="167"/>
  <c r="AS3" i="167"/>
  <c r="AP3" i="167"/>
  <c r="AS2" i="167"/>
  <c r="AN1" i="167"/>
  <c r="AN5" i="167" s="1"/>
  <c r="AM117" i="166"/>
  <c r="AL117" i="166"/>
  <c r="AD117" i="166"/>
  <c r="AB117" i="166"/>
  <c r="AG117" i="166" s="1"/>
  <c r="AA117" i="166"/>
  <c r="AL116" i="166"/>
  <c r="AG116" i="166"/>
  <c r="AD116" i="166"/>
  <c r="AA116" i="166"/>
  <c r="AA115" i="166"/>
  <c r="AA114" i="166"/>
  <c r="AA113" i="166"/>
  <c r="AA112" i="166"/>
  <c r="AA111" i="166"/>
  <c r="AA110" i="166"/>
  <c r="AA109" i="166"/>
  <c r="AA108" i="166"/>
  <c r="AA107" i="166"/>
  <c r="AA106" i="166"/>
  <c r="AA105" i="166"/>
  <c r="AA104" i="166"/>
  <c r="AA103" i="166"/>
  <c r="AA102" i="166"/>
  <c r="AA101" i="166"/>
  <c r="AA100" i="166"/>
  <c r="AA99" i="166"/>
  <c r="AA98" i="166"/>
  <c r="AA97" i="166"/>
  <c r="AA96" i="166"/>
  <c r="AA95" i="166"/>
  <c r="AA94" i="166"/>
  <c r="AA93" i="166"/>
  <c r="AA92" i="166"/>
  <c r="AA91" i="166"/>
  <c r="AA90" i="166"/>
  <c r="AA89" i="166"/>
  <c r="AA88" i="166"/>
  <c r="AA87" i="166"/>
  <c r="AA86" i="166"/>
  <c r="AA85" i="166"/>
  <c r="AA84" i="166"/>
  <c r="AA83" i="166"/>
  <c r="AA82" i="166"/>
  <c r="AA81" i="166"/>
  <c r="AA80" i="166"/>
  <c r="AA79" i="166"/>
  <c r="AA78" i="166"/>
  <c r="AA77" i="166"/>
  <c r="AA76" i="166"/>
  <c r="AA75" i="166"/>
  <c r="AA74" i="166"/>
  <c r="AA73" i="166"/>
  <c r="AA72" i="166"/>
  <c r="AA71" i="166"/>
  <c r="AA70" i="166"/>
  <c r="AA69" i="166"/>
  <c r="AA68" i="166"/>
  <c r="AA67" i="166"/>
  <c r="AA66" i="166"/>
  <c r="AA65" i="166"/>
  <c r="AA64" i="166"/>
  <c r="AA63" i="166"/>
  <c r="AA62" i="166"/>
  <c r="AA61" i="166"/>
  <c r="AA60" i="166"/>
  <c r="AA59" i="166"/>
  <c r="AA58" i="166"/>
  <c r="AA57" i="166"/>
  <c r="AA56" i="166"/>
  <c r="AA55" i="166"/>
  <c r="AA54" i="166"/>
  <c r="AA53" i="166"/>
  <c r="AA52" i="166"/>
  <c r="AA51" i="166"/>
  <c r="AA50" i="166"/>
  <c r="AA49" i="166"/>
  <c r="AA48" i="166"/>
  <c r="AA47" i="166"/>
  <c r="AA46" i="166"/>
  <c r="AA45" i="166"/>
  <c r="AA44" i="166"/>
  <c r="AA43" i="166"/>
  <c r="AA42" i="166"/>
  <c r="AA41" i="166"/>
  <c r="AA40" i="166"/>
  <c r="AA39" i="166"/>
  <c r="AA38" i="166"/>
  <c r="AA37" i="166"/>
  <c r="AA36" i="166"/>
  <c r="AA35" i="166"/>
  <c r="AA34" i="166"/>
  <c r="AA33" i="166"/>
  <c r="AA32" i="166"/>
  <c r="AA31" i="166"/>
  <c r="AA30" i="166"/>
  <c r="AA29" i="166"/>
  <c r="AA28" i="166"/>
  <c r="AA27" i="166"/>
  <c r="AA26" i="166"/>
  <c r="AA25" i="166"/>
  <c r="AA24" i="166"/>
  <c r="AA23" i="166"/>
  <c r="AA22" i="166"/>
  <c r="AA21" i="166"/>
  <c r="K21" i="166"/>
  <c r="AA20" i="166"/>
  <c r="AS19" i="166"/>
  <c r="AP19" i="166"/>
  <c r="AA19" i="166"/>
  <c r="AS18" i="166"/>
  <c r="AP18" i="166"/>
  <c r="AA18" i="166"/>
  <c r="AS17" i="166"/>
  <c r="AP17" i="166"/>
  <c r="AA17" i="166"/>
  <c r="K17" i="166"/>
  <c r="AS16" i="166"/>
  <c r="AP16" i="166"/>
  <c r="AA16" i="166"/>
  <c r="AS15" i="166"/>
  <c r="AP15" i="166"/>
  <c r="AC15" i="166"/>
  <c r="AB15" i="166"/>
  <c r="AS14" i="166"/>
  <c r="AP14" i="166"/>
  <c r="AS13" i="166"/>
  <c r="AP13" i="166"/>
  <c r="AS12" i="166"/>
  <c r="AP12" i="166"/>
  <c r="AK12" i="166"/>
  <c r="AJ12" i="166"/>
  <c r="AC12" i="166"/>
  <c r="AB12" i="166"/>
  <c r="AS11" i="166"/>
  <c r="AP11" i="166"/>
  <c r="AS10" i="166"/>
  <c r="AP10" i="166"/>
  <c r="AS9" i="166"/>
  <c r="AP9" i="166"/>
  <c r="AS8" i="166"/>
  <c r="AP8" i="166"/>
  <c r="AS7" i="166"/>
  <c r="AP7" i="166"/>
  <c r="AS6" i="166"/>
  <c r="AP6" i="166"/>
  <c r="AI6" i="166"/>
  <c r="AS5" i="166"/>
  <c r="AP5" i="166"/>
  <c r="AI5" i="166"/>
  <c r="AS4" i="166"/>
  <c r="AP4" i="166"/>
  <c r="AS3" i="166"/>
  <c r="AP3" i="166"/>
  <c r="AS2" i="166"/>
  <c r="AN1" i="166"/>
  <c r="AN3" i="166" s="1"/>
  <c r="AM117" i="164"/>
  <c r="AL117" i="164"/>
  <c r="AD117" i="164"/>
  <c r="AB117" i="164"/>
  <c r="AG117" i="164" s="1"/>
  <c r="AA117" i="164"/>
  <c r="AL116" i="164"/>
  <c r="AG116" i="164"/>
  <c r="AD116" i="164"/>
  <c r="AA116" i="164"/>
  <c r="AA115" i="164"/>
  <c r="K115" i="164"/>
  <c r="AA114" i="164"/>
  <c r="K114" i="164"/>
  <c r="AA113" i="164"/>
  <c r="K113" i="164"/>
  <c r="AA112" i="164"/>
  <c r="K112" i="164"/>
  <c r="AA111" i="164"/>
  <c r="K111" i="164"/>
  <c r="AA110" i="164"/>
  <c r="K110" i="164"/>
  <c r="AA109" i="164"/>
  <c r="K109" i="164"/>
  <c r="AA108" i="164"/>
  <c r="K108" i="164"/>
  <c r="AA107" i="164"/>
  <c r="K107" i="164"/>
  <c r="AA106" i="164"/>
  <c r="K106" i="164"/>
  <c r="AA105" i="164"/>
  <c r="K105" i="164"/>
  <c r="AA104" i="164"/>
  <c r="K104" i="164"/>
  <c r="AA103" i="164"/>
  <c r="K103" i="164"/>
  <c r="AA102" i="164"/>
  <c r="K102" i="164"/>
  <c r="AA101" i="164"/>
  <c r="K101" i="164"/>
  <c r="AA100" i="164"/>
  <c r="K100" i="164"/>
  <c r="AA99" i="164"/>
  <c r="K99" i="164"/>
  <c r="AA98" i="164"/>
  <c r="K98" i="164"/>
  <c r="AA97" i="164"/>
  <c r="K97" i="164"/>
  <c r="AA96" i="164"/>
  <c r="K96" i="164"/>
  <c r="AA95" i="164"/>
  <c r="K95" i="164"/>
  <c r="AA94" i="164"/>
  <c r="K94" i="164"/>
  <c r="AA93" i="164"/>
  <c r="K93" i="164"/>
  <c r="AA92" i="164"/>
  <c r="K92" i="164"/>
  <c r="AA91" i="164"/>
  <c r="K91" i="164"/>
  <c r="AA90" i="164"/>
  <c r="K90" i="164"/>
  <c r="AA89" i="164"/>
  <c r="K89" i="164"/>
  <c r="AA88" i="164"/>
  <c r="K88" i="164"/>
  <c r="AA87" i="164"/>
  <c r="K87" i="164"/>
  <c r="AA86" i="164"/>
  <c r="K86" i="164"/>
  <c r="AA85" i="164"/>
  <c r="K85" i="164"/>
  <c r="AA84" i="164"/>
  <c r="K84" i="164"/>
  <c r="AA83" i="164"/>
  <c r="K83" i="164"/>
  <c r="AA82" i="164"/>
  <c r="K82" i="164"/>
  <c r="AA81" i="164"/>
  <c r="K81" i="164"/>
  <c r="AA80" i="164"/>
  <c r="K80" i="164"/>
  <c r="AA79" i="164"/>
  <c r="K79" i="164"/>
  <c r="AA78" i="164"/>
  <c r="K78" i="164"/>
  <c r="AA77" i="164"/>
  <c r="K77" i="164"/>
  <c r="AA76" i="164"/>
  <c r="K76" i="164"/>
  <c r="AA75" i="164"/>
  <c r="K75" i="164"/>
  <c r="AA74" i="164"/>
  <c r="K74" i="164"/>
  <c r="AA73" i="164"/>
  <c r="K73" i="164"/>
  <c r="AA72" i="164"/>
  <c r="K72" i="164"/>
  <c r="AA71" i="164"/>
  <c r="K71" i="164"/>
  <c r="AA70" i="164"/>
  <c r="K70" i="164"/>
  <c r="AA69" i="164"/>
  <c r="K69" i="164"/>
  <c r="AA68" i="164"/>
  <c r="K68" i="164"/>
  <c r="AA67" i="164"/>
  <c r="K67" i="164"/>
  <c r="AA66" i="164"/>
  <c r="K66" i="164"/>
  <c r="AA65" i="164"/>
  <c r="K65" i="164"/>
  <c r="AA64" i="164"/>
  <c r="K64" i="164"/>
  <c r="AA63" i="164"/>
  <c r="K63" i="164"/>
  <c r="AA62" i="164"/>
  <c r="K62" i="164"/>
  <c r="AA61" i="164"/>
  <c r="K61" i="164"/>
  <c r="AA60" i="164"/>
  <c r="K60" i="164"/>
  <c r="AA59" i="164"/>
  <c r="K59" i="164"/>
  <c r="AA58" i="164"/>
  <c r="K58" i="164"/>
  <c r="AA57" i="164"/>
  <c r="K57" i="164"/>
  <c r="AA56" i="164"/>
  <c r="K56" i="164"/>
  <c r="AA55" i="164"/>
  <c r="K55" i="164"/>
  <c r="AA54" i="164"/>
  <c r="K54" i="164"/>
  <c r="AA53" i="164"/>
  <c r="K53" i="164"/>
  <c r="AA52" i="164"/>
  <c r="K52" i="164"/>
  <c r="AA51" i="164"/>
  <c r="K51" i="164"/>
  <c r="AA50" i="164"/>
  <c r="K50" i="164"/>
  <c r="AA49" i="164"/>
  <c r="K49" i="164"/>
  <c r="AA48" i="164"/>
  <c r="K48" i="164"/>
  <c r="AA47" i="164"/>
  <c r="K47" i="164"/>
  <c r="AA46" i="164"/>
  <c r="K46" i="164"/>
  <c r="AA45" i="164"/>
  <c r="K45" i="164"/>
  <c r="AA44" i="164"/>
  <c r="K44" i="164"/>
  <c r="AA43" i="164"/>
  <c r="K43" i="164"/>
  <c r="AA42" i="164"/>
  <c r="K42" i="164"/>
  <c r="AA41" i="164"/>
  <c r="K41" i="164"/>
  <c r="AA40" i="164"/>
  <c r="K40" i="164"/>
  <c r="AA39" i="164"/>
  <c r="K39" i="164"/>
  <c r="AA38" i="164"/>
  <c r="K38" i="164"/>
  <c r="AA37" i="164"/>
  <c r="K37" i="164"/>
  <c r="AA36" i="164"/>
  <c r="K36" i="164"/>
  <c r="AA35" i="164"/>
  <c r="K35" i="164"/>
  <c r="AA34" i="164"/>
  <c r="K34" i="164"/>
  <c r="AA33" i="164"/>
  <c r="K33" i="164"/>
  <c r="AA32" i="164"/>
  <c r="K32" i="164"/>
  <c r="AA31" i="164"/>
  <c r="K31" i="164"/>
  <c r="AA30" i="164"/>
  <c r="K30" i="164"/>
  <c r="AA29" i="164"/>
  <c r="K29" i="164"/>
  <c r="AA28" i="164"/>
  <c r="K28" i="164"/>
  <c r="AA27" i="164"/>
  <c r="K27" i="164"/>
  <c r="AA26" i="164"/>
  <c r="K26" i="164"/>
  <c r="AA25" i="164"/>
  <c r="K25" i="164"/>
  <c r="AA24" i="164"/>
  <c r="K24" i="164"/>
  <c r="AA23" i="164"/>
  <c r="K23" i="164"/>
  <c r="AA22" i="164"/>
  <c r="K22" i="164"/>
  <c r="AA21" i="164"/>
  <c r="K21" i="164"/>
  <c r="AA20" i="164"/>
  <c r="K20" i="164"/>
  <c r="AS19" i="164"/>
  <c r="AP19" i="164"/>
  <c r="AA19" i="164"/>
  <c r="K19" i="164"/>
  <c r="AS18" i="164"/>
  <c r="AP18" i="164"/>
  <c r="AA18" i="164"/>
  <c r="K18" i="164"/>
  <c r="AS17" i="164"/>
  <c r="AP17" i="164"/>
  <c r="AA17" i="164"/>
  <c r="K17" i="164"/>
  <c r="AS16" i="164"/>
  <c r="AP16" i="164"/>
  <c r="AA16" i="164"/>
  <c r="K16" i="164"/>
  <c r="AS15" i="164"/>
  <c r="AP15" i="164"/>
  <c r="AC15" i="164"/>
  <c r="AB15" i="164"/>
  <c r="AS14" i="164"/>
  <c r="AP14" i="164"/>
  <c r="AS13" i="164"/>
  <c r="AP13" i="164"/>
  <c r="AS12" i="164"/>
  <c r="AP12" i="164"/>
  <c r="AK12" i="164"/>
  <c r="AJ12" i="164"/>
  <c r="AC12" i="164"/>
  <c r="AB12" i="164"/>
  <c r="AS11" i="164"/>
  <c r="AP11" i="164"/>
  <c r="AS10" i="164"/>
  <c r="AP10" i="164"/>
  <c r="AS9" i="164"/>
  <c r="AP9" i="164"/>
  <c r="AS8" i="164"/>
  <c r="AP8" i="164"/>
  <c r="AS7" i="164"/>
  <c r="AP7" i="164"/>
  <c r="AS6" i="164"/>
  <c r="AP6" i="164"/>
  <c r="AI6" i="164"/>
  <c r="AS5" i="164"/>
  <c r="AP5" i="164"/>
  <c r="AI5" i="164"/>
  <c r="AS4" i="164"/>
  <c r="AP4" i="164"/>
  <c r="AS3" i="164"/>
  <c r="AP3" i="164"/>
  <c r="AS2" i="164"/>
  <c r="AN1" i="164"/>
  <c r="AN3" i="164" s="1"/>
  <c r="B16" i="167"/>
  <c r="D16" i="167" l="1"/>
  <c r="C16" i="167"/>
  <c r="L16" i="164"/>
  <c r="M16" i="164" s="1"/>
  <c r="I10" i="152"/>
  <c r="F13" i="168"/>
  <c r="D13" i="168"/>
  <c r="C13" i="168"/>
  <c r="G13" i="168"/>
  <c r="E13" i="168"/>
  <c r="E12" i="168"/>
  <c r="G12" i="168"/>
  <c r="D12" i="168"/>
  <c r="C12" i="168"/>
  <c r="F12" i="168"/>
  <c r="F15" i="168"/>
  <c r="E15" i="168"/>
  <c r="D15" i="168"/>
  <c r="G15" i="168"/>
  <c r="C15" i="168"/>
  <c r="G14" i="168"/>
  <c r="C14" i="168"/>
  <c r="F14" i="168"/>
  <c r="E14" i="168"/>
  <c r="D14" i="168"/>
  <c r="AC110" i="165"/>
  <c r="AC114" i="165"/>
  <c r="AN2" i="165"/>
  <c r="AB17" i="165"/>
  <c r="AC20" i="165"/>
  <c r="AC24" i="165"/>
  <c r="AB25" i="165"/>
  <c r="AB29" i="165"/>
  <c r="AB33" i="165"/>
  <c r="AB37" i="165"/>
  <c r="AB41" i="165"/>
  <c r="AB45" i="165"/>
  <c r="AB49" i="165"/>
  <c r="AB53" i="165"/>
  <c r="AB57" i="165"/>
  <c r="AB61" i="165"/>
  <c r="AB65" i="165"/>
  <c r="AB69" i="165"/>
  <c r="AB73" i="165"/>
  <c r="AB77" i="165"/>
  <c r="AB81" i="165"/>
  <c r="AB85" i="165"/>
  <c r="AB89" i="165"/>
  <c r="AB93" i="165"/>
  <c r="AB97" i="165"/>
  <c r="AB101" i="165"/>
  <c r="AB105" i="165"/>
  <c r="AB109" i="165"/>
  <c r="AB113" i="165"/>
  <c r="AC117" i="165"/>
  <c r="AC115" i="165"/>
  <c r="AB114" i="165"/>
  <c r="AC111" i="165"/>
  <c r="AB110" i="165"/>
  <c r="AC107" i="165"/>
  <c r="AB106" i="165"/>
  <c r="AC103" i="165"/>
  <c r="AB102" i="165"/>
  <c r="AC99" i="165"/>
  <c r="AB98" i="165"/>
  <c r="AC95" i="165"/>
  <c r="AB94" i="165"/>
  <c r="AC91" i="165"/>
  <c r="AB90" i="165"/>
  <c r="AC87" i="165"/>
  <c r="AB86" i="165"/>
  <c r="AC83" i="165"/>
  <c r="AB82" i="165"/>
  <c r="AC79" i="165"/>
  <c r="AB78" i="165"/>
  <c r="AC75" i="165"/>
  <c r="AB74" i="165"/>
  <c r="AC71" i="165"/>
  <c r="AB70" i="165"/>
  <c r="AC67" i="165"/>
  <c r="AB66" i="165"/>
  <c r="AC63" i="165"/>
  <c r="AB62" i="165"/>
  <c r="AC59" i="165"/>
  <c r="AB58" i="165"/>
  <c r="AC55" i="165"/>
  <c r="AB54" i="165"/>
  <c r="AC51" i="165"/>
  <c r="AB50" i="165"/>
  <c r="AC47" i="165"/>
  <c r="AB46" i="165"/>
  <c r="AC43" i="165"/>
  <c r="AB42" i="165"/>
  <c r="AC39" i="165"/>
  <c r="AB38" i="165"/>
  <c r="AC35" i="165"/>
  <c r="AB34" i="165"/>
  <c r="AC31" i="165"/>
  <c r="AB30" i="165"/>
  <c r="AC27" i="165"/>
  <c r="AB26" i="165"/>
  <c r="AC23" i="165"/>
  <c r="AB22" i="165"/>
  <c r="AC19" i="165"/>
  <c r="AB18" i="165"/>
  <c r="AB115" i="165"/>
  <c r="AC112" i="165"/>
  <c r="AB111" i="165"/>
  <c r="AC108" i="165"/>
  <c r="AB107" i="165"/>
  <c r="AC104" i="165"/>
  <c r="AB103" i="165"/>
  <c r="AC100" i="165"/>
  <c r="AB99" i="165"/>
  <c r="AC96" i="165"/>
  <c r="AB95" i="165"/>
  <c r="AC92" i="165"/>
  <c r="AB91" i="165"/>
  <c r="AC88" i="165"/>
  <c r="AB87" i="165"/>
  <c r="AC84" i="165"/>
  <c r="AB83" i="165"/>
  <c r="AC80" i="165"/>
  <c r="AB79" i="165"/>
  <c r="AC76" i="165"/>
  <c r="AB75" i="165"/>
  <c r="AC72" i="165"/>
  <c r="AB71" i="165"/>
  <c r="AC68" i="165"/>
  <c r="AB67" i="165"/>
  <c r="AC64" i="165"/>
  <c r="AB63" i="165"/>
  <c r="AC60" i="165"/>
  <c r="AB59" i="165"/>
  <c r="AC56" i="165"/>
  <c r="AB55" i="165"/>
  <c r="AC52" i="165"/>
  <c r="AB51" i="165"/>
  <c r="AC48" i="165"/>
  <c r="AB47" i="165"/>
  <c r="AC44" i="165"/>
  <c r="AB43" i="165"/>
  <c r="AC40" i="165"/>
  <c r="AB39" i="165"/>
  <c r="AC36" i="165"/>
  <c r="AB35" i="165"/>
  <c r="AC32" i="165"/>
  <c r="AB31" i="165"/>
  <c r="AC28" i="165"/>
  <c r="AB27" i="165"/>
  <c r="AB20" i="165"/>
  <c r="AC21" i="165"/>
  <c r="AC26" i="165"/>
  <c r="AB28" i="165"/>
  <c r="AC30" i="165"/>
  <c r="AC34" i="165"/>
  <c r="AC38" i="165"/>
  <c r="AC42" i="165"/>
  <c r="AC46" i="165"/>
  <c r="AB48" i="165"/>
  <c r="AB56" i="165"/>
  <c r="AC62" i="165"/>
  <c r="AB68" i="165"/>
  <c r="AC70" i="165"/>
  <c r="AB76" i="165"/>
  <c r="AC78" i="165"/>
  <c r="AC82" i="165"/>
  <c r="AB84" i="165"/>
  <c r="AB88" i="165"/>
  <c r="AB92" i="165"/>
  <c r="AB96" i="165"/>
  <c r="AB100" i="165"/>
  <c r="AC106" i="165"/>
  <c r="AB108" i="165"/>
  <c r="AB16" i="165"/>
  <c r="AC17" i="165"/>
  <c r="AC22" i="165"/>
  <c r="AC25" i="165"/>
  <c r="AC29" i="165"/>
  <c r="AC33" i="165"/>
  <c r="AC37" i="165"/>
  <c r="AC41" i="165"/>
  <c r="AC45" i="165"/>
  <c r="AC49" i="165"/>
  <c r="AC53" i="165"/>
  <c r="AC57" i="165"/>
  <c r="AC61" i="165"/>
  <c r="AC65" i="165"/>
  <c r="AC69" i="165"/>
  <c r="AC73" i="165"/>
  <c r="AC77" i="165"/>
  <c r="AC81" i="165"/>
  <c r="AC85" i="165"/>
  <c r="AC89" i="165"/>
  <c r="AC93" i="165"/>
  <c r="AC97" i="165"/>
  <c r="AC101" i="165"/>
  <c r="AC105" i="165"/>
  <c r="AC109" i="165"/>
  <c r="AC113" i="165"/>
  <c r="AN4" i="165"/>
  <c r="AB24" i="165"/>
  <c r="AB32" i="165"/>
  <c r="AB36" i="165"/>
  <c r="AB40" i="165"/>
  <c r="AB44" i="165"/>
  <c r="AC50" i="165"/>
  <c r="AB52" i="165"/>
  <c r="AC54" i="165"/>
  <c r="AC58" i="165"/>
  <c r="AB60" i="165"/>
  <c r="AB64" i="165"/>
  <c r="AC66" i="165"/>
  <c r="AB72" i="165"/>
  <c r="AC74" i="165"/>
  <c r="AB80" i="165"/>
  <c r="AC86" i="165"/>
  <c r="AC90" i="165"/>
  <c r="AC94" i="165"/>
  <c r="AC98" i="165"/>
  <c r="AC102" i="165"/>
  <c r="AB104" i="165"/>
  <c r="AB112" i="165"/>
  <c r="AN5" i="165"/>
  <c r="AC16" i="165"/>
  <c r="AC18" i="165"/>
  <c r="AB19" i="165"/>
  <c r="AB21" i="165"/>
  <c r="AB23" i="165"/>
  <c r="AN4" i="166"/>
  <c r="AN5" i="166"/>
  <c r="AN2" i="167"/>
  <c r="AN3" i="167"/>
  <c r="AN4" i="167"/>
  <c r="AC117" i="166"/>
  <c r="AC114" i="166"/>
  <c r="AB113" i="166"/>
  <c r="AC110" i="166"/>
  <c r="AB109" i="166"/>
  <c r="AC106" i="166"/>
  <c r="AB105" i="166"/>
  <c r="AC102" i="166"/>
  <c r="AB101" i="166"/>
  <c r="AC98" i="166"/>
  <c r="AB97" i="166"/>
  <c r="AC94" i="166"/>
  <c r="AB93" i="166"/>
  <c r="AC90" i="166"/>
  <c r="AB89" i="166"/>
  <c r="AC86" i="166"/>
  <c r="AB85" i="166"/>
  <c r="AC82" i="166"/>
  <c r="AB81" i="166"/>
  <c r="AC78" i="166"/>
  <c r="AB77" i="166"/>
  <c r="AC115" i="166"/>
  <c r="AC111" i="166"/>
  <c r="AC107" i="166"/>
  <c r="AB114" i="166"/>
  <c r="AB111" i="166"/>
  <c r="AC109" i="166"/>
  <c r="AB104" i="166"/>
  <c r="AB102" i="166"/>
  <c r="AB100" i="166"/>
  <c r="AB98" i="166"/>
  <c r="AB96" i="166"/>
  <c r="AB94" i="166"/>
  <c r="AB92" i="166"/>
  <c r="AB90" i="166"/>
  <c r="AB88" i="166"/>
  <c r="AB86" i="166"/>
  <c r="AB84" i="166"/>
  <c r="AB82" i="166"/>
  <c r="AB80" i="166"/>
  <c r="AB78" i="166"/>
  <c r="AC74" i="166"/>
  <c r="AB73" i="166"/>
  <c r="AC70" i="166"/>
  <c r="AB69" i="166"/>
  <c r="AC66" i="166"/>
  <c r="AB65" i="166"/>
  <c r="AC62" i="166"/>
  <c r="AB61" i="166"/>
  <c r="AC58" i="166"/>
  <c r="AB57" i="166"/>
  <c r="AC54" i="166"/>
  <c r="AB53" i="166"/>
  <c r="AC50" i="166"/>
  <c r="AB49" i="166"/>
  <c r="AC46" i="166"/>
  <c r="AB45" i="166"/>
  <c r="AC42" i="166"/>
  <c r="AB41" i="166"/>
  <c r="AC38" i="166"/>
  <c r="AB37" i="166"/>
  <c r="AC34" i="166"/>
  <c r="AB33" i="166"/>
  <c r="AC30" i="166"/>
  <c r="AB29" i="166"/>
  <c r="AC26" i="166"/>
  <c r="AB25" i="166"/>
  <c r="AC22" i="166"/>
  <c r="AB21" i="166"/>
  <c r="AC18" i="166"/>
  <c r="AB17" i="166"/>
  <c r="AC112" i="166"/>
  <c r="AB110" i="166"/>
  <c r="AB107" i="166"/>
  <c r="AC105" i="166"/>
  <c r="AC101" i="166"/>
  <c r="AC97" i="166"/>
  <c r="AC93" i="166"/>
  <c r="AC89" i="166"/>
  <c r="AC85" i="166"/>
  <c r="AC81" i="166"/>
  <c r="AC77" i="166"/>
  <c r="AC75" i="166"/>
  <c r="AB74" i="166"/>
  <c r="AC71" i="166"/>
  <c r="AB70" i="166"/>
  <c r="AC67" i="166"/>
  <c r="AB66" i="166"/>
  <c r="AC63" i="166"/>
  <c r="AB62" i="166"/>
  <c r="AC59" i="166"/>
  <c r="AB58" i="166"/>
  <c r="AC55" i="166"/>
  <c r="AB54" i="166"/>
  <c r="AC51" i="166"/>
  <c r="AB50" i="166"/>
  <c r="AC47" i="166"/>
  <c r="AB46" i="166"/>
  <c r="AC43" i="166"/>
  <c r="AB42" i="166"/>
  <c r="AC39" i="166"/>
  <c r="AB38" i="166"/>
  <c r="AC35" i="166"/>
  <c r="AB34" i="166"/>
  <c r="AC31" i="166"/>
  <c r="AB30" i="166"/>
  <c r="AC27" i="166"/>
  <c r="AB26" i="166"/>
  <c r="AC23" i="166"/>
  <c r="AB22" i="166"/>
  <c r="AC19" i="166"/>
  <c r="AB18" i="166"/>
  <c r="AB112" i="166"/>
  <c r="AC108" i="166"/>
  <c r="AB106" i="166"/>
  <c r="AC103" i="166"/>
  <c r="AC99" i="166"/>
  <c r="AC95" i="166"/>
  <c r="AC91" i="166"/>
  <c r="AC87" i="166"/>
  <c r="AC83" i="166"/>
  <c r="AC79" i="166"/>
  <c r="AC76" i="166"/>
  <c r="AB75" i="166"/>
  <c r="AC72" i="166"/>
  <c r="AB71" i="166"/>
  <c r="AC68" i="166"/>
  <c r="AB67" i="166"/>
  <c r="AC64" i="166"/>
  <c r="AB63" i="166"/>
  <c r="AC60" i="166"/>
  <c r="AB59" i="166"/>
  <c r="AC56" i="166"/>
  <c r="AB55" i="166"/>
  <c r="AC52" i="166"/>
  <c r="AB51" i="166"/>
  <c r="AC48" i="166"/>
  <c r="AB47" i="166"/>
  <c r="AC44" i="166"/>
  <c r="AB43" i="166"/>
  <c r="AC40" i="166"/>
  <c r="AB39" i="166"/>
  <c r="AC36" i="166"/>
  <c r="AB35" i="166"/>
  <c r="AC32" i="166"/>
  <c r="AB31" i="166"/>
  <c r="AC28" i="166"/>
  <c r="AB27" i="166"/>
  <c r="AC24" i="166"/>
  <c r="AB23" i="166"/>
  <c r="AC20" i="166"/>
  <c r="AB19" i="166"/>
  <c r="AC16" i="166"/>
  <c r="AB115" i="166"/>
  <c r="AC113" i="166"/>
  <c r="AB108" i="166"/>
  <c r="AC104" i="166"/>
  <c r="AB103" i="166"/>
  <c r="AC100" i="166"/>
  <c r="AB99" i="166"/>
  <c r="AC96" i="166"/>
  <c r="AB95" i="166"/>
  <c r="AC92" i="166"/>
  <c r="AB91" i="166"/>
  <c r="AC88" i="166"/>
  <c r="AB87" i="166"/>
  <c r="AC84" i="166"/>
  <c r="AB83" i="166"/>
  <c r="AC80" i="166"/>
  <c r="AB79" i="166"/>
  <c r="AB76" i="166"/>
  <c r="AC73" i="166"/>
  <c r="AB72" i="166"/>
  <c r="AC69" i="166"/>
  <c r="AB68" i="166"/>
  <c r="AC65" i="166"/>
  <c r="AB64" i="166"/>
  <c r="AC61" i="166"/>
  <c r="AB60" i="166"/>
  <c r="AC57" i="166"/>
  <c r="AB56" i="166"/>
  <c r="AC53" i="166"/>
  <c r="AB52" i="166"/>
  <c r="AC49" i="166"/>
  <c r="AB48" i="166"/>
  <c r="AC45" i="166"/>
  <c r="AB44" i="166"/>
  <c r="AC41" i="166"/>
  <c r="AB40" i="166"/>
  <c r="AC37" i="166"/>
  <c r="AB36" i="166"/>
  <c r="AC33" i="166"/>
  <c r="AB32" i="166"/>
  <c r="AC29" i="166"/>
  <c r="AB28" i="166"/>
  <c r="AC25" i="166"/>
  <c r="AB24" i="166"/>
  <c r="AC21" i="166"/>
  <c r="AB20" i="166"/>
  <c r="AC17" i="166"/>
  <c r="AB16" i="166"/>
  <c r="AN2" i="166"/>
  <c r="AC117" i="164"/>
  <c r="AB115" i="164"/>
  <c r="AC112" i="164"/>
  <c r="AB111" i="164"/>
  <c r="AC114" i="164"/>
  <c r="AB113" i="164"/>
  <c r="AC110" i="164"/>
  <c r="AB109" i="164"/>
  <c r="AC106" i="164"/>
  <c r="AB105" i="164"/>
  <c r="AC102" i="164"/>
  <c r="AB101" i="164"/>
  <c r="AC98" i="164"/>
  <c r="AB97" i="164"/>
  <c r="AC94" i="164"/>
  <c r="AB93" i="164"/>
  <c r="AC90" i="164"/>
  <c r="AB89" i="164"/>
  <c r="AC86" i="164"/>
  <c r="AB85" i="164"/>
  <c r="AC82" i="164"/>
  <c r="AB81" i="164"/>
  <c r="AC78" i="164"/>
  <c r="AB77" i="164"/>
  <c r="AC74" i="164"/>
  <c r="AB73" i="164"/>
  <c r="AC70" i="164"/>
  <c r="AB69" i="164"/>
  <c r="AC66" i="164"/>
  <c r="AB65" i="164"/>
  <c r="AC62" i="164"/>
  <c r="AB61" i="164"/>
  <c r="AC58" i="164"/>
  <c r="AB57" i="164"/>
  <c r="AC54" i="164"/>
  <c r="AB53" i="164"/>
  <c r="AC50" i="164"/>
  <c r="AB49" i="164"/>
  <c r="AC46" i="164"/>
  <c r="AB45" i="164"/>
  <c r="AC42" i="164"/>
  <c r="AB41" i="164"/>
  <c r="AC38" i="164"/>
  <c r="AB37" i="164"/>
  <c r="AC34" i="164"/>
  <c r="AB33" i="164"/>
  <c r="AC30" i="164"/>
  <c r="AB29" i="164"/>
  <c r="AC26" i="164"/>
  <c r="AB25" i="164"/>
  <c r="AB112" i="164"/>
  <c r="AC108" i="164"/>
  <c r="AB107" i="164"/>
  <c r="AC104" i="164"/>
  <c r="AB103" i="164"/>
  <c r="AC100" i="164"/>
  <c r="AB99" i="164"/>
  <c r="AC96" i="164"/>
  <c r="AB95" i="164"/>
  <c r="AC92" i="164"/>
  <c r="AB91" i="164"/>
  <c r="AC88" i="164"/>
  <c r="AB87" i="164"/>
  <c r="AC84" i="164"/>
  <c r="AB83" i="164"/>
  <c r="AC80" i="164"/>
  <c r="AB79" i="164"/>
  <c r="AC76" i="164"/>
  <c r="AB75" i="164"/>
  <c r="AC72" i="164"/>
  <c r="AB71" i="164"/>
  <c r="AC68" i="164"/>
  <c r="AB67" i="164"/>
  <c r="AC64" i="164"/>
  <c r="AB63" i="164"/>
  <c r="AC60" i="164"/>
  <c r="AB59" i="164"/>
  <c r="AC56" i="164"/>
  <c r="AB55" i="164"/>
  <c r="AC52" i="164"/>
  <c r="AB51" i="164"/>
  <c r="AC48" i="164"/>
  <c r="AB47" i="164"/>
  <c r="AC44" i="164"/>
  <c r="AB43" i="164"/>
  <c r="AC40" i="164"/>
  <c r="AB39" i="164"/>
  <c r="AC36" i="164"/>
  <c r="AB35" i="164"/>
  <c r="AC32" i="164"/>
  <c r="AB31" i="164"/>
  <c r="AC28" i="164"/>
  <c r="AB27" i="164"/>
  <c r="AC24" i="164"/>
  <c r="AB23" i="164"/>
  <c r="AC21" i="164"/>
  <c r="AB20" i="164"/>
  <c r="AC17" i="164"/>
  <c r="AB16" i="164"/>
  <c r="AB110" i="164"/>
  <c r="AB104" i="164"/>
  <c r="AB100" i="164"/>
  <c r="AB94" i="164"/>
  <c r="AB78" i="164"/>
  <c r="AB72" i="164"/>
  <c r="AB70" i="164"/>
  <c r="AB64" i="164"/>
  <c r="AB56" i="164"/>
  <c r="AB52" i="164"/>
  <c r="AB46" i="164"/>
  <c r="AB42" i="164"/>
  <c r="AB40" i="164"/>
  <c r="AB32" i="164"/>
  <c r="AB30" i="164"/>
  <c r="AB24" i="164"/>
  <c r="AC18" i="164"/>
  <c r="AB114" i="164"/>
  <c r="AC109" i="164"/>
  <c r="AC105" i="164"/>
  <c r="AC101" i="164"/>
  <c r="AC97" i="164"/>
  <c r="AC93" i="164"/>
  <c r="AC89" i="164"/>
  <c r="AC85" i="164"/>
  <c r="AC81" i="164"/>
  <c r="AC77" i="164"/>
  <c r="AC73" i="164"/>
  <c r="AC69" i="164"/>
  <c r="AC65" i="164"/>
  <c r="AC61" i="164"/>
  <c r="AC57" i="164"/>
  <c r="AC53" i="164"/>
  <c r="AI53" i="164" s="1"/>
  <c r="AC49" i="164"/>
  <c r="AC45" i="164"/>
  <c r="AC41" i="164"/>
  <c r="AC37" i="164"/>
  <c r="AC33" i="164"/>
  <c r="AC29" i="164"/>
  <c r="AC25" i="164"/>
  <c r="AB22" i="164"/>
  <c r="AC113" i="164"/>
  <c r="AC107" i="164"/>
  <c r="AC103" i="164"/>
  <c r="AC99" i="164"/>
  <c r="AC95" i="164"/>
  <c r="AC91" i="164"/>
  <c r="AC87" i="164"/>
  <c r="AC83" i="164"/>
  <c r="AC79" i="164"/>
  <c r="AC75" i="164"/>
  <c r="AC71" i="164"/>
  <c r="AC67" i="164"/>
  <c r="AC63" i="164"/>
  <c r="AC59" i="164"/>
  <c r="AC55" i="164"/>
  <c r="AC51" i="164"/>
  <c r="AC47" i="164"/>
  <c r="AC43" i="164"/>
  <c r="AC39" i="164"/>
  <c r="AC35" i="164"/>
  <c r="AC31" i="164"/>
  <c r="AC27" i="164"/>
  <c r="AC23" i="164"/>
  <c r="AC20" i="164"/>
  <c r="AB19" i="164"/>
  <c r="AC16" i="164"/>
  <c r="AC115" i="164"/>
  <c r="AC111" i="164"/>
  <c r="AB108" i="164"/>
  <c r="AB106" i="164"/>
  <c r="AB102" i="164"/>
  <c r="AB98" i="164"/>
  <c r="AB96" i="164"/>
  <c r="AB92" i="164"/>
  <c r="AB90" i="164"/>
  <c r="AB88" i="164"/>
  <c r="AB86" i="164"/>
  <c r="AB84" i="164"/>
  <c r="AB82" i="164"/>
  <c r="AB80" i="164"/>
  <c r="AB76" i="164"/>
  <c r="AB74" i="164"/>
  <c r="AB68" i="164"/>
  <c r="AB66" i="164"/>
  <c r="AB62" i="164"/>
  <c r="AB60" i="164"/>
  <c r="AB58" i="164"/>
  <c r="AB54" i="164"/>
  <c r="AB50" i="164"/>
  <c r="AB48" i="164"/>
  <c r="AB44" i="164"/>
  <c r="AB38" i="164"/>
  <c r="AB36" i="164"/>
  <c r="AB34" i="164"/>
  <c r="AB28" i="164"/>
  <c r="AB26" i="164"/>
  <c r="AC22" i="164"/>
  <c r="AB21" i="164"/>
  <c r="AB17" i="164"/>
  <c r="AB18" i="164"/>
  <c r="AC19" i="164"/>
  <c r="AN2" i="164"/>
  <c r="AN5" i="164"/>
  <c r="AN4" i="164"/>
  <c r="AI84" i="166" l="1"/>
  <c r="AI92" i="166"/>
  <c r="AI101" i="164"/>
  <c r="AI69" i="164"/>
  <c r="AI80" i="166"/>
  <c r="AI88" i="166"/>
  <c r="AI96" i="166"/>
  <c r="AI104" i="166"/>
  <c r="AI109" i="165"/>
  <c r="AI93" i="165"/>
  <c r="AI77" i="165"/>
  <c r="AI61" i="165"/>
  <c r="AI45" i="165"/>
  <c r="AI29" i="165"/>
  <c r="AI27" i="164"/>
  <c r="AI59" i="164"/>
  <c r="AI75" i="164"/>
  <c r="AI107" i="164"/>
  <c r="AI17" i="166"/>
  <c r="AI25" i="166"/>
  <c r="AI41" i="166"/>
  <c r="AI49" i="166"/>
  <c r="AI65" i="166"/>
  <c r="AI73" i="166"/>
  <c r="AI105" i="165"/>
  <c r="AI73" i="165"/>
  <c r="AI57" i="165"/>
  <c r="AI25" i="165"/>
  <c r="AI100" i="166"/>
  <c r="AI101" i="165"/>
  <c r="AI85" i="165"/>
  <c r="AI69" i="165"/>
  <c r="AI53" i="165"/>
  <c r="AI37" i="165"/>
  <c r="AI29" i="166"/>
  <c r="AI37" i="166"/>
  <c r="AI53" i="166"/>
  <c r="AI61" i="166"/>
  <c r="AI97" i="165"/>
  <c r="AI81" i="165"/>
  <c r="AI49" i="165"/>
  <c r="AI33" i="165"/>
  <c r="AI89" i="166"/>
  <c r="AI94" i="165"/>
  <c r="AI22" i="165"/>
  <c r="AI46" i="165"/>
  <c r="AI30" i="165"/>
  <c r="AI109" i="166"/>
  <c r="AI66" i="165"/>
  <c r="AI106" i="165"/>
  <c r="AI26" i="165"/>
  <c r="AI43" i="164"/>
  <c r="AI91" i="164"/>
  <c r="AI37" i="164"/>
  <c r="AI85" i="164"/>
  <c r="AI21" i="166"/>
  <c r="AI33" i="166"/>
  <c r="AI45" i="166"/>
  <c r="AI57" i="166"/>
  <c r="AI69" i="166"/>
  <c r="AI113" i="165"/>
  <c r="AI89" i="165"/>
  <c r="AI65" i="165"/>
  <c r="AI41" i="165"/>
  <c r="AI105" i="166"/>
  <c r="K109" i="167"/>
  <c r="K93" i="167"/>
  <c r="K108" i="167"/>
  <c r="K100" i="167"/>
  <c r="K92" i="167"/>
  <c r="K79" i="167"/>
  <c r="K63" i="167"/>
  <c r="K47" i="167"/>
  <c r="K31" i="167"/>
  <c r="K89" i="167"/>
  <c r="K73" i="167"/>
  <c r="K57" i="167"/>
  <c r="K41" i="167"/>
  <c r="K25" i="167"/>
  <c r="K105" i="167"/>
  <c r="K107" i="167"/>
  <c r="K99" i="167"/>
  <c r="K91" i="167"/>
  <c r="K75" i="167"/>
  <c r="K59" i="167"/>
  <c r="K43" i="167"/>
  <c r="K27" i="167"/>
  <c r="K85" i="167"/>
  <c r="K69" i="167"/>
  <c r="K53" i="167"/>
  <c r="K37" i="167"/>
  <c r="K101" i="167"/>
  <c r="K114" i="167"/>
  <c r="K112" i="167"/>
  <c r="K104" i="167"/>
  <c r="K96" i="167"/>
  <c r="K87" i="167"/>
  <c r="K71" i="167"/>
  <c r="K55" i="167"/>
  <c r="K39" i="167"/>
  <c r="K23" i="167"/>
  <c r="K81" i="167"/>
  <c r="K65" i="167"/>
  <c r="K49" i="167"/>
  <c r="K33" i="167"/>
  <c r="K19" i="167"/>
  <c r="K115" i="167"/>
  <c r="K97" i="167"/>
  <c r="K111" i="167"/>
  <c r="K103" i="167"/>
  <c r="K95" i="167"/>
  <c r="K83" i="167"/>
  <c r="K67" i="167"/>
  <c r="K51" i="167"/>
  <c r="K35" i="167"/>
  <c r="K77" i="167"/>
  <c r="K61" i="167"/>
  <c r="K45" i="167"/>
  <c r="K29" i="167"/>
  <c r="K113" i="166"/>
  <c r="K105" i="166"/>
  <c r="K114" i="166"/>
  <c r="K91" i="166"/>
  <c r="K73" i="166"/>
  <c r="K57" i="166"/>
  <c r="K41" i="166"/>
  <c r="K25" i="166"/>
  <c r="K102" i="166"/>
  <c r="K86" i="166"/>
  <c r="K106" i="166"/>
  <c r="K97" i="166"/>
  <c r="K89" i="166"/>
  <c r="K81" i="166"/>
  <c r="K67" i="166"/>
  <c r="K51" i="166"/>
  <c r="K35" i="166"/>
  <c r="K19" i="166"/>
  <c r="K112" i="166"/>
  <c r="K103" i="166"/>
  <c r="K87" i="166"/>
  <c r="K69" i="166"/>
  <c r="K53" i="166"/>
  <c r="K37" i="166"/>
  <c r="K98" i="166"/>
  <c r="K82" i="166"/>
  <c r="K104" i="166"/>
  <c r="K96" i="166"/>
  <c r="K88" i="166"/>
  <c r="K80" i="166"/>
  <c r="K63" i="166"/>
  <c r="K47" i="166"/>
  <c r="K31" i="166"/>
  <c r="K77" i="166"/>
  <c r="K109" i="166"/>
  <c r="K99" i="166"/>
  <c r="K83" i="166"/>
  <c r="K65" i="166"/>
  <c r="K49" i="166"/>
  <c r="K33" i="166"/>
  <c r="K94" i="166"/>
  <c r="K78" i="166"/>
  <c r="K101" i="166"/>
  <c r="K93" i="166"/>
  <c r="K85" i="166"/>
  <c r="K75" i="166"/>
  <c r="K59" i="166"/>
  <c r="K43" i="166"/>
  <c r="K27" i="166"/>
  <c r="K108" i="166"/>
  <c r="K95" i="166"/>
  <c r="K79" i="166"/>
  <c r="K61" i="166"/>
  <c r="K45" i="166"/>
  <c r="K29" i="166"/>
  <c r="K90" i="166"/>
  <c r="K115" i="166"/>
  <c r="K100" i="166"/>
  <c r="K92" i="166"/>
  <c r="K84" i="166"/>
  <c r="K71" i="166"/>
  <c r="K55" i="166"/>
  <c r="K39" i="166"/>
  <c r="K23" i="166"/>
  <c r="K111" i="166"/>
  <c r="AI113" i="166"/>
  <c r="H12" i="168" l="1"/>
  <c r="AI81" i="166"/>
  <c r="AI97" i="166"/>
  <c r="AI102" i="165"/>
  <c r="AI86" i="165"/>
  <c r="AI54" i="165"/>
  <c r="AI38" i="165"/>
  <c r="AI17" i="165"/>
  <c r="AI74" i="165"/>
  <c r="AI50" i="165"/>
  <c r="AI82" i="165"/>
  <c r="AI85" i="166"/>
  <c r="AI101" i="166"/>
  <c r="AI77" i="166"/>
  <c r="AI93" i="166"/>
  <c r="AI28" i="165"/>
  <c r="AI48" i="165"/>
  <c r="AI68" i="165"/>
  <c r="AI84" i="165"/>
  <c r="AI92" i="165"/>
  <c r="AI100" i="165"/>
  <c r="AI108" i="165"/>
  <c r="AI36" i="165"/>
  <c r="AI44" i="165"/>
  <c r="AI52" i="165"/>
  <c r="AI90" i="165"/>
  <c r="AI58" i="165"/>
  <c r="AI76" i="165"/>
  <c r="AI18" i="165"/>
  <c r="AI98" i="165"/>
  <c r="AD23" i="165"/>
  <c r="AF23" i="165" s="1"/>
  <c r="AH23" i="165" s="1"/>
  <c r="AE23" i="165"/>
  <c r="AG23" i="165" s="1"/>
  <c r="AD112" i="165"/>
  <c r="AF112" i="165" s="1"/>
  <c r="AH112" i="165" s="1"/>
  <c r="AE112" i="165"/>
  <c r="AG112" i="165" s="1"/>
  <c r="AD60" i="165"/>
  <c r="AF60" i="165" s="1"/>
  <c r="AH60" i="165" s="1"/>
  <c r="AE60" i="165"/>
  <c r="AG60" i="165" s="1"/>
  <c r="AD32" i="165"/>
  <c r="AF32" i="165" s="1"/>
  <c r="AH32" i="165" s="1"/>
  <c r="AE32" i="165"/>
  <c r="AG32" i="165" s="1"/>
  <c r="AB116" i="165"/>
  <c r="AD16" i="165"/>
  <c r="AF16" i="165" s="1"/>
  <c r="AH16" i="165" s="1"/>
  <c r="AH116" i="165" s="1"/>
  <c r="AE16" i="165"/>
  <c r="AD96" i="165"/>
  <c r="AF96" i="165" s="1"/>
  <c r="AH96" i="165" s="1"/>
  <c r="AE96" i="165"/>
  <c r="AG96" i="165" s="1"/>
  <c r="AD56" i="165"/>
  <c r="AF56" i="165" s="1"/>
  <c r="AH56" i="165" s="1"/>
  <c r="AE56" i="165"/>
  <c r="AG56" i="165" s="1"/>
  <c r="AI60" i="165"/>
  <c r="AD18" i="165"/>
  <c r="AF18" i="165" s="1"/>
  <c r="AH18" i="165" s="1"/>
  <c r="AE18" i="165"/>
  <c r="AG18" i="165" s="1"/>
  <c r="AE26" i="165"/>
  <c r="AG26" i="165" s="1"/>
  <c r="AD26" i="165"/>
  <c r="AF26" i="165" s="1"/>
  <c r="AH26" i="165" s="1"/>
  <c r="AE34" i="165"/>
  <c r="AG34" i="165" s="1"/>
  <c r="AD34" i="165"/>
  <c r="AF34" i="165" s="1"/>
  <c r="AH34" i="165" s="1"/>
  <c r="AE42" i="165"/>
  <c r="AG42" i="165" s="1"/>
  <c r="AD42" i="165"/>
  <c r="AF42" i="165" s="1"/>
  <c r="AH42" i="165" s="1"/>
  <c r="AE50" i="165"/>
  <c r="AG50" i="165" s="1"/>
  <c r="AD50" i="165"/>
  <c r="AF50" i="165" s="1"/>
  <c r="AH50" i="165" s="1"/>
  <c r="AE58" i="165"/>
  <c r="AG58" i="165" s="1"/>
  <c r="AD58" i="165"/>
  <c r="AF58" i="165" s="1"/>
  <c r="AH58" i="165" s="1"/>
  <c r="AE66" i="165"/>
  <c r="AG66" i="165" s="1"/>
  <c r="AD66" i="165"/>
  <c r="AF66" i="165" s="1"/>
  <c r="AH66" i="165" s="1"/>
  <c r="AE74" i="165"/>
  <c r="AG74" i="165" s="1"/>
  <c r="AD74" i="165"/>
  <c r="AF74" i="165" s="1"/>
  <c r="AH74" i="165" s="1"/>
  <c r="AE82" i="165"/>
  <c r="AG82" i="165" s="1"/>
  <c r="AD82" i="165"/>
  <c r="AF82" i="165" s="1"/>
  <c r="AH82" i="165" s="1"/>
  <c r="AE90" i="165"/>
  <c r="AG90" i="165" s="1"/>
  <c r="AD90" i="165"/>
  <c r="AF90" i="165" s="1"/>
  <c r="AH90" i="165" s="1"/>
  <c r="AE98" i="165"/>
  <c r="AG98" i="165" s="1"/>
  <c r="AD98" i="165"/>
  <c r="AF98" i="165" s="1"/>
  <c r="AH98" i="165" s="1"/>
  <c r="AE106" i="165"/>
  <c r="AG106" i="165" s="1"/>
  <c r="AD106" i="165"/>
  <c r="AF106" i="165" s="1"/>
  <c r="AH106" i="165" s="1"/>
  <c r="AE114" i="165"/>
  <c r="AG114" i="165" s="1"/>
  <c r="AD114" i="165"/>
  <c r="AF114" i="165" s="1"/>
  <c r="AH114" i="165" s="1"/>
  <c r="AE105" i="165"/>
  <c r="AG105" i="165" s="1"/>
  <c r="AD105" i="165"/>
  <c r="AF105" i="165" s="1"/>
  <c r="AH105" i="165" s="1"/>
  <c r="AE89" i="165"/>
  <c r="AG89" i="165" s="1"/>
  <c r="AD89" i="165"/>
  <c r="AF89" i="165" s="1"/>
  <c r="AH89" i="165" s="1"/>
  <c r="AE73" i="165"/>
  <c r="AG73" i="165" s="1"/>
  <c r="AD73" i="165"/>
  <c r="AF73" i="165" s="1"/>
  <c r="AH73" i="165" s="1"/>
  <c r="AE57" i="165"/>
  <c r="AG57" i="165" s="1"/>
  <c r="AD57" i="165"/>
  <c r="AF57" i="165" s="1"/>
  <c r="AH57" i="165" s="1"/>
  <c r="AE41" i="165"/>
  <c r="AG41" i="165" s="1"/>
  <c r="AD41" i="165"/>
  <c r="AF41" i="165" s="1"/>
  <c r="AH41" i="165" s="1"/>
  <c r="AE25" i="165"/>
  <c r="AG25" i="165" s="1"/>
  <c r="AD25" i="165"/>
  <c r="AF25" i="165" s="1"/>
  <c r="AH25" i="165" s="1"/>
  <c r="AI114" i="165"/>
  <c r="AD104" i="165"/>
  <c r="AF104" i="165" s="1"/>
  <c r="AH104" i="165" s="1"/>
  <c r="AE104" i="165"/>
  <c r="AG104" i="165" s="1"/>
  <c r="AD72" i="165"/>
  <c r="AF72" i="165" s="1"/>
  <c r="AH72" i="165" s="1"/>
  <c r="AE72" i="165"/>
  <c r="AG72" i="165" s="1"/>
  <c r="AD64" i="165"/>
  <c r="AF64" i="165" s="1"/>
  <c r="AH64" i="165" s="1"/>
  <c r="AE64" i="165"/>
  <c r="AG64" i="165" s="1"/>
  <c r="AD52" i="165"/>
  <c r="AF52" i="165" s="1"/>
  <c r="AH52" i="165" s="1"/>
  <c r="AE52" i="165"/>
  <c r="AG52" i="165" s="1"/>
  <c r="AD36" i="165"/>
  <c r="AF36" i="165" s="1"/>
  <c r="AH36" i="165" s="1"/>
  <c r="AE36" i="165"/>
  <c r="AG36" i="165" s="1"/>
  <c r="AD84" i="165"/>
  <c r="AF84" i="165" s="1"/>
  <c r="AH84" i="165" s="1"/>
  <c r="AE84" i="165"/>
  <c r="AG84" i="165" s="1"/>
  <c r="AI78" i="165"/>
  <c r="AI70" i="165"/>
  <c r="AD48" i="165"/>
  <c r="AF48" i="165" s="1"/>
  <c r="AH48" i="165" s="1"/>
  <c r="AE48" i="165"/>
  <c r="AG48" i="165" s="1"/>
  <c r="AI42" i="165"/>
  <c r="AD28" i="165"/>
  <c r="AF28" i="165" s="1"/>
  <c r="AH28" i="165" s="1"/>
  <c r="AE28" i="165"/>
  <c r="AG28" i="165" s="1"/>
  <c r="AI21" i="165"/>
  <c r="AE31" i="165"/>
  <c r="AG31" i="165" s="1"/>
  <c r="AD31" i="165"/>
  <c r="AF31" i="165" s="1"/>
  <c r="AH31" i="165" s="1"/>
  <c r="AE39" i="165"/>
  <c r="AG39" i="165" s="1"/>
  <c r="AD39" i="165"/>
  <c r="AF39" i="165" s="1"/>
  <c r="AH39" i="165" s="1"/>
  <c r="AE47" i="165"/>
  <c r="AG47" i="165" s="1"/>
  <c r="AD47" i="165"/>
  <c r="AF47" i="165" s="1"/>
  <c r="AH47" i="165" s="1"/>
  <c r="AE55" i="165"/>
  <c r="AG55" i="165" s="1"/>
  <c r="AD55" i="165"/>
  <c r="AF55" i="165" s="1"/>
  <c r="AH55" i="165" s="1"/>
  <c r="AE63" i="165"/>
  <c r="AG63" i="165" s="1"/>
  <c r="AD63" i="165"/>
  <c r="AF63" i="165" s="1"/>
  <c r="AH63" i="165" s="1"/>
  <c r="AE71" i="165"/>
  <c r="AG71" i="165" s="1"/>
  <c r="AD71" i="165"/>
  <c r="AF71" i="165" s="1"/>
  <c r="AH71" i="165" s="1"/>
  <c r="AE79" i="165"/>
  <c r="AG79" i="165" s="1"/>
  <c r="AD79" i="165"/>
  <c r="AF79" i="165" s="1"/>
  <c r="AH79" i="165" s="1"/>
  <c r="AE87" i="165"/>
  <c r="AG87" i="165" s="1"/>
  <c r="AD87" i="165"/>
  <c r="AF87" i="165" s="1"/>
  <c r="AH87" i="165" s="1"/>
  <c r="AE95" i="165"/>
  <c r="AG95" i="165" s="1"/>
  <c r="AD95" i="165"/>
  <c r="AF95" i="165" s="1"/>
  <c r="AH95" i="165" s="1"/>
  <c r="AE103" i="165"/>
  <c r="AG103" i="165" s="1"/>
  <c r="AD103" i="165"/>
  <c r="AF103" i="165" s="1"/>
  <c r="AH103" i="165" s="1"/>
  <c r="AE111" i="165"/>
  <c r="AG111" i="165" s="1"/>
  <c r="AD111" i="165"/>
  <c r="AF111" i="165" s="1"/>
  <c r="AH111" i="165" s="1"/>
  <c r="AI19" i="165"/>
  <c r="AI27" i="165"/>
  <c r="AI35" i="165"/>
  <c r="AI43" i="165"/>
  <c r="AI51" i="165"/>
  <c r="AI59" i="165"/>
  <c r="AI67" i="165"/>
  <c r="AI75" i="165"/>
  <c r="AI83" i="165"/>
  <c r="AI91" i="165"/>
  <c r="AI99" i="165"/>
  <c r="AI107" i="165"/>
  <c r="AI115" i="165"/>
  <c r="AE101" i="165"/>
  <c r="AG101" i="165" s="1"/>
  <c r="AD101" i="165"/>
  <c r="AF101" i="165" s="1"/>
  <c r="AH101" i="165" s="1"/>
  <c r="AE85" i="165"/>
  <c r="AG85" i="165" s="1"/>
  <c r="AD85" i="165"/>
  <c r="AF85" i="165" s="1"/>
  <c r="AH85" i="165" s="1"/>
  <c r="AE69" i="165"/>
  <c r="AG69" i="165" s="1"/>
  <c r="AD69" i="165"/>
  <c r="AF69" i="165" s="1"/>
  <c r="AH69" i="165" s="1"/>
  <c r="AE53" i="165"/>
  <c r="AG53" i="165" s="1"/>
  <c r="AD53" i="165"/>
  <c r="AF53" i="165" s="1"/>
  <c r="AH53" i="165" s="1"/>
  <c r="AE37" i="165"/>
  <c r="AG37" i="165" s="1"/>
  <c r="AD37" i="165"/>
  <c r="AF37" i="165" s="1"/>
  <c r="AH37" i="165" s="1"/>
  <c r="AI24" i="165"/>
  <c r="AE21" i="165"/>
  <c r="AG21" i="165" s="1"/>
  <c r="AD21" i="165"/>
  <c r="AF21" i="165" s="1"/>
  <c r="AH21" i="165" s="1"/>
  <c r="AC116" i="165"/>
  <c r="AI16" i="165"/>
  <c r="AD40" i="165"/>
  <c r="AF40" i="165" s="1"/>
  <c r="AH40" i="165" s="1"/>
  <c r="AE40" i="165"/>
  <c r="AG40" i="165" s="1"/>
  <c r="AD88" i="165"/>
  <c r="AF88" i="165" s="1"/>
  <c r="AH88" i="165" s="1"/>
  <c r="AE88" i="165"/>
  <c r="AG88" i="165" s="1"/>
  <c r="AD76" i="165"/>
  <c r="AF76" i="165" s="1"/>
  <c r="AH76" i="165" s="1"/>
  <c r="AE76" i="165"/>
  <c r="AG76" i="165" s="1"/>
  <c r="AD68" i="165"/>
  <c r="AF68" i="165" s="1"/>
  <c r="AH68" i="165" s="1"/>
  <c r="AE68" i="165"/>
  <c r="AG68" i="165" s="1"/>
  <c r="AD20" i="165"/>
  <c r="AF20" i="165" s="1"/>
  <c r="AH20" i="165" s="1"/>
  <c r="AE20" i="165"/>
  <c r="AG20" i="165" s="1"/>
  <c r="AI32" i="165"/>
  <c r="AI40" i="165"/>
  <c r="AI56" i="165"/>
  <c r="AI64" i="165"/>
  <c r="AI72" i="165"/>
  <c r="AI80" i="165"/>
  <c r="AI88" i="165"/>
  <c r="AI96" i="165"/>
  <c r="AI104" i="165"/>
  <c r="AI112" i="165"/>
  <c r="AD22" i="165"/>
  <c r="AF22" i="165" s="1"/>
  <c r="AH22" i="165" s="1"/>
  <c r="AE22" i="165"/>
  <c r="AG22" i="165" s="1"/>
  <c r="AE30" i="165"/>
  <c r="AG30" i="165" s="1"/>
  <c r="AD30" i="165"/>
  <c r="AF30" i="165" s="1"/>
  <c r="AH30" i="165" s="1"/>
  <c r="AE38" i="165"/>
  <c r="AG38" i="165" s="1"/>
  <c r="AD38" i="165"/>
  <c r="AF38" i="165" s="1"/>
  <c r="AH38" i="165" s="1"/>
  <c r="AE46" i="165"/>
  <c r="AG46" i="165" s="1"/>
  <c r="AD46" i="165"/>
  <c r="AF46" i="165" s="1"/>
  <c r="AH46" i="165" s="1"/>
  <c r="AE54" i="165"/>
  <c r="AG54" i="165" s="1"/>
  <c r="AD54" i="165"/>
  <c r="AF54" i="165" s="1"/>
  <c r="AH54" i="165" s="1"/>
  <c r="AE62" i="165"/>
  <c r="AG62" i="165" s="1"/>
  <c r="AD62" i="165"/>
  <c r="AF62" i="165" s="1"/>
  <c r="AH62" i="165" s="1"/>
  <c r="AE70" i="165"/>
  <c r="AG70" i="165" s="1"/>
  <c r="AD70" i="165"/>
  <c r="AF70" i="165" s="1"/>
  <c r="AH70" i="165" s="1"/>
  <c r="AE78" i="165"/>
  <c r="AG78" i="165" s="1"/>
  <c r="AD78" i="165"/>
  <c r="AF78" i="165" s="1"/>
  <c r="AH78" i="165" s="1"/>
  <c r="AE86" i="165"/>
  <c r="AG86" i="165" s="1"/>
  <c r="AD86" i="165"/>
  <c r="AF86" i="165" s="1"/>
  <c r="AH86" i="165" s="1"/>
  <c r="AE94" i="165"/>
  <c r="AG94" i="165" s="1"/>
  <c r="AD94" i="165"/>
  <c r="AF94" i="165" s="1"/>
  <c r="AH94" i="165" s="1"/>
  <c r="AE102" i="165"/>
  <c r="AG102" i="165" s="1"/>
  <c r="AD102" i="165"/>
  <c r="AF102" i="165" s="1"/>
  <c r="AH102" i="165" s="1"/>
  <c r="AE110" i="165"/>
  <c r="AG110" i="165" s="1"/>
  <c r="AD110" i="165"/>
  <c r="AF110" i="165" s="1"/>
  <c r="AH110" i="165" s="1"/>
  <c r="AE113" i="165"/>
  <c r="AG113" i="165" s="1"/>
  <c r="AD113" i="165"/>
  <c r="AF113" i="165" s="1"/>
  <c r="AH113" i="165" s="1"/>
  <c r="AE97" i="165"/>
  <c r="AG97" i="165" s="1"/>
  <c r="AD97" i="165"/>
  <c r="AF97" i="165" s="1"/>
  <c r="AH97" i="165" s="1"/>
  <c r="AE81" i="165"/>
  <c r="AG81" i="165" s="1"/>
  <c r="AD81" i="165"/>
  <c r="AF81" i="165" s="1"/>
  <c r="AH81" i="165" s="1"/>
  <c r="AE65" i="165"/>
  <c r="AG65" i="165" s="1"/>
  <c r="AD65" i="165"/>
  <c r="AF65" i="165" s="1"/>
  <c r="AH65" i="165" s="1"/>
  <c r="AE49" i="165"/>
  <c r="AG49" i="165" s="1"/>
  <c r="AD49" i="165"/>
  <c r="AF49" i="165" s="1"/>
  <c r="AH49" i="165" s="1"/>
  <c r="AE33" i="165"/>
  <c r="AG33" i="165" s="1"/>
  <c r="AD33" i="165"/>
  <c r="AF33" i="165" s="1"/>
  <c r="AH33" i="165" s="1"/>
  <c r="AI20" i="165"/>
  <c r="AD19" i="165"/>
  <c r="AF19" i="165" s="1"/>
  <c r="AH19" i="165" s="1"/>
  <c r="AE19" i="165"/>
  <c r="AG19" i="165" s="1"/>
  <c r="AD80" i="165"/>
  <c r="AF80" i="165" s="1"/>
  <c r="AH80" i="165" s="1"/>
  <c r="AE80" i="165"/>
  <c r="AG80" i="165" s="1"/>
  <c r="AD44" i="165"/>
  <c r="AF44" i="165" s="1"/>
  <c r="AH44" i="165" s="1"/>
  <c r="AE44" i="165"/>
  <c r="AG44" i="165" s="1"/>
  <c r="AD24" i="165"/>
  <c r="AF24" i="165" s="1"/>
  <c r="AH24" i="165" s="1"/>
  <c r="AE24" i="165"/>
  <c r="AG24" i="165" s="1"/>
  <c r="AD108" i="165"/>
  <c r="AF108" i="165" s="1"/>
  <c r="AH108" i="165" s="1"/>
  <c r="AE108" i="165"/>
  <c r="AG108" i="165" s="1"/>
  <c r="AD100" i="165"/>
  <c r="AF100" i="165" s="1"/>
  <c r="AH100" i="165" s="1"/>
  <c r="AE100" i="165"/>
  <c r="AG100" i="165" s="1"/>
  <c r="AD92" i="165"/>
  <c r="AF92" i="165" s="1"/>
  <c r="AH92" i="165" s="1"/>
  <c r="AE92" i="165"/>
  <c r="AG92" i="165" s="1"/>
  <c r="AI62" i="165"/>
  <c r="AI34" i="165"/>
  <c r="AE27" i="165"/>
  <c r="AG27" i="165" s="1"/>
  <c r="AD27" i="165"/>
  <c r="AF27" i="165" s="1"/>
  <c r="AH27" i="165" s="1"/>
  <c r="AE35" i="165"/>
  <c r="AG35" i="165" s="1"/>
  <c r="AD35" i="165"/>
  <c r="AF35" i="165" s="1"/>
  <c r="AH35" i="165" s="1"/>
  <c r="AE43" i="165"/>
  <c r="AG43" i="165" s="1"/>
  <c r="AD43" i="165"/>
  <c r="AF43" i="165" s="1"/>
  <c r="AH43" i="165" s="1"/>
  <c r="AE51" i="165"/>
  <c r="AG51" i="165" s="1"/>
  <c r="AD51" i="165"/>
  <c r="AF51" i="165" s="1"/>
  <c r="AH51" i="165" s="1"/>
  <c r="AE59" i="165"/>
  <c r="AG59" i="165" s="1"/>
  <c r="AD59" i="165"/>
  <c r="AF59" i="165" s="1"/>
  <c r="AH59" i="165" s="1"/>
  <c r="AE67" i="165"/>
  <c r="AG67" i="165" s="1"/>
  <c r="AD67" i="165"/>
  <c r="AF67" i="165" s="1"/>
  <c r="AH67" i="165" s="1"/>
  <c r="AE75" i="165"/>
  <c r="AG75" i="165" s="1"/>
  <c r="AD75" i="165"/>
  <c r="AF75" i="165" s="1"/>
  <c r="AH75" i="165" s="1"/>
  <c r="AE83" i="165"/>
  <c r="AG83" i="165" s="1"/>
  <c r="AD83" i="165"/>
  <c r="AF83" i="165" s="1"/>
  <c r="AH83" i="165" s="1"/>
  <c r="AE91" i="165"/>
  <c r="AG91" i="165" s="1"/>
  <c r="AD91" i="165"/>
  <c r="AF91" i="165" s="1"/>
  <c r="AH91" i="165" s="1"/>
  <c r="AE99" i="165"/>
  <c r="AG99" i="165" s="1"/>
  <c r="AD99" i="165"/>
  <c r="AF99" i="165" s="1"/>
  <c r="AH99" i="165" s="1"/>
  <c r="AE107" i="165"/>
  <c r="AG107" i="165" s="1"/>
  <c r="AD107" i="165"/>
  <c r="AF107" i="165" s="1"/>
  <c r="AH107" i="165" s="1"/>
  <c r="AE115" i="165"/>
  <c r="AG115" i="165" s="1"/>
  <c r="AD115" i="165"/>
  <c r="AF115" i="165" s="1"/>
  <c r="AH115" i="165" s="1"/>
  <c r="AI23" i="165"/>
  <c r="AI31" i="165"/>
  <c r="AI39" i="165"/>
  <c r="AI47" i="165"/>
  <c r="AI55" i="165"/>
  <c r="AI63" i="165"/>
  <c r="AI71" i="165"/>
  <c r="AI79" i="165"/>
  <c r="AI87" i="165"/>
  <c r="AI95" i="165"/>
  <c r="AI103" i="165"/>
  <c r="AI111" i="165"/>
  <c r="AE109" i="165"/>
  <c r="AG109" i="165" s="1"/>
  <c r="AD109" i="165"/>
  <c r="AF109" i="165" s="1"/>
  <c r="AH109" i="165" s="1"/>
  <c r="AE93" i="165"/>
  <c r="AG93" i="165" s="1"/>
  <c r="AD93" i="165"/>
  <c r="AF93" i="165" s="1"/>
  <c r="AH93" i="165" s="1"/>
  <c r="AE77" i="165"/>
  <c r="AG77" i="165" s="1"/>
  <c r="AD77" i="165"/>
  <c r="AF77" i="165" s="1"/>
  <c r="AH77" i="165" s="1"/>
  <c r="AE61" i="165"/>
  <c r="AG61" i="165" s="1"/>
  <c r="AD61" i="165"/>
  <c r="AF61" i="165" s="1"/>
  <c r="AH61" i="165" s="1"/>
  <c r="AE45" i="165"/>
  <c r="AG45" i="165" s="1"/>
  <c r="AD45" i="165"/>
  <c r="AF45" i="165" s="1"/>
  <c r="AH45" i="165" s="1"/>
  <c r="AE29" i="165"/>
  <c r="AG29" i="165" s="1"/>
  <c r="AD29" i="165"/>
  <c r="AF29" i="165" s="1"/>
  <c r="AH29" i="165" s="1"/>
  <c r="AE17" i="165"/>
  <c r="AG17" i="165" s="1"/>
  <c r="AD17" i="165"/>
  <c r="AF17" i="165" s="1"/>
  <c r="AH17" i="165" s="1"/>
  <c r="AI110" i="165"/>
  <c r="AI24" i="166"/>
  <c r="AI32" i="166"/>
  <c r="AI40" i="166"/>
  <c r="AI48" i="166"/>
  <c r="AI56" i="166"/>
  <c r="AI64" i="166"/>
  <c r="AI72" i="166"/>
  <c r="AI19" i="166"/>
  <c r="AI27" i="166"/>
  <c r="AI35" i="166"/>
  <c r="AI43" i="166"/>
  <c r="AI51" i="166"/>
  <c r="AI59" i="166"/>
  <c r="AI67" i="166"/>
  <c r="AI75" i="166"/>
  <c r="AI107" i="166"/>
  <c r="AC117" i="167"/>
  <c r="AC114" i="167"/>
  <c r="AB113" i="167"/>
  <c r="AB115" i="167"/>
  <c r="AB112" i="167"/>
  <c r="AC109" i="167"/>
  <c r="AB108" i="167"/>
  <c r="AC105" i="167"/>
  <c r="AB104" i="167"/>
  <c r="AC101" i="167"/>
  <c r="AB100" i="167"/>
  <c r="AC97" i="167"/>
  <c r="AB96" i="167"/>
  <c r="AC93" i="167"/>
  <c r="AB92" i="167"/>
  <c r="AC89" i="167"/>
  <c r="AB88" i="167"/>
  <c r="AC85" i="167"/>
  <c r="AB84" i="167"/>
  <c r="AC81" i="167"/>
  <c r="AB80" i="167"/>
  <c r="AC77" i="167"/>
  <c r="AB76" i="167"/>
  <c r="AC73" i="167"/>
  <c r="AB72" i="167"/>
  <c r="AC69" i="167"/>
  <c r="AB68" i="167"/>
  <c r="AC65" i="167"/>
  <c r="AB64" i="167"/>
  <c r="AC61" i="167"/>
  <c r="AB60" i="167"/>
  <c r="AC57" i="167"/>
  <c r="AB56" i="167"/>
  <c r="AC53" i="167"/>
  <c r="AB52" i="167"/>
  <c r="AC49" i="167"/>
  <c r="AB48" i="167"/>
  <c r="AC45" i="167"/>
  <c r="AB44" i="167"/>
  <c r="AC41" i="167"/>
  <c r="AB40" i="167"/>
  <c r="AC37" i="167"/>
  <c r="AB36" i="167"/>
  <c r="AC33" i="167"/>
  <c r="AB32" i="167"/>
  <c r="AC29" i="167"/>
  <c r="AB28" i="167"/>
  <c r="AC25" i="167"/>
  <c r="AB24" i="167"/>
  <c r="AC21" i="167"/>
  <c r="AB20" i="167"/>
  <c r="AC17" i="167"/>
  <c r="AB16" i="167"/>
  <c r="AB114" i="167"/>
  <c r="AC110" i="167"/>
  <c r="AB109" i="167"/>
  <c r="AC106" i="167"/>
  <c r="AB105" i="167"/>
  <c r="AC102" i="167"/>
  <c r="AB101" i="167"/>
  <c r="AC98" i="167"/>
  <c r="AB97" i="167"/>
  <c r="AC94" i="167"/>
  <c r="AB93" i="167"/>
  <c r="AC113" i="167"/>
  <c r="AC111" i="167"/>
  <c r="AB110" i="167"/>
  <c r="AC107" i="167"/>
  <c r="AB106" i="167"/>
  <c r="AC103" i="167"/>
  <c r="AB102" i="167"/>
  <c r="AC99" i="167"/>
  <c r="AB98" i="167"/>
  <c r="AC95" i="167"/>
  <c r="AB94" i="167"/>
  <c r="AC91" i="167"/>
  <c r="AB90" i="167"/>
  <c r="AC87" i="167"/>
  <c r="AB86" i="167"/>
  <c r="AC83" i="167"/>
  <c r="AB82" i="167"/>
  <c r="AC79" i="167"/>
  <c r="AB78" i="167"/>
  <c r="AC75" i="167"/>
  <c r="AB74" i="167"/>
  <c r="AC71" i="167"/>
  <c r="AB70" i="167"/>
  <c r="AC67" i="167"/>
  <c r="AB66" i="167"/>
  <c r="AC63" i="167"/>
  <c r="AB62" i="167"/>
  <c r="AC59" i="167"/>
  <c r="AB58" i="167"/>
  <c r="AC55" i="167"/>
  <c r="AB54" i="167"/>
  <c r="AC51" i="167"/>
  <c r="AB50" i="167"/>
  <c r="AC47" i="167"/>
  <c r="AB46" i="167"/>
  <c r="AC43" i="167"/>
  <c r="AB42" i="167"/>
  <c r="AC39" i="167"/>
  <c r="AB38" i="167"/>
  <c r="AC35" i="167"/>
  <c r="AB34" i="167"/>
  <c r="AC31" i="167"/>
  <c r="AB30" i="167"/>
  <c r="AC27" i="167"/>
  <c r="AB26" i="167"/>
  <c r="AC23" i="167"/>
  <c r="AB22" i="167"/>
  <c r="AC19" i="167"/>
  <c r="AB18" i="167"/>
  <c r="AB111" i="167"/>
  <c r="AB107" i="167"/>
  <c r="AB103" i="167"/>
  <c r="AB99" i="167"/>
  <c r="AB95" i="167"/>
  <c r="AC88" i="167"/>
  <c r="AC84" i="167"/>
  <c r="AC80" i="167"/>
  <c r="AC76" i="167"/>
  <c r="AC72" i="167"/>
  <c r="AC68" i="167"/>
  <c r="AC64" i="167"/>
  <c r="AC60" i="167"/>
  <c r="AC56" i="167"/>
  <c r="AC52" i="167"/>
  <c r="AC48" i="167"/>
  <c r="AC44" i="167"/>
  <c r="AC40" i="167"/>
  <c r="AC36" i="167"/>
  <c r="AC32" i="167"/>
  <c r="AC28" i="167"/>
  <c r="AC24" i="167"/>
  <c r="AC20" i="167"/>
  <c r="AB19" i="167"/>
  <c r="AC18" i="167"/>
  <c r="AB17" i="167"/>
  <c r="AC16" i="167"/>
  <c r="AB91" i="167"/>
  <c r="AB87" i="167"/>
  <c r="AB83" i="167"/>
  <c r="AB79" i="167"/>
  <c r="AB75" i="167"/>
  <c r="AB71" i="167"/>
  <c r="AB67" i="167"/>
  <c r="AB63" i="167"/>
  <c r="AB59" i="167"/>
  <c r="AB55" i="167"/>
  <c r="AB51" i="167"/>
  <c r="AB47" i="167"/>
  <c r="AB43" i="167"/>
  <c r="AB39" i="167"/>
  <c r="AB35" i="167"/>
  <c r="AB31" i="167"/>
  <c r="AB27" i="167"/>
  <c r="AB23" i="167"/>
  <c r="AC90" i="167"/>
  <c r="AC86" i="167"/>
  <c r="AC82" i="167"/>
  <c r="AC78" i="167"/>
  <c r="AC74" i="167"/>
  <c r="AC70" i="167"/>
  <c r="AC66" i="167"/>
  <c r="AC62" i="167"/>
  <c r="AC58" i="167"/>
  <c r="AC54" i="167"/>
  <c r="AC50" i="167"/>
  <c r="AC46" i="167"/>
  <c r="AC42" i="167"/>
  <c r="AC38" i="167"/>
  <c r="AC34" i="167"/>
  <c r="AC30" i="167"/>
  <c r="AC26" i="167"/>
  <c r="AC22" i="167"/>
  <c r="AC115" i="167"/>
  <c r="AC112" i="167"/>
  <c r="AC108" i="167"/>
  <c r="AC104" i="167"/>
  <c r="AC100" i="167"/>
  <c r="AC96" i="167"/>
  <c r="AC92" i="167"/>
  <c r="AB89" i="167"/>
  <c r="AB85" i="167"/>
  <c r="AB81" i="167"/>
  <c r="AB77" i="167"/>
  <c r="AB73" i="167"/>
  <c r="AB69" i="167"/>
  <c r="AB65" i="167"/>
  <c r="AB61" i="167"/>
  <c r="AB57" i="167"/>
  <c r="AB53" i="167"/>
  <c r="AB49" i="167"/>
  <c r="AB45" i="167"/>
  <c r="AB41" i="167"/>
  <c r="AB37" i="167"/>
  <c r="AB33" i="167"/>
  <c r="AB29" i="167"/>
  <c r="AB25" i="167"/>
  <c r="AB21" i="167"/>
  <c r="AI79" i="166"/>
  <c r="AI95" i="166"/>
  <c r="AI112" i="166"/>
  <c r="AD83" i="166"/>
  <c r="AF83" i="166" s="1"/>
  <c r="AH83" i="166" s="1"/>
  <c r="AE83" i="166"/>
  <c r="AG83" i="166" s="1"/>
  <c r="AD91" i="166"/>
  <c r="AF91" i="166" s="1"/>
  <c r="AH91" i="166" s="1"/>
  <c r="AE91" i="166"/>
  <c r="AG91" i="166" s="1"/>
  <c r="AD99" i="166"/>
  <c r="AF99" i="166" s="1"/>
  <c r="AH99" i="166" s="1"/>
  <c r="AE99" i="166"/>
  <c r="AG99" i="166" s="1"/>
  <c r="AE108" i="166"/>
  <c r="AG108" i="166" s="1"/>
  <c r="AD108" i="166"/>
  <c r="AF108" i="166" s="1"/>
  <c r="AH108" i="166" s="1"/>
  <c r="AI20" i="166"/>
  <c r="AI28" i="166"/>
  <c r="AI36" i="166"/>
  <c r="AI44" i="166"/>
  <c r="AI52" i="166"/>
  <c r="AI60" i="166"/>
  <c r="AI68" i="166"/>
  <c r="AI76" i="166"/>
  <c r="AI91" i="166"/>
  <c r="AE106" i="166"/>
  <c r="AG106" i="166" s="1"/>
  <c r="AD106" i="166"/>
  <c r="AF106" i="166" s="1"/>
  <c r="AH106" i="166" s="1"/>
  <c r="AI23" i="166"/>
  <c r="AI31" i="166"/>
  <c r="AI39" i="166"/>
  <c r="AI47" i="166"/>
  <c r="AI55" i="166"/>
  <c r="AI63" i="166"/>
  <c r="AI71" i="166"/>
  <c r="AE110" i="166"/>
  <c r="AG110" i="166" s="1"/>
  <c r="AD110" i="166"/>
  <c r="AF110" i="166" s="1"/>
  <c r="AH110" i="166" s="1"/>
  <c r="AE17" i="166"/>
  <c r="AG17" i="166" s="1"/>
  <c r="AD17" i="166"/>
  <c r="AF17" i="166" s="1"/>
  <c r="AH17" i="166" s="1"/>
  <c r="AE25" i="166"/>
  <c r="AG25" i="166" s="1"/>
  <c r="AD25" i="166"/>
  <c r="AF25" i="166" s="1"/>
  <c r="AH25" i="166" s="1"/>
  <c r="AE33" i="166"/>
  <c r="AG33" i="166" s="1"/>
  <c r="AD33" i="166"/>
  <c r="AF33" i="166" s="1"/>
  <c r="AH33" i="166" s="1"/>
  <c r="AE41" i="166"/>
  <c r="AG41" i="166" s="1"/>
  <c r="AD41" i="166"/>
  <c r="AF41" i="166" s="1"/>
  <c r="AH41" i="166" s="1"/>
  <c r="AE49" i="166"/>
  <c r="AG49" i="166" s="1"/>
  <c r="AD49" i="166"/>
  <c r="AF49" i="166" s="1"/>
  <c r="AH49" i="166" s="1"/>
  <c r="AE57" i="166"/>
  <c r="AG57" i="166" s="1"/>
  <c r="AD57" i="166"/>
  <c r="AF57" i="166" s="1"/>
  <c r="AH57" i="166" s="1"/>
  <c r="AE65" i="166"/>
  <c r="AG65" i="166" s="1"/>
  <c r="AD65" i="166"/>
  <c r="AF65" i="166" s="1"/>
  <c r="AH65" i="166" s="1"/>
  <c r="AE73" i="166"/>
  <c r="AG73" i="166" s="1"/>
  <c r="AD73" i="166"/>
  <c r="AF73" i="166" s="1"/>
  <c r="AH73" i="166" s="1"/>
  <c r="AE82" i="166"/>
  <c r="AG82" i="166" s="1"/>
  <c r="AD82" i="166"/>
  <c r="AF82" i="166" s="1"/>
  <c r="AH82" i="166" s="1"/>
  <c r="AE90" i="166"/>
  <c r="AG90" i="166" s="1"/>
  <c r="AD90" i="166"/>
  <c r="AF90" i="166" s="1"/>
  <c r="AH90" i="166" s="1"/>
  <c r="AE98" i="166"/>
  <c r="AG98" i="166" s="1"/>
  <c r="AD98" i="166"/>
  <c r="AF98" i="166" s="1"/>
  <c r="AH98" i="166" s="1"/>
  <c r="AI115" i="166"/>
  <c r="AD77" i="166"/>
  <c r="AF77" i="166" s="1"/>
  <c r="AH77" i="166" s="1"/>
  <c r="AE77" i="166"/>
  <c r="AG77" i="166" s="1"/>
  <c r="AD85" i="166"/>
  <c r="AF85" i="166" s="1"/>
  <c r="AH85" i="166" s="1"/>
  <c r="AE85" i="166"/>
  <c r="AG85" i="166" s="1"/>
  <c r="AD93" i="166"/>
  <c r="AF93" i="166" s="1"/>
  <c r="AH93" i="166" s="1"/>
  <c r="AE93" i="166"/>
  <c r="AG93" i="166" s="1"/>
  <c r="AD101" i="166"/>
  <c r="AF101" i="166" s="1"/>
  <c r="AH101" i="166" s="1"/>
  <c r="AE101" i="166"/>
  <c r="AG101" i="166" s="1"/>
  <c r="AE109" i="166"/>
  <c r="AG109" i="166" s="1"/>
  <c r="AD109" i="166"/>
  <c r="AF109" i="166" s="1"/>
  <c r="AH109" i="166" s="1"/>
  <c r="AE20" i="166"/>
  <c r="AG20" i="166" s="1"/>
  <c r="AD20" i="166"/>
  <c r="AF20" i="166" s="1"/>
  <c r="AH20" i="166" s="1"/>
  <c r="AE28" i="166"/>
  <c r="AG28" i="166" s="1"/>
  <c r="AD28" i="166"/>
  <c r="AF28" i="166" s="1"/>
  <c r="AH28" i="166" s="1"/>
  <c r="AE36" i="166"/>
  <c r="AG36" i="166" s="1"/>
  <c r="AD36" i="166"/>
  <c r="AF36" i="166" s="1"/>
  <c r="AH36" i="166" s="1"/>
  <c r="AE44" i="166"/>
  <c r="AG44" i="166" s="1"/>
  <c r="AD44" i="166"/>
  <c r="AF44" i="166" s="1"/>
  <c r="AH44" i="166" s="1"/>
  <c r="AE52" i="166"/>
  <c r="AG52" i="166" s="1"/>
  <c r="AD52" i="166"/>
  <c r="AF52" i="166" s="1"/>
  <c r="AH52" i="166" s="1"/>
  <c r="AE60" i="166"/>
  <c r="AG60" i="166" s="1"/>
  <c r="AD60" i="166"/>
  <c r="AF60" i="166" s="1"/>
  <c r="AH60" i="166" s="1"/>
  <c r="AE68" i="166"/>
  <c r="AG68" i="166" s="1"/>
  <c r="AD68" i="166"/>
  <c r="AF68" i="166" s="1"/>
  <c r="AH68" i="166" s="1"/>
  <c r="AE76" i="166"/>
  <c r="AG76" i="166" s="1"/>
  <c r="AD76" i="166"/>
  <c r="AF76" i="166" s="1"/>
  <c r="AH76" i="166" s="1"/>
  <c r="AD23" i="166"/>
  <c r="AF23" i="166" s="1"/>
  <c r="AH23" i="166" s="1"/>
  <c r="AE23" i="166"/>
  <c r="AG23" i="166" s="1"/>
  <c r="AD31" i="166"/>
  <c r="AF31" i="166" s="1"/>
  <c r="AH31" i="166" s="1"/>
  <c r="AE31" i="166"/>
  <c r="AG31" i="166" s="1"/>
  <c r="AD39" i="166"/>
  <c r="AF39" i="166" s="1"/>
  <c r="AH39" i="166" s="1"/>
  <c r="AE39" i="166"/>
  <c r="AG39" i="166" s="1"/>
  <c r="AD47" i="166"/>
  <c r="AF47" i="166" s="1"/>
  <c r="AH47" i="166" s="1"/>
  <c r="AE47" i="166"/>
  <c r="AG47" i="166" s="1"/>
  <c r="AD55" i="166"/>
  <c r="AF55" i="166" s="1"/>
  <c r="AH55" i="166" s="1"/>
  <c r="AE55" i="166"/>
  <c r="AG55" i="166" s="1"/>
  <c r="AD63" i="166"/>
  <c r="AF63" i="166" s="1"/>
  <c r="AH63" i="166" s="1"/>
  <c r="AE63" i="166"/>
  <c r="AG63" i="166" s="1"/>
  <c r="AD71" i="166"/>
  <c r="AF71" i="166" s="1"/>
  <c r="AH71" i="166" s="1"/>
  <c r="AE71" i="166"/>
  <c r="AG71" i="166" s="1"/>
  <c r="AI108" i="166"/>
  <c r="AE18" i="166"/>
  <c r="AG18" i="166" s="1"/>
  <c r="AD18" i="166"/>
  <c r="AF18" i="166" s="1"/>
  <c r="AH18" i="166" s="1"/>
  <c r="AE26" i="166"/>
  <c r="AG26" i="166" s="1"/>
  <c r="AD26" i="166"/>
  <c r="AF26" i="166" s="1"/>
  <c r="AH26" i="166" s="1"/>
  <c r="AE34" i="166"/>
  <c r="AG34" i="166" s="1"/>
  <c r="AD34" i="166"/>
  <c r="AF34" i="166" s="1"/>
  <c r="AH34" i="166" s="1"/>
  <c r="AE42" i="166"/>
  <c r="AG42" i="166" s="1"/>
  <c r="AD42" i="166"/>
  <c r="AF42" i="166" s="1"/>
  <c r="AH42" i="166" s="1"/>
  <c r="AE50" i="166"/>
  <c r="AG50" i="166" s="1"/>
  <c r="AD50" i="166"/>
  <c r="AF50" i="166" s="1"/>
  <c r="AH50" i="166" s="1"/>
  <c r="AE58" i="166"/>
  <c r="AG58" i="166" s="1"/>
  <c r="AD58" i="166"/>
  <c r="AF58" i="166" s="1"/>
  <c r="AH58" i="166" s="1"/>
  <c r="AE66" i="166"/>
  <c r="AG66" i="166" s="1"/>
  <c r="AD66" i="166"/>
  <c r="AF66" i="166" s="1"/>
  <c r="AH66" i="166" s="1"/>
  <c r="AE74" i="166"/>
  <c r="AG74" i="166" s="1"/>
  <c r="AD74" i="166"/>
  <c r="AF74" i="166" s="1"/>
  <c r="AH74" i="166" s="1"/>
  <c r="AI18" i="166"/>
  <c r="AI26" i="166"/>
  <c r="AI34" i="166"/>
  <c r="AI42" i="166"/>
  <c r="AI50" i="166"/>
  <c r="AI58" i="166"/>
  <c r="AI66" i="166"/>
  <c r="AI74" i="166"/>
  <c r="AE84" i="166"/>
  <c r="AG84" i="166" s="1"/>
  <c r="AD84" i="166"/>
  <c r="AF84" i="166" s="1"/>
  <c r="AH84" i="166" s="1"/>
  <c r="AE92" i="166"/>
  <c r="AG92" i="166" s="1"/>
  <c r="AD92" i="166"/>
  <c r="AF92" i="166" s="1"/>
  <c r="AH92" i="166" s="1"/>
  <c r="AE100" i="166"/>
  <c r="AG100" i="166" s="1"/>
  <c r="AD100" i="166"/>
  <c r="AF100" i="166" s="1"/>
  <c r="AH100" i="166" s="1"/>
  <c r="AD111" i="166"/>
  <c r="AF111" i="166" s="1"/>
  <c r="AH111" i="166" s="1"/>
  <c r="AE111" i="166"/>
  <c r="AG111" i="166" s="1"/>
  <c r="AI78" i="166"/>
  <c r="AI86" i="166"/>
  <c r="AI94" i="166"/>
  <c r="AI102" i="166"/>
  <c r="AI110" i="166"/>
  <c r="AD79" i="166"/>
  <c r="AF79" i="166" s="1"/>
  <c r="AH79" i="166" s="1"/>
  <c r="AE79" i="166"/>
  <c r="AG79" i="166" s="1"/>
  <c r="AD87" i="166"/>
  <c r="AF87" i="166" s="1"/>
  <c r="AH87" i="166" s="1"/>
  <c r="AE87" i="166"/>
  <c r="AG87" i="166" s="1"/>
  <c r="AD95" i="166"/>
  <c r="AF95" i="166" s="1"/>
  <c r="AH95" i="166" s="1"/>
  <c r="AE95" i="166"/>
  <c r="AG95" i="166" s="1"/>
  <c r="AD103" i="166"/>
  <c r="AF103" i="166" s="1"/>
  <c r="AH103" i="166" s="1"/>
  <c r="AE103" i="166"/>
  <c r="AG103" i="166" s="1"/>
  <c r="AD115" i="166"/>
  <c r="AF115" i="166" s="1"/>
  <c r="AH115" i="166" s="1"/>
  <c r="AE115" i="166"/>
  <c r="AG115" i="166" s="1"/>
  <c r="AC116" i="166"/>
  <c r="AI16" i="166"/>
  <c r="AI83" i="166"/>
  <c r="AI99" i="166"/>
  <c r="AE112" i="166"/>
  <c r="AG112" i="166" s="1"/>
  <c r="AD112" i="166"/>
  <c r="AF112" i="166" s="1"/>
  <c r="AH112" i="166" s="1"/>
  <c r="AE21" i="166"/>
  <c r="AG21" i="166" s="1"/>
  <c r="AD21" i="166"/>
  <c r="AF21" i="166" s="1"/>
  <c r="AH21" i="166" s="1"/>
  <c r="AE29" i="166"/>
  <c r="AG29" i="166" s="1"/>
  <c r="AD29" i="166"/>
  <c r="AF29" i="166" s="1"/>
  <c r="AH29" i="166" s="1"/>
  <c r="AE37" i="166"/>
  <c r="AG37" i="166" s="1"/>
  <c r="AD37" i="166"/>
  <c r="AF37" i="166" s="1"/>
  <c r="AH37" i="166" s="1"/>
  <c r="AE45" i="166"/>
  <c r="AG45" i="166" s="1"/>
  <c r="AD45" i="166"/>
  <c r="AF45" i="166" s="1"/>
  <c r="AH45" i="166" s="1"/>
  <c r="AE53" i="166"/>
  <c r="AG53" i="166" s="1"/>
  <c r="AD53" i="166"/>
  <c r="AF53" i="166" s="1"/>
  <c r="AH53" i="166" s="1"/>
  <c r="AE61" i="166"/>
  <c r="AG61" i="166" s="1"/>
  <c r="AD61" i="166"/>
  <c r="AF61" i="166" s="1"/>
  <c r="AH61" i="166" s="1"/>
  <c r="AE69" i="166"/>
  <c r="AG69" i="166" s="1"/>
  <c r="AD69" i="166"/>
  <c r="AF69" i="166" s="1"/>
  <c r="AH69" i="166" s="1"/>
  <c r="AE78" i="166"/>
  <c r="AG78" i="166" s="1"/>
  <c r="AD78" i="166"/>
  <c r="AF78" i="166" s="1"/>
  <c r="AH78" i="166" s="1"/>
  <c r="AE86" i="166"/>
  <c r="AG86" i="166" s="1"/>
  <c r="AD86" i="166"/>
  <c r="AF86" i="166" s="1"/>
  <c r="AH86" i="166" s="1"/>
  <c r="AE94" i="166"/>
  <c r="AG94" i="166" s="1"/>
  <c r="AD94" i="166"/>
  <c r="AF94" i="166" s="1"/>
  <c r="AH94" i="166" s="1"/>
  <c r="AE102" i="166"/>
  <c r="AG102" i="166" s="1"/>
  <c r="AD102" i="166"/>
  <c r="AF102" i="166" s="1"/>
  <c r="AH102" i="166" s="1"/>
  <c r="AE114" i="166"/>
  <c r="AG114" i="166" s="1"/>
  <c r="AD114" i="166"/>
  <c r="AF114" i="166" s="1"/>
  <c r="AH114" i="166" s="1"/>
  <c r="AD81" i="166"/>
  <c r="AF81" i="166" s="1"/>
  <c r="AH81" i="166" s="1"/>
  <c r="AE81" i="166"/>
  <c r="AG81" i="166" s="1"/>
  <c r="AD89" i="166"/>
  <c r="AF89" i="166" s="1"/>
  <c r="AH89" i="166" s="1"/>
  <c r="AE89" i="166"/>
  <c r="AG89" i="166" s="1"/>
  <c r="AD97" i="166"/>
  <c r="AF97" i="166" s="1"/>
  <c r="AH97" i="166" s="1"/>
  <c r="AE97" i="166"/>
  <c r="AG97" i="166" s="1"/>
  <c r="AD105" i="166"/>
  <c r="AF105" i="166" s="1"/>
  <c r="AH105" i="166" s="1"/>
  <c r="AE105" i="166"/>
  <c r="AG105" i="166" s="1"/>
  <c r="AE113" i="166"/>
  <c r="AG113" i="166" s="1"/>
  <c r="AD113" i="166"/>
  <c r="AF113" i="166" s="1"/>
  <c r="AH113" i="166" s="1"/>
  <c r="AB116" i="166"/>
  <c r="AE16" i="166"/>
  <c r="AD16" i="166"/>
  <c r="AF16" i="166" s="1"/>
  <c r="AH16" i="166" s="1"/>
  <c r="AH116" i="166" s="1"/>
  <c r="AE24" i="166"/>
  <c r="AG24" i="166" s="1"/>
  <c r="AD24" i="166"/>
  <c r="AF24" i="166" s="1"/>
  <c r="AH24" i="166" s="1"/>
  <c r="AE32" i="166"/>
  <c r="AG32" i="166" s="1"/>
  <c r="AD32" i="166"/>
  <c r="AF32" i="166" s="1"/>
  <c r="AH32" i="166" s="1"/>
  <c r="AE40" i="166"/>
  <c r="AG40" i="166" s="1"/>
  <c r="AD40" i="166"/>
  <c r="AF40" i="166" s="1"/>
  <c r="AH40" i="166" s="1"/>
  <c r="AE48" i="166"/>
  <c r="AG48" i="166" s="1"/>
  <c r="AD48" i="166"/>
  <c r="AF48" i="166" s="1"/>
  <c r="AH48" i="166" s="1"/>
  <c r="AE56" i="166"/>
  <c r="AG56" i="166" s="1"/>
  <c r="AD56" i="166"/>
  <c r="AF56" i="166" s="1"/>
  <c r="AH56" i="166" s="1"/>
  <c r="AE64" i="166"/>
  <c r="AG64" i="166" s="1"/>
  <c r="AD64" i="166"/>
  <c r="AF64" i="166" s="1"/>
  <c r="AH64" i="166" s="1"/>
  <c r="AE72" i="166"/>
  <c r="AG72" i="166" s="1"/>
  <c r="AD72" i="166"/>
  <c r="AF72" i="166" s="1"/>
  <c r="AH72" i="166" s="1"/>
  <c r="AD19" i="166"/>
  <c r="AF19" i="166" s="1"/>
  <c r="AH19" i="166" s="1"/>
  <c r="AE19" i="166"/>
  <c r="AG19" i="166" s="1"/>
  <c r="AD27" i="166"/>
  <c r="AF27" i="166" s="1"/>
  <c r="AH27" i="166" s="1"/>
  <c r="AE27" i="166"/>
  <c r="AG27" i="166" s="1"/>
  <c r="AD35" i="166"/>
  <c r="AF35" i="166" s="1"/>
  <c r="AH35" i="166" s="1"/>
  <c r="AE35" i="166"/>
  <c r="AG35" i="166" s="1"/>
  <c r="AD43" i="166"/>
  <c r="AF43" i="166" s="1"/>
  <c r="AH43" i="166" s="1"/>
  <c r="AE43" i="166"/>
  <c r="AG43" i="166" s="1"/>
  <c r="AD51" i="166"/>
  <c r="AF51" i="166" s="1"/>
  <c r="AH51" i="166" s="1"/>
  <c r="AE51" i="166"/>
  <c r="AG51" i="166" s="1"/>
  <c r="AD59" i="166"/>
  <c r="AF59" i="166" s="1"/>
  <c r="AH59" i="166" s="1"/>
  <c r="AE59" i="166"/>
  <c r="AG59" i="166" s="1"/>
  <c r="AD67" i="166"/>
  <c r="AF67" i="166" s="1"/>
  <c r="AH67" i="166" s="1"/>
  <c r="AE67" i="166"/>
  <c r="AG67" i="166" s="1"/>
  <c r="AD75" i="166"/>
  <c r="AF75" i="166" s="1"/>
  <c r="AH75" i="166" s="1"/>
  <c r="AE75" i="166"/>
  <c r="AG75" i="166" s="1"/>
  <c r="AI87" i="166"/>
  <c r="AI103" i="166"/>
  <c r="AE22" i="166"/>
  <c r="AG22" i="166" s="1"/>
  <c r="AD22" i="166"/>
  <c r="AF22" i="166" s="1"/>
  <c r="AH22" i="166" s="1"/>
  <c r="AE30" i="166"/>
  <c r="AG30" i="166" s="1"/>
  <c r="AD30" i="166"/>
  <c r="AF30" i="166" s="1"/>
  <c r="AH30" i="166" s="1"/>
  <c r="AE38" i="166"/>
  <c r="AG38" i="166" s="1"/>
  <c r="AD38" i="166"/>
  <c r="AF38" i="166" s="1"/>
  <c r="AH38" i="166" s="1"/>
  <c r="AE46" i="166"/>
  <c r="AG46" i="166" s="1"/>
  <c r="AD46" i="166"/>
  <c r="AF46" i="166" s="1"/>
  <c r="AH46" i="166" s="1"/>
  <c r="AE54" i="166"/>
  <c r="AG54" i="166" s="1"/>
  <c r="AD54" i="166"/>
  <c r="AF54" i="166" s="1"/>
  <c r="AH54" i="166" s="1"/>
  <c r="AE62" i="166"/>
  <c r="AG62" i="166" s="1"/>
  <c r="AD62" i="166"/>
  <c r="AF62" i="166" s="1"/>
  <c r="AH62" i="166" s="1"/>
  <c r="AE70" i="166"/>
  <c r="AG70" i="166" s="1"/>
  <c r="AD70" i="166"/>
  <c r="AF70" i="166" s="1"/>
  <c r="AH70" i="166" s="1"/>
  <c r="AD107" i="166"/>
  <c r="AF107" i="166" s="1"/>
  <c r="AH107" i="166" s="1"/>
  <c r="AE107" i="166"/>
  <c r="AG107" i="166" s="1"/>
  <c r="AI22" i="166"/>
  <c r="AI30" i="166"/>
  <c r="AI38" i="166"/>
  <c r="AI46" i="166"/>
  <c r="AI54" i="166"/>
  <c r="AI62" i="166"/>
  <c r="AI70" i="166"/>
  <c r="AE80" i="166"/>
  <c r="AG80" i="166" s="1"/>
  <c r="AD80" i="166"/>
  <c r="AF80" i="166" s="1"/>
  <c r="AH80" i="166" s="1"/>
  <c r="AE88" i="166"/>
  <c r="AG88" i="166" s="1"/>
  <c r="AD88" i="166"/>
  <c r="AF88" i="166" s="1"/>
  <c r="AH88" i="166" s="1"/>
  <c r="AE96" i="166"/>
  <c r="AG96" i="166" s="1"/>
  <c r="AD96" i="166"/>
  <c r="AF96" i="166" s="1"/>
  <c r="AH96" i="166" s="1"/>
  <c r="AE104" i="166"/>
  <c r="AG104" i="166" s="1"/>
  <c r="AD104" i="166"/>
  <c r="AF104" i="166" s="1"/>
  <c r="AH104" i="166" s="1"/>
  <c r="AI111" i="166"/>
  <c r="AI82" i="166"/>
  <c r="AI90" i="166"/>
  <c r="AI98" i="166"/>
  <c r="AI106" i="166"/>
  <c r="AI114" i="166"/>
  <c r="AI19" i="164"/>
  <c r="AI111" i="164"/>
  <c r="AI115" i="164"/>
  <c r="AD54" i="164"/>
  <c r="AF54" i="164" s="1"/>
  <c r="AH54" i="164" s="1"/>
  <c r="AE54" i="164"/>
  <c r="AG54" i="164" s="1"/>
  <c r="AE88" i="164"/>
  <c r="AG88" i="164" s="1"/>
  <c r="AD88" i="164"/>
  <c r="AF88" i="164" s="1"/>
  <c r="AH88" i="164" s="1"/>
  <c r="AC116" i="164"/>
  <c r="AI16" i="164"/>
  <c r="AD22" i="164"/>
  <c r="AF22" i="164" s="1"/>
  <c r="AH22" i="164" s="1"/>
  <c r="AE22" i="164"/>
  <c r="AG22" i="164" s="1"/>
  <c r="AE72" i="164"/>
  <c r="AG72" i="164" s="1"/>
  <c r="AD72" i="164"/>
  <c r="AF72" i="164" s="1"/>
  <c r="AH72" i="164" s="1"/>
  <c r="AD27" i="164"/>
  <c r="AF27" i="164" s="1"/>
  <c r="AH27" i="164" s="1"/>
  <c r="AE27" i="164"/>
  <c r="AG27" i="164" s="1"/>
  <c r="AD51" i="164"/>
  <c r="AF51" i="164" s="1"/>
  <c r="AH51" i="164" s="1"/>
  <c r="AE51" i="164"/>
  <c r="AG51" i="164" s="1"/>
  <c r="AD75" i="164"/>
  <c r="AF75" i="164" s="1"/>
  <c r="AH75" i="164" s="1"/>
  <c r="AE75" i="164"/>
  <c r="AG75" i="164" s="1"/>
  <c r="AD99" i="164"/>
  <c r="AF99" i="164" s="1"/>
  <c r="AH99" i="164" s="1"/>
  <c r="AE99" i="164"/>
  <c r="AG99" i="164" s="1"/>
  <c r="AE37" i="164"/>
  <c r="AG37" i="164" s="1"/>
  <c r="AD37" i="164"/>
  <c r="AF37" i="164" s="1"/>
  <c r="AH37" i="164" s="1"/>
  <c r="AE61" i="164"/>
  <c r="AG61" i="164" s="1"/>
  <c r="AD61" i="164"/>
  <c r="AF61" i="164" s="1"/>
  <c r="AH61" i="164" s="1"/>
  <c r="AE85" i="164"/>
  <c r="AG85" i="164" s="1"/>
  <c r="AD85" i="164"/>
  <c r="AF85" i="164" s="1"/>
  <c r="AH85" i="164" s="1"/>
  <c r="AE109" i="164"/>
  <c r="AG109" i="164" s="1"/>
  <c r="AD109" i="164"/>
  <c r="AF109" i="164" s="1"/>
  <c r="AH109" i="164" s="1"/>
  <c r="AD17" i="164"/>
  <c r="AF17" i="164" s="1"/>
  <c r="AH17" i="164" s="1"/>
  <c r="AE17" i="164"/>
  <c r="AG17" i="164" s="1"/>
  <c r="AE28" i="164"/>
  <c r="AG28" i="164" s="1"/>
  <c r="AD28" i="164"/>
  <c r="AF28" i="164" s="1"/>
  <c r="AH28" i="164" s="1"/>
  <c r="AE44" i="164"/>
  <c r="AG44" i="164" s="1"/>
  <c r="AD44" i="164"/>
  <c r="AF44" i="164" s="1"/>
  <c r="AH44" i="164" s="1"/>
  <c r="AD58" i="164"/>
  <c r="AF58" i="164" s="1"/>
  <c r="AH58" i="164" s="1"/>
  <c r="AE58" i="164"/>
  <c r="AG58" i="164" s="1"/>
  <c r="AE68" i="164"/>
  <c r="AG68" i="164" s="1"/>
  <c r="AD68" i="164"/>
  <c r="AF68" i="164" s="1"/>
  <c r="AH68" i="164" s="1"/>
  <c r="AD82" i="164"/>
  <c r="AF82" i="164" s="1"/>
  <c r="AH82" i="164" s="1"/>
  <c r="AE82" i="164"/>
  <c r="AG82" i="164" s="1"/>
  <c r="AD90" i="164"/>
  <c r="AF90" i="164" s="1"/>
  <c r="AH90" i="164" s="1"/>
  <c r="AE90" i="164"/>
  <c r="AG90" i="164" s="1"/>
  <c r="AD102" i="164"/>
  <c r="AF102" i="164" s="1"/>
  <c r="AH102" i="164" s="1"/>
  <c r="AE102" i="164"/>
  <c r="AG102" i="164" s="1"/>
  <c r="AE19" i="164"/>
  <c r="AG19" i="164" s="1"/>
  <c r="AD19" i="164"/>
  <c r="AF19" i="164" s="1"/>
  <c r="AH19" i="164" s="1"/>
  <c r="AI31" i="164"/>
  <c r="AI47" i="164"/>
  <c r="AI63" i="164"/>
  <c r="AI79" i="164"/>
  <c r="AI95" i="164"/>
  <c r="AI113" i="164"/>
  <c r="AI25" i="164"/>
  <c r="AI41" i="164"/>
  <c r="AI57" i="164"/>
  <c r="AI73" i="164"/>
  <c r="AI89" i="164"/>
  <c r="AI105" i="164"/>
  <c r="AI18" i="164"/>
  <c r="AE40" i="164"/>
  <c r="AG40" i="164" s="1"/>
  <c r="AD40" i="164"/>
  <c r="AF40" i="164" s="1"/>
  <c r="AH40" i="164" s="1"/>
  <c r="AE56" i="164"/>
  <c r="AG56" i="164" s="1"/>
  <c r="AD56" i="164"/>
  <c r="AF56" i="164" s="1"/>
  <c r="AH56" i="164" s="1"/>
  <c r="AD78" i="164"/>
  <c r="AF78" i="164" s="1"/>
  <c r="AH78" i="164" s="1"/>
  <c r="AE78" i="164"/>
  <c r="AG78" i="164" s="1"/>
  <c r="AD110" i="164"/>
  <c r="AF110" i="164" s="1"/>
  <c r="AH110" i="164" s="1"/>
  <c r="AE110" i="164"/>
  <c r="AG110" i="164" s="1"/>
  <c r="AI21" i="164"/>
  <c r="AI28" i="164"/>
  <c r="AI36" i="164"/>
  <c r="AI44" i="164"/>
  <c r="AI52" i="164"/>
  <c r="AI60" i="164"/>
  <c r="AI68" i="164"/>
  <c r="AI76" i="164"/>
  <c r="AI84" i="164"/>
  <c r="AI92" i="164"/>
  <c r="AI100" i="164"/>
  <c r="AI108" i="164"/>
  <c r="AI30" i="164"/>
  <c r="AI38" i="164"/>
  <c r="AI46" i="164"/>
  <c r="AI54" i="164"/>
  <c r="AI62" i="164"/>
  <c r="AI70" i="164"/>
  <c r="AI78" i="164"/>
  <c r="AI86" i="164"/>
  <c r="AI94" i="164"/>
  <c r="AI102" i="164"/>
  <c r="AI110" i="164"/>
  <c r="AD111" i="164"/>
  <c r="AF111" i="164" s="1"/>
  <c r="AH111" i="164" s="1"/>
  <c r="AE111" i="164"/>
  <c r="AG111" i="164" s="1"/>
  <c r="AD38" i="164"/>
  <c r="AF38" i="164" s="1"/>
  <c r="AH38" i="164" s="1"/>
  <c r="AE38" i="164"/>
  <c r="AG38" i="164" s="1"/>
  <c r="AE80" i="164"/>
  <c r="AG80" i="164" s="1"/>
  <c r="AD80" i="164"/>
  <c r="AF80" i="164" s="1"/>
  <c r="AH80" i="164" s="1"/>
  <c r="AD98" i="164"/>
  <c r="AF98" i="164" s="1"/>
  <c r="AH98" i="164" s="1"/>
  <c r="AE98" i="164"/>
  <c r="AG98" i="164" s="1"/>
  <c r="AE52" i="164"/>
  <c r="AG52" i="164" s="1"/>
  <c r="AD52" i="164"/>
  <c r="AF52" i="164" s="1"/>
  <c r="AH52" i="164" s="1"/>
  <c r="AE20" i="164"/>
  <c r="AG20" i="164" s="1"/>
  <c r="AD20" i="164"/>
  <c r="AF20" i="164" s="1"/>
  <c r="AH20" i="164" s="1"/>
  <c r="AD43" i="164"/>
  <c r="AF43" i="164" s="1"/>
  <c r="AH43" i="164" s="1"/>
  <c r="AE43" i="164"/>
  <c r="AG43" i="164" s="1"/>
  <c r="AD67" i="164"/>
  <c r="AF67" i="164" s="1"/>
  <c r="AH67" i="164" s="1"/>
  <c r="AE67" i="164"/>
  <c r="AG67" i="164" s="1"/>
  <c r="AD91" i="164"/>
  <c r="AF91" i="164" s="1"/>
  <c r="AH91" i="164" s="1"/>
  <c r="AE91" i="164"/>
  <c r="AG91" i="164" s="1"/>
  <c r="AE29" i="164"/>
  <c r="AG29" i="164" s="1"/>
  <c r="AD29" i="164"/>
  <c r="AF29" i="164" s="1"/>
  <c r="AH29" i="164" s="1"/>
  <c r="AE53" i="164"/>
  <c r="AG53" i="164" s="1"/>
  <c r="AD53" i="164"/>
  <c r="AF53" i="164" s="1"/>
  <c r="AH53" i="164" s="1"/>
  <c r="AE77" i="164"/>
  <c r="AG77" i="164" s="1"/>
  <c r="AD77" i="164"/>
  <c r="AF77" i="164" s="1"/>
  <c r="AH77" i="164" s="1"/>
  <c r="AE101" i="164"/>
  <c r="AG101" i="164" s="1"/>
  <c r="AD101" i="164"/>
  <c r="AF101" i="164" s="1"/>
  <c r="AH101" i="164" s="1"/>
  <c r="AD18" i="164"/>
  <c r="AF18" i="164" s="1"/>
  <c r="AH18" i="164" s="1"/>
  <c r="AE18" i="164"/>
  <c r="AG18" i="164" s="1"/>
  <c r="AE21" i="164"/>
  <c r="AG21" i="164" s="1"/>
  <c r="AD21" i="164"/>
  <c r="AF21" i="164" s="1"/>
  <c r="AH21" i="164" s="1"/>
  <c r="AD34" i="164"/>
  <c r="AF34" i="164" s="1"/>
  <c r="AH34" i="164" s="1"/>
  <c r="AE34" i="164"/>
  <c r="AG34" i="164" s="1"/>
  <c r="AE48" i="164"/>
  <c r="AG48" i="164" s="1"/>
  <c r="AD48" i="164"/>
  <c r="AF48" i="164" s="1"/>
  <c r="AH48" i="164" s="1"/>
  <c r="AE60" i="164"/>
  <c r="AG60" i="164" s="1"/>
  <c r="AD60" i="164"/>
  <c r="AF60" i="164" s="1"/>
  <c r="AH60" i="164" s="1"/>
  <c r="AD74" i="164"/>
  <c r="AF74" i="164" s="1"/>
  <c r="AH74" i="164" s="1"/>
  <c r="AE74" i="164"/>
  <c r="AG74" i="164" s="1"/>
  <c r="AE84" i="164"/>
  <c r="AG84" i="164" s="1"/>
  <c r="AD84" i="164"/>
  <c r="AF84" i="164" s="1"/>
  <c r="AH84" i="164" s="1"/>
  <c r="AE92" i="164"/>
  <c r="AG92" i="164" s="1"/>
  <c r="AD92" i="164"/>
  <c r="AF92" i="164" s="1"/>
  <c r="AH92" i="164" s="1"/>
  <c r="AD106" i="164"/>
  <c r="AF106" i="164" s="1"/>
  <c r="AH106" i="164" s="1"/>
  <c r="AE106" i="164"/>
  <c r="AG106" i="164" s="1"/>
  <c r="AI20" i="164"/>
  <c r="AI35" i="164"/>
  <c r="AI51" i="164"/>
  <c r="AI67" i="164"/>
  <c r="AI83" i="164"/>
  <c r="AI99" i="164"/>
  <c r="AI29" i="164"/>
  <c r="AI45" i="164"/>
  <c r="AI61" i="164"/>
  <c r="AI77" i="164"/>
  <c r="AI93" i="164"/>
  <c r="AI109" i="164"/>
  <c r="AE24" i="164"/>
  <c r="AG24" i="164" s="1"/>
  <c r="AD24" i="164"/>
  <c r="AF24" i="164" s="1"/>
  <c r="AH24" i="164" s="1"/>
  <c r="AD42" i="164"/>
  <c r="AF42" i="164" s="1"/>
  <c r="AH42" i="164" s="1"/>
  <c r="AE42" i="164"/>
  <c r="AG42" i="164" s="1"/>
  <c r="AE64" i="164"/>
  <c r="AG64" i="164" s="1"/>
  <c r="AD64" i="164"/>
  <c r="AF64" i="164" s="1"/>
  <c r="AH64" i="164" s="1"/>
  <c r="AD94" i="164"/>
  <c r="AF94" i="164" s="1"/>
  <c r="AH94" i="164" s="1"/>
  <c r="AE94" i="164"/>
  <c r="AG94" i="164" s="1"/>
  <c r="AB116" i="164"/>
  <c r="AE16" i="164"/>
  <c r="AD16" i="164"/>
  <c r="AF16" i="164" s="1"/>
  <c r="AH16" i="164" s="1"/>
  <c r="AH116" i="164" s="1"/>
  <c r="AD23" i="164"/>
  <c r="AF23" i="164" s="1"/>
  <c r="AH23" i="164" s="1"/>
  <c r="AE23" i="164"/>
  <c r="AG23" i="164" s="1"/>
  <c r="AD31" i="164"/>
  <c r="AF31" i="164" s="1"/>
  <c r="AH31" i="164" s="1"/>
  <c r="AE31" i="164"/>
  <c r="AG31" i="164" s="1"/>
  <c r="AD39" i="164"/>
  <c r="AF39" i="164" s="1"/>
  <c r="AH39" i="164" s="1"/>
  <c r="AE39" i="164"/>
  <c r="AG39" i="164" s="1"/>
  <c r="AD47" i="164"/>
  <c r="AF47" i="164" s="1"/>
  <c r="AH47" i="164" s="1"/>
  <c r="AE47" i="164"/>
  <c r="AG47" i="164" s="1"/>
  <c r="AD55" i="164"/>
  <c r="AF55" i="164" s="1"/>
  <c r="AH55" i="164" s="1"/>
  <c r="AE55" i="164"/>
  <c r="AG55" i="164" s="1"/>
  <c r="AD63" i="164"/>
  <c r="AF63" i="164" s="1"/>
  <c r="AH63" i="164" s="1"/>
  <c r="AE63" i="164"/>
  <c r="AG63" i="164" s="1"/>
  <c r="AD71" i="164"/>
  <c r="AF71" i="164" s="1"/>
  <c r="AH71" i="164" s="1"/>
  <c r="AE71" i="164"/>
  <c r="AG71" i="164" s="1"/>
  <c r="AD79" i="164"/>
  <c r="AF79" i="164" s="1"/>
  <c r="AH79" i="164" s="1"/>
  <c r="AE79" i="164"/>
  <c r="AG79" i="164" s="1"/>
  <c r="AD87" i="164"/>
  <c r="AF87" i="164" s="1"/>
  <c r="AH87" i="164" s="1"/>
  <c r="AE87" i="164"/>
  <c r="AG87" i="164" s="1"/>
  <c r="AD95" i="164"/>
  <c r="AF95" i="164" s="1"/>
  <c r="AH95" i="164" s="1"/>
  <c r="AE95" i="164"/>
  <c r="AG95" i="164" s="1"/>
  <c r="AD103" i="164"/>
  <c r="AF103" i="164" s="1"/>
  <c r="AH103" i="164" s="1"/>
  <c r="AE103" i="164"/>
  <c r="AG103" i="164" s="1"/>
  <c r="AE112" i="164"/>
  <c r="AG112" i="164" s="1"/>
  <c r="AD112" i="164"/>
  <c r="AF112" i="164" s="1"/>
  <c r="AH112" i="164" s="1"/>
  <c r="AE25" i="164"/>
  <c r="AG25" i="164" s="1"/>
  <c r="AD25" i="164"/>
  <c r="AF25" i="164" s="1"/>
  <c r="AH25" i="164" s="1"/>
  <c r="AE33" i="164"/>
  <c r="AG33" i="164" s="1"/>
  <c r="AD33" i="164"/>
  <c r="AF33" i="164" s="1"/>
  <c r="AH33" i="164" s="1"/>
  <c r="AE41" i="164"/>
  <c r="AG41" i="164" s="1"/>
  <c r="AD41" i="164"/>
  <c r="AF41" i="164" s="1"/>
  <c r="AH41" i="164" s="1"/>
  <c r="AE49" i="164"/>
  <c r="AG49" i="164" s="1"/>
  <c r="AD49" i="164"/>
  <c r="AF49" i="164" s="1"/>
  <c r="AH49" i="164" s="1"/>
  <c r="AE57" i="164"/>
  <c r="AG57" i="164" s="1"/>
  <c r="AD57" i="164"/>
  <c r="AF57" i="164" s="1"/>
  <c r="AH57" i="164" s="1"/>
  <c r="AE65" i="164"/>
  <c r="AG65" i="164" s="1"/>
  <c r="AD65" i="164"/>
  <c r="AF65" i="164" s="1"/>
  <c r="AH65" i="164" s="1"/>
  <c r="AE73" i="164"/>
  <c r="AG73" i="164" s="1"/>
  <c r="AD73" i="164"/>
  <c r="AF73" i="164" s="1"/>
  <c r="AH73" i="164" s="1"/>
  <c r="AE81" i="164"/>
  <c r="AG81" i="164" s="1"/>
  <c r="AD81" i="164"/>
  <c r="AF81" i="164" s="1"/>
  <c r="AH81" i="164" s="1"/>
  <c r="AE89" i="164"/>
  <c r="AG89" i="164" s="1"/>
  <c r="AD89" i="164"/>
  <c r="AF89" i="164" s="1"/>
  <c r="AH89" i="164" s="1"/>
  <c r="AE97" i="164"/>
  <c r="AG97" i="164" s="1"/>
  <c r="AD97" i="164"/>
  <c r="AF97" i="164" s="1"/>
  <c r="AH97" i="164" s="1"/>
  <c r="AE105" i="164"/>
  <c r="AG105" i="164" s="1"/>
  <c r="AD105" i="164"/>
  <c r="AF105" i="164" s="1"/>
  <c r="AH105" i="164" s="1"/>
  <c r="AD113" i="164"/>
  <c r="AF113" i="164" s="1"/>
  <c r="AH113" i="164" s="1"/>
  <c r="AE113" i="164"/>
  <c r="AG113" i="164" s="1"/>
  <c r="AI112" i="164"/>
  <c r="AD26" i="164"/>
  <c r="AF26" i="164" s="1"/>
  <c r="AH26" i="164" s="1"/>
  <c r="AE26" i="164"/>
  <c r="AG26" i="164" s="1"/>
  <c r="AD66" i="164"/>
  <c r="AF66" i="164" s="1"/>
  <c r="AH66" i="164" s="1"/>
  <c r="AE66" i="164"/>
  <c r="AG66" i="164" s="1"/>
  <c r="AE32" i="164"/>
  <c r="AG32" i="164" s="1"/>
  <c r="AD32" i="164"/>
  <c r="AF32" i="164" s="1"/>
  <c r="AH32" i="164" s="1"/>
  <c r="AE104" i="164"/>
  <c r="AG104" i="164" s="1"/>
  <c r="AD104" i="164"/>
  <c r="AF104" i="164" s="1"/>
  <c r="AH104" i="164" s="1"/>
  <c r="AD35" i="164"/>
  <c r="AF35" i="164" s="1"/>
  <c r="AH35" i="164" s="1"/>
  <c r="AE35" i="164"/>
  <c r="AG35" i="164" s="1"/>
  <c r="AD59" i="164"/>
  <c r="AF59" i="164" s="1"/>
  <c r="AH59" i="164" s="1"/>
  <c r="AE59" i="164"/>
  <c r="AG59" i="164" s="1"/>
  <c r="AD83" i="164"/>
  <c r="AF83" i="164" s="1"/>
  <c r="AH83" i="164" s="1"/>
  <c r="AE83" i="164"/>
  <c r="AG83" i="164" s="1"/>
  <c r="AD107" i="164"/>
  <c r="AF107" i="164" s="1"/>
  <c r="AH107" i="164" s="1"/>
  <c r="AE107" i="164"/>
  <c r="AG107" i="164" s="1"/>
  <c r="AE45" i="164"/>
  <c r="AG45" i="164" s="1"/>
  <c r="AD45" i="164"/>
  <c r="AF45" i="164" s="1"/>
  <c r="AH45" i="164" s="1"/>
  <c r="AE69" i="164"/>
  <c r="AG69" i="164" s="1"/>
  <c r="AD69" i="164"/>
  <c r="AF69" i="164" s="1"/>
  <c r="AH69" i="164" s="1"/>
  <c r="AE93" i="164"/>
  <c r="AG93" i="164" s="1"/>
  <c r="AD93" i="164"/>
  <c r="AF93" i="164" s="1"/>
  <c r="AH93" i="164" s="1"/>
  <c r="AI22" i="164"/>
  <c r="AE36" i="164"/>
  <c r="AG36" i="164" s="1"/>
  <c r="AD36" i="164"/>
  <c r="AF36" i="164" s="1"/>
  <c r="AH36" i="164" s="1"/>
  <c r="AD50" i="164"/>
  <c r="AF50" i="164" s="1"/>
  <c r="AH50" i="164" s="1"/>
  <c r="AE50" i="164"/>
  <c r="AG50" i="164" s="1"/>
  <c r="AD62" i="164"/>
  <c r="AF62" i="164" s="1"/>
  <c r="AH62" i="164" s="1"/>
  <c r="AE62" i="164"/>
  <c r="AG62" i="164" s="1"/>
  <c r="AE76" i="164"/>
  <c r="AG76" i="164" s="1"/>
  <c r="AD76" i="164"/>
  <c r="AF76" i="164" s="1"/>
  <c r="AH76" i="164" s="1"/>
  <c r="AD86" i="164"/>
  <c r="AF86" i="164" s="1"/>
  <c r="AH86" i="164" s="1"/>
  <c r="AE86" i="164"/>
  <c r="AG86" i="164" s="1"/>
  <c r="AE96" i="164"/>
  <c r="AG96" i="164" s="1"/>
  <c r="AD96" i="164"/>
  <c r="AF96" i="164" s="1"/>
  <c r="AH96" i="164" s="1"/>
  <c r="AE108" i="164"/>
  <c r="AG108" i="164" s="1"/>
  <c r="AD108" i="164"/>
  <c r="AF108" i="164" s="1"/>
  <c r="AH108" i="164" s="1"/>
  <c r="AI23" i="164"/>
  <c r="AI39" i="164"/>
  <c r="AI55" i="164"/>
  <c r="AI71" i="164"/>
  <c r="AI87" i="164"/>
  <c r="AI103" i="164"/>
  <c r="AI33" i="164"/>
  <c r="AI49" i="164"/>
  <c r="AI65" i="164"/>
  <c r="AI81" i="164"/>
  <c r="AI97" i="164"/>
  <c r="AE114" i="164"/>
  <c r="AG114" i="164" s="1"/>
  <c r="AD114" i="164"/>
  <c r="AF114" i="164" s="1"/>
  <c r="AH114" i="164" s="1"/>
  <c r="AD30" i="164"/>
  <c r="AF30" i="164" s="1"/>
  <c r="AH30" i="164" s="1"/>
  <c r="AE30" i="164"/>
  <c r="AG30" i="164" s="1"/>
  <c r="AD46" i="164"/>
  <c r="AF46" i="164" s="1"/>
  <c r="AH46" i="164" s="1"/>
  <c r="AE46" i="164"/>
  <c r="AG46" i="164" s="1"/>
  <c r="AD70" i="164"/>
  <c r="AF70" i="164" s="1"/>
  <c r="AH70" i="164" s="1"/>
  <c r="AE70" i="164"/>
  <c r="AG70" i="164" s="1"/>
  <c r="AE100" i="164"/>
  <c r="AG100" i="164" s="1"/>
  <c r="AD100" i="164"/>
  <c r="AF100" i="164" s="1"/>
  <c r="AH100" i="164" s="1"/>
  <c r="AI17" i="164"/>
  <c r="AI24" i="164"/>
  <c r="AI32" i="164"/>
  <c r="AI40" i="164"/>
  <c r="AI48" i="164"/>
  <c r="AI56" i="164"/>
  <c r="AI64" i="164"/>
  <c r="AI72" i="164"/>
  <c r="AI80" i="164"/>
  <c r="AI88" i="164"/>
  <c r="AI96" i="164"/>
  <c r="AI104" i="164"/>
  <c r="AI26" i="164"/>
  <c r="AI34" i="164"/>
  <c r="AI42" i="164"/>
  <c r="AI50" i="164"/>
  <c r="AI58" i="164"/>
  <c r="AI66" i="164"/>
  <c r="AI74" i="164"/>
  <c r="AI82" i="164"/>
  <c r="AI90" i="164"/>
  <c r="AI98" i="164"/>
  <c r="AI106" i="164"/>
  <c r="AI114" i="164"/>
  <c r="AD115" i="164"/>
  <c r="AF115" i="164" s="1"/>
  <c r="AH115" i="164" s="1"/>
  <c r="AE115" i="164"/>
  <c r="AG115" i="164" s="1"/>
  <c r="AI28" i="167" l="1"/>
  <c r="AI42" i="167"/>
  <c r="AI58" i="167"/>
  <c r="AI90" i="167"/>
  <c r="AI92" i="167"/>
  <c r="AI108" i="167"/>
  <c r="AI26" i="167"/>
  <c r="AI74" i="167"/>
  <c r="AI44" i="167"/>
  <c r="Q101" i="164"/>
  <c r="E101" i="164"/>
  <c r="I95" i="152"/>
  <c r="L101" i="164"/>
  <c r="I56" i="152"/>
  <c r="E62" i="164"/>
  <c r="L62" i="164"/>
  <c r="Q62" i="164"/>
  <c r="Q56" i="164"/>
  <c r="I50" i="152"/>
  <c r="E56" i="164"/>
  <c r="L56" i="164"/>
  <c r="I85" i="152"/>
  <c r="E91" i="164"/>
  <c r="L91" i="164"/>
  <c r="Q91" i="164"/>
  <c r="E67" i="164"/>
  <c r="I61" i="152"/>
  <c r="Q67" i="164"/>
  <c r="L67" i="164"/>
  <c r="L61" i="164"/>
  <c r="Q61" i="164"/>
  <c r="I55" i="152"/>
  <c r="E61" i="164"/>
  <c r="L22" i="164"/>
  <c r="E22" i="164"/>
  <c r="I16" i="152"/>
  <c r="Q22" i="164"/>
  <c r="E17" i="164"/>
  <c r="I11" i="152"/>
  <c r="Q17" i="164"/>
  <c r="L17" i="164"/>
  <c r="L105" i="164"/>
  <c r="E105" i="164"/>
  <c r="I99" i="152"/>
  <c r="Q105" i="164"/>
  <c r="E24" i="164"/>
  <c r="L24" i="164"/>
  <c r="Q24" i="164"/>
  <c r="I18" i="152"/>
  <c r="I42" i="152"/>
  <c r="E48" i="164"/>
  <c r="Q48" i="164"/>
  <c r="L48" i="164"/>
  <c r="L30" i="164"/>
  <c r="Q30" i="164"/>
  <c r="I24" i="152"/>
  <c r="E30" i="164"/>
  <c r="I72" i="152"/>
  <c r="L78" i="164"/>
  <c r="Q78" i="164"/>
  <c r="E78" i="164"/>
  <c r="Q43" i="164"/>
  <c r="E43" i="164"/>
  <c r="I37" i="152"/>
  <c r="L43" i="164"/>
  <c r="I59" i="152"/>
  <c r="L65" i="164"/>
  <c r="Q65" i="164"/>
  <c r="E65" i="164"/>
  <c r="I26" i="152"/>
  <c r="Q32" i="164"/>
  <c r="L32" i="164"/>
  <c r="E32" i="164"/>
  <c r="L96" i="164"/>
  <c r="E96" i="164"/>
  <c r="I90" i="152"/>
  <c r="Q96" i="164"/>
  <c r="Q60" i="164"/>
  <c r="E60" i="164"/>
  <c r="I54" i="152"/>
  <c r="L60" i="164"/>
  <c r="E57" i="164"/>
  <c r="I51" i="152"/>
  <c r="Q57" i="164"/>
  <c r="L57" i="164"/>
  <c r="E25" i="164"/>
  <c r="I19" i="152"/>
  <c r="Q25" i="164"/>
  <c r="L25" i="164"/>
  <c r="I70" i="152"/>
  <c r="E76" i="164"/>
  <c r="L76" i="164"/>
  <c r="Q76" i="164"/>
  <c r="I63" i="152"/>
  <c r="L69" i="164"/>
  <c r="Q69" i="164"/>
  <c r="E69" i="164"/>
  <c r="I12" i="152"/>
  <c r="L18" i="164"/>
  <c r="E18" i="164"/>
  <c r="Q18" i="164"/>
  <c r="E75" i="164"/>
  <c r="Q75" i="164"/>
  <c r="L75" i="164"/>
  <c r="I69" i="152"/>
  <c r="I76" i="152"/>
  <c r="L82" i="164"/>
  <c r="Q82" i="164"/>
  <c r="E82" i="164"/>
  <c r="I22" i="152"/>
  <c r="L28" i="164"/>
  <c r="Q28" i="164"/>
  <c r="E28" i="164"/>
  <c r="E89" i="164"/>
  <c r="I83" i="152"/>
  <c r="Q89" i="164"/>
  <c r="L89" i="164"/>
  <c r="Q110" i="164"/>
  <c r="E110" i="164"/>
  <c r="M110" i="164" s="1"/>
  <c r="I104" i="152"/>
  <c r="L110" i="164"/>
  <c r="E106" i="164"/>
  <c r="I100" i="152"/>
  <c r="Q106" i="164"/>
  <c r="L106" i="164"/>
  <c r="L99" i="164"/>
  <c r="Q99" i="164"/>
  <c r="I93" i="152"/>
  <c r="E99" i="164"/>
  <c r="L64" i="164"/>
  <c r="E64" i="164"/>
  <c r="I58" i="152"/>
  <c r="Q64" i="164"/>
  <c r="L77" i="164"/>
  <c r="Q77" i="164"/>
  <c r="I71" i="152"/>
  <c r="E77" i="164"/>
  <c r="Q21" i="164"/>
  <c r="L21" i="164"/>
  <c r="E21" i="164"/>
  <c r="I15" i="152"/>
  <c r="L23" i="164"/>
  <c r="Q23" i="164"/>
  <c r="I17" i="152"/>
  <c r="E23" i="164"/>
  <c r="L95" i="164"/>
  <c r="Q95" i="164"/>
  <c r="I89" i="152"/>
  <c r="E95" i="164"/>
  <c r="I13" i="152"/>
  <c r="E19" i="164"/>
  <c r="L19" i="164"/>
  <c r="Q19" i="164"/>
  <c r="I86" i="152"/>
  <c r="L92" i="164"/>
  <c r="Q92" i="164"/>
  <c r="E92" i="164"/>
  <c r="L41" i="164"/>
  <c r="E41" i="164"/>
  <c r="I35" i="152"/>
  <c r="Q41" i="164"/>
  <c r="L107" i="164"/>
  <c r="I101" i="152"/>
  <c r="E107" i="164"/>
  <c r="Q107" i="164"/>
  <c r="I41" i="152"/>
  <c r="E47" i="164"/>
  <c r="Q47" i="164"/>
  <c r="L47" i="164"/>
  <c r="L36" i="164"/>
  <c r="Q36" i="164"/>
  <c r="I30" i="152"/>
  <c r="E36" i="164"/>
  <c r="L34" i="164"/>
  <c r="Q34" i="164"/>
  <c r="I28" i="152"/>
  <c r="E34" i="164"/>
  <c r="Q26" i="164"/>
  <c r="I20" i="152"/>
  <c r="E26" i="164"/>
  <c r="L26" i="164"/>
  <c r="E59" i="164"/>
  <c r="I53" i="152"/>
  <c r="Q59" i="164"/>
  <c r="L59" i="164"/>
  <c r="I73" i="152"/>
  <c r="E79" i="164"/>
  <c r="M79" i="164" s="1"/>
  <c r="L79" i="164"/>
  <c r="Q79" i="164"/>
  <c r="I79" i="152"/>
  <c r="E85" i="164"/>
  <c r="L85" i="164"/>
  <c r="Q85" i="164"/>
  <c r="I106" i="152"/>
  <c r="E112" i="164"/>
  <c r="Q112" i="164"/>
  <c r="L112" i="164"/>
  <c r="I14" i="152"/>
  <c r="Q20" i="164"/>
  <c r="L20" i="164"/>
  <c r="E20" i="164"/>
  <c r="I67" i="152"/>
  <c r="Q73" i="164"/>
  <c r="L73" i="164"/>
  <c r="E73" i="164"/>
  <c r="L53" i="164"/>
  <c r="Q53" i="164"/>
  <c r="I47" i="152"/>
  <c r="E53" i="164"/>
  <c r="I81" i="152"/>
  <c r="Q87" i="164"/>
  <c r="L87" i="164"/>
  <c r="E87" i="164"/>
  <c r="M87" i="164" s="1"/>
  <c r="I91" i="152"/>
  <c r="L97" i="164"/>
  <c r="Q97" i="164"/>
  <c r="E97" i="164"/>
  <c r="I88" i="152"/>
  <c r="E94" i="164"/>
  <c r="L94" i="164"/>
  <c r="Q94" i="164"/>
  <c r="I49" i="152"/>
  <c r="E55" i="164"/>
  <c r="L55" i="164"/>
  <c r="Q55" i="164"/>
  <c r="E83" i="164"/>
  <c r="L83" i="164"/>
  <c r="Q83" i="164"/>
  <c r="I77" i="152"/>
  <c r="I52" i="152"/>
  <c r="L58" i="164"/>
  <c r="Q58" i="164"/>
  <c r="E58" i="164"/>
  <c r="I29" i="152"/>
  <c r="E35" i="164"/>
  <c r="Q35" i="164"/>
  <c r="L35" i="164"/>
  <c r="I74" i="152"/>
  <c r="E80" i="164"/>
  <c r="Q80" i="164"/>
  <c r="L80" i="164"/>
  <c r="I40" i="152"/>
  <c r="L46" i="164"/>
  <c r="Q46" i="164"/>
  <c r="E46" i="164"/>
  <c r="I27" i="152"/>
  <c r="L33" i="164"/>
  <c r="Q33" i="164"/>
  <c r="E33" i="164"/>
  <c r="E90" i="164"/>
  <c r="L90" i="164"/>
  <c r="Q90" i="164"/>
  <c r="I84" i="152"/>
  <c r="I108" i="152"/>
  <c r="E114" i="164"/>
  <c r="L114" i="164"/>
  <c r="Q114" i="164"/>
  <c r="L100" i="164"/>
  <c r="Q100" i="164"/>
  <c r="I94" i="152"/>
  <c r="E100" i="164"/>
  <c r="I33" i="152"/>
  <c r="L39" i="164"/>
  <c r="Q39" i="164"/>
  <c r="E39" i="164"/>
  <c r="I102" i="152"/>
  <c r="E108" i="164"/>
  <c r="L108" i="164"/>
  <c r="Q108" i="164"/>
  <c r="L66" i="164"/>
  <c r="Q66" i="164"/>
  <c r="I60" i="152"/>
  <c r="E66" i="164"/>
  <c r="I43" i="152"/>
  <c r="Q49" i="164"/>
  <c r="L49" i="164"/>
  <c r="E49" i="164"/>
  <c r="I78" i="152"/>
  <c r="E84" i="164"/>
  <c r="L84" i="164"/>
  <c r="Q84" i="164"/>
  <c r="I64" i="152"/>
  <c r="E70" i="164"/>
  <c r="Q70" i="164"/>
  <c r="L70" i="164"/>
  <c r="L44" i="164"/>
  <c r="Q44" i="164"/>
  <c r="I38" i="152"/>
  <c r="E44" i="164"/>
  <c r="I92" i="152"/>
  <c r="E98" i="164"/>
  <c r="L98" i="164"/>
  <c r="Q98" i="164"/>
  <c r="I31" i="152"/>
  <c r="L37" i="164"/>
  <c r="Q37" i="164"/>
  <c r="E37" i="164"/>
  <c r="I98" i="152"/>
  <c r="E104" i="164"/>
  <c r="Q104" i="164"/>
  <c r="L104" i="164"/>
  <c r="Q27" i="164"/>
  <c r="L27" i="164"/>
  <c r="E27" i="164"/>
  <c r="I21" i="152"/>
  <c r="L31" i="164"/>
  <c r="Q31" i="164"/>
  <c r="I25" i="152"/>
  <c r="E31" i="164"/>
  <c r="L111" i="164"/>
  <c r="I105" i="152"/>
  <c r="E111" i="164"/>
  <c r="Q111" i="164"/>
  <c r="Q50" i="164"/>
  <c r="E50" i="164"/>
  <c r="I44" i="152"/>
  <c r="L50" i="164"/>
  <c r="E88" i="164"/>
  <c r="L88" i="164"/>
  <c r="Q88" i="164"/>
  <c r="I82" i="152"/>
  <c r="L86" i="164"/>
  <c r="I80" i="152"/>
  <c r="E86" i="164"/>
  <c r="Q86" i="164"/>
  <c r="L45" i="164"/>
  <c r="Q45" i="164"/>
  <c r="I39" i="152"/>
  <c r="E45" i="164"/>
  <c r="L68" i="164"/>
  <c r="Q68" i="164"/>
  <c r="I62" i="152"/>
  <c r="E68" i="164"/>
  <c r="Q42" i="164"/>
  <c r="L42" i="164"/>
  <c r="E42" i="164"/>
  <c r="I36" i="152"/>
  <c r="L71" i="164"/>
  <c r="Q71" i="164"/>
  <c r="I65" i="152"/>
  <c r="E71" i="164"/>
  <c r="I97" i="152"/>
  <c r="E103" i="164"/>
  <c r="Q103" i="164"/>
  <c r="L103" i="164"/>
  <c r="Q38" i="164"/>
  <c r="L38" i="164"/>
  <c r="I32" i="152"/>
  <c r="E38" i="164"/>
  <c r="Q40" i="164"/>
  <c r="L40" i="164"/>
  <c r="I34" i="152"/>
  <c r="E40" i="164"/>
  <c r="L93" i="164"/>
  <c r="Q93" i="164"/>
  <c r="I87" i="152"/>
  <c r="E93" i="164"/>
  <c r="E74" i="164"/>
  <c r="I68" i="152"/>
  <c r="Q74" i="164"/>
  <c r="L74" i="164"/>
  <c r="Q54" i="164"/>
  <c r="L54" i="164"/>
  <c r="I48" i="152"/>
  <c r="E54" i="164"/>
  <c r="Q81" i="164"/>
  <c r="L81" i="164"/>
  <c r="E81" i="164"/>
  <c r="I75" i="152"/>
  <c r="L29" i="164"/>
  <c r="Q29" i="164"/>
  <c r="I23" i="152"/>
  <c r="E29" i="164"/>
  <c r="L51" i="164"/>
  <c r="Q51" i="164"/>
  <c r="I45" i="152"/>
  <c r="E51" i="164"/>
  <c r="L63" i="164"/>
  <c r="I57" i="152"/>
  <c r="E63" i="164"/>
  <c r="Q63" i="164"/>
  <c r="I66" i="152"/>
  <c r="E72" i="164"/>
  <c r="Q72" i="164"/>
  <c r="L72" i="164"/>
  <c r="L109" i="164"/>
  <c r="Q109" i="164"/>
  <c r="I103" i="152"/>
  <c r="E109" i="164"/>
  <c r="L52" i="164"/>
  <c r="Q52" i="164"/>
  <c r="I46" i="152"/>
  <c r="E52" i="164"/>
  <c r="Q102" i="164"/>
  <c r="L102" i="164"/>
  <c r="I96" i="152"/>
  <c r="E102" i="164"/>
  <c r="Q16" i="164"/>
  <c r="AA23" i="168"/>
  <c r="AA26" i="168"/>
  <c r="K26" i="167"/>
  <c r="K58" i="167"/>
  <c r="K90" i="167"/>
  <c r="K52" i="167"/>
  <c r="K80" i="167"/>
  <c r="K30" i="167"/>
  <c r="K62" i="167"/>
  <c r="K28" i="167"/>
  <c r="K24" i="167"/>
  <c r="K88" i="167"/>
  <c r="K34" i="167"/>
  <c r="K66" i="167"/>
  <c r="K68" i="167"/>
  <c r="K32" i="167"/>
  <c r="K102" i="167"/>
  <c r="K38" i="167"/>
  <c r="K70" i="167"/>
  <c r="K44" i="167"/>
  <c r="K98" i="167"/>
  <c r="K40" i="167"/>
  <c r="K94" i="167"/>
  <c r="K42" i="167"/>
  <c r="K74" i="167"/>
  <c r="K20" i="167"/>
  <c r="K84" i="167"/>
  <c r="K48" i="167"/>
  <c r="K113" i="167"/>
  <c r="K46" i="167"/>
  <c r="K78" i="167"/>
  <c r="K60" i="167"/>
  <c r="K56" i="167"/>
  <c r="K110" i="167"/>
  <c r="K50" i="167"/>
  <c r="K82" i="167"/>
  <c r="K36" i="167"/>
  <c r="K106" i="167"/>
  <c r="K64" i="167"/>
  <c r="K22" i="167"/>
  <c r="K54" i="167"/>
  <c r="K86" i="167"/>
  <c r="K76" i="167"/>
  <c r="K18" i="167"/>
  <c r="K72" i="167"/>
  <c r="K16" i="167"/>
  <c r="I10" i="156" s="1"/>
  <c r="K24" i="166"/>
  <c r="K40" i="166"/>
  <c r="K56" i="166"/>
  <c r="K72" i="166"/>
  <c r="K54" i="166"/>
  <c r="K18" i="166"/>
  <c r="K110" i="166"/>
  <c r="K62" i="166"/>
  <c r="K58" i="166"/>
  <c r="K28" i="166"/>
  <c r="K44" i="166"/>
  <c r="K60" i="166"/>
  <c r="K76" i="166"/>
  <c r="K70" i="166"/>
  <c r="K34" i="166"/>
  <c r="K107" i="166"/>
  <c r="K74" i="166"/>
  <c r="K32" i="166"/>
  <c r="K48" i="166"/>
  <c r="K64" i="166"/>
  <c r="K22" i="166"/>
  <c r="K50" i="166"/>
  <c r="K30" i="166"/>
  <c r="K26" i="166"/>
  <c r="K20" i="166"/>
  <c r="K36" i="166"/>
  <c r="K52" i="166"/>
  <c r="K68" i="166"/>
  <c r="K38" i="166"/>
  <c r="K66" i="166"/>
  <c r="K46" i="166"/>
  <c r="K42" i="166"/>
  <c r="K16" i="166"/>
  <c r="AI96" i="167"/>
  <c r="AI112" i="167"/>
  <c r="AI32" i="167"/>
  <c r="AI48" i="167"/>
  <c r="AI64" i="167"/>
  <c r="AI80" i="167"/>
  <c r="AI104" i="167"/>
  <c r="AI24" i="167"/>
  <c r="AI40" i="167"/>
  <c r="AI56" i="167"/>
  <c r="AI72" i="167"/>
  <c r="AI88" i="167"/>
  <c r="AI34" i="167"/>
  <c r="AI50" i="167"/>
  <c r="AI66" i="167"/>
  <c r="AI82" i="167"/>
  <c r="AI18" i="167"/>
  <c r="AI60" i="167"/>
  <c r="AI76" i="167"/>
  <c r="AI115" i="167"/>
  <c r="AI113" i="167"/>
  <c r="AI30" i="167"/>
  <c r="AI46" i="167"/>
  <c r="AI62" i="167"/>
  <c r="AI78" i="167"/>
  <c r="AI22" i="167"/>
  <c r="AI38" i="167"/>
  <c r="AI54" i="167"/>
  <c r="AI70" i="167"/>
  <c r="AI86" i="167"/>
  <c r="AI100" i="167"/>
  <c r="AI20" i="167"/>
  <c r="AI36" i="167"/>
  <c r="AI52" i="167"/>
  <c r="AI68" i="167"/>
  <c r="AI84" i="167"/>
  <c r="AE116" i="165"/>
  <c r="AE117" i="165" s="1"/>
  <c r="AG16" i="165"/>
  <c r="AE33" i="167"/>
  <c r="AG33" i="167" s="1"/>
  <c r="AD33" i="167"/>
  <c r="AF33" i="167" s="1"/>
  <c r="AH33" i="167" s="1"/>
  <c r="AE49" i="167"/>
  <c r="AG49" i="167" s="1"/>
  <c r="AD49" i="167"/>
  <c r="AF49" i="167" s="1"/>
  <c r="AH49" i="167" s="1"/>
  <c r="AE65" i="167"/>
  <c r="AG65" i="167" s="1"/>
  <c r="AD65" i="167"/>
  <c r="AF65" i="167" s="1"/>
  <c r="AH65" i="167" s="1"/>
  <c r="AE81" i="167"/>
  <c r="AG81" i="167" s="1"/>
  <c r="AD81" i="167"/>
  <c r="AF81" i="167" s="1"/>
  <c r="AH81" i="167" s="1"/>
  <c r="AE27" i="167"/>
  <c r="AG27" i="167" s="1"/>
  <c r="AD27" i="167"/>
  <c r="AF27" i="167" s="1"/>
  <c r="AH27" i="167" s="1"/>
  <c r="AE43" i="167"/>
  <c r="AG43" i="167" s="1"/>
  <c r="AD43" i="167"/>
  <c r="AF43" i="167" s="1"/>
  <c r="AH43" i="167" s="1"/>
  <c r="AE59" i="167"/>
  <c r="AG59" i="167" s="1"/>
  <c r="AD59" i="167"/>
  <c r="AF59" i="167" s="1"/>
  <c r="AH59" i="167" s="1"/>
  <c r="AE75" i="167"/>
  <c r="AG75" i="167" s="1"/>
  <c r="AD75" i="167"/>
  <c r="AF75" i="167" s="1"/>
  <c r="AH75" i="167" s="1"/>
  <c r="AE91" i="167"/>
  <c r="AG91" i="167" s="1"/>
  <c r="AD91" i="167"/>
  <c r="AF91" i="167" s="1"/>
  <c r="AH91" i="167" s="1"/>
  <c r="AE19" i="167"/>
  <c r="AG19" i="167" s="1"/>
  <c r="AD19" i="167"/>
  <c r="AF19" i="167" s="1"/>
  <c r="AH19" i="167" s="1"/>
  <c r="AE99" i="167"/>
  <c r="AG99" i="167" s="1"/>
  <c r="AD99" i="167"/>
  <c r="AF99" i="167" s="1"/>
  <c r="AH99" i="167" s="1"/>
  <c r="AI23" i="167"/>
  <c r="AI31" i="167"/>
  <c r="AI39" i="167"/>
  <c r="AI47" i="167"/>
  <c r="AI55" i="167"/>
  <c r="AI63" i="167"/>
  <c r="AI71" i="167"/>
  <c r="AI79" i="167"/>
  <c r="AI87" i="167"/>
  <c r="AI95" i="167"/>
  <c r="AI103" i="167"/>
  <c r="AI111" i="167"/>
  <c r="AE93" i="167"/>
  <c r="AG93" i="167" s="1"/>
  <c r="AD93" i="167"/>
  <c r="AF93" i="167" s="1"/>
  <c r="AH93" i="167" s="1"/>
  <c r="AE101" i="167"/>
  <c r="AG101" i="167" s="1"/>
  <c r="AD101" i="167"/>
  <c r="AF101" i="167" s="1"/>
  <c r="AH101" i="167" s="1"/>
  <c r="AE109" i="167"/>
  <c r="AG109" i="167" s="1"/>
  <c r="AD109" i="167"/>
  <c r="AF109" i="167" s="1"/>
  <c r="AH109" i="167" s="1"/>
  <c r="AI21" i="167"/>
  <c r="AI29" i="167"/>
  <c r="AI37" i="167"/>
  <c r="AI45" i="167"/>
  <c r="AI53" i="167"/>
  <c r="AI61" i="167"/>
  <c r="AI69" i="167"/>
  <c r="AI77" i="167"/>
  <c r="AI85" i="167"/>
  <c r="AI93" i="167"/>
  <c r="AI101" i="167"/>
  <c r="AI109" i="167"/>
  <c r="AE113" i="167"/>
  <c r="AG113" i="167" s="1"/>
  <c r="AD113" i="167"/>
  <c r="AF113" i="167" s="1"/>
  <c r="AH113" i="167" s="1"/>
  <c r="AE21" i="167"/>
  <c r="AG21" i="167" s="1"/>
  <c r="AD21" i="167"/>
  <c r="AF21" i="167" s="1"/>
  <c r="AH21" i="167" s="1"/>
  <c r="AE37" i="167"/>
  <c r="AG37" i="167" s="1"/>
  <c r="AD37" i="167"/>
  <c r="AF37" i="167" s="1"/>
  <c r="AH37" i="167" s="1"/>
  <c r="AE53" i="167"/>
  <c r="AG53" i="167" s="1"/>
  <c r="AD53" i="167"/>
  <c r="AF53" i="167" s="1"/>
  <c r="AH53" i="167" s="1"/>
  <c r="AE69" i="167"/>
  <c r="AG69" i="167" s="1"/>
  <c r="AD69" i="167"/>
  <c r="AF69" i="167" s="1"/>
  <c r="AH69" i="167" s="1"/>
  <c r="AE85" i="167"/>
  <c r="AG85" i="167" s="1"/>
  <c r="AD85" i="167"/>
  <c r="AF85" i="167" s="1"/>
  <c r="AH85" i="167" s="1"/>
  <c r="AE31" i="167"/>
  <c r="AG31" i="167" s="1"/>
  <c r="AD31" i="167"/>
  <c r="AF31" i="167" s="1"/>
  <c r="AH31" i="167" s="1"/>
  <c r="AE47" i="167"/>
  <c r="AG47" i="167" s="1"/>
  <c r="AD47" i="167"/>
  <c r="AF47" i="167" s="1"/>
  <c r="AH47" i="167" s="1"/>
  <c r="AE63" i="167"/>
  <c r="AG63" i="167" s="1"/>
  <c r="AD63" i="167"/>
  <c r="AF63" i="167" s="1"/>
  <c r="AH63" i="167" s="1"/>
  <c r="AE79" i="167"/>
  <c r="AG79" i="167" s="1"/>
  <c r="AD79" i="167"/>
  <c r="AF79" i="167" s="1"/>
  <c r="AH79" i="167" s="1"/>
  <c r="AC116" i="167"/>
  <c r="AI16" i="167"/>
  <c r="AE103" i="167"/>
  <c r="AG103" i="167" s="1"/>
  <c r="AD103" i="167"/>
  <c r="AF103" i="167" s="1"/>
  <c r="AH103" i="167" s="1"/>
  <c r="AD18" i="167"/>
  <c r="AF18" i="167" s="1"/>
  <c r="AH18" i="167" s="1"/>
  <c r="AE18" i="167"/>
  <c r="AG18" i="167" s="1"/>
  <c r="AD26" i="167"/>
  <c r="AF26" i="167" s="1"/>
  <c r="AH26" i="167" s="1"/>
  <c r="AE26" i="167"/>
  <c r="AG26" i="167" s="1"/>
  <c r="AD34" i="167"/>
  <c r="AF34" i="167" s="1"/>
  <c r="AH34" i="167" s="1"/>
  <c r="AE34" i="167"/>
  <c r="AG34" i="167" s="1"/>
  <c r="AD42" i="167"/>
  <c r="AF42" i="167" s="1"/>
  <c r="AH42" i="167" s="1"/>
  <c r="AE42" i="167"/>
  <c r="AG42" i="167" s="1"/>
  <c r="AD50" i="167"/>
  <c r="AF50" i="167" s="1"/>
  <c r="AH50" i="167" s="1"/>
  <c r="AE50" i="167"/>
  <c r="AG50" i="167" s="1"/>
  <c r="AD58" i="167"/>
  <c r="AF58" i="167" s="1"/>
  <c r="AH58" i="167" s="1"/>
  <c r="AE58" i="167"/>
  <c r="AG58" i="167" s="1"/>
  <c r="AD66" i="167"/>
  <c r="AF66" i="167" s="1"/>
  <c r="AH66" i="167" s="1"/>
  <c r="AE66" i="167"/>
  <c r="AG66" i="167" s="1"/>
  <c r="AD74" i="167"/>
  <c r="AF74" i="167" s="1"/>
  <c r="AH74" i="167" s="1"/>
  <c r="AE74" i="167"/>
  <c r="AG74" i="167" s="1"/>
  <c r="AD82" i="167"/>
  <c r="AF82" i="167" s="1"/>
  <c r="AH82" i="167" s="1"/>
  <c r="AE82" i="167"/>
  <c r="AG82" i="167" s="1"/>
  <c r="AD90" i="167"/>
  <c r="AF90" i="167" s="1"/>
  <c r="AH90" i="167" s="1"/>
  <c r="AE90" i="167"/>
  <c r="AG90" i="167" s="1"/>
  <c r="AD98" i="167"/>
  <c r="AF98" i="167" s="1"/>
  <c r="AH98" i="167" s="1"/>
  <c r="AE98" i="167"/>
  <c r="AG98" i="167" s="1"/>
  <c r="AD106" i="167"/>
  <c r="AF106" i="167" s="1"/>
  <c r="AH106" i="167" s="1"/>
  <c r="AE106" i="167"/>
  <c r="AG106" i="167" s="1"/>
  <c r="AI94" i="167"/>
  <c r="AI102" i="167"/>
  <c r="AI110" i="167"/>
  <c r="AB116" i="167"/>
  <c r="AD16" i="167"/>
  <c r="AF16" i="167" s="1"/>
  <c r="AH16" i="167" s="1"/>
  <c r="AH116" i="167" s="1"/>
  <c r="AE16" i="167"/>
  <c r="AD24" i="167"/>
  <c r="AF24" i="167" s="1"/>
  <c r="AH24" i="167" s="1"/>
  <c r="AE24" i="167"/>
  <c r="AG24" i="167" s="1"/>
  <c r="AD32" i="167"/>
  <c r="AF32" i="167" s="1"/>
  <c r="AH32" i="167" s="1"/>
  <c r="AE32" i="167"/>
  <c r="AG32" i="167" s="1"/>
  <c r="AD40" i="167"/>
  <c r="AF40" i="167" s="1"/>
  <c r="AH40" i="167" s="1"/>
  <c r="AE40" i="167"/>
  <c r="AG40" i="167" s="1"/>
  <c r="AD48" i="167"/>
  <c r="AF48" i="167" s="1"/>
  <c r="AH48" i="167" s="1"/>
  <c r="AE48" i="167"/>
  <c r="AG48" i="167" s="1"/>
  <c r="AD56" i="167"/>
  <c r="AF56" i="167" s="1"/>
  <c r="AH56" i="167" s="1"/>
  <c r="AE56" i="167"/>
  <c r="AG56" i="167" s="1"/>
  <c r="AD64" i="167"/>
  <c r="AF64" i="167" s="1"/>
  <c r="AH64" i="167" s="1"/>
  <c r="AE64" i="167"/>
  <c r="AG64" i="167" s="1"/>
  <c r="AD72" i="167"/>
  <c r="AF72" i="167" s="1"/>
  <c r="AH72" i="167" s="1"/>
  <c r="AE72" i="167"/>
  <c r="AG72" i="167" s="1"/>
  <c r="AD80" i="167"/>
  <c r="AF80" i="167" s="1"/>
  <c r="AH80" i="167" s="1"/>
  <c r="AE80" i="167"/>
  <c r="AG80" i="167" s="1"/>
  <c r="AD88" i="167"/>
  <c r="AF88" i="167" s="1"/>
  <c r="AH88" i="167" s="1"/>
  <c r="AE88" i="167"/>
  <c r="AG88" i="167" s="1"/>
  <c r="AE96" i="167"/>
  <c r="AG96" i="167" s="1"/>
  <c r="AD96" i="167"/>
  <c r="AF96" i="167" s="1"/>
  <c r="AH96" i="167" s="1"/>
  <c r="AE104" i="167"/>
  <c r="AG104" i="167" s="1"/>
  <c r="AD104" i="167"/>
  <c r="AF104" i="167" s="1"/>
  <c r="AH104" i="167" s="1"/>
  <c r="AE112" i="167"/>
  <c r="AG112" i="167" s="1"/>
  <c r="AD112" i="167"/>
  <c r="AF112" i="167" s="1"/>
  <c r="AH112" i="167" s="1"/>
  <c r="AI114" i="167"/>
  <c r="AE25" i="167"/>
  <c r="AG25" i="167" s="1"/>
  <c r="AD25" i="167"/>
  <c r="AF25" i="167" s="1"/>
  <c r="AH25" i="167" s="1"/>
  <c r="AE41" i="167"/>
  <c r="AG41" i="167" s="1"/>
  <c r="AD41" i="167"/>
  <c r="AF41" i="167" s="1"/>
  <c r="AH41" i="167" s="1"/>
  <c r="AE57" i="167"/>
  <c r="AG57" i="167" s="1"/>
  <c r="AD57" i="167"/>
  <c r="AF57" i="167" s="1"/>
  <c r="AH57" i="167" s="1"/>
  <c r="AE73" i="167"/>
  <c r="AG73" i="167" s="1"/>
  <c r="AD73" i="167"/>
  <c r="AF73" i="167" s="1"/>
  <c r="AH73" i="167" s="1"/>
  <c r="AE89" i="167"/>
  <c r="AG89" i="167" s="1"/>
  <c r="AD89" i="167"/>
  <c r="AF89" i="167" s="1"/>
  <c r="AH89" i="167" s="1"/>
  <c r="AE35" i="167"/>
  <c r="AG35" i="167" s="1"/>
  <c r="AD35" i="167"/>
  <c r="AF35" i="167" s="1"/>
  <c r="AH35" i="167" s="1"/>
  <c r="AE51" i="167"/>
  <c r="AG51" i="167" s="1"/>
  <c r="AD51" i="167"/>
  <c r="AF51" i="167" s="1"/>
  <c r="AH51" i="167" s="1"/>
  <c r="AE67" i="167"/>
  <c r="AG67" i="167" s="1"/>
  <c r="AD67" i="167"/>
  <c r="AF67" i="167" s="1"/>
  <c r="AH67" i="167" s="1"/>
  <c r="AE83" i="167"/>
  <c r="AG83" i="167" s="1"/>
  <c r="AD83" i="167"/>
  <c r="AF83" i="167" s="1"/>
  <c r="AH83" i="167" s="1"/>
  <c r="AE17" i="167"/>
  <c r="AG17" i="167" s="1"/>
  <c r="AD17" i="167"/>
  <c r="AF17" i="167" s="1"/>
  <c r="AH17" i="167" s="1"/>
  <c r="AE107" i="167"/>
  <c r="AG107" i="167" s="1"/>
  <c r="AD107" i="167"/>
  <c r="AF107" i="167" s="1"/>
  <c r="AH107" i="167" s="1"/>
  <c r="AI19" i="167"/>
  <c r="AI27" i="167"/>
  <c r="AI35" i="167"/>
  <c r="AI43" i="167"/>
  <c r="AI51" i="167"/>
  <c r="AI59" i="167"/>
  <c r="AI67" i="167"/>
  <c r="AI75" i="167"/>
  <c r="AI83" i="167"/>
  <c r="AI91" i="167"/>
  <c r="AI99" i="167"/>
  <c r="AI107" i="167"/>
  <c r="AE97" i="167"/>
  <c r="AG97" i="167" s="1"/>
  <c r="AD97" i="167"/>
  <c r="AF97" i="167" s="1"/>
  <c r="AH97" i="167" s="1"/>
  <c r="AE105" i="167"/>
  <c r="AG105" i="167" s="1"/>
  <c r="AD105" i="167"/>
  <c r="AF105" i="167" s="1"/>
  <c r="AH105" i="167" s="1"/>
  <c r="AD114" i="167"/>
  <c r="AF114" i="167" s="1"/>
  <c r="AH114" i="167" s="1"/>
  <c r="AE114" i="167"/>
  <c r="AG114" i="167" s="1"/>
  <c r="AI17" i="167"/>
  <c r="AI25" i="167"/>
  <c r="AI33" i="167"/>
  <c r="AI41" i="167"/>
  <c r="AI49" i="167"/>
  <c r="AI57" i="167"/>
  <c r="AI65" i="167"/>
  <c r="AI73" i="167"/>
  <c r="AI81" i="167"/>
  <c r="AI89" i="167"/>
  <c r="AI97" i="167"/>
  <c r="AI105" i="167"/>
  <c r="AD115" i="167"/>
  <c r="AF115" i="167" s="1"/>
  <c r="AH115" i="167" s="1"/>
  <c r="AE115" i="167"/>
  <c r="AG115" i="167" s="1"/>
  <c r="AE29" i="167"/>
  <c r="AG29" i="167" s="1"/>
  <c r="AD29" i="167"/>
  <c r="AF29" i="167" s="1"/>
  <c r="AH29" i="167" s="1"/>
  <c r="AE45" i="167"/>
  <c r="AG45" i="167" s="1"/>
  <c r="AD45" i="167"/>
  <c r="AF45" i="167" s="1"/>
  <c r="AH45" i="167" s="1"/>
  <c r="AE61" i="167"/>
  <c r="AG61" i="167" s="1"/>
  <c r="AD61" i="167"/>
  <c r="AF61" i="167" s="1"/>
  <c r="AH61" i="167" s="1"/>
  <c r="AE77" i="167"/>
  <c r="AG77" i="167" s="1"/>
  <c r="AD77" i="167"/>
  <c r="AF77" i="167" s="1"/>
  <c r="AH77" i="167" s="1"/>
  <c r="AE23" i="167"/>
  <c r="AG23" i="167" s="1"/>
  <c r="AD23" i="167"/>
  <c r="AF23" i="167" s="1"/>
  <c r="AH23" i="167" s="1"/>
  <c r="AE39" i="167"/>
  <c r="AG39" i="167" s="1"/>
  <c r="AD39" i="167"/>
  <c r="AF39" i="167" s="1"/>
  <c r="AH39" i="167" s="1"/>
  <c r="AE55" i="167"/>
  <c r="AG55" i="167" s="1"/>
  <c r="AD55" i="167"/>
  <c r="AF55" i="167" s="1"/>
  <c r="AH55" i="167" s="1"/>
  <c r="AE71" i="167"/>
  <c r="AG71" i="167" s="1"/>
  <c r="AD71" i="167"/>
  <c r="AF71" i="167" s="1"/>
  <c r="AH71" i="167" s="1"/>
  <c r="AE87" i="167"/>
  <c r="AG87" i="167" s="1"/>
  <c r="AD87" i="167"/>
  <c r="AF87" i="167" s="1"/>
  <c r="AH87" i="167" s="1"/>
  <c r="AE95" i="167"/>
  <c r="AG95" i="167" s="1"/>
  <c r="AD95" i="167"/>
  <c r="AF95" i="167" s="1"/>
  <c r="AH95" i="167" s="1"/>
  <c r="AE111" i="167"/>
  <c r="AG111" i="167" s="1"/>
  <c r="AD111" i="167"/>
  <c r="AF111" i="167" s="1"/>
  <c r="AH111" i="167" s="1"/>
  <c r="AD22" i="167"/>
  <c r="AF22" i="167" s="1"/>
  <c r="AH22" i="167" s="1"/>
  <c r="AE22" i="167"/>
  <c r="AG22" i="167" s="1"/>
  <c r="AD30" i="167"/>
  <c r="AF30" i="167" s="1"/>
  <c r="AH30" i="167" s="1"/>
  <c r="AE30" i="167"/>
  <c r="AG30" i="167" s="1"/>
  <c r="AD38" i="167"/>
  <c r="AF38" i="167" s="1"/>
  <c r="AH38" i="167" s="1"/>
  <c r="AE38" i="167"/>
  <c r="AG38" i="167" s="1"/>
  <c r="AD46" i="167"/>
  <c r="AF46" i="167" s="1"/>
  <c r="AH46" i="167" s="1"/>
  <c r="AE46" i="167"/>
  <c r="AG46" i="167" s="1"/>
  <c r="AD54" i="167"/>
  <c r="AF54" i="167" s="1"/>
  <c r="AH54" i="167" s="1"/>
  <c r="AE54" i="167"/>
  <c r="AG54" i="167" s="1"/>
  <c r="AD62" i="167"/>
  <c r="AF62" i="167" s="1"/>
  <c r="AH62" i="167" s="1"/>
  <c r="AE62" i="167"/>
  <c r="AG62" i="167" s="1"/>
  <c r="AD70" i="167"/>
  <c r="AF70" i="167" s="1"/>
  <c r="AH70" i="167" s="1"/>
  <c r="AE70" i="167"/>
  <c r="AG70" i="167" s="1"/>
  <c r="AD78" i="167"/>
  <c r="AF78" i="167" s="1"/>
  <c r="AH78" i="167" s="1"/>
  <c r="AE78" i="167"/>
  <c r="AG78" i="167" s="1"/>
  <c r="AD86" i="167"/>
  <c r="AF86" i="167" s="1"/>
  <c r="AH86" i="167" s="1"/>
  <c r="AE86" i="167"/>
  <c r="AG86" i="167" s="1"/>
  <c r="AD94" i="167"/>
  <c r="AF94" i="167" s="1"/>
  <c r="AH94" i="167" s="1"/>
  <c r="AE94" i="167"/>
  <c r="AG94" i="167" s="1"/>
  <c r="AD102" i="167"/>
  <c r="AF102" i="167" s="1"/>
  <c r="AH102" i="167" s="1"/>
  <c r="AE102" i="167"/>
  <c r="AG102" i="167" s="1"/>
  <c r="AD110" i="167"/>
  <c r="AF110" i="167" s="1"/>
  <c r="AH110" i="167" s="1"/>
  <c r="AE110" i="167"/>
  <c r="AG110" i="167" s="1"/>
  <c r="AI98" i="167"/>
  <c r="AI106" i="167"/>
  <c r="AD20" i="167"/>
  <c r="AF20" i="167" s="1"/>
  <c r="AH20" i="167" s="1"/>
  <c r="AE20" i="167"/>
  <c r="AG20" i="167" s="1"/>
  <c r="AD28" i="167"/>
  <c r="AF28" i="167" s="1"/>
  <c r="AH28" i="167" s="1"/>
  <c r="AE28" i="167"/>
  <c r="AG28" i="167" s="1"/>
  <c r="AD36" i="167"/>
  <c r="AF36" i="167" s="1"/>
  <c r="AH36" i="167" s="1"/>
  <c r="AE36" i="167"/>
  <c r="AG36" i="167" s="1"/>
  <c r="AD44" i="167"/>
  <c r="AF44" i="167" s="1"/>
  <c r="AH44" i="167" s="1"/>
  <c r="AE44" i="167"/>
  <c r="AG44" i="167" s="1"/>
  <c r="AD52" i="167"/>
  <c r="AF52" i="167" s="1"/>
  <c r="AH52" i="167" s="1"/>
  <c r="AE52" i="167"/>
  <c r="AG52" i="167" s="1"/>
  <c r="AD60" i="167"/>
  <c r="AF60" i="167" s="1"/>
  <c r="AH60" i="167" s="1"/>
  <c r="AE60" i="167"/>
  <c r="AG60" i="167" s="1"/>
  <c r="AD68" i="167"/>
  <c r="AF68" i="167" s="1"/>
  <c r="AH68" i="167" s="1"/>
  <c r="AE68" i="167"/>
  <c r="AG68" i="167" s="1"/>
  <c r="AD76" i="167"/>
  <c r="AF76" i="167" s="1"/>
  <c r="AH76" i="167" s="1"/>
  <c r="AE76" i="167"/>
  <c r="AG76" i="167" s="1"/>
  <c r="AD84" i="167"/>
  <c r="AF84" i="167" s="1"/>
  <c r="AH84" i="167" s="1"/>
  <c r="AE84" i="167"/>
  <c r="AG84" i="167" s="1"/>
  <c r="AE92" i="167"/>
  <c r="AG92" i="167" s="1"/>
  <c r="AD92" i="167"/>
  <c r="AF92" i="167" s="1"/>
  <c r="AH92" i="167" s="1"/>
  <c r="AE100" i="167"/>
  <c r="AG100" i="167" s="1"/>
  <c r="AD100" i="167"/>
  <c r="AF100" i="167" s="1"/>
  <c r="AH100" i="167" s="1"/>
  <c r="AE108" i="167"/>
  <c r="AG108" i="167" s="1"/>
  <c r="AD108" i="167"/>
  <c r="AF108" i="167" s="1"/>
  <c r="AH108" i="167" s="1"/>
  <c r="AE116" i="166"/>
  <c r="AE117" i="166" s="1"/>
  <c r="AG16" i="166"/>
  <c r="AE116" i="164"/>
  <c r="AE117" i="164" s="1"/>
  <c r="AG16" i="164"/>
  <c r="M44" i="164" l="1"/>
  <c r="M86" i="164"/>
  <c r="M102" i="164"/>
  <c r="M54" i="164"/>
  <c r="M58" i="164"/>
  <c r="M88" i="164"/>
  <c r="M73" i="164"/>
  <c r="M28" i="164"/>
  <c r="M25" i="164"/>
  <c r="M57" i="164"/>
  <c r="M17" i="164"/>
  <c r="M67" i="164"/>
  <c r="M111" i="164"/>
  <c r="M27" i="164"/>
  <c r="M37" i="164"/>
  <c r="M49" i="164"/>
  <c r="M98" i="164"/>
  <c r="M84" i="164"/>
  <c r="M53" i="164"/>
  <c r="M40" i="164"/>
  <c r="M31" i="164"/>
  <c r="M34" i="164"/>
  <c r="M36" i="164"/>
  <c r="M48" i="164"/>
  <c r="M20" i="164"/>
  <c r="M45" i="164"/>
  <c r="M59" i="164"/>
  <c r="M97" i="164"/>
  <c r="M39" i="164"/>
  <c r="M104" i="164"/>
  <c r="M47" i="164"/>
  <c r="M92" i="164"/>
  <c r="M90" i="164"/>
  <c r="M107" i="164"/>
  <c r="M77" i="164"/>
  <c r="M46" i="164"/>
  <c r="M83" i="164"/>
  <c r="M85" i="164"/>
  <c r="M24" i="164"/>
  <c r="M103" i="164"/>
  <c r="M55" i="164"/>
  <c r="M95" i="164"/>
  <c r="M109" i="164"/>
  <c r="M63" i="164"/>
  <c r="M38" i="164"/>
  <c r="M68" i="164"/>
  <c r="M50" i="164"/>
  <c r="M108" i="164"/>
  <c r="M23" i="164"/>
  <c r="M106" i="164"/>
  <c r="M82" i="164"/>
  <c r="M75" i="164"/>
  <c r="M32" i="164"/>
  <c r="M105" i="164"/>
  <c r="M60" i="164"/>
  <c r="M96" i="164"/>
  <c r="M29" i="164"/>
  <c r="M74" i="164"/>
  <c r="M72" i="164"/>
  <c r="M81" i="164"/>
  <c r="M69" i="164"/>
  <c r="M76" i="164"/>
  <c r="M30" i="164"/>
  <c r="M42" i="164"/>
  <c r="M26" i="164"/>
  <c r="M22" i="164"/>
  <c r="M70" i="164"/>
  <c r="M41" i="164"/>
  <c r="M21" i="164"/>
  <c r="M64" i="164"/>
  <c r="M89" i="164"/>
  <c r="M94" i="164"/>
  <c r="M19" i="164"/>
  <c r="M78" i="164"/>
  <c r="M61" i="164"/>
  <c r="M91" i="164"/>
  <c r="M62" i="164"/>
  <c r="M101" i="164"/>
  <c r="M52" i="164"/>
  <c r="M51" i="164"/>
  <c r="M93" i="164"/>
  <c r="M71" i="164"/>
  <c r="M33" i="164"/>
  <c r="M35" i="164"/>
  <c r="M65" i="164"/>
  <c r="M66" i="164"/>
  <c r="M100" i="164"/>
  <c r="M112" i="164"/>
  <c r="M18" i="164"/>
  <c r="M56" i="164"/>
  <c r="M80" i="164"/>
  <c r="M114" i="164"/>
  <c r="M99" i="164"/>
  <c r="M43" i="164"/>
  <c r="AE116" i="167"/>
  <c r="AE117" i="167" s="1"/>
  <c r="AG16" i="167"/>
  <c r="E16" i="167" l="1"/>
  <c r="E113" i="164"/>
  <c r="Q113" i="164"/>
  <c r="L113" i="164"/>
  <c r="I107" i="152"/>
  <c r="I109" i="152"/>
  <c r="L115" i="164"/>
  <c r="E115" i="164"/>
  <c r="Q115" i="164"/>
  <c r="L16" i="167"/>
  <c r="M115" i="164" l="1"/>
  <c r="M16" i="167"/>
  <c r="M113" i="164"/>
  <c r="O116" i="164" l="1"/>
  <c r="H14" i="168"/>
  <c r="H15" i="168"/>
  <c r="C10" i="24"/>
  <c r="D10" i="24"/>
  <c r="AA29" i="168" l="1"/>
  <c r="AD23" i="168"/>
  <c r="AA28" i="168"/>
  <c r="AC23" i="168"/>
  <c r="H13" i="168"/>
  <c r="B20" i="168" l="1"/>
  <c r="AA27" i="168"/>
  <c r="AB23" i="168"/>
  <c r="AA24" i="168" s="1"/>
  <c r="B18" i="168" s="1"/>
  <c r="J110" i="23"/>
  <c r="B24" i="168" l="1" a="1"/>
  <c r="B24" i="168" s="1"/>
  <c r="B23" i="168" a="1"/>
  <c r="B23" i="168" s="1"/>
  <c r="B22" i="168" a="1"/>
  <c r="B22" i="168" s="1"/>
  <c r="B21" i="168" a="1"/>
  <c r="B21" i="168" s="1"/>
  <c r="Q110" i="23"/>
  <c r="P110" i="23"/>
  <c r="O110" i="23"/>
  <c r="E116" i="167" s="1"/>
  <c r="N110" i="23"/>
  <c r="M110" i="23"/>
  <c r="L110" i="23"/>
  <c r="D13" i="24" l="1"/>
  <c r="D12" i="24"/>
  <c r="K110" i="23" l="1"/>
  <c r="D46" i="24"/>
  <c r="C46" i="24"/>
  <c r="B46" i="24"/>
  <c r="D47" i="24"/>
  <c r="C47" i="24"/>
  <c r="B47" i="24"/>
  <c r="D48" i="24"/>
  <c r="C48" i="24"/>
  <c r="B48" i="24"/>
  <c r="D49" i="24"/>
  <c r="C49" i="24"/>
  <c r="B49" i="24"/>
  <c r="D50" i="24"/>
  <c r="C50" i="24"/>
  <c r="B50" i="24"/>
  <c r="D51" i="24"/>
  <c r="C51" i="24"/>
  <c r="B51" i="24"/>
  <c r="D52" i="24"/>
  <c r="C52" i="24"/>
  <c r="B52" i="24"/>
  <c r="D53" i="24"/>
  <c r="C53" i="24"/>
  <c r="B53" i="24"/>
  <c r="D54" i="24"/>
  <c r="C54" i="24"/>
  <c r="B54" i="24"/>
  <c r="D55" i="24"/>
  <c r="C55" i="24"/>
  <c r="B55" i="24"/>
  <c r="D56" i="24"/>
  <c r="C56" i="24"/>
  <c r="B56" i="24"/>
  <c r="D57" i="24"/>
  <c r="C57" i="24"/>
  <c r="B57" i="24"/>
  <c r="D58" i="24"/>
  <c r="C58" i="24"/>
  <c r="B58" i="24"/>
  <c r="D59" i="24"/>
  <c r="C59" i="24"/>
  <c r="B59" i="24"/>
  <c r="D60" i="24"/>
  <c r="C60" i="24"/>
  <c r="B60" i="24"/>
  <c r="D61" i="24"/>
  <c r="C61" i="24"/>
  <c r="B61" i="24"/>
  <c r="D62" i="24"/>
  <c r="C62" i="24"/>
  <c r="B62" i="24"/>
  <c r="D63" i="24"/>
  <c r="C63" i="24"/>
  <c r="B63" i="24"/>
  <c r="D64" i="24"/>
  <c r="C64" i="24"/>
  <c r="B64" i="24"/>
  <c r="D65" i="24"/>
  <c r="C65" i="24"/>
  <c r="B65" i="24"/>
  <c r="D66" i="24"/>
  <c r="C66" i="24"/>
  <c r="B66" i="24"/>
  <c r="D67" i="24"/>
  <c r="C67" i="24"/>
  <c r="B67" i="24"/>
  <c r="D68" i="24"/>
  <c r="C68" i="24"/>
  <c r="B68" i="24"/>
  <c r="D69" i="24"/>
  <c r="C69" i="24"/>
  <c r="B69" i="24"/>
  <c r="D70" i="24"/>
  <c r="C70" i="24"/>
  <c r="B70" i="24"/>
  <c r="D71" i="24"/>
  <c r="C71" i="24"/>
  <c r="B71" i="24"/>
  <c r="D72" i="24"/>
  <c r="C72" i="24"/>
  <c r="B72" i="24"/>
  <c r="D73" i="24"/>
  <c r="C73" i="24"/>
  <c r="B73" i="24"/>
  <c r="D74" i="24"/>
  <c r="C74" i="24"/>
  <c r="B74" i="24"/>
  <c r="D75" i="24"/>
  <c r="C75" i="24"/>
  <c r="B75" i="24"/>
  <c r="D76" i="24"/>
  <c r="C76" i="24"/>
  <c r="B76" i="24"/>
  <c r="D77" i="24"/>
  <c r="C77" i="24"/>
  <c r="B77" i="24"/>
  <c r="D78" i="24"/>
  <c r="C78" i="24"/>
  <c r="B78" i="24"/>
  <c r="D79" i="24"/>
  <c r="C79" i="24"/>
  <c r="B79" i="24"/>
  <c r="D80" i="24"/>
  <c r="C80" i="24"/>
  <c r="B80" i="24"/>
  <c r="D81" i="24"/>
  <c r="C81" i="24"/>
  <c r="B81" i="24"/>
  <c r="D82" i="24"/>
  <c r="C82" i="24"/>
  <c r="B82" i="24"/>
  <c r="D83" i="24"/>
  <c r="C83" i="24"/>
  <c r="B83" i="24"/>
  <c r="D84" i="24"/>
  <c r="C84" i="24"/>
  <c r="B84" i="24"/>
  <c r="D85" i="24"/>
  <c r="C85" i="24"/>
  <c r="B85" i="24"/>
  <c r="D86" i="24"/>
  <c r="C86" i="24"/>
  <c r="B86" i="24"/>
  <c r="D87" i="24"/>
  <c r="C87" i="24"/>
  <c r="B87" i="24"/>
  <c r="D88" i="24"/>
  <c r="C88" i="24"/>
  <c r="B88" i="24"/>
  <c r="D89" i="24"/>
  <c r="C89" i="24"/>
  <c r="B89" i="24"/>
  <c r="D90" i="24"/>
  <c r="C90" i="24"/>
  <c r="B90" i="24"/>
  <c r="D91" i="24"/>
  <c r="C91" i="24"/>
  <c r="B91" i="24"/>
  <c r="D92" i="24"/>
  <c r="C92" i="24"/>
  <c r="B92" i="24"/>
  <c r="D93" i="24"/>
  <c r="C93" i="24"/>
  <c r="B93" i="24"/>
  <c r="D94" i="24"/>
  <c r="C94" i="24"/>
  <c r="B94" i="24"/>
  <c r="D95" i="24"/>
  <c r="C95" i="24"/>
  <c r="B95" i="24"/>
  <c r="D96" i="24"/>
  <c r="C96" i="24"/>
  <c r="B96" i="24"/>
  <c r="D97" i="24"/>
  <c r="C97" i="24"/>
  <c r="B97" i="24"/>
  <c r="D98" i="24"/>
  <c r="C98" i="24"/>
  <c r="B98" i="24"/>
  <c r="D99" i="24"/>
  <c r="C99" i="24"/>
  <c r="B99" i="24"/>
  <c r="D100" i="24"/>
  <c r="C100" i="24"/>
  <c r="B100" i="24"/>
  <c r="D101" i="24"/>
  <c r="C101" i="24"/>
  <c r="B101" i="24"/>
  <c r="D102" i="24"/>
  <c r="C102" i="24"/>
  <c r="B102" i="24"/>
  <c r="D103" i="24"/>
  <c r="C103" i="24"/>
  <c r="B103" i="24"/>
  <c r="D104" i="24"/>
  <c r="C104" i="24"/>
  <c r="B104" i="24"/>
  <c r="D105" i="24"/>
  <c r="C105" i="24"/>
  <c r="B105" i="24"/>
  <c r="D106" i="24"/>
  <c r="C106" i="24"/>
  <c r="B106" i="24"/>
  <c r="D107" i="24"/>
  <c r="C107" i="24"/>
  <c r="B107" i="24"/>
  <c r="D108" i="24"/>
  <c r="C108" i="24"/>
  <c r="B108" i="24"/>
  <c r="D109" i="24"/>
  <c r="C109" i="24"/>
  <c r="B109" i="24"/>
  <c r="E7" i="23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I4" i="24"/>
  <c r="G4" i="24"/>
  <c r="E4" i="24"/>
  <c r="E110" i="23"/>
  <c r="G110" i="23"/>
  <c r="AJ64" i="167"/>
  <c r="AK64" i="166"/>
  <c r="AR5" i="167"/>
  <c r="AJ39" i="165"/>
  <c r="AJ101" i="165"/>
  <c r="AK57" i="166"/>
  <c r="AJ57" i="164"/>
  <c r="B41" i="167"/>
  <c r="AK79" i="164"/>
  <c r="AJ38" i="165"/>
  <c r="AK17" i="166"/>
  <c r="B83" i="167"/>
  <c r="AJ35" i="166"/>
  <c r="AJ41" i="166"/>
  <c r="AK74" i="167"/>
  <c r="AJ30" i="164"/>
  <c r="AJ17" i="165"/>
  <c r="B21" i="166"/>
  <c r="B20" i="165"/>
  <c r="AK80" i="167"/>
  <c r="AJ33" i="165"/>
  <c r="AK109" i="164"/>
  <c r="B25" i="165"/>
  <c r="AJ33" i="166"/>
  <c r="AK104" i="166"/>
  <c r="B109" i="167"/>
  <c r="AJ100" i="165"/>
  <c r="AJ44" i="165"/>
  <c r="B16" i="165"/>
  <c r="B90" i="165"/>
  <c r="AR17" i="166"/>
  <c r="AJ87" i="167"/>
  <c r="AK94" i="167"/>
  <c r="AK70" i="167"/>
  <c r="AJ107" i="164"/>
  <c r="B105" i="166"/>
  <c r="AJ50" i="167"/>
  <c r="AJ115" i="167"/>
  <c r="B105" i="167"/>
  <c r="AJ47" i="167"/>
  <c r="AJ97" i="166"/>
  <c r="B113" i="165"/>
  <c r="AJ35" i="164"/>
  <c r="B29" i="165"/>
  <c r="B58" i="166"/>
  <c r="B86" i="167"/>
  <c r="B79" i="166"/>
  <c r="AJ36" i="166"/>
  <c r="AJ72" i="164"/>
  <c r="AJ85" i="167"/>
  <c r="AJ65" i="165"/>
  <c r="AK85" i="164"/>
  <c r="B1" i="165"/>
  <c r="AK67" i="165"/>
  <c r="AJ79" i="164"/>
  <c r="AJ83" i="165"/>
  <c r="AK92" i="167"/>
  <c r="AK71" i="164"/>
  <c r="B18" i="165"/>
  <c r="AK88" i="165"/>
  <c r="AK40" i="167"/>
  <c r="AJ97" i="165"/>
  <c r="AK19" i="164"/>
  <c r="AN7" i="166"/>
  <c r="B102" i="167"/>
  <c r="B19" i="165"/>
  <c r="B43" i="167"/>
  <c r="AK101" i="164"/>
  <c r="AJ79" i="167"/>
  <c r="AJ108" i="164"/>
  <c r="B43" i="165"/>
  <c r="AK81" i="164"/>
  <c r="AK63" i="165"/>
  <c r="AJ94" i="166"/>
  <c r="B30" i="166"/>
  <c r="AK35" i="164"/>
  <c r="AK50" i="164"/>
  <c r="AJ108" i="167"/>
  <c r="AJ109" i="165"/>
  <c r="AK92" i="164"/>
  <c r="AK56" i="164"/>
  <c r="AJ46" i="165"/>
  <c r="AJ92" i="164"/>
  <c r="AJ61" i="166"/>
  <c r="AK93" i="167"/>
  <c r="AJ110" i="164"/>
  <c r="AK112" i="165"/>
  <c r="B42" i="167"/>
  <c r="AJ108" i="166"/>
  <c r="AJ71" i="165"/>
  <c r="AK97" i="167"/>
  <c r="AJ42" i="164"/>
  <c r="AK72" i="166"/>
  <c r="AJ92" i="166"/>
  <c r="B28" i="167"/>
  <c r="AJ48" i="164"/>
  <c r="B59" i="165"/>
  <c r="AK67" i="166"/>
  <c r="AK66" i="166"/>
  <c r="AK66" i="165"/>
  <c r="AK83" i="164"/>
  <c r="AJ68" i="167"/>
  <c r="AJ21" i="164"/>
  <c r="B38" i="167"/>
  <c r="AK75" i="166"/>
  <c r="AK91" i="166"/>
  <c r="AJ100" i="164"/>
  <c r="B79" i="167"/>
  <c r="AK61" i="164"/>
  <c r="B22" i="166"/>
  <c r="AJ38" i="167"/>
  <c r="AJ48" i="167"/>
  <c r="B56" i="166"/>
  <c r="AJ53" i="167"/>
  <c r="AK89" i="167"/>
  <c r="AK74" i="164"/>
  <c r="AJ112" i="164"/>
  <c r="AK57" i="164"/>
  <c r="AJ56" i="167"/>
  <c r="AJ80" i="167"/>
  <c r="AJ40" i="165"/>
  <c r="AR17" i="167"/>
  <c r="AJ96" i="166"/>
  <c r="B97" i="166"/>
  <c r="AK20" i="164"/>
  <c r="AJ18" i="167"/>
  <c r="AJ19" i="164"/>
  <c r="AJ91" i="165"/>
  <c r="B60" i="166"/>
  <c r="B114" i="166"/>
  <c r="AK71" i="167"/>
  <c r="AJ62" i="165"/>
  <c r="AJ97" i="164"/>
  <c r="B60" i="165"/>
  <c r="B115" i="167"/>
  <c r="AJ68" i="164"/>
  <c r="AK17" i="165"/>
  <c r="AJ98" i="165"/>
  <c r="AJ63" i="166"/>
  <c r="AK30" i="167"/>
  <c r="AR16" i="167"/>
  <c r="B63" i="166"/>
  <c r="B70" i="165"/>
  <c r="B96" i="165"/>
  <c r="B39" i="167"/>
  <c r="AR3" i="166"/>
  <c r="AJ88" i="164"/>
  <c r="AJ85" i="166"/>
  <c r="AR6" i="164"/>
  <c r="AR12" i="165"/>
  <c r="AK105" i="165"/>
  <c r="AK95" i="166"/>
  <c r="B1" i="166"/>
  <c r="B97" i="167"/>
  <c r="AJ106" i="166"/>
  <c r="B59" i="166"/>
  <c r="B57" i="167"/>
  <c r="B39" i="166"/>
  <c r="B27" i="165"/>
  <c r="AJ113" i="167"/>
  <c r="AK59" i="166"/>
  <c r="B25" i="167"/>
  <c r="AJ86" i="166"/>
  <c r="AJ62" i="166"/>
  <c r="AJ27" i="164"/>
  <c r="B69" i="166"/>
  <c r="AR12" i="166"/>
  <c r="AK98" i="165"/>
  <c r="AK50" i="167"/>
  <c r="AJ28" i="167"/>
  <c r="AJ60" i="166"/>
  <c r="AK53" i="164"/>
  <c r="B37" i="167"/>
  <c r="AK67" i="167"/>
  <c r="AK62" i="166"/>
  <c r="AK20" i="166"/>
  <c r="AK76" i="166"/>
  <c r="B55" i="167"/>
  <c r="B29" i="166"/>
  <c r="B31" i="166"/>
  <c r="AK101" i="165"/>
  <c r="AR5" i="164"/>
  <c r="AJ107" i="166"/>
  <c r="B95" i="166"/>
  <c r="B28" i="165"/>
  <c r="B3" i="166"/>
  <c r="B109" i="166"/>
  <c r="AJ45" i="165"/>
  <c r="AR11" i="164"/>
  <c r="B52" i="167"/>
  <c r="AJ27" i="167"/>
  <c r="AK53" i="167"/>
  <c r="AK78" i="164"/>
  <c r="B79" i="165"/>
  <c r="AK24" i="167"/>
  <c r="AK70" i="164"/>
  <c r="AK74" i="166"/>
  <c r="AK23" i="167"/>
  <c r="AR13" i="167"/>
  <c r="AJ39" i="167"/>
  <c r="AJ23" i="167"/>
  <c r="AK39" i="166"/>
  <c r="B31" i="167"/>
  <c r="B87" i="165"/>
  <c r="AK81" i="165"/>
  <c r="AJ109" i="166"/>
  <c r="AK63" i="166"/>
  <c r="AK88" i="167"/>
  <c r="AK28" i="165"/>
  <c r="AJ53" i="164"/>
  <c r="AK34" i="165"/>
  <c r="AK47" i="166"/>
  <c r="AJ25" i="165"/>
  <c r="AJ68" i="165"/>
  <c r="AK68" i="164"/>
  <c r="AK107" i="166"/>
  <c r="AJ75" i="167"/>
  <c r="AK46" i="166"/>
  <c r="AJ112" i="165"/>
  <c r="AJ22" i="165"/>
  <c r="B34" i="167"/>
  <c r="AK37" i="164"/>
  <c r="AR7" i="166"/>
  <c r="AJ102" i="167"/>
  <c r="AK38" i="166"/>
  <c r="AJ63" i="167"/>
  <c r="AK110" i="164"/>
  <c r="AR3" i="164"/>
  <c r="AK29" i="164"/>
  <c r="AJ88" i="165"/>
  <c r="B27" i="167"/>
  <c r="AJ46" i="166"/>
  <c r="AK113" i="167"/>
  <c r="AJ114" i="164"/>
  <c r="AK43" i="167"/>
  <c r="AJ21" i="167"/>
  <c r="AJ99" i="167"/>
  <c r="AK106" i="164"/>
  <c r="AJ43" i="164"/>
  <c r="AK65" i="166"/>
  <c r="B58" i="167"/>
  <c r="AK40" i="165"/>
  <c r="B80" i="167"/>
  <c r="B110" i="167"/>
  <c r="AK38" i="167"/>
  <c r="B87" i="166"/>
  <c r="B93" i="167"/>
  <c r="B99" i="166"/>
  <c r="AK44" i="166"/>
  <c r="AK87" i="165"/>
  <c r="AK39" i="165"/>
  <c r="B23" i="165"/>
  <c r="AR14" i="167"/>
  <c r="AK78" i="165"/>
  <c r="AJ51" i="167"/>
  <c r="AR10" i="167"/>
  <c r="AK83" i="167"/>
  <c r="AJ82" i="165"/>
  <c r="B67" i="165"/>
  <c r="AJ107" i="167"/>
  <c r="AJ89" i="166"/>
  <c r="AR18" i="164"/>
  <c r="B76" i="165"/>
  <c r="AK48" i="166"/>
  <c r="AK23" i="165"/>
  <c r="AJ81" i="166"/>
  <c r="B24" i="167"/>
  <c r="B114" i="167"/>
  <c r="AK31" i="166"/>
  <c r="AK18" i="167"/>
  <c r="B86" i="165"/>
  <c r="B59" i="167"/>
  <c r="AK47" i="165"/>
  <c r="B87" i="167"/>
  <c r="B4" i="166"/>
  <c r="AJ74" i="166"/>
  <c r="B78" i="165"/>
  <c r="B90" i="166"/>
  <c r="B36" i="167"/>
  <c r="B58" i="165"/>
  <c r="B36" i="165"/>
  <c r="AK72" i="167"/>
  <c r="B93" i="165"/>
  <c r="B104" i="167"/>
  <c r="AR7" i="165"/>
  <c r="B109" i="165"/>
  <c r="B19" i="166"/>
  <c r="B37" i="166"/>
  <c r="B4" i="164"/>
  <c r="AR6" i="167"/>
  <c r="B49" i="167"/>
  <c r="AR8" i="165"/>
  <c r="AJ16" i="165"/>
  <c r="AK53" i="165"/>
  <c r="B46" i="166"/>
  <c r="AK108" i="165"/>
  <c r="AJ47" i="166"/>
  <c r="B18" i="167"/>
  <c r="B3" i="164"/>
  <c r="B35" i="166"/>
  <c r="AJ111" i="164"/>
  <c r="B67" i="166"/>
  <c r="B44" i="167"/>
  <c r="AK96" i="167"/>
  <c r="AK16" i="166"/>
  <c r="AJ18" i="166"/>
  <c r="AK102" i="165"/>
  <c r="AK58" i="167"/>
  <c r="AJ96" i="164"/>
  <c r="B40" i="165"/>
  <c r="B33" i="165"/>
  <c r="B91" i="165"/>
  <c r="AJ30" i="167"/>
  <c r="AK108" i="164"/>
  <c r="AK104" i="167"/>
  <c r="AJ59" i="165"/>
  <c r="AK59" i="164"/>
  <c r="B17" i="167"/>
  <c r="B106" i="165"/>
  <c r="AR7" i="164"/>
  <c r="AK110" i="167"/>
  <c r="AR9" i="165"/>
  <c r="B71" i="165"/>
  <c r="AJ65" i="166"/>
  <c r="AK52" i="167"/>
  <c r="B77" i="165"/>
  <c r="AK79" i="167"/>
  <c r="AK61" i="167"/>
  <c r="AJ76" i="167"/>
  <c r="B17" i="166"/>
  <c r="AK81" i="167"/>
  <c r="B107" i="165"/>
  <c r="B94" i="166"/>
  <c r="AJ65" i="167"/>
  <c r="B48" i="167"/>
  <c r="B54" i="166"/>
  <c r="AJ111" i="166"/>
  <c r="AJ67" i="164"/>
  <c r="AK113" i="166"/>
  <c r="AK32" i="164"/>
  <c r="AJ59" i="167"/>
  <c r="AK94" i="165"/>
  <c r="AR11" i="165"/>
  <c r="B75" i="165"/>
  <c r="AK100" i="164"/>
  <c r="AJ20" i="165"/>
  <c r="AR18" i="167"/>
  <c r="AK39" i="164"/>
  <c r="AJ40" i="167"/>
  <c r="AK38" i="164"/>
  <c r="B62" i="166"/>
  <c r="B29" i="167"/>
  <c r="AK54" i="167"/>
  <c r="AJ29" i="167"/>
  <c r="AK77" i="166"/>
  <c r="AJ103" i="166"/>
  <c r="AR4" i="164"/>
  <c r="B100" i="167"/>
  <c r="AK106" i="165"/>
  <c r="AR15" i="166"/>
  <c r="AK107" i="167"/>
  <c r="AK37" i="166"/>
  <c r="AK71" i="165"/>
  <c r="B41" i="165"/>
  <c r="AK89" i="164"/>
  <c r="AJ85" i="165"/>
  <c r="AR6" i="165"/>
  <c r="B68" i="165"/>
  <c r="AK98" i="166"/>
  <c r="AJ64" i="164"/>
  <c r="B84" i="166"/>
  <c r="B16" i="166"/>
  <c r="B32" i="167"/>
  <c r="B103" i="165"/>
  <c r="AJ98" i="166"/>
  <c r="AJ38" i="166"/>
  <c r="AR3" i="165"/>
  <c r="B26" i="165"/>
  <c r="B46" i="165"/>
  <c r="AK69" i="167"/>
  <c r="B100" i="166"/>
  <c r="B91" i="167"/>
  <c r="B104" i="166"/>
  <c r="B48" i="165"/>
  <c r="AR8" i="164"/>
  <c r="B88" i="165"/>
  <c r="AK37" i="165"/>
  <c r="AJ47" i="165"/>
  <c r="AK94" i="166"/>
  <c r="B35" i="167"/>
  <c r="B49" i="166"/>
  <c r="B98" i="166"/>
  <c r="AK109" i="166"/>
  <c r="B65" i="165"/>
  <c r="AK92" i="165"/>
  <c r="AR11" i="167"/>
  <c r="AJ84" i="165"/>
  <c r="B51" i="167"/>
  <c r="B63" i="167"/>
  <c r="AJ65" i="164"/>
  <c r="AJ53" i="166"/>
  <c r="AK29" i="167"/>
  <c r="B50" i="166"/>
  <c r="B54" i="167"/>
  <c r="AJ83" i="166"/>
  <c r="AJ38" i="164"/>
  <c r="AJ28" i="165"/>
  <c r="AK99" i="167"/>
  <c r="AK98" i="167"/>
  <c r="B45" i="166"/>
  <c r="B18" i="166"/>
  <c r="AK31" i="165"/>
  <c r="AJ24" i="164"/>
  <c r="AK41" i="167"/>
  <c r="B82" i="165"/>
  <c r="AR13" i="164"/>
  <c r="AJ106" i="164"/>
  <c r="AK62" i="167"/>
  <c r="B82" i="167"/>
  <c r="AJ66" i="165"/>
  <c r="B107" i="166"/>
  <c r="AK51" i="166"/>
  <c r="AK115" i="165"/>
  <c r="AJ32" i="164"/>
  <c r="AK45" i="164"/>
  <c r="AK111" i="165"/>
  <c r="AK90" i="167"/>
  <c r="AJ22" i="166"/>
  <c r="AJ105" i="164"/>
  <c r="AK19" i="165"/>
  <c r="B84" i="165"/>
  <c r="AJ21" i="166"/>
  <c r="AJ112" i="166"/>
  <c r="B26" i="167"/>
  <c r="AK52" i="165"/>
  <c r="AJ86" i="167"/>
  <c r="B61" i="166"/>
  <c r="AK114" i="167"/>
  <c r="AK26" i="167"/>
  <c r="AJ74" i="164"/>
  <c r="AK57" i="167"/>
  <c r="AJ32" i="165"/>
  <c r="AK75" i="165"/>
  <c r="AJ80" i="164"/>
  <c r="AJ114" i="167"/>
  <c r="B30" i="167"/>
  <c r="AK95" i="165"/>
  <c r="AJ102" i="164"/>
  <c r="B20" i="167"/>
  <c r="AK105" i="164"/>
  <c r="AR19" i="164"/>
  <c r="AK85" i="167"/>
  <c r="AJ75" i="165"/>
  <c r="AR9" i="166"/>
  <c r="B68" i="166"/>
  <c r="AR12" i="167"/>
  <c r="AK64" i="165"/>
  <c r="AJ49" i="166"/>
  <c r="AK84" i="167"/>
  <c r="AJ69" i="165"/>
  <c r="AK102" i="167"/>
  <c r="AR10" i="165"/>
  <c r="AK49" i="167"/>
  <c r="AJ81" i="165"/>
  <c r="AJ71" i="167"/>
  <c r="B92" i="166"/>
  <c r="AJ103" i="164"/>
  <c r="B73" i="166"/>
  <c r="AJ114" i="166"/>
  <c r="AJ101" i="164"/>
  <c r="AK106" i="166"/>
  <c r="AJ112" i="167"/>
  <c r="B73" i="167"/>
  <c r="AJ26" i="166"/>
  <c r="AK31" i="164"/>
  <c r="B85" i="166"/>
  <c r="B27" i="166"/>
  <c r="AK68" i="167"/>
  <c r="AJ96" i="167"/>
  <c r="AK109" i="167"/>
  <c r="AN7" i="165"/>
  <c r="AR14" i="164"/>
  <c r="B101" i="165"/>
  <c r="B71" i="167"/>
  <c r="AR8" i="166"/>
  <c r="AK17" i="167"/>
  <c r="B62" i="165"/>
  <c r="B115" i="166"/>
  <c r="AR15" i="165"/>
  <c r="AR4" i="166"/>
  <c r="B83" i="166"/>
  <c r="B23" i="166"/>
  <c r="AK45" i="167"/>
  <c r="AK62" i="164"/>
  <c r="B91" i="166"/>
  <c r="AK36" i="164"/>
  <c r="AJ115" i="164"/>
  <c r="B19" i="167"/>
  <c r="B33" i="166"/>
  <c r="B96" i="167"/>
  <c r="AR5" i="166"/>
  <c r="AK110" i="166"/>
  <c r="AK35" i="165"/>
  <c r="AK21" i="167"/>
  <c r="AJ46" i="167"/>
  <c r="AJ42" i="165"/>
  <c r="AJ62" i="167"/>
  <c r="AJ18" i="165"/>
  <c r="B88" i="167"/>
  <c r="AJ70" i="164"/>
  <c r="AJ92" i="165"/>
  <c r="B80" i="166"/>
  <c r="B90" i="167"/>
  <c r="AR19" i="166"/>
  <c r="AJ16" i="166"/>
  <c r="AJ95" i="164"/>
  <c r="AK103" i="166"/>
  <c r="AK92" i="166"/>
  <c r="B63" i="165"/>
  <c r="AK32" i="167"/>
  <c r="B44" i="166"/>
  <c r="AK34" i="164"/>
  <c r="B105" i="165"/>
  <c r="AK102" i="164"/>
  <c r="AJ69" i="166"/>
  <c r="B97" i="165"/>
  <c r="AK76" i="164"/>
  <c r="B106" i="167"/>
  <c r="AK54" i="166"/>
  <c r="AK25" i="167"/>
  <c r="AJ40" i="166"/>
  <c r="B84" i="167"/>
  <c r="AK51" i="164"/>
  <c r="AK16" i="167"/>
  <c r="AJ36" i="165"/>
  <c r="AJ74" i="167"/>
  <c r="B67" i="167"/>
  <c r="B53" i="167"/>
  <c r="AK113" i="164"/>
  <c r="AK18" i="164"/>
  <c r="B95" i="165"/>
  <c r="AK63" i="164"/>
  <c r="AJ81" i="164"/>
  <c r="AK104" i="165"/>
  <c r="B3" i="167"/>
  <c r="B38" i="165"/>
  <c r="AJ19" i="167"/>
  <c r="B30" i="165"/>
  <c r="AK44" i="165"/>
  <c r="B98" i="165"/>
  <c r="AK28" i="164"/>
  <c r="B106" i="166"/>
  <c r="AJ63" i="165"/>
  <c r="AJ73" i="164"/>
  <c r="AK46" i="165"/>
  <c r="B80" i="165"/>
  <c r="B113" i="166"/>
  <c r="AJ61" i="167"/>
  <c r="B45" i="167"/>
  <c r="AJ41" i="167"/>
  <c r="AK58" i="166"/>
  <c r="AJ77" i="165"/>
  <c r="B100" i="165"/>
  <c r="AJ35" i="167"/>
  <c r="AJ113" i="166"/>
  <c r="AJ104" i="164"/>
  <c r="B42" i="166"/>
  <c r="AK29" i="165"/>
  <c r="B64" i="167"/>
  <c r="AK87" i="167"/>
  <c r="AK77" i="167"/>
  <c r="B64" i="165"/>
  <c r="AJ31" i="167"/>
  <c r="AK115" i="166"/>
  <c r="AK22" i="165"/>
  <c r="AK61" i="165"/>
  <c r="AK41" i="164"/>
  <c r="AK111" i="164"/>
  <c r="AK65" i="167"/>
  <c r="B92" i="167"/>
  <c r="B112" i="166"/>
  <c r="B81" i="165"/>
  <c r="AJ107" i="165"/>
  <c r="B26" i="166"/>
  <c r="AR13" i="165"/>
  <c r="B57" i="165"/>
  <c r="AN7" i="164"/>
  <c r="AJ87" i="164"/>
  <c r="AJ55" i="167"/>
  <c r="AJ110" i="167"/>
  <c r="AJ70" i="165"/>
  <c r="AK79" i="166"/>
  <c r="AK32" i="165"/>
  <c r="AJ16" i="167"/>
  <c r="B107" i="167"/>
  <c r="AK38" i="165"/>
  <c r="B92" i="165"/>
  <c r="B47" i="165"/>
  <c r="AK84" i="166"/>
  <c r="B1" i="167"/>
  <c r="B112" i="167"/>
  <c r="AK108" i="166"/>
  <c r="AJ90" i="166"/>
  <c r="AK106" i="167"/>
  <c r="AK70" i="165"/>
  <c r="AK112" i="164"/>
  <c r="B33" i="167"/>
  <c r="AJ52" i="167"/>
  <c r="AJ24" i="167"/>
  <c r="AJ77" i="166"/>
  <c r="AJ36" i="164"/>
  <c r="B54" i="165"/>
  <c r="AK99" i="164"/>
  <c r="AJ60" i="165"/>
  <c r="AJ55" i="164"/>
  <c r="AK107" i="165"/>
  <c r="B110" i="166"/>
  <c r="AK55" i="164"/>
  <c r="AJ47" i="164"/>
  <c r="AR2" i="166"/>
  <c r="AK28" i="166"/>
  <c r="AK45" i="165"/>
  <c r="AK36" i="165"/>
  <c r="AJ68" i="166"/>
  <c r="AK58" i="164"/>
  <c r="AJ57" i="167"/>
  <c r="AK22" i="166"/>
  <c r="AK53" i="166"/>
  <c r="B56" i="165"/>
  <c r="AJ87" i="166"/>
  <c r="AJ42" i="167"/>
  <c r="AK56" i="165"/>
  <c r="AR11" i="166"/>
  <c r="AJ71" i="164"/>
  <c r="AJ58" i="167"/>
  <c r="AK114" i="164"/>
  <c r="AK44" i="167"/>
  <c r="AJ81" i="167"/>
  <c r="B113" i="167"/>
  <c r="AJ93" i="164"/>
  <c r="B102" i="165"/>
  <c r="AK48" i="167"/>
  <c r="B111" i="166"/>
  <c r="B69" i="167"/>
  <c r="AJ59" i="164"/>
  <c r="AJ50" i="165"/>
  <c r="AJ109" i="167"/>
  <c r="AK58" i="165"/>
  <c r="B75" i="166"/>
  <c r="B82" i="166"/>
  <c r="AJ43" i="165"/>
  <c r="AR16" i="165"/>
  <c r="AJ21" i="165"/>
  <c r="AK114" i="166"/>
  <c r="B66" i="167"/>
  <c r="AJ83" i="167"/>
  <c r="AJ87" i="165"/>
  <c r="B40" i="167"/>
  <c r="B111" i="165"/>
  <c r="AJ76" i="166"/>
  <c r="AK105" i="167"/>
  <c r="AR19" i="167"/>
  <c r="AJ99" i="166"/>
  <c r="AK26" i="164"/>
  <c r="AJ30" i="165"/>
  <c r="AJ110" i="166"/>
  <c r="B51" i="166"/>
  <c r="AJ60" i="164"/>
  <c r="AK97" i="166"/>
  <c r="AJ55" i="166"/>
  <c r="AK42" i="167"/>
  <c r="AR15" i="164"/>
  <c r="AJ31" i="164"/>
  <c r="AK73" i="164"/>
  <c r="AJ72" i="166"/>
  <c r="B52" i="165"/>
  <c r="AJ41" i="165"/>
  <c r="AK66" i="164"/>
  <c r="AJ79" i="165"/>
  <c r="AJ98" i="164"/>
  <c r="AK107" i="164"/>
  <c r="AK112" i="166"/>
  <c r="AK31" i="167"/>
  <c r="AK79" i="165"/>
  <c r="AJ19" i="165"/>
  <c r="AK100" i="167"/>
  <c r="B31" i="165"/>
  <c r="AK95" i="167"/>
  <c r="AK55" i="165"/>
  <c r="AK105" i="166"/>
  <c r="AJ63" i="164"/>
  <c r="AJ103" i="167"/>
  <c r="B46" i="167"/>
  <c r="B66" i="166"/>
  <c r="AK54" i="165"/>
  <c r="AJ72" i="167"/>
  <c r="B5" i="167"/>
  <c r="AR9" i="164"/>
  <c r="AJ20" i="167"/>
  <c r="AK49" i="165"/>
  <c r="AJ95" i="165"/>
  <c r="AJ94" i="167"/>
  <c r="B95" i="167"/>
  <c r="AJ111" i="167"/>
  <c r="AJ59" i="166"/>
  <c r="AK114" i="165"/>
  <c r="AJ115" i="165"/>
  <c r="B85" i="165"/>
  <c r="B70" i="166"/>
  <c r="AJ62" i="164"/>
  <c r="AK96" i="164"/>
  <c r="AJ90" i="164"/>
  <c r="AK44" i="164"/>
  <c r="AJ76" i="165"/>
  <c r="AK55" i="167"/>
  <c r="B99" i="167"/>
  <c r="AK39" i="167"/>
  <c r="AK75" i="167"/>
  <c r="AK22" i="167"/>
  <c r="AK36" i="166"/>
  <c r="B34" i="166"/>
  <c r="AK24" i="164"/>
  <c r="AK91" i="165"/>
  <c r="B39" i="165"/>
  <c r="AJ73" i="167"/>
  <c r="AJ44" i="164"/>
  <c r="B81" i="166"/>
  <c r="AJ49" i="164"/>
  <c r="AK59" i="165"/>
  <c r="AJ77" i="167"/>
  <c r="B53" i="165"/>
  <c r="AJ34" i="167"/>
  <c r="B5" i="164"/>
  <c r="AJ48" i="166"/>
  <c r="AK86" i="167"/>
  <c r="AK73" i="166"/>
  <c r="B93" i="166"/>
  <c r="AK51" i="167"/>
  <c r="AK56" i="166"/>
  <c r="AK91" i="164"/>
  <c r="B52" i="166"/>
  <c r="B47" i="167"/>
  <c r="AJ100" i="166"/>
  <c r="AJ50" i="166"/>
  <c r="AK33" i="167"/>
  <c r="AR10" i="164"/>
  <c r="AJ94" i="165"/>
  <c r="B76" i="166"/>
  <c r="AJ67" i="167"/>
  <c r="AR14" i="165"/>
  <c r="AJ29" i="165"/>
  <c r="AJ106" i="167"/>
  <c r="AJ44" i="166"/>
  <c r="AK47" i="167"/>
  <c r="B108" i="166"/>
  <c r="AJ115" i="166"/>
  <c r="AK60" i="166"/>
  <c r="AK21" i="165"/>
  <c r="AJ84" i="166"/>
  <c r="AK25" i="165"/>
  <c r="AK45" i="166"/>
  <c r="B57" i="166"/>
  <c r="AK101" i="167"/>
  <c r="AJ88" i="167"/>
  <c r="B49" i="165"/>
  <c r="AJ20" i="164"/>
  <c r="AJ102" i="166"/>
  <c r="AK20" i="167"/>
  <c r="AJ26" i="167"/>
  <c r="B114" i="165"/>
  <c r="AK37" i="167"/>
  <c r="AK55" i="166"/>
  <c r="AJ18" i="164"/>
  <c r="AJ93" i="167"/>
  <c r="AR4" i="165"/>
  <c r="B55" i="166"/>
  <c r="AJ110" i="165"/>
  <c r="B81" i="167"/>
  <c r="AK60" i="164"/>
  <c r="AK60" i="167"/>
  <c r="AK71" i="166"/>
  <c r="AK62" i="165"/>
  <c r="AJ52" i="164"/>
  <c r="AK80" i="165"/>
  <c r="B45" i="165"/>
  <c r="AJ79" i="166"/>
  <c r="B72" i="166"/>
  <c r="B37" i="165"/>
  <c r="AK43" i="164"/>
  <c r="AJ86" i="164"/>
  <c r="AK34" i="166"/>
  <c r="AK103" i="167"/>
  <c r="B77" i="167"/>
  <c r="AJ74" i="165"/>
  <c r="AJ36" i="167"/>
  <c r="AJ25" i="167"/>
  <c r="AK82" i="167"/>
  <c r="AJ99" i="165"/>
  <c r="AK33" i="166"/>
  <c r="B61" i="167"/>
  <c r="AK40" i="166"/>
  <c r="AK54" i="164"/>
  <c r="AJ32" i="166"/>
  <c r="AK28" i="167"/>
  <c r="AJ114" i="165"/>
  <c r="AJ45" i="166"/>
  <c r="AJ89" i="165"/>
  <c r="AK43" i="165"/>
  <c r="AJ72" i="165"/>
  <c r="AJ27" i="166"/>
  <c r="B64" i="166"/>
  <c r="AJ53" i="165"/>
  <c r="AJ91" i="166"/>
  <c r="AK94" i="164"/>
  <c r="AK36" i="167"/>
  <c r="AJ113" i="164"/>
  <c r="AK42" i="165"/>
  <c r="AK86" i="166"/>
  <c r="AJ27" i="165"/>
  <c r="AR9" i="167"/>
  <c r="AK87" i="164"/>
  <c r="AK111" i="167"/>
  <c r="AJ70" i="166"/>
  <c r="AK90" i="165"/>
  <c r="B51" i="165"/>
  <c r="AJ46" i="164"/>
  <c r="AR5" i="165"/>
  <c r="B56" i="167"/>
  <c r="AJ109" i="164"/>
  <c r="AJ84" i="164"/>
  <c r="AJ97" i="167"/>
  <c r="AJ66" i="164"/>
  <c r="AJ61" i="164"/>
  <c r="AJ113" i="165"/>
  <c r="AJ93" i="165"/>
  <c r="AJ49" i="167"/>
  <c r="AK80" i="164"/>
  <c r="AJ23" i="166"/>
  <c r="AR3" i="167"/>
  <c r="AK24" i="166"/>
  <c r="B89" i="166"/>
  <c r="AK25" i="164"/>
  <c r="B17" i="165"/>
  <c r="B32" i="166"/>
  <c r="AK35" i="166"/>
  <c r="AJ31" i="166"/>
  <c r="AJ48" i="165"/>
  <c r="AJ17" i="167"/>
  <c r="AR17" i="164"/>
  <c r="B103" i="166"/>
  <c r="AJ82" i="166"/>
  <c r="AK76" i="165"/>
  <c r="AR2" i="165"/>
  <c r="AJ37" i="167"/>
  <c r="AK26" i="165"/>
  <c r="AK52" i="166"/>
  <c r="AJ37" i="166"/>
  <c r="B85" i="167"/>
  <c r="AK19" i="167"/>
  <c r="AJ56" i="164"/>
  <c r="AJ51" i="165"/>
  <c r="AR14" i="166"/>
  <c r="AJ58" i="164"/>
  <c r="B75" i="167"/>
  <c r="AJ41" i="164"/>
  <c r="AK96" i="165"/>
  <c r="AJ64" i="165"/>
  <c r="B22" i="165"/>
  <c r="AJ105" i="167"/>
  <c r="AJ100" i="167"/>
  <c r="B20" i="166"/>
  <c r="AK66" i="167"/>
  <c r="B41" i="166"/>
  <c r="AK68" i="165"/>
  <c r="B68" i="167"/>
  <c r="AJ54" i="167"/>
  <c r="AK25" i="166"/>
  <c r="AJ61" i="165"/>
  <c r="B3" i="165"/>
  <c r="AJ44" i="167"/>
  <c r="AJ58" i="165"/>
  <c r="AK69" i="164"/>
  <c r="AK23" i="164"/>
  <c r="B5" i="166"/>
  <c r="AJ45" i="167"/>
  <c r="AK101" i="166"/>
  <c r="AJ54" i="166"/>
  <c r="B94" i="165"/>
  <c r="AJ33" i="167"/>
  <c r="B25" i="166"/>
  <c r="AJ88" i="166"/>
  <c r="AJ49" i="165"/>
  <c r="B73" i="165"/>
  <c r="AJ52" i="166"/>
  <c r="AK93" i="165"/>
  <c r="AK111" i="166"/>
  <c r="AK102" i="166"/>
  <c r="AJ104" i="166"/>
  <c r="B104" i="165"/>
  <c r="AK48" i="165"/>
  <c r="AJ57" i="166"/>
  <c r="AR15" i="167"/>
  <c r="AK91" i="167"/>
  <c r="AK115" i="167"/>
  <c r="AK96" i="166"/>
  <c r="AJ66" i="166"/>
  <c r="AK74" i="165"/>
  <c r="AJ73" i="165"/>
  <c r="AJ42" i="166"/>
  <c r="AK88" i="166"/>
  <c r="B44" i="165"/>
  <c r="AK51" i="165"/>
  <c r="AR2" i="164"/>
  <c r="AR16" i="166"/>
  <c r="AN7" i="167"/>
  <c r="AJ78" i="166"/>
  <c r="AK83" i="166"/>
  <c r="AK63" i="167"/>
  <c r="AJ32" i="167"/>
  <c r="B47" i="166"/>
  <c r="AJ90" i="167"/>
  <c r="AK98" i="164"/>
  <c r="B74" i="166"/>
  <c r="AJ58" i="166"/>
  <c r="B78" i="167"/>
  <c r="AK93" i="164"/>
  <c r="B86" i="166"/>
  <c r="AJ60" i="167"/>
  <c r="AJ75" i="164"/>
  <c r="B24" i="165"/>
  <c r="AJ95" i="167"/>
  <c r="AJ57" i="165"/>
  <c r="AJ104" i="165"/>
  <c r="AJ82" i="167"/>
  <c r="B72" i="167"/>
  <c r="B34" i="165"/>
  <c r="AK90" i="166"/>
  <c r="B108" i="165"/>
  <c r="AK17" i="164"/>
  <c r="B101" i="166"/>
  <c r="AK82" i="166"/>
  <c r="AK52" i="164"/>
  <c r="AJ85" i="164"/>
  <c r="AK42" i="166"/>
  <c r="AK69" i="166"/>
  <c r="B98" i="167"/>
  <c r="AJ34" i="164"/>
  <c r="AK68" i="166"/>
  <c r="AK27" i="164"/>
  <c r="AK100" i="165"/>
  <c r="AK49" i="164"/>
  <c r="AJ23" i="164"/>
  <c r="AK50" i="165"/>
  <c r="AK99" i="165"/>
  <c r="AJ17" i="164"/>
  <c r="B42" i="165"/>
  <c r="AJ39" i="164"/>
  <c r="B69" i="165"/>
  <c r="AK27" i="165"/>
  <c r="AR7" i="167"/>
  <c r="AK26" i="166"/>
  <c r="AJ99" i="164"/>
  <c r="B65" i="167"/>
  <c r="B60" i="167"/>
  <c r="B76" i="167"/>
  <c r="AK73" i="167"/>
  <c r="AK99" i="166"/>
  <c r="AK78" i="166"/>
  <c r="AJ101" i="166"/>
  <c r="AJ23" i="165"/>
  <c r="AJ80" i="165"/>
  <c r="AJ78" i="164"/>
  <c r="AJ25" i="164"/>
  <c r="AJ89" i="167"/>
  <c r="AR16" i="164"/>
  <c r="AK100" i="166"/>
  <c r="B50" i="165"/>
  <c r="AJ69" i="164"/>
  <c r="AJ45" i="164"/>
  <c r="AK69" i="165"/>
  <c r="AK43" i="166"/>
  <c r="AJ93" i="166"/>
  <c r="AK85" i="166"/>
  <c r="B83" i="165"/>
  <c r="AJ35" i="165"/>
  <c r="AK64" i="167"/>
  <c r="AK82" i="165"/>
  <c r="AK47" i="164"/>
  <c r="AK76" i="167"/>
  <c r="AR12" i="164"/>
  <c r="B50" i="167"/>
  <c r="AJ16" i="164"/>
  <c r="AJ78" i="167"/>
  <c r="AK97" i="165"/>
  <c r="B22" i="167"/>
  <c r="AJ24" i="165"/>
  <c r="AJ84" i="167"/>
  <c r="B4" i="165"/>
  <c r="AK72" i="165"/>
  <c r="AK64" i="164"/>
  <c r="AK85" i="165"/>
  <c r="AK19" i="166"/>
  <c r="B99" i="165"/>
  <c r="AJ43" i="166"/>
  <c r="B65" i="166"/>
  <c r="AK24" i="165"/>
  <c r="B4" i="167"/>
  <c r="AK27" i="167"/>
  <c r="B71" i="166"/>
  <c r="AK16" i="164"/>
  <c r="AJ31" i="165"/>
  <c r="B38" i="166"/>
  <c r="AJ26" i="164"/>
  <c r="AJ91" i="164"/>
  <c r="B32" i="165"/>
  <c r="B55" i="165"/>
  <c r="AJ28" i="164"/>
  <c r="AK112" i="167"/>
  <c r="B28" i="166"/>
  <c r="AJ22" i="164"/>
  <c r="AJ101" i="167"/>
  <c r="AK30" i="164"/>
  <c r="AJ77" i="164"/>
  <c r="AK97" i="164"/>
  <c r="AK70" i="166"/>
  <c r="AJ40" i="164"/>
  <c r="B53" i="166"/>
  <c r="AK110" i="165"/>
  <c r="AK30" i="165"/>
  <c r="AK59" i="167"/>
  <c r="B61" i="165"/>
  <c r="AK49" i="166"/>
  <c r="AJ108" i="165"/>
  <c r="AJ94" i="164"/>
  <c r="AK35" i="167"/>
  <c r="AJ83" i="164"/>
  <c r="AK33" i="165"/>
  <c r="AJ104" i="167"/>
  <c r="AK27" i="166"/>
  <c r="AJ22" i="167"/>
  <c r="AJ66" i="167"/>
  <c r="AJ106" i="165"/>
  <c r="B77" i="166"/>
  <c r="B74" i="167"/>
  <c r="B70" i="167"/>
  <c r="AJ64" i="166"/>
  <c r="AK75" i="164"/>
  <c r="AJ103" i="165"/>
  <c r="AJ71" i="166"/>
  <c r="AK88" i="164"/>
  <c r="AJ17" i="166"/>
  <c r="B89" i="167"/>
  <c r="AK21" i="166"/>
  <c r="B21" i="165"/>
  <c r="B43" i="166"/>
  <c r="AK93" i="166"/>
  <c r="AJ75" i="166"/>
  <c r="AJ111" i="165"/>
  <c r="AK30" i="166"/>
  <c r="AJ30" i="166"/>
  <c r="AK46" i="167"/>
  <c r="AJ26" i="165"/>
  <c r="AK89" i="165"/>
  <c r="AR18" i="165"/>
  <c r="AK32" i="166"/>
  <c r="AK60" i="165"/>
  <c r="AJ54" i="165"/>
  <c r="AK22" i="164"/>
  <c r="AK33" i="164"/>
  <c r="B21" i="167"/>
  <c r="AK73" i="165"/>
  <c r="B66" i="165"/>
  <c r="AK42" i="164"/>
  <c r="AJ98" i="167"/>
  <c r="AK84" i="164"/>
  <c r="B62" i="167"/>
  <c r="AJ20" i="166"/>
  <c r="B72" i="165"/>
  <c r="AK48" i="164"/>
  <c r="B111" i="167"/>
  <c r="AK78" i="167"/>
  <c r="AJ69" i="167"/>
  <c r="AJ43" i="167"/>
  <c r="AR19" i="165"/>
  <c r="AK18" i="166"/>
  <c r="AJ25" i="166"/>
  <c r="AJ73" i="166"/>
  <c r="AK72" i="164"/>
  <c r="B102" i="166"/>
  <c r="AJ28" i="166"/>
  <c r="B78" i="166"/>
  <c r="AJ78" i="165"/>
  <c r="AJ29" i="166"/>
  <c r="AK103" i="165"/>
  <c r="AK103" i="164"/>
  <c r="AK113" i="165"/>
  <c r="B74" i="165"/>
  <c r="AK46" i="164"/>
  <c r="B108" i="167"/>
  <c r="B24" i="166"/>
  <c r="AJ33" i="164"/>
  <c r="B96" i="166"/>
  <c r="AJ56" i="165"/>
  <c r="AJ105" i="166"/>
  <c r="AK34" i="167"/>
  <c r="B5" i="165"/>
  <c r="AJ91" i="167"/>
  <c r="AR10" i="166"/>
  <c r="AJ37" i="165"/>
  <c r="B115" i="165"/>
  <c r="AK41" i="166"/>
  <c r="AK57" i="165"/>
  <c r="AK50" i="166"/>
  <c r="AR8" i="167"/>
  <c r="AJ54" i="164"/>
  <c r="AK95" i="164"/>
  <c r="AJ92" i="167"/>
  <c r="AJ95" i="166"/>
  <c r="B35" i="165"/>
  <c r="AJ96" i="165"/>
  <c r="AK65" i="164"/>
  <c r="AK56" i="167"/>
  <c r="B94" i="167"/>
  <c r="AK67" i="164"/>
  <c r="AJ90" i="165"/>
  <c r="AR2" i="167"/>
  <c r="AK109" i="165"/>
  <c r="AJ89" i="164"/>
  <c r="B103" i="167"/>
  <c r="AR17" i="165"/>
  <c r="AK77" i="164"/>
  <c r="AK77" i="165"/>
  <c r="AJ29" i="164"/>
  <c r="AK20" i="165"/>
  <c r="AR6" i="166"/>
  <c r="AJ51" i="166"/>
  <c r="B36" i="166"/>
  <c r="AK83" i="165"/>
  <c r="AR13" i="166"/>
  <c r="AJ37" i="164"/>
  <c r="AK90" i="164"/>
  <c r="AJ67" i="165"/>
  <c r="B88" i="166"/>
  <c r="AJ102" i="165"/>
  <c r="AJ55" i="165"/>
  <c r="AK89" i="166"/>
  <c r="B48" i="166"/>
  <c r="B101" i="167"/>
  <c r="AK104" i="164"/>
  <c r="AK41" i="165"/>
  <c r="AK29" i="166"/>
  <c r="AK84" i="165"/>
  <c r="B40" i="166"/>
  <c r="AK108" i="167"/>
  <c r="B23" i="167"/>
  <c r="AK81" i="166"/>
  <c r="AJ70" i="167"/>
  <c r="AJ50" i="164"/>
  <c r="AK115" i="164"/>
  <c r="AK86" i="164"/>
  <c r="AJ51" i="164"/>
  <c r="AK65" i="165"/>
  <c r="AJ56" i="166"/>
  <c r="AK82" i="164"/>
  <c r="B110" i="165"/>
  <c r="AK61" i="166"/>
  <c r="AJ24" i="166"/>
  <c r="AK23" i="166"/>
  <c r="AJ52" i="165"/>
  <c r="AJ76" i="164"/>
  <c r="AJ34" i="165"/>
  <c r="AJ82" i="164"/>
  <c r="AK87" i="166"/>
  <c r="AK86" i="165"/>
  <c r="B112" i="165"/>
  <c r="AJ19" i="166"/>
  <c r="AK40" i="164"/>
  <c r="AJ86" i="165"/>
  <c r="AR18" i="166"/>
  <c r="AR4" i="167"/>
  <c r="AK80" i="166"/>
  <c r="AK16" i="165"/>
  <c r="AK18" i="165"/>
  <c r="AJ39" i="166"/>
  <c r="AJ105" i="165"/>
  <c r="AJ34" i="166"/>
  <c r="AK21" i="164"/>
  <c r="AJ80" i="166"/>
  <c r="AJ67" i="166"/>
  <c r="B89" i="165"/>
  <c r="D89" i="165" l="1"/>
  <c r="I83" i="154"/>
  <c r="E89" i="165"/>
  <c r="L89" i="165"/>
  <c r="C89" i="165"/>
  <c r="AK116" i="165"/>
  <c r="AK117" i="165" s="1"/>
  <c r="AQ18" i="166"/>
  <c r="AQ19" i="166"/>
  <c r="I106" i="154"/>
  <c r="C112" i="165"/>
  <c r="L112" i="165"/>
  <c r="D112" i="165"/>
  <c r="E112" i="165"/>
  <c r="L110" i="165"/>
  <c r="D110" i="165"/>
  <c r="I104" i="154"/>
  <c r="C110" i="165"/>
  <c r="E110" i="165"/>
  <c r="C23" i="167"/>
  <c r="E23" i="167"/>
  <c r="D23" i="167"/>
  <c r="L23" i="167"/>
  <c r="I17" i="156"/>
  <c r="I34" i="155"/>
  <c r="D40" i="166"/>
  <c r="C40" i="166"/>
  <c r="E40" i="166"/>
  <c r="L40" i="166"/>
  <c r="D101" i="167"/>
  <c r="I95" i="156"/>
  <c r="L101" i="167"/>
  <c r="C101" i="167"/>
  <c r="E101" i="167"/>
  <c r="C48" i="166"/>
  <c r="L48" i="166"/>
  <c r="I42" i="155"/>
  <c r="D48" i="166"/>
  <c r="E48" i="166"/>
  <c r="C88" i="166"/>
  <c r="E88" i="166"/>
  <c r="D88" i="166"/>
  <c r="I82" i="155"/>
  <c r="L88" i="166"/>
  <c r="E36" i="166"/>
  <c r="I30" i="155"/>
  <c r="D36" i="166"/>
  <c r="L36" i="166"/>
  <c r="C36" i="166"/>
  <c r="E103" i="167"/>
  <c r="I97" i="156"/>
  <c r="L103" i="167"/>
  <c r="D103" i="167"/>
  <c r="C103" i="167"/>
  <c r="AQ9" i="167"/>
  <c r="AQ12" i="167"/>
  <c r="AQ13" i="167"/>
  <c r="AQ5" i="167"/>
  <c r="AQ10" i="167"/>
  <c r="AQ8" i="167"/>
  <c r="AQ3" i="167"/>
  <c r="AQ2" i="167"/>
  <c r="AQ11" i="167"/>
  <c r="AQ6" i="167"/>
  <c r="AQ7" i="167"/>
  <c r="AQ4" i="167"/>
  <c r="E94" i="167"/>
  <c r="L94" i="167"/>
  <c r="I88" i="156"/>
  <c r="D94" i="167"/>
  <c r="C94" i="167"/>
  <c r="L35" i="165"/>
  <c r="E35" i="165"/>
  <c r="I29" i="154"/>
  <c r="C35" i="165"/>
  <c r="D35" i="165"/>
  <c r="I109" i="154"/>
  <c r="L115" i="165"/>
  <c r="E115" i="165"/>
  <c r="C115" i="165"/>
  <c r="D115" i="165"/>
  <c r="L96" i="166"/>
  <c r="C96" i="166"/>
  <c r="I90" i="155"/>
  <c r="E96" i="166"/>
  <c r="D96" i="166"/>
  <c r="I18" i="155"/>
  <c r="E24" i="166"/>
  <c r="D24" i="166"/>
  <c r="L24" i="166"/>
  <c r="C24" i="166"/>
  <c r="D108" i="167"/>
  <c r="E108" i="167"/>
  <c r="I102" i="156"/>
  <c r="C108" i="167"/>
  <c r="L108" i="167"/>
  <c r="L74" i="165"/>
  <c r="C74" i="165"/>
  <c r="D74" i="165"/>
  <c r="I68" i="154"/>
  <c r="E74" i="165"/>
  <c r="C78" i="166"/>
  <c r="L78" i="166"/>
  <c r="D78" i="166"/>
  <c r="E78" i="166"/>
  <c r="I72" i="155"/>
  <c r="I96" i="155"/>
  <c r="L102" i="166"/>
  <c r="D102" i="166"/>
  <c r="C102" i="166"/>
  <c r="E102" i="166"/>
  <c r="I105" i="156"/>
  <c r="D111" i="167"/>
  <c r="E111" i="167"/>
  <c r="L111" i="167"/>
  <c r="C111" i="167"/>
  <c r="I66" i="154"/>
  <c r="L72" i="165"/>
  <c r="E72" i="165"/>
  <c r="C72" i="165"/>
  <c r="D72" i="165"/>
  <c r="C62" i="167"/>
  <c r="E62" i="167"/>
  <c r="D62" i="167"/>
  <c r="L62" i="167"/>
  <c r="I56" i="156"/>
  <c r="E66" i="165"/>
  <c r="I60" i="154"/>
  <c r="C66" i="165"/>
  <c r="D66" i="165"/>
  <c r="L66" i="165"/>
  <c r="E21" i="167"/>
  <c r="C21" i="167"/>
  <c r="D21" i="167"/>
  <c r="I15" i="156"/>
  <c r="L21" i="167"/>
  <c r="AQ18" i="165"/>
  <c r="AQ19" i="165"/>
  <c r="D43" i="166"/>
  <c r="C43" i="166"/>
  <c r="E43" i="166"/>
  <c r="I37" i="155"/>
  <c r="L43" i="166"/>
  <c r="L21" i="165"/>
  <c r="E21" i="165"/>
  <c r="C21" i="165"/>
  <c r="D21" i="165"/>
  <c r="I15" i="154"/>
  <c r="E89" i="167"/>
  <c r="I83" i="156"/>
  <c r="C89" i="167"/>
  <c r="L89" i="167"/>
  <c r="D89" i="167"/>
  <c r="L70" i="167"/>
  <c r="D70" i="167"/>
  <c r="E70" i="167"/>
  <c r="I64" i="156"/>
  <c r="C70" i="167"/>
  <c r="C74" i="167"/>
  <c r="L74" i="167"/>
  <c r="D74" i="167"/>
  <c r="I68" i="156"/>
  <c r="E74" i="167"/>
  <c r="L77" i="166"/>
  <c r="C77" i="166"/>
  <c r="I71" i="155"/>
  <c r="D77" i="166"/>
  <c r="E77" i="166"/>
  <c r="D61" i="165"/>
  <c r="I55" i="154"/>
  <c r="L61" i="165"/>
  <c r="C61" i="165"/>
  <c r="E61" i="165"/>
  <c r="L53" i="166"/>
  <c r="E53" i="166"/>
  <c r="I47" i="155"/>
  <c r="D53" i="166"/>
  <c r="C53" i="166"/>
  <c r="I22" i="155"/>
  <c r="D28" i="166"/>
  <c r="C28" i="166"/>
  <c r="E28" i="166"/>
  <c r="L28" i="166"/>
  <c r="E55" i="165"/>
  <c r="I49" i="154"/>
  <c r="L55" i="165"/>
  <c r="C55" i="165"/>
  <c r="D55" i="165"/>
  <c r="D32" i="165"/>
  <c r="L32" i="165"/>
  <c r="E32" i="165"/>
  <c r="C32" i="165"/>
  <c r="I26" i="154"/>
  <c r="C38" i="166"/>
  <c r="L38" i="166"/>
  <c r="D38" i="166"/>
  <c r="I32" i="155"/>
  <c r="E38" i="166"/>
  <c r="AK116" i="164"/>
  <c r="AK117" i="164" s="1"/>
  <c r="I65" i="155"/>
  <c r="C71" i="166"/>
  <c r="L71" i="166"/>
  <c r="E71" i="166"/>
  <c r="D71" i="166"/>
  <c r="E65" i="166"/>
  <c r="L65" i="166"/>
  <c r="D65" i="166"/>
  <c r="I59" i="155"/>
  <c r="C65" i="166"/>
  <c r="L99" i="165"/>
  <c r="C99" i="165"/>
  <c r="E99" i="165"/>
  <c r="D99" i="165"/>
  <c r="I93" i="154"/>
  <c r="I16" i="156"/>
  <c r="C22" i="167"/>
  <c r="E22" i="167"/>
  <c r="L22" i="167"/>
  <c r="D22" i="167"/>
  <c r="I44" i="156"/>
  <c r="L50" i="167"/>
  <c r="E50" i="167"/>
  <c r="C50" i="167"/>
  <c r="D50" i="167"/>
  <c r="C83" i="165"/>
  <c r="I77" i="154"/>
  <c r="D83" i="165"/>
  <c r="E83" i="165"/>
  <c r="L83" i="165"/>
  <c r="C50" i="165"/>
  <c r="L50" i="165"/>
  <c r="D50" i="165"/>
  <c r="I44" i="154"/>
  <c r="E50" i="165"/>
  <c r="D76" i="167"/>
  <c r="L76" i="167"/>
  <c r="E76" i="167"/>
  <c r="C76" i="167"/>
  <c r="I70" i="156"/>
  <c r="L60" i="167"/>
  <c r="C60" i="167"/>
  <c r="D60" i="167"/>
  <c r="I54" i="156"/>
  <c r="E60" i="167"/>
  <c r="I59" i="156"/>
  <c r="D65" i="167"/>
  <c r="L65" i="167"/>
  <c r="E65" i="167"/>
  <c r="C65" i="167"/>
  <c r="L69" i="165"/>
  <c r="I63" i="154"/>
  <c r="E69" i="165"/>
  <c r="D69" i="165"/>
  <c r="C69" i="165"/>
  <c r="D42" i="165"/>
  <c r="L42" i="165"/>
  <c r="C42" i="165"/>
  <c r="I36" i="154"/>
  <c r="E42" i="165"/>
  <c r="L98" i="167"/>
  <c r="E98" i="167"/>
  <c r="I92" i="156"/>
  <c r="C98" i="167"/>
  <c r="D98" i="167"/>
  <c r="D101" i="166"/>
  <c r="L101" i="166"/>
  <c r="E101" i="166"/>
  <c r="I95" i="155"/>
  <c r="C101" i="166"/>
  <c r="I102" i="154"/>
  <c r="C108" i="165"/>
  <c r="L108" i="165"/>
  <c r="E108" i="165"/>
  <c r="D108" i="165"/>
  <c r="E34" i="165"/>
  <c r="L34" i="165"/>
  <c r="C34" i="165"/>
  <c r="D34" i="165"/>
  <c r="I28" i="154"/>
  <c r="L72" i="167"/>
  <c r="C72" i="167"/>
  <c r="D72" i="167"/>
  <c r="E72" i="167"/>
  <c r="I66" i="156"/>
  <c r="I18" i="154"/>
  <c r="C24" i="165"/>
  <c r="D24" i="165"/>
  <c r="L24" i="165"/>
  <c r="E24" i="165"/>
  <c r="I80" i="155"/>
  <c r="E86" i="166"/>
  <c r="C86" i="166"/>
  <c r="D86" i="166"/>
  <c r="L86" i="166"/>
  <c r="E78" i="167"/>
  <c r="I72" i="156"/>
  <c r="D78" i="167"/>
  <c r="L78" i="167"/>
  <c r="C78" i="167"/>
  <c r="L74" i="166"/>
  <c r="D74" i="166"/>
  <c r="I68" i="155"/>
  <c r="E74" i="166"/>
  <c r="C74" i="166"/>
  <c r="L47" i="166"/>
  <c r="I41" i="155"/>
  <c r="E47" i="166"/>
  <c r="C47" i="166"/>
  <c r="D47" i="166"/>
  <c r="AN6" i="167"/>
  <c r="AQ10" i="164"/>
  <c r="AQ11" i="164"/>
  <c r="AQ12" i="164"/>
  <c r="AQ5" i="164"/>
  <c r="AQ6" i="164"/>
  <c r="AQ8" i="164"/>
  <c r="AQ3" i="164"/>
  <c r="AQ13" i="164"/>
  <c r="AQ9" i="164"/>
  <c r="AQ4" i="164"/>
  <c r="AQ7" i="164"/>
  <c r="AQ2" i="164"/>
  <c r="L44" i="165"/>
  <c r="E44" i="165"/>
  <c r="D44" i="165"/>
  <c r="C44" i="165"/>
  <c r="I38" i="154"/>
  <c r="E104" i="165"/>
  <c r="L104" i="165"/>
  <c r="C104" i="165"/>
  <c r="I98" i="154"/>
  <c r="D104" i="165"/>
  <c r="L73" i="165"/>
  <c r="E73" i="165"/>
  <c r="C73" i="165"/>
  <c r="D73" i="165"/>
  <c r="I67" i="154"/>
  <c r="E25" i="166"/>
  <c r="D25" i="166"/>
  <c r="L25" i="166"/>
  <c r="C25" i="166"/>
  <c r="I19" i="155"/>
  <c r="L94" i="165"/>
  <c r="C94" i="165"/>
  <c r="D94" i="165"/>
  <c r="E94" i="165"/>
  <c r="I88" i="154"/>
  <c r="I62" i="156"/>
  <c r="L68" i="167"/>
  <c r="D68" i="167"/>
  <c r="C68" i="167"/>
  <c r="E68" i="167"/>
  <c r="D41" i="166"/>
  <c r="C41" i="166"/>
  <c r="E41" i="166"/>
  <c r="L41" i="166"/>
  <c r="I35" i="155"/>
  <c r="I14" i="155"/>
  <c r="L20" i="166"/>
  <c r="E20" i="166"/>
  <c r="C20" i="166"/>
  <c r="D20" i="166"/>
  <c r="L22" i="165"/>
  <c r="I16" i="154"/>
  <c r="E22" i="165"/>
  <c r="C22" i="165"/>
  <c r="D22" i="165"/>
  <c r="L75" i="167"/>
  <c r="D75" i="167"/>
  <c r="E75" i="167"/>
  <c r="C75" i="167"/>
  <c r="I69" i="156"/>
  <c r="AQ17" i="166"/>
  <c r="AQ16" i="166"/>
  <c r="AQ14" i="166"/>
  <c r="AQ15" i="166"/>
  <c r="L85" i="167"/>
  <c r="C85" i="167"/>
  <c r="E85" i="167"/>
  <c r="I79" i="156"/>
  <c r="D85" i="167"/>
  <c r="AQ8" i="165"/>
  <c r="AQ12" i="165"/>
  <c r="AQ13" i="165"/>
  <c r="AQ7" i="165"/>
  <c r="AQ10" i="165"/>
  <c r="AQ3" i="165"/>
  <c r="AQ5" i="165"/>
  <c r="AQ6" i="165"/>
  <c r="AQ9" i="165"/>
  <c r="AQ2" i="165"/>
  <c r="AQ11" i="165"/>
  <c r="AQ4" i="165"/>
  <c r="D103" i="166"/>
  <c r="I97" i="155"/>
  <c r="L103" i="166"/>
  <c r="C103" i="166"/>
  <c r="E103" i="166"/>
  <c r="E32" i="166"/>
  <c r="C32" i="166"/>
  <c r="I26" i="155"/>
  <c r="L32" i="166"/>
  <c r="D32" i="166"/>
  <c r="I11" i="154"/>
  <c r="D17" i="165"/>
  <c r="E17" i="165"/>
  <c r="C17" i="165"/>
  <c r="L17" i="165"/>
  <c r="C89" i="166"/>
  <c r="I83" i="155"/>
  <c r="L89" i="166"/>
  <c r="E89" i="166"/>
  <c r="D89" i="166"/>
  <c r="C56" i="167"/>
  <c r="I50" i="156"/>
  <c r="E56" i="167"/>
  <c r="L56" i="167"/>
  <c r="D56" i="167"/>
  <c r="D51" i="165"/>
  <c r="E51" i="165"/>
  <c r="L51" i="165"/>
  <c r="C51" i="165"/>
  <c r="I45" i="154"/>
  <c r="E64" i="166"/>
  <c r="L64" i="166"/>
  <c r="I58" i="155"/>
  <c r="D64" i="166"/>
  <c r="C64" i="166"/>
  <c r="I55" i="156"/>
  <c r="C61" i="167"/>
  <c r="D61" i="167"/>
  <c r="E61" i="167"/>
  <c r="L61" i="167"/>
  <c r="I71" i="156"/>
  <c r="E77" i="167"/>
  <c r="C77" i="167"/>
  <c r="D77" i="167"/>
  <c r="L77" i="167"/>
  <c r="C37" i="165"/>
  <c r="E37" i="165"/>
  <c r="I31" i="154"/>
  <c r="D37" i="165"/>
  <c r="L37" i="165"/>
  <c r="L72" i="166"/>
  <c r="C72" i="166"/>
  <c r="D72" i="166"/>
  <c r="E72" i="166"/>
  <c r="I66" i="155"/>
  <c r="D45" i="165"/>
  <c r="I39" i="154"/>
  <c r="L45" i="165"/>
  <c r="C45" i="165"/>
  <c r="E45" i="165"/>
  <c r="I75" i="156"/>
  <c r="L81" i="167"/>
  <c r="E81" i="167"/>
  <c r="C81" i="167"/>
  <c r="D81" i="167"/>
  <c r="D55" i="166"/>
  <c r="C55" i="166"/>
  <c r="E55" i="166"/>
  <c r="I49" i="155"/>
  <c r="L55" i="166"/>
  <c r="L114" i="165"/>
  <c r="E114" i="165"/>
  <c r="I108" i="154"/>
  <c r="D114" i="165"/>
  <c r="C114" i="165"/>
  <c r="I43" i="154"/>
  <c r="C49" i="165"/>
  <c r="D49" i="165"/>
  <c r="E49" i="165"/>
  <c r="L49" i="165"/>
  <c r="E57" i="166"/>
  <c r="C57" i="166"/>
  <c r="I51" i="155"/>
  <c r="D57" i="166"/>
  <c r="L57" i="166"/>
  <c r="L108" i="166"/>
  <c r="I102" i="155"/>
  <c r="C108" i="166"/>
  <c r="E108" i="166"/>
  <c r="D108" i="166"/>
  <c r="AQ16" i="165"/>
  <c r="AQ15" i="165"/>
  <c r="AQ17" i="165"/>
  <c r="AQ14" i="165"/>
  <c r="L76" i="166"/>
  <c r="C76" i="166"/>
  <c r="I70" i="155"/>
  <c r="E76" i="166"/>
  <c r="D76" i="166"/>
  <c r="I41" i="156"/>
  <c r="C47" i="167"/>
  <c r="L47" i="167"/>
  <c r="E47" i="167"/>
  <c r="D47" i="167"/>
  <c r="L52" i="166"/>
  <c r="D52" i="166"/>
  <c r="E52" i="166"/>
  <c r="I46" i="155"/>
  <c r="C52" i="166"/>
  <c r="L93" i="166"/>
  <c r="I87" i="155"/>
  <c r="D93" i="166"/>
  <c r="C93" i="166"/>
  <c r="E93" i="166"/>
  <c r="E53" i="165"/>
  <c r="C53" i="165"/>
  <c r="I47" i="154"/>
  <c r="L53" i="165"/>
  <c r="D53" i="165"/>
  <c r="L81" i="166"/>
  <c r="E81" i="166"/>
  <c r="D81" i="166"/>
  <c r="C81" i="166"/>
  <c r="I75" i="155"/>
  <c r="L39" i="165"/>
  <c r="D39" i="165"/>
  <c r="I33" i="154"/>
  <c r="E39" i="165"/>
  <c r="C39" i="165"/>
  <c r="E34" i="166"/>
  <c r="C34" i="166"/>
  <c r="D34" i="166"/>
  <c r="L34" i="166"/>
  <c r="I28" i="155"/>
  <c r="C99" i="167"/>
  <c r="L99" i="167"/>
  <c r="E99" i="167"/>
  <c r="D99" i="167"/>
  <c r="I93" i="156"/>
  <c r="E70" i="166"/>
  <c r="I64" i="155"/>
  <c r="L70" i="166"/>
  <c r="C70" i="166"/>
  <c r="D70" i="166"/>
  <c r="I79" i="154"/>
  <c r="E85" i="165"/>
  <c r="L85" i="165"/>
  <c r="C85" i="165"/>
  <c r="D85" i="165"/>
  <c r="I89" i="156"/>
  <c r="E95" i="167"/>
  <c r="L95" i="167"/>
  <c r="D95" i="167"/>
  <c r="C95" i="167"/>
  <c r="I60" i="155"/>
  <c r="L66" i="166"/>
  <c r="D66" i="166"/>
  <c r="C66" i="166"/>
  <c r="E66" i="166"/>
  <c r="E46" i="167"/>
  <c r="L46" i="167"/>
  <c r="D46" i="167"/>
  <c r="C46" i="167"/>
  <c r="I40" i="156"/>
  <c r="D31" i="165"/>
  <c r="C31" i="165"/>
  <c r="E31" i="165"/>
  <c r="I25" i="154"/>
  <c r="L31" i="165"/>
  <c r="L52" i="165"/>
  <c r="E52" i="165"/>
  <c r="D52" i="165"/>
  <c r="I46" i="154"/>
  <c r="C52" i="165"/>
  <c r="E51" i="166"/>
  <c r="L51" i="166"/>
  <c r="D51" i="166"/>
  <c r="I45" i="155"/>
  <c r="C51" i="166"/>
  <c r="I105" i="154"/>
  <c r="C111" i="165"/>
  <c r="E111" i="165"/>
  <c r="D111" i="165"/>
  <c r="L111" i="165"/>
  <c r="D40" i="167"/>
  <c r="C40" i="167"/>
  <c r="L40" i="167"/>
  <c r="I34" i="156"/>
  <c r="E40" i="167"/>
  <c r="L66" i="167"/>
  <c r="C66" i="167"/>
  <c r="I60" i="156"/>
  <c r="E66" i="167"/>
  <c r="D66" i="167"/>
  <c r="I76" i="155"/>
  <c r="L82" i="166"/>
  <c r="E82" i="166"/>
  <c r="D82" i="166"/>
  <c r="C82" i="166"/>
  <c r="E75" i="166"/>
  <c r="D75" i="166"/>
  <c r="C75" i="166"/>
  <c r="I69" i="155"/>
  <c r="L75" i="166"/>
  <c r="E69" i="167"/>
  <c r="L69" i="167"/>
  <c r="C69" i="167"/>
  <c r="I63" i="156"/>
  <c r="D69" i="167"/>
  <c r="E111" i="166"/>
  <c r="D111" i="166"/>
  <c r="I105" i="155"/>
  <c r="L111" i="166"/>
  <c r="C111" i="166"/>
  <c r="C102" i="165"/>
  <c r="L102" i="165"/>
  <c r="D102" i="165"/>
  <c r="E102" i="165"/>
  <c r="I96" i="154"/>
  <c r="L113" i="167"/>
  <c r="I107" i="156"/>
  <c r="E113" i="167"/>
  <c r="C113" i="167"/>
  <c r="D113" i="167"/>
  <c r="L56" i="165"/>
  <c r="E56" i="165"/>
  <c r="I50" i="154"/>
  <c r="D56" i="165"/>
  <c r="C56" i="165"/>
  <c r="AQ4" i="166"/>
  <c r="AQ8" i="166"/>
  <c r="AQ7" i="166"/>
  <c r="AQ10" i="166"/>
  <c r="AQ12" i="166"/>
  <c r="AQ9" i="166"/>
  <c r="AQ2" i="166"/>
  <c r="AQ11" i="166"/>
  <c r="AQ3" i="166"/>
  <c r="AQ6" i="166"/>
  <c r="AQ13" i="166"/>
  <c r="AQ5" i="166"/>
  <c r="E110" i="166"/>
  <c r="I104" i="155"/>
  <c r="D110" i="166"/>
  <c r="C110" i="166"/>
  <c r="L110" i="166"/>
  <c r="I48" i="154"/>
  <c r="D54" i="165"/>
  <c r="C54" i="165"/>
  <c r="L54" i="165"/>
  <c r="E54" i="165"/>
  <c r="C33" i="167"/>
  <c r="D33" i="167"/>
  <c r="E33" i="167"/>
  <c r="L33" i="167"/>
  <c r="I27" i="156"/>
  <c r="I106" i="156"/>
  <c r="D112" i="167"/>
  <c r="C112" i="167"/>
  <c r="E112" i="167"/>
  <c r="L112" i="167"/>
  <c r="D47" i="165"/>
  <c r="L47" i="165"/>
  <c r="C47" i="165"/>
  <c r="E47" i="165"/>
  <c r="I41" i="154"/>
  <c r="E92" i="165"/>
  <c r="M92" i="165" s="1"/>
  <c r="I86" i="154"/>
  <c r="D92" i="165"/>
  <c r="L92" i="165"/>
  <c r="C92" i="165"/>
  <c r="L107" i="167"/>
  <c r="E107" i="167"/>
  <c r="C107" i="167"/>
  <c r="D107" i="167"/>
  <c r="I101" i="156"/>
  <c r="AN6" i="164"/>
  <c r="E57" i="165"/>
  <c r="L57" i="165"/>
  <c r="I51" i="154"/>
  <c r="C57" i="165"/>
  <c r="D57" i="165"/>
  <c r="E26" i="166"/>
  <c r="L26" i="166"/>
  <c r="C26" i="166"/>
  <c r="I20" i="155"/>
  <c r="D26" i="166"/>
  <c r="I75" i="154"/>
  <c r="C81" i="165"/>
  <c r="L81" i="165"/>
  <c r="D81" i="165"/>
  <c r="E81" i="165"/>
  <c r="I106" i="155"/>
  <c r="L112" i="166"/>
  <c r="C112" i="166"/>
  <c r="D112" i="166"/>
  <c r="E112" i="166"/>
  <c r="L92" i="167"/>
  <c r="C92" i="167"/>
  <c r="D92" i="167"/>
  <c r="I86" i="156"/>
  <c r="E92" i="167"/>
  <c r="I58" i="154"/>
  <c r="C64" i="165"/>
  <c r="E64" i="165"/>
  <c r="L64" i="165"/>
  <c r="D64" i="165"/>
  <c r="I58" i="156"/>
  <c r="E64" i="167"/>
  <c r="L64" i="167"/>
  <c r="C64" i="167"/>
  <c r="D64" i="167"/>
  <c r="E42" i="166"/>
  <c r="I36" i="155"/>
  <c r="L42" i="166"/>
  <c r="D42" i="166"/>
  <c r="C42" i="166"/>
  <c r="L100" i="165"/>
  <c r="D100" i="165"/>
  <c r="E100" i="165"/>
  <c r="I94" i="154"/>
  <c r="C100" i="165"/>
  <c r="C45" i="167"/>
  <c r="E45" i="167"/>
  <c r="L45" i="167"/>
  <c r="I39" i="156"/>
  <c r="D45" i="167"/>
  <c r="L113" i="166"/>
  <c r="D113" i="166"/>
  <c r="E113" i="166"/>
  <c r="I107" i="155"/>
  <c r="C113" i="166"/>
  <c r="C80" i="165"/>
  <c r="D80" i="165"/>
  <c r="E80" i="165"/>
  <c r="I74" i="154"/>
  <c r="L80" i="165"/>
  <c r="E106" i="166"/>
  <c r="D106" i="166"/>
  <c r="I100" i="155"/>
  <c r="C106" i="166"/>
  <c r="L106" i="166"/>
  <c r="D98" i="165"/>
  <c r="E98" i="165"/>
  <c r="I92" i="154"/>
  <c r="L98" i="165"/>
  <c r="C98" i="165"/>
  <c r="L30" i="165"/>
  <c r="C30" i="165"/>
  <c r="E30" i="165"/>
  <c r="I24" i="154"/>
  <c r="D30" i="165"/>
  <c r="I32" i="154"/>
  <c r="D38" i="165"/>
  <c r="E38" i="165"/>
  <c r="L38" i="165"/>
  <c r="C38" i="165"/>
  <c r="E95" i="165"/>
  <c r="L95" i="165"/>
  <c r="C95" i="165"/>
  <c r="I89" i="154"/>
  <c r="D95" i="165"/>
  <c r="E53" i="167"/>
  <c r="L53" i="167"/>
  <c r="D53" i="167"/>
  <c r="C53" i="167"/>
  <c r="I47" i="156"/>
  <c r="C67" i="167"/>
  <c r="E67" i="167"/>
  <c r="D67" i="167"/>
  <c r="I61" i="156"/>
  <c r="L67" i="167"/>
  <c r="AK116" i="167"/>
  <c r="AK117" i="167" s="1"/>
  <c r="E84" i="167"/>
  <c r="C84" i="167"/>
  <c r="I78" i="156"/>
  <c r="L84" i="167"/>
  <c r="D84" i="167"/>
  <c r="E106" i="167"/>
  <c r="M106" i="167" s="1"/>
  <c r="D106" i="167"/>
  <c r="C106" i="167"/>
  <c r="L106" i="167"/>
  <c r="I100" i="156"/>
  <c r="C97" i="165"/>
  <c r="I91" i="154"/>
  <c r="D97" i="165"/>
  <c r="E97" i="165"/>
  <c r="L97" i="165"/>
  <c r="L105" i="165"/>
  <c r="I99" i="154"/>
  <c r="C105" i="165"/>
  <c r="E105" i="165"/>
  <c r="D105" i="165"/>
  <c r="D44" i="166"/>
  <c r="E44" i="166"/>
  <c r="C44" i="166"/>
  <c r="I38" i="155"/>
  <c r="L44" i="166"/>
  <c r="C63" i="165"/>
  <c r="I57" i="154"/>
  <c r="E63" i="165"/>
  <c r="D63" i="165"/>
  <c r="L63" i="165"/>
  <c r="C90" i="167"/>
  <c r="L90" i="167"/>
  <c r="D90" i="167"/>
  <c r="I84" i="156"/>
  <c r="E90" i="167"/>
  <c r="I74" i="155"/>
  <c r="D80" i="166"/>
  <c r="E80" i="166"/>
  <c r="C80" i="166"/>
  <c r="L80" i="166"/>
  <c r="E88" i="167"/>
  <c r="C88" i="167"/>
  <c r="I82" i="156"/>
  <c r="D88" i="167"/>
  <c r="L88" i="167"/>
  <c r="E96" i="167"/>
  <c r="D96" i="167"/>
  <c r="I90" i="156"/>
  <c r="C96" i="167"/>
  <c r="L96" i="167"/>
  <c r="I27" i="155"/>
  <c r="L33" i="166"/>
  <c r="D33" i="166"/>
  <c r="E33" i="166"/>
  <c r="C33" i="166"/>
  <c r="L19" i="167"/>
  <c r="I13" i="156"/>
  <c r="E19" i="167"/>
  <c r="D19" i="167"/>
  <c r="C19" i="167"/>
  <c r="I85" i="155"/>
  <c r="E91" i="166"/>
  <c r="C91" i="166"/>
  <c r="L91" i="166"/>
  <c r="D91" i="166"/>
  <c r="D23" i="166"/>
  <c r="C23" i="166"/>
  <c r="I17" i="155"/>
  <c r="E23" i="166"/>
  <c r="L23" i="166"/>
  <c r="I77" i="155"/>
  <c r="L83" i="166"/>
  <c r="C83" i="166"/>
  <c r="E83" i="166"/>
  <c r="D83" i="166"/>
  <c r="I109" i="155"/>
  <c r="D115" i="166"/>
  <c r="C115" i="166"/>
  <c r="L115" i="166"/>
  <c r="E115" i="166"/>
  <c r="I56" i="154"/>
  <c r="E62" i="165"/>
  <c r="L62" i="165"/>
  <c r="C62" i="165"/>
  <c r="D62" i="165"/>
  <c r="C71" i="167"/>
  <c r="I65" i="156"/>
  <c r="L71" i="167"/>
  <c r="E71" i="167"/>
  <c r="D71" i="167"/>
  <c r="L101" i="165"/>
  <c r="I95" i="154"/>
  <c r="E101" i="165"/>
  <c r="C101" i="165"/>
  <c r="D101" i="165"/>
  <c r="AQ14" i="164"/>
  <c r="AQ16" i="164"/>
  <c r="AQ15" i="164"/>
  <c r="AQ17" i="164"/>
  <c r="AN6" i="165"/>
  <c r="C27" i="166"/>
  <c r="D27" i="166"/>
  <c r="I21" i="155"/>
  <c r="E27" i="166"/>
  <c r="L27" i="166"/>
  <c r="C85" i="166"/>
  <c r="I79" i="155"/>
  <c r="D85" i="166"/>
  <c r="L85" i="166"/>
  <c r="E85" i="166"/>
  <c r="L73" i="167"/>
  <c r="D73" i="167"/>
  <c r="C73" i="167"/>
  <c r="I67" i="156"/>
  <c r="E73" i="167"/>
  <c r="I67" i="155"/>
  <c r="E73" i="166"/>
  <c r="L73" i="166"/>
  <c r="C73" i="166"/>
  <c r="D73" i="166"/>
  <c r="D92" i="166"/>
  <c r="C92" i="166"/>
  <c r="I86" i="155"/>
  <c r="E92" i="166"/>
  <c r="L92" i="166"/>
  <c r="D68" i="166"/>
  <c r="E68" i="166"/>
  <c r="I62" i="155"/>
  <c r="C68" i="166"/>
  <c r="L68" i="166"/>
  <c r="C20" i="167"/>
  <c r="I14" i="156"/>
  <c r="L20" i="167"/>
  <c r="D20" i="167"/>
  <c r="E20" i="167"/>
  <c r="C30" i="167"/>
  <c r="I24" i="156"/>
  <c r="E30" i="167"/>
  <c r="L30" i="167"/>
  <c r="D30" i="167"/>
  <c r="E61" i="166"/>
  <c r="C61" i="166"/>
  <c r="I55" i="155"/>
  <c r="L61" i="166"/>
  <c r="D61" i="166"/>
  <c r="I20" i="156"/>
  <c r="E26" i="167"/>
  <c r="L26" i="167"/>
  <c r="D26" i="167"/>
  <c r="C26" i="167"/>
  <c r="D84" i="165"/>
  <c r="C84" i="165"/>
  <c r="L84" i="165"/>
  <c r="I78" i="154"/>
  <c r="E84" i="165"/>
  <c r="E107" i="166"/>
  <c r="D107" i="166"/>
  <c r="L107" i="166"/>
  <c r="C107" i="166"/>
  <c r="I101" i="155"/>
  <c r="L82" i="167"/>
  <c r="E82" i="167"/>
  <c r="C82" i="167"/>
  <c r="I76" i="156"/>
  <c r="D82" i="167"/>
  <c r="C82" i="165"/>
  <c r="D82" i="165"/>
  <c r="E82" i="165"/>
  <c r="L82" i="165"/>
  <c r="I76" i="154"/>
  <c r="I12" i="155"/>
  <c r="E18" i="166"/>
  <c r="D18" i="166"/>
  <c r="L18" i="166"/>
  <c r="C18" i="166"/>
  <c r="L45" i="166"/>
  <c r="D45" i="166"/>
  <c r="I39" i="155"/>
  <c r="E45" i="166"/>
  <c r="C45" i="166"/>
  <c r="C54" i="167"/>
  <c r="I48" i="156"/>
  <c r="E54" i="167"/>
  <c r="D54" i="167"/>
  <c r="L54" i="167"/>
  <c r="C50" i="166"/>
  <c r="D50" i="166"/>
  <c r="L50" i="166"/>
  <c r="E50" i="166"/>
  <c r="I44" i="155"/>
  <c r="I57" i="156"/>
  <c r="L63" i="167"/>
  <c r="D63" i="167"/>
  <c r="C63" i="167"/>
  <c r="E63" i="167"/>
  <c r="I45" i="156"/>
  <c r="C51" i="167"/>
  <c r="D51" i="167"/>
  <c r="E51" i="167"/>
  <c r="L51" i="167"/>
  <c r="I59" i="154"/>
  <c r="D65" i="165"/>
  <c r="L65" i="165"/>
  <c r="E65" i="165"/>
  <c r="C65" i="165"/>
  <c r="L98" i="166"/>
  <c r="I92" i="155"/>
  <c r="E98" i="166"/>
  <c r="D98" i="166"/>
  <c r="C98" i="166"/>
  <c r="I43" i="155"/>
  <c r="D49" i="166"/>
  <c r="L49" i="166"/>
  <c r="C49" i="166"/>
  <c r="E49" i="166"/>
  <c r="E35" i="167"/>
  <c r="C35" i="167"/>
  <c r="L35" i="167"/>
  <c r="I29" i="156"/>
  <c r="D35" i="167"/>
  <c r="E88" i="165"/>
  <c r="L88" i="165"/>
  <c r="I82" i="154"/>
  <c r="D88" i="165"/>
  <c r="C88" i="165"/>
  <c r="C48" i="165"/>
  <c r="I42" i="154"/>
  <c r="L48" i="165"/>
  <c r="E48" i="165"/>
  <c r="D48" i="165"/>
  <c r="C104" i="166"/>
  <c r="E104" i="166"/>
  <c r="I98" i="155"/>
  <c r="D104" i="166"/>
  <c r="L104" i="166"/>
  <c r="E91" i="167"/>
  <c r="I85" i="156"/>
  <c r="L91" i="167"/>
  <c r="D91" i="167"/>
  <c r="C91" i="167"/>
  <c r="I94" i="155"/>
  <c r="E100" i="166"/>
  <c r="D100" i="166"/>
  <c r="L100" i="166"/>
  <c r="C100" i="166"/>
  <c r="D46" i="165"/>
  <c r="I40" i="154"/>
  <c r="C46" i="165"/>
  <c r="L46" i="165"/>
  <c r="E46" i="165"/>
  <c r="L26" i="165"/>
  <c r="D26" i="165"/>
  <c r="C26" i="165"/>
  <c r="I20" i="154"/>
  <c r="E26" i="165"/>
  <c r="E103" i="165"/>
  <c r="I97" i="154"/>
  <c r="D103" i="165"/>
  <c r="C103" i="165"/>
  <c r="L103" i="165"/>
  <c r="D32" i="167"/>
  <c r="I26" i="156"/>
  <c r="E32" i="167"/>
  <c r="L32" i="167"/>
  <c r="C32" i="167"/>
  <c r="D16" i="166"/>
  <c r="E16" i="166"/>
  <c r="C16" i="166"/>
  <c r="I10" i="155"/>
  <c r="L16" i="166"/>
  <c r="C84" i="166"/>
  <c r="I78" i="155"/>
  <c r="D84" i="166"/>
  <c r="E84" i="166"/>
  <c r="L84" i="166"/>
  <c r="D68" i="165"/>
  <c r="E68" i="165"/>
  <c r="I62" i="154"/>
  <c r="L68" i="165"/>
  <c r="C68" i="165"/>
  <c r="C41" i="165"/>
  <c r="L41" i="165"/>
  <c r="I35" i="154"/>
  <c r="D41" i="165"/>
  <c r="E41" i="165"/>
  <c r="E100" i="167"/>
  <c r="D100" i="167"/>
  <c r="I94" i="156"/>
  <c r="L100" i="167"/>
  <c r="C100" i="167"/>
  <c r="E29" i="167"/>
  <c r="L29" i="167"/>
  <c r="D29" i="167"/>
  <c r="I23" i="156"/>
  <c r="C29" i="167"/>
  <c r="E62" i="166"/>
  <c r="C62" i="166"/>
  <c r="I56" i="155"/>
  <c r="D62" i="166"/>
  <c r="L62" i="166"/>
  <c r="AQ18" i="167"/>
  <c r="AQ19" i="167"/>
  <c r="C75" i="165"/>
  <c r="E75" i="165"/>
  <c r="D75" i="165"/>
  <c r="I69" i="154"/>
  <c r="L75" i="165"/>
  <c r="C54" i="166"/>
  <c r="E54" i="166"/>
  <c r="L54" i="166"/>
  <c r="D54" i="166"/>
  <c r="I48" i="155"/>
  <c r="L48" i="167"/>
  <c r="E48" i="167"/>
  <c r="I42" i="156"/>
  <c r="D48" i="167"/>
  <c r="C48" i="167"/>
  <c r="D94" i="166"/>
  <c r="E94" i="166"/>
  <c r="L94" i="166"/>
  <c r="I88" i="155"/>
  <c r="C94" i="166"/>
  <c r="C107" i="165"/>
  <c r="D107" i="165"/>
  <c r="E107" i="165"/>
  <c r="I101" i="154"/>
  <c r="L107" i="165"/>
  <c r="E17" i="166"/>
  <c r="L17" i="166"/>
  <c r="D17" i="166"/>
  <c r="C17" i="166"/>
  <c r="I11" i="155"/>
  <c r="L77" i="165"/>
  <c r="I71" i="154"/>
  <c r="D77" i="165"/>
  <c r="C77" i="165"/>
  <c r="E77" i="165"/>
  <c r="L71" i="165"/>
  <c r="D71" i="165"/>
  <c r="E71" i="165"/>
  <c r="I65" i="154"/>
  <c r="C71" i="165"/>
  <c r="E106" i="165"/>
  <c r="L106" i="165"/>
  <c r="C106" i="165"/>
  <c r="I100" i="154"/>
  <c r="D106" i="165"/>
  <c r="E17" i="167"/>
  <c r="C17" i="167"/>
  <c r="I11" i="156"/>
  <c r="L17" i="167"/>
  <c r="D17" i="167"/>
  <c r="E91" i="165"/>
  <c r="C91" i="165"/>
  <c r="L91" i="165"/>
  <c r="I85" i="154"/>
  <c r="D91" i="165"/>
  <c r="D33" i="165"/>
  <c r="E33" i="165"/>
  <c r="L33" i="165"/>
  <c r="I27" i="154"/>
  <c r="C33" i="165"/>
  <c r="I34" i="154"/>
  <c r="C40" i="165"/>
  <c r="D40" i="165"/>
  <c r="L40" i="165"/>
  <c r="E40" i="165"/>
  <c r="AK116" i="166"/>
  <c r="AK117" i="166" s="1"/>
  <c r="C44" i="167"/>
  <c r="D44" i="167"/>
  <c r="I38" i="156"/>
  <c r="L44" i="167"/>
  <c r="E44" i="167"/>
  <c r="D67" i="166"/>
  <c r="E67" i="166"/>
  <c r="C67" i="166"/>
  <c r="I61" i="155"/>
  <c r="L67" i="166"/>
  <c r="C35" i="166"/>
  <c r="L35" i="166"/>
  <c r="I29" i="155"/>
  <c r="D35" i="166"/>
  <c r="E35" i="166"/>
  <c r="E18" i="167"/>
  <c r="L18" i="167"/>
  <c r="C18" i="167"/>
  <c r="I12" i="156"/>
  <c r="D18" i="167"/>
  <c r="E46" i="166"/>
  <c r="L46" i="166"/>
  <c r="I40" i="155"/>
  <c r="D46" i="166"/>
  <c r="C46" i="166"/>
  <c r="D49" i="167"/>
  <c r="L49" i="167"/>
  <c r="E49" i="167"/>
  <c r="I43" i="156"/>
  <c r="C49" i="167"/>
  <c r="D37" i="166"/>
  <c r="L37" i="166"/>
  <c r="C37" i="166"/>
  <c r="E37" i="166"/>
  <c r="I31" i="155"/>
  <c r="L19" i="166"/>
  <c r="I13" i="155"/>
  <c r="E19" i="166"/>
  <c r="D19" i="166"/>
  <c r="C19" i="166"/>
  <c r="I103" i="154"/>
  <c r="E109" i="165"/>
  <c r="L109" i="165"/>
  <c r="D109" i="165"/>
  <c r="C109" i="165"/>
  <c r="C104" i="167"/>
  <c r="L104" i="167"/>
  <c r="D104" i="167"/>
  <c r="I98" i="156"/>
  <c r="E104" i="167"/>
  <c r="I87" i="154"/>
  <c r="L93" i="165"/>
  <c r="D93" i="165"/>
  <c r="C93" i="165"/>
  <c r="E93" i="165"/>
  <c r="C36" i="165"/>
  <c r="D36" i="165"/>
  <c r="L36" i="165"/>
  <c r="E36" i="165"/>
  <c r="I30" i="154"/>
  <c r="D58" i="165"/>
  <c r="E58" i="165"/>
  <c r="C58" i="165"/>
  <c r="L58" i="165"/>
  <c r="I52" i="154"/>
  <c r="I30" i="156"/>
  <c r="D36" i="167"/>
  <c r="C36" i="167"/>
  <c r="L36" i="167"/>
  <c r="E36" i="167"/>
  <c r="D90" i="166"/>
  <c r="L90" i="166"/>
  <c r="I84" i="155"/>
  <c r="E90" i="166"/>
  <c r="C90" i="166"/>
  <c r="E78" i="165"/>
  <c r="C78" i="165"/>
  <c r="D78" i="165"/>
  <c r="L78" i="165"/>
  <c r="I72" i="154"/>
  <c r="E87" i="167"/>
  <c r="C87" i="167"/>
  <c r="I81" i="156"/>
  <c r="D87" i="167"/>
  <c r="L87" i="167"/>
  <c r="D59" i="167"/>
  <c r="I53" i="156"/>
  <c r="C59" i="167"/>
  <c r="E59" i="167"/>
  <c r="L59" i="167"/>
  <c r="L86" i="165"/>
  <c r="C86" i="165"/>
  <c r="D86" i="165"/>
  <c r="E86" i="165"/>
  <c r="I80" i="154"/>
  <c r="L114" i="167"/>
  <c r="D114" i="167"/>
  <c r="E114" i="167"/>
  <c r="I108" i="156"/>
  <c r="C114" i="167"/>
  <c r="I18" i="156"/>
  <c r="D24" i="167"/>
  <c r="L24" i="167"/>
  <c r="E24" i="167"/>
  <c r="C24" i="167"/>
  <c r="E76" i="165"/>
  <c r="L76" i="165"/>
  <c r="I70" i="154"/>
  <c r="D76" i="165"/>
  <c r="C76" i="165"/>
  <c r="AQ18" i="164"/>
  <c r="AQ19" i="164"/>
  <c r="L67" i="165"/>
  <c r="I61" i="154"/>
  <c r="E67" i="165"/>
  <c r="D67" i="165"/>
  <c r="C67" i="165"/>
  <c r="AQ14" i="167"/>
  <c r="AQ16" i="167"/>
  <c r="AQ15" i="167"/>
  <c r="AQ17" i="167"/>
  <c r="C23" i="165"/>
  <c r="E23" i="165"/>
  <c r="I17" i="154"/>
  <c r="L23" i="165"/>
  <c r="D23" i="165"/>
  <c r="E99" i="166"/>
  <c r="I93" i="155"/>
  <c r="D99" i="166"/>
  <c r="L99" i="166"/>
  <c r="C99" i="166"/>
  <c r="C93" i="167"/>
  <c r="I87" i="156"/>
  <c r="L93" i="167"/>
  <c r="E93" i="167"/>
  <c r="D93" i="167"/>
  <c r="C87" i="166"/>
  <c r="E87" i="166"/>
  <c r="L87" i="166"/>
  <c r="I81" i="155"/>
  <c r="D87" i="166"/>
  <c r="I104" i="156"/>
  <c r="C110" i="167"/>
  <c r="D110" i="167"/>
  <c r="L110" i="167"/>
  <c r="E110" i="167"/>
  <c r="E80" i="167"/>
  <c r="L80" i="167"/>
  <c r="C80" i="167"/>
  <c r="I74" i="156"/>
  <c r="D80" i="167"/>
  <c r="L58" i="167"/>
  <c r="C58" i="167"/>
  <c r="D58" i="167"/>
  <c r="I52" i="156"/>
  <c r="E58" i="167"/>
  <c r="M58" i="167" s="1"/>
  <c r="I21" i="156"/>
  <c r="L27" i="167"/>
  <c r="D27" i="167"/>
  <c r="C27" i="167"/>
  <c r="E27" i="167"/>
  <c r="E34" i="167"/>
  <c r="D34" i="167"/>
  <c r="L34" i="167"/>
  <c r="C34" i="167"/>
  <c r="I28" i="156"/>
  <c r="I81" i="154"/>
  <c r="E87" i="165"/>
  <c r="D87" i="165"/>
  <c r="C87" i="165"/>
  <c r="L87" i="165"/>
  <c r="D31" i="167"/>
  <c r="C31" i="167"/>
  <c r="I25" i="156"/>
  <c r="L31" i="167"/>
  <c r="E31" i="167"/>
  <c r="L79" i="165"/>
  <c r="I73" i="154"/>
  <c r="E79" i="165"/>
  <c r="C79" i="165"/>
  <c r="D79" i="165"/>
  <c r="I46" i="156"/>
  <c r="C52" i="167"/>
  <c r="E52" i="167"/>
  <c r="D52" i="167"/>
  <c r="L52" i="167"/>
  <c r="D109" i="166"/>
  <c r="E109" i="166"/>
  <c r="I103" i="155"/>
  <c r="L109" i="166"/>
  <c r="C109" i="166"/>
  <c r="E28" i="165"/>
  <c r="L28" i="165"/>
  <c r="D28" i="165"/>
  <c r="C28" i="165"/>
  <c r="I22" i="154"/>
  <c r="C95" i="166"/>
  <c r="D95" i="166"/>
  <c r="L95" i="166"/>
  <c r="I89" i="155"/>
  <c r="E95" i="166"/>
  <c r="L31" i="166"/>
  <c r="E31" i="166"/>
  <c r="I25" i="155"/>
  <c r="C31" i="166"/>
  <c r="D31" i="166"/>
  <c r="I23" i="155"/>
  <c r="C29" i="166"/>
  <c r="D29" i="166"/>
  <c r="L29" i="166"/>
  <c r="E29" i="166"/>
  <c r="C55" i="167"/>
  <c r="L55" i="167"/>
  <c r="D55" i="167"/>
  <c r="I49" i="156"/>
  <c r="E55" i="167"/>
  <c r="E37" i="167"/>
  <c r="L37" i="167"/>
  <c r="C37" i="167"/>
  <c r="I31" i="156"/>
  <c r="D37" i="167"/>
  <c r="L69" i="166"/>
  <c r="C69" i="166"/>
  <c r="D69" i="166"/>
  <c r="E69" i="166"/>
  <c r="I63" i="155"/>
  <c r="D25" i="167"/>
  <c r="L25" i="167"/>
  <c r="I19" i="156"/>
  <c r="C25" i="167"/>
  <c r="E25" i="167"/>
  <c r="L27" i="165"/>
  <c r="C27" i="165"/>
  <c r="I21" i="154"/>
  <c r="D27" i="165"/>
  <c r="E27" i="165"/>
  <c r="I33" i="155"/>
  <c r="D39" i="166"/>
  <c r="L39" i="166"/>
  <c r="E39" i="166"/>
  <c r="C39" i="166"/>
  <c r="C57" i="167"/>
  <c r="I51" i="156"/>
  <c r="D57" i="167"/>
  <c r="L57" i="167"/>
  <c r="E57" i="167"/>
  <c r="D59" i="166"/>
  <c r="L59" i="166"/>
  <c r="I53" i="155"/>
  <c r="C59" i="166"/>
  <c r="E59" i="166"/>
  <c r="L97" i="167"/>
  <c r="E97" i="167"/>
  <c r="I91" i="156"/>
  <c r="D97" i="167"/>
  <c r="C97" i="167"/>
  <c r="C39" i="167"/>
  <c r="D39" i="167"/>
  <c r="I33" i="156"/>
  <c r="L39" i="167"/>
  <c r="E39" i="167"/>
  <c r="I90" i="154"/>
  <c r="E96" i="165"/>
  <c r="M96" i="165" s="1"/>
  <c r="D96" i="165"/>
  <c r="L96" i="165"/>
  <c r="C96" i="165"/>
  <c r="D70" i="165"/>
  <c r="E70" i="165"/>
  <c r="C70" i="165"/>
  <c r="L70" i="165"/>
  <c r="I64" i="154"/>
  <c r="D63" i="166"/>
  <c r="C63" i="166"/>
  <c r="L63" i="166"/>
  <c r="I57" i="155"/>
  <c r="E63" i="166"/>
  <c r="C115" i="167"/>
  <c r="E115" i="167"/>
  <c r="I109" i="156"/>
  <c r="D115" i="167"/>
  <c r="L115" i="167"/>
  <c r="E60" i="165"/>
  <c r="I54" i="154"/>
  <c r="C60" i="165"/>
  <c r="L60" i="165"/>
  <c r="D60" i="165"/>
  <c r="E114" i="166"/>
  <c r="I108" i="155"/>
  <c r="D114" i="166"/>
  <c r="C114" i="166"/>
  <c r="L114" i="166"/>
  <c r="E60" i="166"/>
  <c r="I54" i="155"/>
  <c r="L60" i="166"/>
  <c r="C60" i="166"/>
  <c r="D60" i="166"/>
  <c r="D97" i="166"/>
  <c r="E97" i="166"/>
  <c r="L97" i="166"/>
  <c r="C97" i="166"/>
  <c r="I91" i="155"/>
  <c r="C56" i="166"/>
  <c r="E56" i="166"/>
  <c r="M56" i="166" s="1"/>
  <c r="D56" i="166"/>
  <c r="L56" i="166"/>
  <c r="I50" i="155"/>
  <c r="E22" i="166"/>
  <c r="L22" i="166"/>
  <c r="D22" i="166"/>
  <c r="I16" i="155"/>
  <c r="C22" i="166"/>
  <c r="L79" i="167"/>
  <c r="C79" i="167"/>
  <c r="D79" i="167"/>
  <c r="I73" i="156"/>
  <c r="E79" i="167"/>
  <c r="I32" i="156"/>
  <c r="C38" i="167"/>
  <c r="L38" i="167"/>
  <c r="D38" i="167"/>
  <c r="E38" i="167"/>
  <c r="L59" i="165"/>
  <c r="I53" i="154"/>
  <c r="D59" i="165"/>
  <c r="E59" i="165"/>
  <c r="C59" i="165"/>
  <c r="L28" i="167"/>
  <c r="I22" i="156"/>
  <c r="E28" i="167"/>
  <c r="D28" i="167"/>
  <c r="C28" i="167"/>
  <c r="C42" i="167"/>
  <c r="D42" i="167"/>
  <c r="E42" i="167"/>
  <c r="L42" i="167"/>
  <c r="I36" i="156"/>
  <c r="I24" i="155"/>
  <c r="E30" i="166"/>
  <c r="D30" i="166"/>
  <c r="C30" i="166"/>
  <c r="L30" i="166"/>
  <c r="L43" i="165"/>
  <c r="D43" i="165"/>
  <c r="E43" i="165"/>
  <c r="C43" i="165"/>
  <c r="I37" i="154"/>
  <c r="C43" i="167"/>
  <c r="L43" i="167"/>
  <c r="I37" i="156"/>
  <c r="D43" i="167"/>
  <c r="E43" i="167"/>
  <c r="L19" i="165"/>
  <c r="D19" i="165"/>
  <c r="I13" i="154"/>
  <c r="E19" i="165"/>
  <c r="C19" i="165"/>
  <c r="D102" i="167"/>
  <c r="C102" i="167"/>
  <c r="L102" i="167"/>
  <c r="E102" i="167"/>
  <c r="I96" i="156"/>
  <c r="AN6" i="166"/>
  <c r="I12" i="154"/>
  <c r="C18" i="165"/>
  <c r="E18" i="165"/>
  <c r="D18" i="165"/>
  <c r="L18" i="165"/>
  <c r="L79" i="166"/>
  <c r="C79" i="166"/>
  <c r="E79" i="166"/>
  <c r="I73" i="155"/>
  <c r="D79" i="166"/>
  <c r="L86" i="167"/>
  <c r="E86" i="167"/>
  <c r="D86" i="167"/>
  <c r="C86" i="167"/>
  <c r="I80" i="156"/>
  <c r="D58" i="166"/>
  <c r="C58" i="166"/>
  <c r="E58" i="166"/>
  <c r="I52" i="155"/>
  <c r="L58" i="166"/>
  <c r="L29" i="165"/>
  <c r="C29" i="165"/>
  <c r="I23" i="154"/>
  <c r="E29" i="165"/>
  <c r="D29" i="165"/>
  <c r="E113" i="165"/>
  <c r="I107" i="154"/>
  <c r="D113" i="165"/>
  <c r="C113" i="165"/>
  <c r="L113" i="165"/>
  <c r="I99" i="156"/>
  <c r="D105" i="167"/>
  <c r="L105" i="167"/>
  <c r="C105" i="167"/>
  <c r="E105" i="167"/>
  <c r="D105" i="166"/>
  <c r="L105" i="166"/>
  <c r="I99" i="155"/>
  <c r="C105" i="166"/>
  <c r="E105" i="166"/>
  <c r="C90" i="165"/>
  <c r="I84" i="154"/>
  <c r="E90" i="165"/>
  <c r="D90" i="165"/>
  <c r="L90" i="165"/>
  <c r="L16" i="165"/>
  <c r="I10" i="154"/>
  <c r="D16" i="165"/>
  <c r="E16" i="165"/>
  <c r="C16" i="165"/>
  <c r="L109" i="167"/>
  <c r="D109" i="167"/>
  <c r="E109" i="167"/>
  <c r="C109" i="167"/>
  <c r="I103" i="156"/>
  <c r="E25" i="165"/>
  <c r="I19" i="154"/>
  <c r="C25" i="165"/>
  <c r="D25" i="165"/>
  <c r="L25" i="165"/>
  <c r="D20" i="165"/>
  <c r="L20" i="165"/>
  <c r="I14" i="154"/>
  <c r="E20" i="165"/>
  <c r="C20" i="165"/>
  <c r="D21" i="166"/>
  <c r="E21" i="166"/>
  <c r="L21" i="166"/>
  <c r="I15" i="155"/>
  <c r="C21" i="166"/>
  <c r="E83" i="167"/>
  <c r="D83" i="167"/>
  <c r="I77" i="156"/>
  <c r="C83" i="167"/>
  <c r="L83" i="167"/>
  <c r="L41" i="167"/>
  <c r="E41" i="167"/>
  <c r="C41" i="167"/>
  <c r="I35" i="156"/>
  <c r="D41" i="167"/>
  <c r="M50" i="165"/>
  <c r="M55" i="166"/>
  <c r="M45" i="167"/>
  <c r="M24" i="165"/>
  <c r="H110" i="23"/>
  <c r="M86" i="166" l="1"/>
  <c r="M72" i="167"/>
  <c r="M71" i="165"/>
  <c r="M17" i="167"/>
  <c r="M32" i="166"/>
  <c r="M90" i="167"/>
  <c r="M79" i="167"/>
  <c r="M20" i="166"/>
  <c r="M42" i="165"/>
  <c r="M98" i="167"/>
  <c r="M76" i="167"/>
  <c r="M97" i="165"/>
  <c r="M53" i="167"/>
  <c r="M38" i="165"/>
  <c r="M62" i="165"/>
  <c r="M83" i="166"/>
  <c r="M19" i="167"/>
  <c r="M31" i="165"/>
  <c r="M72" i="165"/>
  <c r="M115" i="165"/>
  <c r="M95" i="166"/>
  <c r="M112" i="167"/>
  <c r="M86" i="165"/>
  <c r="M91" i="166"/>
  <c r="M80" i="166"/>
  <c r="M40" i="167"/>
  <c r="M23" i="165"/>
  <c r="M44" i="167"/>
  <c r="M113" i="166"/>
  <c r="M107" i="167"/>
  <c r="M96" i="167"/>
  <c r="M52" i="165"/>
  <c r="M74" i="166"/>
  <c r="M58" i="166"/>
  <c r="M29" i="166"/>
  <c r="M79" i="165"/>
  <c r="M67" i="165"/>
  <c r="M95" i="165"/>
  <c r="M66" i="165"/>
  <c r="M82" i="165"/>
  <c r="M93" i="167"/>
  <c r="M68" i="166"/>
  <c r="M51" i="165"/>
  <c r="M44" i="165"/>
  <c r="M36" i="167"/>
  <c r="M92" i="166"/>
  <c r="M76" i="165"/>
  <c r="M57" i="165"/>
  <c r="M78" i="166"/>
  <c r="M24" i="167"/>
  <c r="M114" i="167"/>
  <c r="M106" i="165"/>
  <c r="M66" i="166"/>
  <c r="M43" i="166"/>
  <c r="M40" i="165"/>
  <c r="M72" i="166"/>
  <c r="M88" i="166"/>
  <c r="M107" i="165"/>
  <c r="M68" i="165"/>
  <c r="M39" i="167"/>
  <c r="M16" i="165"/>
  <c r="M36" i="165"/>
  <c r="M84" i="166"/>
  <c r="M46" i="165"/>
  <c r="M100" i="166"/>
  <c r="M56" i="167"/>
  <c r="M104" i="165"/>
  <c r="M35" i="165"/>
  <c r="M77" i="165"/>
  <c r="M100" i="167"/>
  <c r="M47" i="167"/>
  <c r="M21" i="167"/>
  <c r="M36" i="166"/>
  <c r="M75" i="165"/>
  <c r="M62" i="166"/>
  <c r="M102" i="166"/>
  <c r="M48" i="166"/>
  <c r="M105" i="167"/>
  <c r="M42" i="167"/>
  <c r="M109" i="166"/>
  <c r="M115" i="166"/>
  <c r="M77" i="167"/>
  <c r="M17" i="165"/>
  <c r="M103" i="166"/>
  <c r="M50" i="167"/>
  <c r="M65" i="166"/>
  <c r="M38" i="166"/>
  <c r="M80" i="167"/>
  <c r="M49" i="167"/>
  <c r="M91" i="167"/>
  <c r="M73" i="166"/>
  <c r="M94" i="167"/>
  <c r="M75" i="167"/>
  <c r="M94" i="165"/>
  <c r="M99" i="165"/>
  <c r="M103" i="167"/>
  <c r="M31" i="167"/>
  <c r="M87" i="165"/>
  <c r="M90" i="166"/>
  <c r="M37" i="166"/>
  <c r="M48" i="167"/>
  <c r="M48" i="165"/>
  <c r="M50" i="166"/>
  <c r="M107" i="166"/>
  <c r="M67" i="167"/>
  <c r="M32" i="165"/>
  <c r="M28" i="166"/>
  <c r="M53" i="166"/>
  <c r="M17" i="166"/>
  <c r="M60" i="165"/>
  <c r="M55" i="167"/>
  <c r="M93" i="165"/>
  <c r="M35" i="166"/>
  <c r="M84" i="167"/>
  <c r="M42" i="166"/>
  <c r="M54" i="165"/>
  <c r="M52" i="166"/>
  <c r="M25" i="166"/>
  <c r="M74" i="165"/>
  <c r="M18" i="167"/>
  <c r="M60" i="166"/>
  <c r="M63" i="166"/>
  <c r="M27" i="165"/>
  <c r="M105" i="165"/>
  <c r="M47" i="165"/>
  <c r="M66" i="167"/>
  <c r="M85" i="167"/>
  <c r="M41" i="166"/>
  <c r="M47" i="166"/>
  <c r="M34" i="165"/>
  <c r="M101" i="166"/>
  <c r="M61" i="165"/>
  <c r="M40" i="166"/>
  <c r="M114" i="166"/>
  <c r="M59" i="166"/>
  <c r="M87" i="166"/>
  <c r="M104" i="166"/>
  <c r="M63" i="167"/>
  <c r="M46" i="167"/>
  <c r="M113" i="165"/>
  <c r="M38" i="167"/>
  <c r="M31" i="166"/>
  <c r="M61" i="166"/>
  <c r="M88" i="167"/>
  <c r="M106" i="166"/>
  <c r="M92" i="167"/>
  <c r="M110" i="165"/>
  <c r="M41" i="167"/>
  <c r="M109" i="167"/>
  <c r="M105" i="166"/>
  <c r="M102" i="167"/>
  <c r="M27" i="167"/>
  <c r="M29" i="167"/>
  <c r="M20" i="167"/>
  <c r="M27" i="166"/>
  <c r="M71" i="167"/>
  <c r="M111" i="165"/>
  <c r="M95" i="167"/>
  <c r="M49" i="165"/>
  <c r="M61" i="167"/>
  <c r="M64" i="166"/>
  <c r="M90" i="165"/>
  <c r="M86" i="167"/>
  <c r="M43" i="167"/>
  <c r="M37" i="167"/>
  <c r="M109" i="165"/>
  <c r="M32" i="167"/>
  <c r="M103" i="165"/>
  <c r="M45" i="166"/>
  <c r="M64" i="165"/>
  <c r="M111" i="166"/>
  <c r="M51" i="166"/>
  <c r="M53" i="165"/>
  <c r="M68" i="167"/>
  <c r="M108" i="165"/>
  <c r="M71" i="166"/>
  <c r="M77" i="166"/>
  <c r="M99" i="166"/>
  <c r="M104" i="167"/>
  <c r="M26" i="165"/>
  <c r="M44" i="166"/>
  <c r="M75" i="166"/>
  <c r="M76" i="166"/>
  <c r="M78" i="167"/>
  <c r="M108" i="167"/>
  <c r="M96" i="166"/>
  <c r="M20" i="165"/>
  <c r="M25" i="165"/>
  <c r="M59" i="165"/>
  <c r="M39" i="166"/>
  <c r="M34" i="167"/>
  <c r="M41" i="165"/>
  <c r="M16" i="166"/>
  <c r="M54" i="167"/>
  <c r="M82" i="167"/>
  <c r="M73" i="167"/>
  <c r="M33" i="166"/>
  <c r="M100" i="165"/>
  <c r="M112" i="166"/>
  <c r="M99" i="167"/>
  <c r="M81" i="166"/>
  <c r="M108" i="166"/>
  <c r="M37" i="165"/>
  <c r="M89" i="166"/>
  <c r="M22" i="165"/>
  <c r="M73" i="165"/>
  <c r="M55" i="165"/>
  <c r="M23" i="167"/>
  <c r="M29" i="165"/>
  <c r="M70" i="165"/>
  <c r="M52" i="167"/>
  <c r="M58" i="165"/>
  <c r="M91" i="165"/>
  <c r="M35" i="167"/>
  <c r="M98" i="166"/>
  <c r="M51" i="167"/>
  <c r="M101" i="165"/>
  <c r="M30" i="165"/>
  <c r="M80" i="165"/>
  <c r="M56" i="165"/>
  <c r="M65" i="167"/>
  <c r="M21" i="165"/>
  <c r="M62" i="167"/>
  <c r="M111" i="167"/>
  <c r="M112" i="165"/>
  <c r="M22" i="166"/>
  <c r="M57" i="167"/>
  <c r="M49" i="166"/>
  <c r="M63" i="165"/>
  <c r="M64" i="167"/>
  <c r="M81" i="167"/>
  <c r="M74" i="167"/>
  <c r="M89" i="165"/>
  <c r="M97" i="167"/>
  <c r="M110" i="167"/>
  <c r="M87" i="167"/>
  <c r="M46" i="166"/>
  <c r="M33" i="165"/>
  <c r="M88" i="165"/>
  <c r="M34" i="166"/>
  <c r="M24" i="166"/>
  <c r="M21" i="166"/>
  <c r="M18" i="165"/>
  <c r="M19" i="165"/>
  <c r="M97" i="166"/>
  <c r="M19" i="166"/>
  <c r="M81" i="165"/>
  <c r="M113" i="167"/>
  <c r="M70" i="166"/>
  <c r="M45" i="165"/>
  <c r="M69" i="165"/>
  <c r="M60" i="167"/>
  <c r="M83" i="165"/>
  <c r="M101" i="167"/>
  <c r="M89" i="167"/>
  <c r="M54" i="166"/>
  <c r="M23" i="166"/>
  <c r="M26" i="166"/>
  <c r="M85" i="165"/>
  <c r="M70" i="167"/>
  <c r="M78" i="165"/>
  <c r="M26" i="167"/>
  <c r="M33" i="167"/>
  <c r="M79" i="166"/>
  <c r="M30" i="166"/>
  <c r="M59" i="167"/>
  <c r="M85" i="166"/>
  <c r="M110" i="166"/>
  <c r="M102" i="165"/>
  <c r="M114" i="165"/>
  <c r="M115" i="167"/>
  <c r="M25" i="167"/>
  <c r="M67" i="166"/>
  <c r="M39" i="165"/>
  <c r="M93" i="166"/>
  <c r="M57" i="166"/>
  <c r="M22" i="167"/>
  <c r="M83" i="167"/>
  <c r="M43" i="165"/>
  <c r="M28" i="167"/>
  <c r="M69" i="166"/>
  <c r="M94" i="166"/>
  <c r="M65" i="165"/>
  <c r="M18" i="166"/>
  <c r="M84" i="165"/>
  <c r="M30" i="167"/>
  <c r="M69" i="167"/>
  <c r="M28" i="165"/>
  <c r="M98" i="165"/>
  <c r="M82" i="166"/>
  <c r="O117" i="164"/>
  <c r="N72" i="164"/>
  <c r="O72" i="164" s="1"/>
  <c r="P72" i="164" s="1"/>
  <c r="Q72" i="165" s="1"/>
  <c r="N64" i="164"/>
  <c r="O64" i="164" s="1"/>
  <c r="P64" i="164" s="1"/>
  <c r="Q64" i="165" s="1"/>
  <c r="N98" i="164"/>
  <c r="O98" i="164" s="1"/>
  <c r="P98" i="164" s="1"/>
  <c r="Q98" i="165" s="1"/>
  <c r="N33" i="164"/>
  <c r="O33" i="164" s="1"/>
  <c r="P33" i="164" s="1"/>
  <c r="Q33" i="165" s="1"/>
  <c r="N25" i="164"/>
  <c r="O25" i="164" s="1"/>
  <c r="P25" i="164" s="1"/>
  <c r="Q25" i="165" s="1"/>
  <c r="N63" i="164"/>
  <c r="O63" i="164" s="1"/>
  <c r="P63" i="164" s="1"/>
  <c r="Q63" i="165" s="1"/>
  <c r="N71" i="164"/>
  <c r="O71" i="164" s="1"/>
  <c r="P71" i="164" s="1"/>
  <c r="Q71" i="165" s="1"/>
  <c r="N41" i="164"/>
  <c r="O41" i="164" s="1"/>
  <c r="P41" i="164" s="1"/>
  <c r="Q41" i="165" s="1"/>
  <c r="N70" i="164"/>
  <c r="O70" i="164" s="1"/>
  <c r="P70" i="164" s="1"/>
  <c r="Q70" i="165" s="1"/>
  <c r="N19" i="164"/>
  <c r="O19" i="164" s="1"/>
  <c r="P19" i="164" s="1"/>
  <c r="Q19" i="165" s="1"/>
  <c r="N99" i="164"/>
  <c r="O99" i="164" s="1"/>
  <c r="P99" i="164" s="1"/>
  <c r="Q99" i="165" s="1"/>
  <c r="N90" i="164"/>
  <c r="O90" i="164" s="1"/>
  <c r="P90" i="164" s="1"/>
  <c r="Q90" i="165" s="1"/>
  <c r="N66" i="164"/>
  <c r="O66" i="164" s="1"/>
  <c r="P66" i="164" s="1"/>
  <c r="Q66" i="165" s="1"/>
  <c r="N105" i="164"/>
  <c r="O105" i="164" s="1"/>
  <c r="P105" i="164" s="1"/>
  <c r="Q105" i="165" s="1"/>
  <c r="N87" i="164"/>
  <c r="O87" i="164" s="1"/>
  <c r="P87" i="164" s="1"/>
  <c r="Q87" i="165" s="1"/>
  <c r="N24" i="164"/>
  <c r="O24" i="164" s="1"/>
  <c r="P24" i="164" s="1"/>
  <c r="Q24" i="165" s="1"/>
  <c r="N81" i="164"/>
  <c r="O81" i="164" s="1"/>
  <c r="P81" i="164" s="1"/>
  <c r="Q81" i="165" s="1"/>
  <c r="I110" i="23"/>
  <c r="E116" i="165" s="1"/>
  <c r="N74" i="164" l="1"/>
  <c r="O74" i="164" s="1"/>
  <c r="P74" i="164" s="1"/>
  <c r="Q74" i="165" s="1"/>
  <c r="N18" i="164"/>
  <c r="O18" i="164" s="1"/>
  <c r="P18" i="164" s="1"/>
  <c r="Q18" i="165" s="1"/>
  <c r="N23" i="164"/>
  <c r="O23" i="164" s="1"/>
  <c r="P23" i="164" s="1"/>
  <c r="Q23" i="165" s="1"/>
  <c r="N92" i="164"/>
  <c r="O92" i="164" s="1"/>
  <c r="P92" i="164" s="1"/>
  <c r="Q92" i="165" s="1"/>
  <c r="N29" i="164"/>
  <c r="O29" i="164" s="1"/>
  <c r="P29" i="164" s="1"/>
  <c r="Q29" i="165" s="1"/>
  <c r="N17" i="164"/>
  <c r="O17" i="164" s="1"/>
  <c r="P17" i="164" s="1"/>
  <c r="Q17" i="165" s="1"/>
  <c r="N109" i="164"/>
  <c r="O109" i="164" s="1"/>
  <c r="P109" i="164" s="1"/>
  <c r="Q109" i="165" s="1"/>
  <c r="N36" i="164"/>
  <c r="O36" i="164" s="1"/>
  <c r="P36" i="164" s="1"/>
  <c r="Q36" i="165" s="1"/>
  <c r="N88" i="164"/>
  <c r="O88" i="164" s="1"/>
  <c r="P88" i="164" s="1"/>
  <c r="Q88" i="165" s="1"/>
  <c r="N113" i="164"/>
  <c r="O113" i="164" s="1"/>
  <c r="P113" i="164" s="1"/>
  <c r="Q113" i="165" s="1"/>
  <c r="N44" i="164"/>
  <c r="O44" i="164" s="1"/>
  <c r="P44" i="164" s="1"/>
  <c r="Q44" i="165" s="1"/>
  <c r="N89" i="164"/>
  <c r="O89" i="164" s="1"/>
  <c r="P89" i="164" s="1"/>
  <c r="Q89" i="165" s="1"/>
  <c r="N73" i="164"/>
  <c r="O73" i="164" s="1"/>
  <c r="P73" i="164" s="1"/>
  <c r="Q73" i="165" s="1"/>
  <c r="N21" i="164"/>
  <c r="O21" i="164" s="1"/>
  <c r="P21" i="164" s="1"/>
  <c r="Q21" i="165" s="1"/>
  <c r="N115" i="164"/>
  <c r="O115" i="164" s="1"/>
  <c r="P115" i="164" s="1"/>
  <c r="Q115" i="165" s="1"/>
  <c r="N80" i="164"/>
  <c r="O80" i="164" s="1"/>
  <c r="P80" i="164" s="1"/>
  <c r="Q80" i="165" s="1"/>
  <c r="N42" i="164"/>
  <c r="O42" i="164" s="1"/>
  <c r="P42" i="164" s="1"/>
  <c r="Q42" i="165" s="1"/>
  <c r="N114" i="164"/>
  <c r="O114" i="164" s="1"/>
  <c r="P114" i="164" s="1"/>
  <c r="Q114" i="165" s="1"/>
  <c r="N48" i="164"/>
  <c r="O48" i="164" s="1"/>
  <c r="P48" i="164" s="1"/>
  <c r="Q48" i="165" s="1"/>
  <c r="N52" i="164"/>
  <c r="O52" i="164" s="1"/>
  <c r="P52" i="164" s="1"/>
  <c r="Q52" i="165" s="1"/>
  <c r="N85" i="164"/>
  <c r="O85" i="164" s="1"/>
  <c r="P85" i="164" s="1"/>
  <c r="Q85" i="165" s="1"/>
  <c r="N108" i="164"/>
  <c r="O108" i="164" s="1"/>
  <c r="P108" i="164" s="1"/>
  <c r="Q108" i="165" s="1"/>
  <c r="N96" i="164"/>
  <c r="O96" i="164" s="1"/>
  <c r="P96" i="164" s="1"/>
  <c r="Q96" i="165" s="1"/>
  <c r="N82" i="164"/>
  <c r="O82" i="164" s="1"/>
  <c r="P82" i="164" s="1"/>
  <c r="Q82" i="165" s="1"/>
  <c r="N60" i="164"/>
  <c r="O60" i="164" s="1"/>
  <c r="P60" i="164" s="1"/>
  <c r="Q60" i="165" s="1"/>
  <c r="N104" i="164"/>
  <c r="O104" i="164" s="1"/>
  <c r="P104" i="164" s="1"/>
  <c r="Q104" i="165" s="1"/>
  <c r="N107" i="164"/>
  <c r="O107" i="164" s="1"/>
  <c r="P107" i="164" s="1"/>
  <c r="Q107" i="165" s="1"/>
  <c r="N94" i="164"/>
  <c r="O94" i="164" s="1"/>
  <c r="P94" i="164" s="1"/>
  <c r="Q94" i="165" s="1"/>
  <c r="N31" i="164"/>
  <c r="O31" i="164" s="1"/>
  <c r="P31" i="164" s="1"/>
  <c r="Q31" i="165" s="1"/>
  <c r="N69" i="164"/>
  <c r="O69" i="164" s="1"/>
  <c r="P69" i="164" s="1"/>
  <c r="Q69" i="165" s="1"/>
  <c r="N37" i="164"/>
  <c r="O37" i="164" s="1"/>
  <c r="P37" i="164" s="1"/>
  <c r="Q37" i="165" s="1"/>
  <c r="N112" i="164"/>
  <c r="O112" i="164" s="1"/>
  <c r="P112" i="164" s="1"/>
  <c r="Q112" i="165" s="1"/>
  <c r="N27" i="164"/>
  <c r="O27" i="164" s="1"/>
  <c r="P27" i="164" s="1"/>
  <c r="Q27" i="165" s="1"/>
  <c r="N101" i="164"/>
  <c r="O101" i="164" s="1"/>
  <c r="P101" i="164" s="1"/>
  <c r="Q101" i="165" s="1"/>
  <c r="N45" i="164"/>
  <c r="O45" i="164" s="1"/>
  <c r="P45" i="164" s="1"/>
  <c r="Q45" i="165" s="1"/>
  <c r="N68" i="164"/>
  <c r="O68" i="164" s="1"/>
  <c r="P68" i="164" s="1"/>
  <c r="Q68" i="165" s="1"/>
  <c r="N32" i="164"/>
  <c r="O32" i="164" s="1"/>
  <c r="P32" i="164" s="1"/>
  <c r="Q32" i="165" s="1"/>
  <c r="N54" i="164"/>
  <c r="O54" i="164" s="1"/>
  <c r="P54" i="164" s="1"/>
  <c r="Q54" i="165" s="1"/>
  <c r="N110" i="164"/>
  <c r="O110" i="164" s="1"/>
  <c r="P110" i="164" s="1"/>
  <c r="Q110" i="165" s="1"/>
  <c r="N55" i="164"/>
  <c r="O55" i="164" s="1"/>
  <c r="P55" i="164" s="1"/>
  <c r="Q55" i="165" s="1"/>
  <c r="N46" i="164"/>
  <c r="O46" i="164" s="1"/>
  <c r="P46" i="164" s="1"/>
  <c r="Q46" i="165" s="1"/>
  <c r="N111" i="164"/>
  <c r="O111" i="164" s="1"/>
  <c r="P111" i="164" s="1"/>
  <c r="Q111" i="165" s="1"/>
  <c r="N49" i="164"/>
  <c r="O49" i="164" s="1"/>
  <c r="P49" i="164" s="1"/>
  <c r="Q49" i="165" s="1"/>
  <c r="N58" i="164"/>
  <c r="O58" i="164" s="1"/>
  <c r="P58" i="164" s="1"/>
  <c r="Q58" i="165" s="1"/>
  <c r="N20" i="164"/>
  <c r="O20" i="164" s="1"/>
  <c r="P20" i="164" s="1"/>
  <c r="Q20" i="165" s="1"/>
  <c r="N28" i="164"/>
  <c r="O28" i="164" s="1"/>
  <c r="P28" i="164" s="1"/>
  <c r="Q28" i="165" s="1"/>
  <c r="N95" i="164"/>
  <c r="O95" i="164" s="1"/>
  <c r="P95" i="164" s="1"/>
  <c r="Q95" i="165" s="1"/>
  <c r="N34" i="164"/>
  <c r="O34" i="164" s="1"/>
  <c r="P34" i="164" s="1"/>
  <c r="Q34" i="165" s="1"/>
  <c r="N53" i="164"/>
  <c r="O53" i="164" s="1"/>
  <c r="P53" i="164" s="1"/>
  <c r="Q53" i="165" s="1"/>
  <c r="N38" i="164"/>
  <c r="O38" i="164" s="1"/>
  <c r="P38" i="164" s="1"/>
  <c r="Q38" i="165" s="1"/>
  <c r="N76" i="164"/>
  <c r="O76" i="164" s="1"/>
  <c r="P76" i="164" s="1"/>
  <c r="Q76" i="165" s="1"/>
  <c r="N86" i="164"/>
  <c r="O86" i="164" s="1"/>
  <c r="P86" i="164" s="1"/>
  <c r="Q86" i="165" s="1"/>
  <c r="N50" i="164"/>
  <c r="O50" i="164" s="1"/>
  <c r="P50" i="164" s="1"/>
  <c r="Q50" i="165" s="1"/>
  <c r="N75" i="164"/>
  <c r="O75" i="164" s="1"/>
  <c r="P75" i="164" s="1"/>
  <c r="Q75" i="165" s="1"/>
  <c r="N84" i="164"/>
  <c r="O84" i="164" s="1"/>
  <c r="P84" i="164" s="1"/>
  <c r="Q84" i="165" s="1"/>
  <c r="N97" i="164"/>
  <c r="O97" i="164" s="1"/>
  <c r="P97" i="164" s="1"/>
  <c r="Q97" i="165" s="1"/>
  <c r="N30" i="164"/>
  <c r="O30" i="164" s="1"/>
  <c r="P30" i="164" s="1"/>
  <c r="Q30" i="165" s="1"/>
  <c r="N65" i="164"/>
  <c r="O65" i="164" s="1"/>
  <c r="P65" i="164" s="1"/>
  <c r="Q65" i="165" s="1"/>
  <c r="N40" i="164"/>
  <c r="O40" i="164" s="1"/>
  <c r="P40" i="164" s="1"/>
  <c r="Q40" i="165" s="1"/>
  <c r="N62" i="164"/>
  <c r="O62" i="164" s="1"/>
  <c r="P62" i="164" s="1"/>
  <c r="Q62" i="165" s="1"/>
  <c r="N16" i="164"/>
  <c r="O16" i="164" s="1"/>
  <c r="P16" i="164" s="1"/>
  <c r="N35" i="164"/>
  <c r="O35" i="164" s="1"/>
  <c r="P35" i="164" s="1"/>
  <c r="Q35" i="165" s="1"/>
  <c r="N43" i="164"/>
  <c r="O43" i="164" s="1"/>
  <c r="P43" i="164" s="1"/>
  <c r="Q43" i="165" s="1"/>
  <c r="N47" i="164"/>
  <c r="O47" i="164" s="1"/>
  <c r="P47" i="164" s="1"/>
  <c r="Q47" i="165" s="1"/>
  <c r="N22" i="164"/>
  <c r="O22" i="164" s="1"/>
  <c r="P22" i="164" s="1"/>
  <c r="Q22" i="165" s="1"/>
  <c r="N78" i="164"/>
  <c r="O78" i="164" s="1"/>
  <c r="P78" i="164" s="1"/>
  <c r="Q78" i="165" s="1"/>
  <c r="N79" i="164"/>
  <c r="O79" i="164" s="1"/>
  <c r="P79" i="164" s="1"/>
  <c r="Q79" i="165" s="1"/>
  <c r="N77" i="164"/>
  <c r="O77" i="164" s="1"/>
  <c r="P77" i="164" s="1"/>
  <c r="Q77" i="165" s="1"/>
  <c r="N57" i="164"/>
  <c r="O57" i="164" s="1"/>
  <c r="P57" i="164" s="1"/>
  <c r="Q57" i="165" s="1"/>
  <c r="N83" i="164"/>
  <c r="O83" i="164" s="1"/>
  <c r="P83" i="164" s="1"/>
  <c r="Q83" i="165" s="1"/>
  <c r="N100" i="164"/>
  <c r="O100" i="164" s="1"/>
  <c r="P100" i="164" s="1"/>
  <c r="Q100" i="165" s="1"/>
  <c r="N91" i="164"/>
  <c r="O91" i="164" s="1"/>
  <c r="P91" i="164" s="1"/>
  <c r="Q91" i="165" s="1"/>
  <c r="N93" i="164"/>
  <c r="O93" i="164" s="1"/>
  <c r="P93" i="164" s="1"/>
  <c r="Q93" i="165" s="1"/>
  <c r="N103" i="164"/>
  <c r="O103" i="164" s="1"/>
  <c r="P103" i="164" s="1"/>
  <c r="Q103" i="165" s="1"/>
  <c r="N67" i="164"/>
  <c r="O67" i="164" s="1"/>
  <c r="P67" i="164" s="1"/>
  <c r="Q67" i="165" s="1"/>
  <c r="N51" i="164"/>
  <c r="O51" i="164" s="1"/>
  <c r="P51" i="164" s="1"/>
  <c r="Q51" i="165" s="1"/>
  <c r="N39" i="164"/>
  <c r="O39" i="164" s="1"/>
  <c r="P39" i="164" s="1"/>
  <c r="Q39" i="165" s="1"/>
  <c r="N61" i="164"/>
  <c r="O61" i="164" s="1"/>
  <c r="P61" i="164" s="1"/>
  <c r="Q61" i="165" s="1"/>
  <c r="N106" i="164"/>
  <c r="O106" i="164" s="1"/>
  <c r="P106" i="164" s="1"/>
  <c r="Q106" i="165" s="1"/>
  <c r="N102" i="164"/>
  <c r="O102" i="164" s="1"/>
  <c r="P102" i="164" s="1"/>
  <c r="Q102" i="165" s="1"/>
  <c r="N56" i="164"/>
  <c r="O56" i="164" s="1"/>
  <c r="P56" i="164" s="1"/>
  <c r="Q56" i="165" s="1"/>
  <c r="N26" i="164"/>
  <c r="O26" i="164" s="1"/>
  <c r="P26" i="164" s="1"/>
  <c r="Q26" i="165" s="1"/>
  <c r="N59" i="164"/>
  <c r="O59" i="164" s="1"/>
  <c r="P59" i="164" s="1"/>
  <c r="Q59" i="165" s="1"/>
  <c r="AH117" i="164"/>
  <c r="I12" i="168"/>
  <c r="Q16" i="165"/>
  <c r="Q116" i="164" l="1"/>
  <c r="Q117" i="164" s="1"/>
  <c r="E117" i="165" s="1"/>
  <c r="AH117" i="165" s="1"/>
  <c r="O117" i="165"/>
  <c r="N113" i="165" l="1"/>
  <c r="O113" i="165" s="1"/>
  <c r="P113" i="165" s="1"/>
  <c r="Q113" i="166" s="1"/>
  <c r="N30" i="165"/>
  <c r="O30" i="165" s="1"/>
  <c r="P30" i="165" s="1"/>
  <c r="Q30" i="166" s="1"/>
  <c r="N109" i="165"/>
  <c r="O109" i="165" s="1"/>
  <c r="P109" i="165" s="1"/>
  <c r="Q109" i="166" s="1"/>
  <c r="N17" i="165"/>
  <c r="O17" i="165" s="1"/>
  <c r="P17" i="165" s="1"/>
  <c r="Q17" i="166" s="1"/>
  <c r="N50" i="165"/>
  <c r="O50" i="165" s="1"/>
  <c r="P50" i="165" s="1"/>
  <c r="Q50" i="166" s="1"/>
  <c r="N105" i="165"/>
  <c r="O105" i="165" s="1"/>
  <c r="P105" i="165" s="1"/>
  <c r="Q105" i="166" s="1"/>
  <c r="N89" i="165"/>
  <c r="O89" i="165" s="1"/>
  <c r="P89" i="165" s="1"/>
  <c r="Q89" i="166" s="1"/>
  <c r="N65" i="165"/>
  <c r="O65" i="165" s="1"/>
  <c r="P65" i="165" s="1"/>
  <c r="Q65" i="166" s="1"/>
  <c r="N111" i="165"/>
  <c r="O111" i="165" s="1"/>
  <c r="P111" i="165" s="1"/>
  <c r="Q111" i="166" s="1"/>
  <c r="N26" i="165"/>
  <c r="O26" i="165" s="1"/>
  <c r="P26" i="165" s="1"/>
  <c r="Q26" i="166" s="1"/>
  <c r="N18" i="165"/>
  <c r="O18" i="165" s="1"/>
  <c r="P18" i="165" s="1"/>
  <c r="Q18" i="166" s="1"/>
  <c r="N55" i="165"/>
  <c r="O55" i="165" s="1"/>
  <c r="P55" i="165" s="1"/>
  <c r="Q55" i="166" s="1"/>
  <c r="N92" i="165"/>
  <c r="O92" i="165" s="1"/>
  <c r="P92" i="165" s="1"/>
  <c r="Q92" i="166" s="1"/>
  <c r="N61" i="165"/>
  <c r="O61" i="165" s="1"/>
  <c r="P61" i="165" s="1"/>
  <c r="Q61" i="166" s="1"/>
  <c r="N21" i="165"/>
  <c r="O21" i="165" s="1"/>
  <c r="P21" i="165" s="1"/>
  <c r="Q21" i="166" s="1"/>
  <c r="N62" i="165"/>
  <c r="O62" i="165" s="1"/>
  <c r="P62" i="165" s="1"/>
  <c r="Q62" i="166" s="1"/>
  <c r="N34" i="165"/>
  <c r="O34" i="165" s="1"/>
  <c r="P34" i="165" s="1"/>
  <c r="Q34" i="166" s="1"/>
  <c r="N90" i="165"/>
  <c r="O90" i="165" s="1"/>
  <c r="P90" i="165" s="1"/>
  <c r="Q90" i="166" s="1"/>
  <c r="N102" i="165"/>
  <c r="O102" i="165" s="1"/>
  <c r="P102" i="165" s="1"/>
  <c r="Q102" i="166" s="1"/>
  <c r="N82" i="165"/>
  <c r="O82" i="165" s="1"/>
  <c r="P82" i="165" s="1"/>
  <c r="Q82" i="166" s="1"/>
  <c r="N29" i="165"/>
  <c r="O29" i="165" s="1"/>
  <c r="P29" i="165" s="1"/>
  <c r="Q29" i="166" s="1"/>
  <c r="N97" i="165"/>
  <c r="O97" i="165" s="1"/>
  <c r="P97" i="165" s="1"/>
  <c r="Q97" i="166" s="1"/>
  <c r="N98" i="165"/>
  <c r="O98" i="165" s="1"/>
  <c r="P98" i="165" s="1"/>
  <c r="Q98" i="166" s="1"/>
  <c r="N38" i="165"/>
  <c r="O38" i="165" s="1"/>
  <c r="P38" i="165" s="1"/>
  <c r="Q38" i="166" s="1"/>
  <c r="N25" i="165"/>
  <c r="O25" i="165" s="1"/>
  <c r="P25" i="165" s="1"/>
  <c r="Q25" i="166" s="1"/>
  <c r="N114" i="165"/>
  <c r="O114" i="165" s="1"/>
  <c r="P114" i="165" s="1"/>
  <c r="Q114" i="166" s="1"/>
  <c r="N63" i="165"/>
  <c r="O63" i="165" s="1"/>
  <c r="P63" i="165" s="1"/>
  <c r="Q63" i="166" s="1"/>
  <c r="N47" i="165"/>
  <c r="O47" i="165" s="1"/>
  <c r="P47" i="165" s="1"/>
  <c r="Q47" i="166" s="1"/>
  <c r="N110" i="165"/>
  <c r="O110" i="165" s="1"/>
  <c r="P110" i="165" s="1"/>
  <c r="Q110" i="166" s="1"/>
  <c r="N27" i="165"/>
  <c r="O27" i="165" s="1"/>
  <c r="P27" i="165" s="1"/>
  <c r="Q27" i="166" s="1"/>
  <c r="N91" i="165"/>
  <c r="O91" i="165" s="1"/>
  <c r="P91" i="165" s="1"/>
  <c r="Q91" i="166" s="1"/>
  <c r="N79" i="165"/>
  <c r="O79" i="165" s="1"/>
  <c r="P79" i="165" s="1"/>
  <c r="Q79" i="166" s="1"/>
  <c r="N101" i="165"/>
  <c r="O101" i="165" s="1"/>
  <c r="P101" i="165" s="1"/>
  <c r="Q101" i="166" s="1"/>
  <c r="N46" i="165"/>
  <c r="O46" i="165" s="1"/>
  <c r="P46" i="165" s="1"/>
  <c r="Q46" i="166" s="1"/>
  <c r="N69" i="165"/>
  <c r="O69" i="165" s="1"/>
  <c r="P69" i="165" s="1"/>
  <c r="Q69" i="166" s="1"/>
  <c r="N23" i="165"/>
  <c r="O23" i="165" s="1"/>
  <c r="P23" i="165" s="1"/>
  <c r="Q23" i="166" s="1"/>
  <c r="N70" i="165"/>
  <c r="O70" i="165" s="1"/>
  <c r="P70" i="165" s="1"/>
  <c r="Q70" i="166" s="1"/>
  <c r="N75" i="165"/>
  <c r="O75" i="165" s="1"/>
  <c r="P75" i="165" s="1"/>
  <c r="Q75" i="166" s="1"/>
  <c r="N78" i="165"/>
  <c r="O78" i="165" s="1"/>
  <c r="P78" i="165" s="1"/>
  <c r="Q78" i="166" s="1"/>
  <c r="N73" i="165"/>
  <c r="O73" i="165" s="1"/>
  <c r="P73" i="165" s="1"/>
  <c r="Q73" i="166" s="1"/>
  <c r="N24" i="165"/>
  <c r="O24" i="165" s="1"/>
  <c r="P24" i="165" s="1"/>
  <c r="Q24" i="166" s="1"/>
  <c r="N45" i="165"/>
  <c r="O45" i="165" s="1"/>
  <c r="P45" i="165" s="1"/>
  <c r="Q45" i="166" s="1"/>
  <c r="N99" i="165"/>
  <c r="O99" i="165" s="1"/>
  <c r="P99" i="165" s="1"/>
  <c r="Q99" i="166" s="1"/>
  <c r="N60" i="165"/>
  <c r="O60" i="165" s="1"/>
  <c r="P60" i="165" s="1"/>
  <c r="Q60" i="166" s="1"/>
  <c r="N40" i="165"/>
  <c r="O40" i="165" s="1"/>
  <c r="P40" i="165" s="1"/>
  <c r="Q40" i="166" s="1"/>
  <c r="N86" i="165"/>
  <c r="O86" i="165" s="1"/>
  <c r="P86" i="165" s="1"/>
  <c r="Q86" i="166" s="1"/>
  <c r="N106" i="165"/>
  <c r="O106" i="165" s="1"/>
  <c r="P106" i="165" s="1"/>
  <c r="Q106" i="166" s="1"/>
  <c r="N94" i="165"/>
  <c r="O94" i="165" s="1"/>
  <c r="P94" i="165" s="1"/>
  <c r="Q94" i="166" s="1"/>
  <c r="N85" i="165"/>
  <c r="O85" i="165" s="1"/>
  <c r="P85" i="165" s="1"/>
  <c r="Q85" i="166" s="1"/>
  <c r="N103" i="165"/>
  <c r="O103" i="165" s="1"/>
  <c r="P103" i="165" s="1"/>
  <c r="Q103" i="166" s="1"/>
  <c r="N115" i="165"/>
  <c r="O115" i="165" s="1"/>
  <c r="P115" i="165" s="1"/>
  <c r="Q115" i="166" s="1"/>
  <c r="N95" i="165"/>
  <c r="O95" i="165" s="1"/>
  <c r="P95" i="165" s="1"/>
  <c r="Q95" i="166" s="1"/>
  <c r="N77" i="165"/>
  <c r="O77" i="165" s="1"/>
  <c r="P77" i="165" s="1"/>
  <c r="Q77" i="166" s="1"/>
  <c r="N39" i="165"/>
  <c r="O39" i="165" s="1"/>
  <c r="P39" i="165" s="1"/>
  <c r="Q39" i="166" s="1"/>
  <c r="N59" i="165"/>
  <c r="O59" i="165" s="1"/>
  <c r="P59" i="165" s="1"/>
  <c r="Q59" i="166" s="1"/>
  <c r="N93" i="165"/>
  <c r="O93" i="165" s="1"/>
  <c r="P93" i="165" s="1"/>
  <c r="Q93" i="166" s="1"/>
  <c r="N74" i="165"/>
  <c r="O74" i="165" s="1"/>
  <c r="P74" i="165" s="1"/>
  <c r="Q74" i="166" s="1"/>
  <c r="N66" i="165"/>
  <c r="O66" i="165" s="1"/>
  <c r="P66" i="165" s="1"/>
  <c r="Q66" i="166" s="1"/>
  <c r="N54" i="165"/>
  <c r="O54" i="165" s="1"/>
  <c r="P54" i="165" s="1"/>
  <c r="Q54" i="166" s="1"/>
  <c r="N22" i="165"/>
  <c r="O22" i="165" s="1"/>
  <c r="P22" i="165" s="1"/>
  <c r="Q22" i="166" s="1"/>
  <c r="N58" i="165"/>
  <c r="O58" i="165" s="1"/>
  <c r="P58" i="165" s="1"/>
  <c r="Q58" i="166" s="1"/>
  <c r="N53" i="165"/>
  <c r="O53" i="165" s="1"/>
  <c r="P53" i="165" s="1"/>
  <c r="Q53" i="166" s="1"/>
  <c r="N112" i="165"/>
  <c r="O112" i="165" s="1"/>
  <c r="P112" i="165" s="1"/>
  <c r="Q112" i="166" s="1"/>
  <c r="N42" i="165"/>
  <c r="O42" i="165" s="1"/>
  <c r="P42" i="165" s="1"/>
  <c r="Q42" i="166" s="1"/>
  <c r="N81" i="165"/>
  <c r="O81" i="165" s="1"/>
  <c r="P81" i="165" s="1"/>
  <c r="Q81" i="166" s="1"/>
  <c r="N43" i="165"/>
  <c r="O43" i="165" s="1"/>
  <c r="P43" i="165" s="1"/>
  <c r="Q43" i="166" s="1"/>
  <c r="N51" i="165"/>
  <c r="O51" i="165" s="1"/>
  <c r="P51" i="165" s="1"/>
  <c r="Q51" i="166" s="1"/>
  <c r="N108" i="165"/>
  <c r="O108" i="165" s="1"/>
  <c r="P108" i="165" s="1"/>
  <c r="Q108" i="166" s="1"/>
  <c r="N87" i="165"/>
  <c r="O87" i="165" s="1"/>
  <c r="P87" i="165" s="1"/>
  <c r="Q87" i="166" s="1"/>
  <c r="N35" i="165"/>
  <c r="O35" i="165" s="1"/>
  <c r="P35" i="165" s="1"/>
  <c r="Q35" i="166" s="1"/>
  <c r="N107" i="165"/>
  <c r="O107" i="165" s="1"/>
  <c r="P107" i="165" s="1"/>
  <c r="Q107" i="166" s="1"/>
  <c r="N68" i="165"/>
  <c r="O68" i="165" s="1"/>
  <c r="P68" i="165" s="1"/>
  <c r="Q68" i="166" s="1"/>
  <c r="N80" i="165"/>
  <c r="O80" i="165" s="1"/>
  <c r="P80" i="165" s="1"/>
  <c r="Q80" i="166" s="1"/>
  <c r="N28" i="165"/>
  <c r="O28" i="165" s="1"/>
  <c r="P28" i="165" s="1"/>
  <c r="Q28" i="166" s="1"/>
  <c r="N104" i="165"/>
  <c r="O104" i="165" s="1"/>
  <c r="P104" i="165" s="1"/>
  <c r="Q104" i="166" s="1"/>
  <c r="N44" i="165"/>
  <c r="O44" i="165" s="1"/>
  <c r="P44" i="165" s="1"/>
  <c r="Q44" i="166" s="1"/>
  <c r="N72" i="165"/>
  <c r="O72" i="165" s="1"/>
  <c r="P72" i="165" s="1"/>
  <c r="Q72" i="166" s="1"/>
  <c r="N67" i="165"/>
  <c r="O67" i="165" s="1"/>
  <c r="P67" i="165" s="1"/>
  <c r="Q67" i="166" s="1"/>
  <c r="N88" i="165"/>
  <c r="O88" i="165" s="1"/>
  <c r="P88" i="165" s="1"/>
  <c r="Q88" i="166" s="1"/>
  <c r="N57" i="165"/>
  <c r="O57" i="165" s="1"/>
  <c r="P57" i="165" s="1"/>
  <c r="Q57" i="166" s="1"/>
  <c r="N100" i="165"/>
  <c r="O100" i="165" s="1"/>
  <c r="P100" i="165" s="1"/>
  <c r="Q100" i="166" s="1"/>
  <c r="N19" i="165"/>
  <c r="O19" i="165" s="1"/>
  <c r="P19" i="165" s="1"/>
  <c r="Q19" i="166" s="1"/>
  <c r="N37" i="165"/>
  <c r="O37" i="165" s="1"/>
  <c r="P37" i="165" s="1"/>
  <c r="Q37" i="166" s="1"/>
  <c r="N49" i="165"/>
  <c r="O49" i="165" s="1"/>
  <c r="P49" i="165" s="1"/>
  <c r="Q49" i="166" s="1"/>
  <c r="N36" i="165"/>
  <c r="O36" i="165" s="1"/>
  <c r="P36" i="165" s="1"/>
  <c r="Q36" i="166" s="1"/>
  <c r="N56" i="165"/>
  <c r="O56" i="165" s="1"/>
  <c r="P56" i="165" s="1"/>
  <c r="Q56" i="166" s="1"/>
  <c r="N52" i="165"/>
  <c r="O52" i="165" s="1"/>
  <c r="P52" i="165" s="1"/>
  <c r="Q52" i="166" s="1"/>
  <c r="N31" i="165"/>
  <c r="O31" i="165" s="1"/>
  <c r="P31" i="165" s="1"/>
  <c r="Q31" i="166" s="1"/>
  <c r="N64" i="165"/>
  <c r="O64" i="165" s="1"/>
  <c r="P64" i="165" s="1"/>
  <c r="Q64" i="166" s="1"/>
  <c r="N20" i="165"/>
  <c r="O20" i="165" s="1"/>
  <c r="P20" i="165" s="1"/>
  <c r="Q20" i="166" s="1"/>
  <c r="N48" i="165"/>
  <c r="O48" i="165" s="1"/>
  <c r="P48" i="165" s="1"/>
  <c r="Q48" i="166" s="1"/>
  <c r="N76" i="165"/>
  <c r="O76" i="165" s="1"/>
  <c r="P76" i="165" s="1"/>
  <c r="Q76" i="166" s="1"/>
  <c r="N83" i="165"/>
  <c r="O83" i="165" s="1"/>
  <c r="P83" i="165" s="1"/>
  <c r="Q83" i="166" s="1"/>
  <c r="N41" i="165"/>
  <c r="O41" i="165" s="1"/>
  <c r="P41" i="165" s="1"/>
  <c r="Q41" i="166" s="1"/>
  <c r="N71" i="165"/>
  <c r="O71" i="165" s="1"/>
  <c r="P71" i="165" s="1"/>
  <c r="Q71" i="166" s="1"/>
  <c r="N33" i="165"/>
  <c r="O33" i="165" s="1"/>
  <c r="P33" i="165" s="1"/>
  <c r="Q33" i="166" s="1"/>
  <c r="N96" i="165"/>
  <c r="O96" i="165" s="1"/>
  <c r="P96" i="165" s="1"/>
  <c r="Q96" i="166" s="1"/>
  <c r="N32" i="165"/>
  <c r="O32" i="165" s="1"/>
  <c r="P32" i="165" s="1"/>
  <c r="Q32" i="166" s="1"/>
  <c r="N84" i="165"/>
  <c r="O84" i="165" s="1"/>
  <c r="P84" i="165" s="1"/>
  <c r="Q84" i="166" s="1"/>
  <c r="N16" i="165"/>
  <c r="O16" i="165" s="1"/>
  <c r="P16" i="165" s="1"/>
  <c r="Q16" i="166" s="1"/>
  <c r="Q116" i="165" l="1"/>
  <c r="Q117" i="165" s="1"/>
  <c r="E117" i="166" s="1"/>
  <c r="I13" i="168"/>
  <c r="S117" i="165" l="1"/>
  <c r="AH117" i="166"/>
  <c r="O117" i="166"/>
  <c r="N71" i="166" l="1"/>
  <c r="O71" i="166" s="1"/>
  <c r="P71" i="166" s="1"/>
  <c r="Q71" i="167" s="1"/>
  <c r="N43" i="166"/>
  <c r="O43" i="166" s="1"/>
  <c r="P43" i="166" s="1"/>
  <c r="Q43" i="167" s="1"/>
  <c r="N94" i="166"/>
  <c r="O94" i="166" s="1"/>
  <c r="P94" i="166" s="1"/>
  <c r="Q94" i="167" s="1"/>
  <c r="N75" i="166"/>
  <c r="O75" i="166" s="1"/>
  <c r="P75" i="166" s="1"/>
  <c r="Q75" i="167" s="1"/>
  <c r="N114" i="166"/>
  <c r="O114" i="166" s="1"/>
  <c r="P114" i="166" s="1"/>
  <c r="Q114" i="167" s="1"/>
  <c r="N70" i="166"/>
  <c r="O70" i="166" s="1"/>
  <c r="P70" i="166" s="1"/>
  <c r="Q70" i="167" s="1"/>
  <c r="N51" i="166"/>
  <c r="O51" i="166" s="1"/>
  <c r="P51" i="166" s="1"/>
  <c r="Q51" i="167" s="1"/>
  <c r="N83" i="166"/>
  <c r="O83" i="166" s="1"/>
  <c r="P83" i="166" s="1"/>
  <c r="Q83" i="167" s="1"/>
  <c r="N95" i="166"/>
  <c r="O95" i="166" s="1"/>
  <c r="P95" i="166" s="1"/>
  <c r="Q95" i="167" s="1"/>
  <c r="N82" i="166"/>
  <c r="O82" i="166" s="1"/>
  <c r="P82" i="166" s="1"/>
  <c r="Q82" i="167" s="1"/>
  <c r="N109" i="166"/>
  <c r="O109" i="166" s="1"/>
  <c r="P109" i="166" s="1"/>
  <c r="Q109" i="167" s="1"/>
  <c r="N35" i="166"/>
  <c r="O35" i="166" s="1"/>
  <c r="P35" i="166" s="1"/>
  <c r="Q35" i="167" s="1"/>
  <c r="N88" i="166"/>
  <c r="O88" i="166" s="1"/>
  <c r="P88" i="166" s="1"/>
  <c r="Q88" i="167" s="1"/>
  <c r="N59" i="166"/>
  <c r="O59" i="166" s="1"/>
  <c r="P59" i="166" s="1"/>
  <c r="Q59" i="167" s="1"/>
  <c r="N67" i="166"/>
  <c r="O67" i="166" s="1"/>
  <c r="P67" i="166" s="1"/>
  <c r="Q67" i="167" s="1"/>
  <c r="N99" i="166"/>
  <c r="O99" i="166" s="1"/>
  <c r="P99" i="166" s="1"/>
  <c r="Q99" i="167" s="1"/>
  <c r="N39" i="166"/>
  <c r="O39" i="166" s="1"/>
  <c r="P39" i="166" s="1"/>
  <c r="Q39" i="167" s="1"/>
  <c r="N79" i="166"/>
  <c r="O79" i="166" s="1"/>
  <c r="P79" i="166" s="1"/>
  <c r="Q79" i="167" s="1"/>
  <c r="N34" i="166"/>
  <c r="O34" i="166" s="1"/>
  <c r="P34" i="166" s="1"/>
  <c r="Q34" i="167" s="1"/>
  <c r="N49" i="166"/>
  <c r="O49" i="166" s="1"/>
  <c r="P49" i="166" s="1"/>
  <c r="Q49" i="167" s="1"/>
  <c r="N108" i="166"/>
  <c r="O108" i="166" s="1"/>
  <c r="P108" i="166" s="1"/>
  <c r="Q108" i="167" s="1"/>
  <c r="N106" i="166"/>
  <c r="O106" i="166" s="1"/>
  <c r="P106" i="166" s="1"/>
  <c r="Q106" i="167" s="1"/>
  <c r="N113" i="166"/>
  <c r="O113" i="166" s="1"/>
  <c r="P113" i="166" s="1"/>
  <c r="Q113" i="167" s="1"/>
  <c r="N104" i="166"/>
  <c r="O104" i="166" s="1"/>
  <c r="P104" i="166" s="1"/>
  <c r="Q104" i="167" s="1"/>
  <c r="N86" i="166"/>
  <c r="O86" i="166" s="1"/>
  <c r="P86" i="166" s="1"/>
  <c r="Q86" i="167" s="1"/>
  <c r="N103" i="166"/>
  <c r="O103" i="166" s="1"/>
  <c r="P103" i="166" s="1"/>
  <c r="Q103" i="167" s="1"/>
  <c r="N90" i="166"/>
  <c r="O90" i="166" s="1"/>
  <c r="P90" i="166" s="1"/>
  <c r="Q90" i="167" s="1"/>
  <c r="N66" i="166"/>
  <c r="O66" i="166" s="1"/>
  <c r="P66" i="166" s="1"/>
  <c r="Q66" i="167" s="1"/>
  <c r="N115" i="166"/>
  <c r="O115" i="166" s="1"/>
  <c r="P115" i="166" s="1"/>
  <c r="Q115" i="167" s="1"/>
  <c r="N31" i="166"/>
  <c r="O31" i="166" s="1"/>
  <c r="P31" i="166" s="1"/>
  <c r="Q31" i="167" s="1"/>
  <c r="N98" i="166"/>
  <c r="O98" i="166" s="1"/>
  <c r="P98" i="166" s="1"/>
  <c r="Q98" i="167" s="1"/>
  <c r="N47" i="166"/>
  <c r="O47" i="166" s="1"/>
  <c r="P47" i="166" s="1"/>
  <c r="Q47" i="167" s="1"/>
  <c r="N87" i="166"/>
  <c r="O87" i="166" s="1"/>
  <c r="P87" i="166" s="1"/>
  <c r="Q87" i="167" s="1"/>
  <c r="N91" i="166"/>
  <c r="O91" i="166" s="1"/>
  <c r="P91" i="166" s="1"/>
  <c r="Q91" i="167" s="1"/>
  <c r="N23" i="166"/>
  <c r="O23" i="166" s="1"/>
  <c r="P23" i="166" s="1"/>
  <c r="Q23" i="167" s="1"/>
  <c r="N38" i="166"/>
  <c r="O38" i="166" s="1"/>
  <c r="P38" i="166" s="1"/>
  <c r="Q38" i="167" s="1"/>
  <c r="N50" i="166"/>
  <c r="O50" i="166" s="1"/>
  <c r="P50" i="166" s="1"/>
  <c r="Q50" i="167" s="1"/>
  <c r="N111" i="166"/>
  <c r="O111" i="166" s="1"/>
  <c r="P111" i="166" s="1"/>
  <c r="Q111" i="167" s="1"/>
  <c r="N17" i="166"/>
  <c r="O17" i="166" s="1"/>
  <c r="P17" i="166" s="1"/>
  <c r="Q17" i="167" s="1"/>
  <c r="N41" i="166"/>
  <c r="O41" i="166" s="1"/>
  <c r="P41" i="166" s="1"/>
  <c r="Q41" i="167" s="1"/>
  <c r="N57" i="166"/>
  <c r="O57" i="166" s="1"/>
  <c r="P57" i="166" s="1"/>
  <c r="Q57" i="167" s="1"/>
  <c r="N29" i="166"/>
  <c r="O29" i="166" s="1"/>
  <c r="P29" i="166" s="1"/>
  <c r="Q29" i="167" s="1"/>
  <c r="N53" i="166"/>
  <c r="O53" i="166" s="1"/>
  <c r="P53" i="166" s="1"/>
  <c r="Q53" i="167" s="1"/>
  <c r="N33" i="166"/>
  <c r="O33" i="166" s="1"/>
  <c r="P33" i="166" s="1"/>
  <c r="Q33" i="167" s="1"/>
  <c r="N112" i="166"/>
  <c r="O112" i="166" s="1"/>
  <c r="P112" i="166" s="1"/>
  <c r="Q112" i="167" s="1"/>
  <c r="N64" i="166"/>
  <c r="O64" i="166" s="1"/>
  <c r="P64" i="166" s="1"/>
  <c r="Q64" i="167" s="1"/>
  <c r="N89" i="166"/>
  <c r="O89" i="166" s="1"/>
  <c r="P89" i="166" s="1"/>
  <c r="Q89" i="167" s="1"/>
  <c r="N56" i="166"/>
  <c r="O56" i="166" s="1"/>
  <c r="P56" i="166" s="1"/>
  <c r="Q56" i="167" s="1"/>
  <c r="N102" i="166"/>
  <c r="O102" i="166" s="1"/>
  <c r="P102" i="166" s="1"/>
  <c r="Q102" i="167" s="1"/>
  <c r="N63" i="166"/>
  <c r="O63" i="166" s="1"/>
  <c r="P63" i="166" s="1"/>
  <c r="Q63" i="167" s="1"/>
  <c r="N81" i="166"/>
  <c r="O81" i="166" s="1"/>
  <c r="P81" i="166" s="1"/>
  <c r="Q81" i="167" s="1"/>
  <c r="N18" i="166"/>
  <c r="O18" i="166" s="1"/>
  <c r="P18" i="166" s="1"/>
  <c r="Q18" i="167" s="1"/>
  <c r="N37" i="166"/>
  <c r="O37" i="166" s="1"/>
  <c r="P37" i="166" s="1"/>
  <c r="Q37" i="167" s="1"/>
  <c r="N65" i="166"/>
  <c r="O65" i="166" s="1"/>
  <c r="P65" i="166" s="1"/>
  <c r="Q65" i="167" s="1"/>
  <c r="N42" i="166"/>
  <c r="O42" i="166" s="1"/>
  <c r="P42" i="166" s="1"/>
  <c r="Q42" i="167" s="1"/>
  <c r="N93" i="166"/>
  <c r="O93" i="166" s="1"/>
  <c r="P93" i="166" s="1"/>
  <c r="Q93" i="167" s="1"/>
  <c r="N61" i="166"/>
  <c r="O61" i="166" s="1"/>
  <c r="P61" i="166" s="1"/>
  <c r="Q61" i="167" s="1"/>
  <c r="N107" i="166"/>
  <c r="O107" i="166" s="1"/>
  <c r="P107" i="166" s="1"/>
  <c r="Q107" i="167" s="1"/>
  <c r="N105" i="166"/>
  <c r="O105" i="166" s="1"/>
  <c r="P105" i="166" s="1"/>
  <c r="Q105" i="167" s="1"/>
  <c r="N97" i="166"/>
  <c r="O97" i="166" s="1"/>
  <c r="P97" i="166" s="1"/>
  <c r="Q97" i="167" s="1"/>
  <c r="N69" i="166"/>
  <c r="O69" i="166" s="1"/>
  <c r="P69" i="166" s="1"/>
  <c r="Q69" i="167" s="1"/>
  <c r="N68" i="166"/>
  <c r="O68" i="166" s="1"/>
  <c r="P68" i="166" s="1"/>
  <c r="Q68" i="167" s="1"/>
  <c r="N84" i="166"/>
  <c r="O84" i="166" s="1"/>
  <c r="P84" i="166" s="1"/>
  <c r="Q84" i="167" s="1"/>
  <c r="N101" i="166"/>
  <c r="O101" i="166" s="1"/>
  <c r="P101" i="166" s="1"/>
  <c r="Q101" i="167" s="1"/>
  <c r="N32" i="166"/>
  <c r="O32" i="166" s="1"/>
  <c r="P32" i="166" s="1"/>
  <c r="Q32" i="167" s="1"/>
  <c r="N44" i="166"/>
  <c r="O44" i="166" s="1"/>
  <c r="P44" i="166" s="1"/>
  <c r="Q44" i="167" s="1"/>
  <c r="N54" i="166"/>
  <c r="O54" i="166" s="1"/>
  <c r="P54" i="166" s="1"/>
  <c r="Q54" i="167" s="1"/>
  <c r="N78" i="166"/>
  <c r="O78" i="166" s="1"/>
  <c r="P78" i="166" s="1"/>
  <c r="Q78" i="167" s="1"/>
  <c r="N21" i="166"/>
  <c r="O21" i="166" s="1"/>
  <c r="P21" i="166" s="1"/>
  <c r="Q21" i="167" s="1"/>
  <c r="N100" i="166"/>
  <c r="O100" i="166" s="1"/>
  <c r="P100" i="166" s="1"/>
  <c r="Q100" i="167" s="1"/>
  <c r="N96" i="166"/>
  <c r="O96" i="166" s="1"/>
  <c r="P96" i="166" s="1"/>
  <c r="Q96" i="167" s="1"/>
  <c r="N62" i="166"/>
  <c r="O62" i="166" s="1"/>
  <c r="P62" i="166" s="1"/>
  <c r="Q62" i="167" s="1"/>
  <c r="N80" i="166"/>
  <c r="O80" i="166" s="1"/>
  <c r="P80" i="166" s="1"/>
  <c r="Q80" i="167" s="1"/>
  <c r="N92" i="166"/>
  <c r="O92" i="166" s="1"/>
  <c r="P92" i="166" s="1"/>
  <c r="Q92" i="167" s="1"/>
  <c r="N74" i="166"/>
  <c r="O74" i="166" s="1"/>
  <c r="P74" i="166" s="1"/>
  <c r="Q74" i="167" s="1"/>
  <c r="N30" i="166"/>
  <c r="O30" i="166" s="1"/>
  <c r="P30" i="166" s="1"/>
  <c r="Q30" i="167" s="1"/>
  <c r="N22" i="166"/>
  <c r="O22" i="166" s="1"/>
  <c r="P22" i="166" s="1"/>
  <c r="Q22" i="167" s="1"/>
  <c r="N52" i="166"/>
  <c r="O52" i="166" s="1"/>
  <c r="P52" i="166" s="1"/>
  <c r="Q52" i="167" s="1"/>
  <c r="N36" i="166"/>
  <c r="O36" i="166" s="1"/>
  <c r="P36" i="166" s="1"/>
  <c r="Q36" i="167" s="1"/>
  <c r="N58" i="166"/>
  <c r="O58" i="166" s="1"/>
  <c r="P58" i="166" s="1"/>
  <c r="Q58" i="167" s="1"/>
  <c r="N27" i="166"/>
  <c r="O27" i="166" s="1"/>
  <c r="P27" i="166" s="1"/>
  <c r="Q27" i="167" s="1"/>
  <c r="N25" i="166"/>
  <c r="O25" i="166" s="1"/>
  <c r="P25" i="166" s="1"/>
  <c r="Q25" i="167" s="1"/>
  <c r="N19" i="166"/>
  <c r="O19" i="166" s="1"/>
  <c r="P19" i="166" s="1"/>
  <c r="Q19" i="167" s="1"/>
  <c r="N60" i="166"/>
  <c r="O60" i="166" s="1"/>
  <c r="P60" i="166" s="1"/>
  <c r="Q60" i="167" s="1"/>
  <c r="N72" i="166"/>
  <c r="O72" i="166" s="1"/>
  <c r="P72" i="166" s="1"/>
  <c r="Q72" i="167" s="1"/>
  <c r="N55" i="166"/>
  <c r="O55" i="166" s="1"/>
  <c r="P55" i="166" s="1"/>
  <c r="Q55" i="167" s="1"/>
  <c r="N40" i="166"/>
  <c r="O40" i="166" s="1"/>
  <c r="P40" i="166" s="1"/>
  <c r="Q40" i="167" s="1"/>
  <c r="N76" i="166"/>
  <c r="O76" i="166" s="1"/>
  <c r="P76" i="166" s="1"/>
  <c r="Q76" i="167" s="1"/>
  <c r="N26" i="166"/>
  <c r="O26" i="166" s="1"/>
  <c r="P26" i="166" s="1"/>
  <c r="Q26" i="167" s="1"/>
  <c r="N48" i="166"/>
  <c r="O48" i="166" s="1"/>
  <c r="P48" i="166" s="1"/>
  <c r="Q48" i="167" s="1"/>
  <c r="N77" i="166"/>
  <c r="O77" i="166" s="1"/>
  <c r="P77" i="166" s="1"/>
  <c r="Q77" i="167" s="1"/>
  <c r="N16" i="166"/>
  <c r="O16" i="166" s="1"/>
  <c r="N110" i="166"/>
  <c r="O110" i="166" s="1"/>
  <c r="P110" i="166" s="1"/>
  <c r="Q110" i="167" s="1"/>
  <c r="N28" i="166"/>
  <c r="O28" i="166" s="1"/>
  <c r="P28" i="166" s="1"/>
  <c r="Q28" i="167" s="1"/>
  <c r="N46" i="166"/>
  <c r="O46" i="166" s="1"/>
  <c r="P46" i="166" s="1"/>
  <c r="Q46" i="167" s="1"/>
  <c r="N73" i="166"/>
  <c r="O73" i="166" s="1"/>
  <c r="P73" i="166" s="1"/>
  <c r="Q73" i="167" s="1"/>
  <c r="N85" i="166"/>
  <c r="O85" i="166" s="1"/>
  <c r="P85" i="166" s="1"/>
  <c r="Q85" i="167" s="1"/>
  <c r="N45" i="166"/>
  <c r="O45" i="166" s="1"/>
  <c r="P45" i="166" s="1"/>
  <c r="Q45" i="167" s="1"/>
  <c r="N24" i="166"/>
  <c r="O24" i="166" s="1"/>
  <c r="P24" i="166" s="1"/>
  <c r="Q24" i="167" s="1"/>
  <c r="N20" i="166"/>
  <c r="O20" i="166" s="1"/>
  <c r="P20" i="166" s="1"/>
  <c r="Q20" i="167" s="1"/>
  <c r="O116" i="166" l="1"/>
  <c r="P16" i="166"/>
  <c r="I14" i="168" l="1"/>
  <c r="Q16" i="167"/>
  <c r="Q116" i="166"/>
  <c r="Q117" i="166" s="1"/>
  <c r="E117" i="167" s="1"/>
  <c r="S117" i="166" l="1"/>
  <c r="AH117" i="167" l="1"/>
  <c r="O117" i="167"/>
  <c r="N101" i="167" l="1"/>
  <c r="O101" i="167" s="1"/>
  <c r="P101" i="167" s="1"/>
  <c r="N98" i="167"/>
  <c r="O98" i="167" s="1"/>
  <c r="P98" i="167" s="1"/>
  <c r="N77" i="167"/>
  <c r="O77" i="167" s="1"/>
  <c r="P77" i="167" s="1"/>
  <c r="N91" i="167"/>
  <c r="O91" i="167" s="1"/>
  <c r="P91" i="167" s="1"/>
  <c r="N53" i="167"/>
  <c r="O53" i="167" s="1"/>
  <c r="P53" i="167" s="1"/>
  <c r="N67" i="167"/>
  <c r="O67" i="167" s="1"/>
  <c r="P67" i="167" s="1"/>
  <c r="N29" i="167"/>
  <c r="O29" i="167" s="1"/>
  <c r="P29" i="167" s="1"/>
  <c r="N43" i="167"/>
  <c r="O43" i="167" s="1"/>
  <c r="P43" i="167" s="1"/>
  <c r="N37" i="167"/>
  <c r="O37" i="167" s="1"/>
  <c r="P37" i="167" s="1"/>
  <c r="N51" i="167"/>
  <c r="O51" i="167" s="1"/>
  <c r="P51" i="167" s="1"/>
  <c r="N42" i="167"/>
  <c r="O42" i="167" s="1"/>
  <c r="P42" i="167" s="1"/>
  <c r="N85" i="167"/>
  <c r="O85" i="167" s="1"/>
  <c r="P85" i="167" s="1"/>
  <c r="N69" i="167"/>
  <c r="O69" i="167" s="1"/>
  <c r="P69" i="167" s="1"/>
  <c r="N83" i="167"/>
  <c r="O83" i="167" s="1"/>
  <c r="P83" i="167" s="1"/>
  <c r="N17" i="167"/>
  <c r="O17" i="167" s="1"/>
  <c r="P17" i="167" s="1"/>
  <c r="N27" i="167"/>
  <c r="O27" i="167" s="1"/>
  <c r="P27" i="167" s="1"/>
  <c r="N109" i="167"/>
  <c r="O109" i="167" s="1"/>
  <c r="P109" i="167" s="1"/>
  <c r="N45" i="167"/>
  <c r="O45" i="167" s="1"/>
  <c r="P45" i="167" s="1"/>
  <c r="N59" i="167"/>
  <c r="O59" i="167" s="1"/>
  <c r="P59" i="167" s="1"/>
  <c r="N114" i="167"/>
  <c r="O114" i="167" s="1"/>
  <c r="P114" i="167" s="1"/>
  <c r="N102" i="167"/>
  <c r="O102" i="167" s="1"/>
  <c r="P102" i="167" s="1"/>
  <c r="N26" i="167"/>
  <c r="O26" i="167" s="1"/>
  <c r="P26" i="167" s="1"/>
  <c r="N21" i="167"/>
  <c r="O21" i="167" s="1"/>
  <c r="P21" i="167" s="1"/>
  <c r="N35" i="167"/>
  <c r="O35" i="167" s="1"/>
  <c r="P35" i="167" s="1"/>
  <c r="N93" i="167"/>
  <c r="O93" i="167" s="1"/>
  <c r="P93" i="167" s="1"/>
  <c r="N19" i="167"/>
  <c r="O19" i="167" s="1"/>
  <c r="P19" i="167" s="1"/>
  <c r="N47" i="167"/>
  <c r="O47" i="167" s="1"/>
  <c r="P47" i="167" s="1"/>
  <c r="N65" i="167"/>
  <c r="O65" i="167" s="1"/>
  <c r="P65" i="167" s="1"/>
  <c r="N92" i="167"/>
  <c r="O92" i="167" s="1"/>
  <c r="P92" i="167" s="1"/>
  <c r="N64" i="167"/>
  <c r="O64" i="167" s="1"/>
  <c r="P64" i="167" s="1"/>
  <c r="N71" i="167"/>
  <c r="O71" i="167" s="1"/>
  <c r="P71" i="167" s="1"/>
  <c r="N63" i="167"/>
  <c r="O63" i="167" s="1"/>
  <c r="P63" i="167" s="1"/>
  <c r="N61" i="167"/>
  <c r="O61" i="167" s="1"/>
  <c r="P61" i="167" s="1"/>
  <c r="N75" i="167"/>
  <c r="O75" i="167" s="1"/>
  <c r="P75" i="167" s="1"/>
  <c r="N72" i="167"/>
  <c r="O72" i="167" s="1"/>
  <c r="P72" i="167" s="1"/>
  <c r="N115" i="167"/>
  <c r="O115" i="167" s="1"/>
  <c r="P115" i="167" s="1"/>
  <c r="N106" i="167"/>
  <c r="O106" i="167" s="1"/>
  <c r="P106" i="167" s="1"/>
  <c r="N107" i="167"/>
  <c r="O107" i="167" s="1"/>
  <c r="P107" i="167" s="1"/>
  <c r="N57" i="167"/>
  <c r="O57" i="167" s="1"/>
  <c r="P57" i="167" s="1"/>
  <c r="N110" i="167"/>
  <c r="O110" i="167" s="1"/>
  <c r="P110" i="167" s="1"/>
  <c r="N33" i="167"/>
  <c r="O33" i="167" s="1"/>
  <c r="P33" i="167" s="1"/>
  <c r="N89" i="167"/>
  <c r="O89" i="167" s="1"/>
  <c r="P89" i="167" s="1"/>
  <c r="N100" i="167"/>
  <c r="O100" i="167" s="1"/>
  <c r="P100" i="167" s="1"/>
  <c r="N39" i="167"/>
  <c r="O39" i="167" s="1"/>
  <c r="P39" i="167" s="1"/>
  <c r="N28" i="167"/>
  <c r="O28" i="167" s="1"/>
  <c r="P28" i="167" s="1"/>
  <c r="N81" i="167"/>
  <c r="O81" i="167" s="1"/>
  <c r="P81" i="167" s="1"/>
  <c r="N40" i="167"/>
  <c r="O40" i="167" s="1"/>
  <c r="P40" i="167" s="1"/>
  <c r="N96" i="167"/>
  <c r="O96" i="167" s="1"/>
  <c r="P96" i="167" s="1"/>
  <c r="N18" i="167"/>
  <c r="O18" i="167" s="1"/>
  <c r="P18" i="167" s="1"/>
  <c r="N32" i="167"/>
  <c r="O32" i="167" s="1"/>
  <c r="P32" i="167" s="1"/>
  <c r="N34" i="167"/>
  <c r="O34" i="167" s="1"/>
  <c r="P34" i="167" s="1"/>
  <c r="N49" i="167"/>
  <c r="O49" i="167" s="1"/>
  <c r="P49" i="167" s="1"/>
  <c r="N97" i="167"/>
  <c r="O97" i="167" s="1"/>
  <c r="P97" i="167" s="1"/>
  <c r="N99" i="167"/>
  <c r="O99" i="167" s="1"/>
  <c r="P99" i="167" s="1"/>
  <c r="N108" i="167"/>
  <c r="O108" i="167" s="1"/>
  <c r="P108" i="167" s="1"/>
  <c r="N105" i="167"/>
  <c r="O105" i="167" s="1"/>
  <c r="P105" i="167" s="1"/>
  <c r="N25" i="167"/>
  <c r="O25" i="167" s="1"/>
  <c r="P25" i="167" s="1"/>
  <c r="N20" i="167"/>
  <c r="O20" i="167" s="1"/>
  <c r="P20" i="167" s="1"/>
  <c r="N50" i="167"/>
  <c r="O50" i="167" s="1"/>
  <c r="P50" i="167" s="1"/>
  <c r="N62" i="167"/>
  <c r="O62" i="167" s="1"/>
  <c r="P62" i="167" s="1"/>
  <c r="N24" i="167"/>
  <c r="O24" i="167" s="1"/>
  <c r="P24" i="167" s="1"/>
  <c r="N48" i="167"/>
  <c r="O48" i="167" s="1"/>
  <c r="P48" i="167" s="1"/>
  <c r="N60" i="167"/>
  <c r="O60" i="167" s="1"/>
  <c r="P60" i="167" s="1"/>
  <c r="N31" i="167"/>
  <c r="O31" i="167" s="1"/>
  <c r="P31" i="167" s="1"/>
  <c r="N56" i="167"/>
  <c r="O56" i="167" s="1"/>
  <c r="P56" i="167" s="1"/>
  <c r="N87" i="167"/>
  <c r="O87" i="167" s="1"/>
  <c r="P87" i="167" s="1"/>
  <c r="N84" i="167"/>
  <c r="O84" i="167" s="1"/>
  <c r="P84" i="167" s="1"/>
  <c r="N103" i="167"/>
  <c r="O103" i="167" s="1"/>
  <c r="P103" i="167" s="1"/>
  <c r="N52" i="167"/>
  <c r="O52" i="167" s="1"/>
  <c r="P52" i="167" s="1"/>
  <c r="N80" i="167"/>
  <c r="O80" i="167" s="1"/>
  <c r="P80" i="167" s="1"/>
  <c r="N111" i="167"/>
  <c r="O111" i="167" s="1"/>
  <c r="P111" i="167" s="1"/>
  <c r="N16" i="167"/>
  <c r="O16" i="167" s="1"/>
  <c r="N66" i="167"/>
  <c r="O66" i="167" s="1"/>
  <c r="P66" i="167" s="1"/>
  <c r="N95" i="167"/>
  <c r="O95" i="167" s="1"/>
  <c r="P95" i="167" s="1"/>
  <c r="N41" i="167"/>
  <c r="O41" i="167" s="1"/>
  <c r="P41" i="167" s="1"/>
  <c r="N46" i="167"/>
  <c r="O46" i="167" s="1"/>
  <c r="P46" i="167" s="1"/>
  <c r="N58" i="167"/>
  <c r="O58" i="167" s="1"/>
  <c r="P58" i="167" s="1"/>
  <c r="N112" i="167"/>
  <c r="O112" i="167" s="1"/>
  <c r="P112" i="167" s="1"/>
  <c r="N79" i="167"/>
  <c r="O79" i="167" s="1"/>
  <c r="P79" i="167" s="1"/>
  <c r="N68" i="167"/>
  <c r="O68" i="167" s="1"/>
  <c r="P68" i="167" s="1"/>
  <c r="N88" i="167"/>
  <c r="O88" i="167" s="1"/>
  <c r="P88" i="167" s="1"/>
  <c r="N44" i="167"/>
  <c r="O44" i="167" s="1"/>
  <c r="P44" i="167" s="1"/>
  <c r="N30" i="167"/>
  <c r="O30" i="167" s="1"/>
  <c r="P30" i="167" s="1"/>
  <c r="N86" i="167"/>
  <c r="O86" i="167" s="1"/>
  <c r="P86" i="167" s="1"/>
  <c r="N94" i="167"/>
  <c r="O94" i="167" s="1"/>
  <c r="P94" i="167" s="1"/>
  <c r="N104" i="167"/>
  <c r="O104" i="167" s="1"/>
  <c r="P104" i="167" s="1"/>
  <c r="N76" i="167"/>
  <c r="O76" i="167" s="1"/>
  <c r="P76" i="167" s="1"/>
  <c r="N22" i="167"/>
  <c r="O22" i="167" s="1"/>
  <c r="P22" i="167" s="1"/>
  <c r="N74" i="167"/>
  <c r="O74" i="167" s="1"/>
  <c r="P74" i="167" s="1"/>
  <c r="N23" i="167"/>
  <c r="O23" i="167" s="1"/>
  <c r="P23" i="167" s="1"/>
  <c r="N82" i="167"/>
  <c r="O82" i="167" s="1"/>
  <c r="P82" i="167" s="1"/>
  <c r="N38" i="167"/>
  <c r="O38" i="167" s="1"/>
  <c r="P38" i="167" s="1"/>
  <c r="N90" i="167"/>
  <c r="O90" i="167" s="1"/>
  <c r="P90" i="167" s="1"/>
  <c r="N113" i="167"/>
  <c r="O113" i="167" s="1"/>
  <c r="P113" i="167" s="1"/>
  <c r="N78" i="167"/>
  <c r="O78" i="167" s="1"/>
  <c r="P78" i="167" s="1"/>
  <c r="N55" i="167"/>
  <c r="O55" i="167" s="1"/>
  <c r="P55" i="167" s="1"/>
  <c r="N36" i="167"/>
  <c r="O36" i="167" s="1"/>
  <c r="P36" i="167" s="1"/>
  <c r="N54" i="167"/>
  <c r="O54" i="167" s="1"/>
  <c r="P54" i="167" s="1"/>
  <c r="N73" i="167"/>
  <c r="O73" i="167" s="1"/>
  <c r="P73" i="167" s="1"/>
  <c r="N70" i="167"/>
  <c r="O70" i="167" s="1"/>
  <c r="P70" i="167" s="1"/>
  <c r="O116" i="167" l="1"/>
  <c r="P16" i="167"/>
  <c r="I15" i="168" l="1"/>
  <c r="I6" i="168" s="1"/>
  <c r="Q116" i="167"/>
  <c r="Q117" i="167" s="1"/>
  <c r="S117" i="16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<sst xmlns="http://schemas.openxmlformats.org/spreadsheetml/2006/main" count="694" uniqueCount="258">
  <si>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</si>
  <si>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</si>
  <si>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</si>
  <si>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</si>
  <si>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</si>
  <si>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</si>
  <si>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</si>
  <si>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</si>
  <si>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</si>
  <si>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</si>
  <si>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</si>
  <si>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</si>
  <si>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</si>
  <si>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</si>
  <si>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</si>
  <si>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</si>
  <si>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</si>
  <si>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</si>
  <si>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</si>
  <si>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</si>
  <si>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</si>
  <si>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</si>
  <si>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</si>
  <si>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</si>
  <si>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</si>
  <si>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</si>
  <si>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</si>
  <si>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</si>
  <si>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</si>
  <si>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</si>
  <si>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</si>
  <si>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</si>
  <si>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</si>
  <si>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</si>
  <si>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</si>
  <si>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</si>
  <si>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</si>
  <si>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</si>
  <si>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</si>
  <si>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</si>
  <si>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</si>
  <si>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</si>
  <si>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</si>
  <si>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</si>
  <si>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</si>
  <si>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II=I x %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</si>
  <si>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</si>
  <si>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</si>
  <si>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</si>
  <si>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</si>
  <si>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</si>
  <si>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</si>
  <si>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</si>
  <si>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</si>
  <si>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</si>
  <si>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</si>
  <si>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</si>
  <si>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</si>
  <si>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</si>
  <si>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</si>
  <si>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</si>
  <si>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</si>
  <si>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</si>
  <si>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</si>
  <si>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</si>
  <si>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</si>
  <si>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</si>
  <si>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</si>
  <si>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</si>
  <si>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</si>
  <si>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</si>
  <si>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</si>
  <si>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</si>
  <si>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</si>
  <si>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</si>
  <si>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</si>
  <si>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</si>
  <si>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</si>
  <si>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</si>
  <si>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</si>
  <si>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</si>
  <si>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</si>
  <si>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</si>
  <si>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</si>
  <si>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</si>
  <si>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</si>
  <si>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</si>
  <si>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</si>
  <si>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</si>
  <si>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</si>
  <si>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</si>
  <si>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</si>
  <si>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</si>
  <si>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</si>
  <si>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</si>
  <si>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</si>
  <si>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</si>
  <si>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</si>
  <si>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</si>
  <si>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</si>
  <si>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</si>
  <si>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</si>
  <si>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</si>
  <si>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</si>
  <si>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</si>
  <si>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</si>
  <si>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</si>
  <si>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</si>
  <si>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</si>
  <si>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</si>
  <si>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</si>
  <si>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</si>
  <si>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</si>
  <si>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</si>
  <si>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</si>
  <si>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</si>
  <si>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</si>
  <si>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</si>
  <si>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</si>
  <si>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</si>
  <si>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</si>
  <si>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</si>
  <si>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</si>
  <si>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</si>
  <si>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</si>
  <si>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</si>
  <si>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</si>
  <si>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</si>
  <si>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</si>
  <si>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</si>
  <si>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</si>
  <si>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</si>
  <si>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</si>
  <si>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</si>
  <si>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</si>
  <si>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</si>
  <si>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</si>
  <si>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</si>
  <si>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</si>
  <si>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</si>
  <si>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</si>
  <si>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</si>
  <si>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</si>
  <si>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</si>
  <si>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</si>
  <si>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</si>
  <si>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</si>
  <si>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</si>
  <si>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</si>
  <si>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</si>
  <si>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</si>
  <si>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</si>
  <si>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</si>
  <si>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</si>
  <si>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</si>
  <si>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</si>
  <si>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</si>
  <si>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</si>
  <si>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</si>
  <si>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</si>
  <si>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</si>
  <si>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</si>
  <si>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</si>
  <si>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</si>
  <si>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</si>
  <si>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</si>
  <si>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</si>
  <si>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</si>
  <si>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</si>
  <si>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</si>
  <si>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</si>
  <si>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</si>
  <si>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</si>
  <si>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</si>
  <si>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</si>
  <si>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</si>
  <si>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</si>
  <si>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</si>
  <si>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</si>
  <si>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</si>
  <si>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</si>
  <si>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</si>
  <si>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</si>
  <si>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</si>
  <si>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</si>
  <si>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</si>
  <si>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</si>
  <si>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</si>
  <si>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</si>
  <si>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</si>
  <si>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</si>
  <si>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</si>
  <si>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</si>
  <si>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</si>
  <si>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</si>
  <si>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</si>
  <si>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</si>
  <si>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</si>
  <si>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</si>
  <si>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</si>
  <si>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</si>
  <si>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</si>
  <si>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</si>
  <si>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</si>
  <si>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</si>
  <si>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</si>
  <si>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</si>
  <si>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</si>
  <si>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</si>
  <si>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</si>
  <si>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</si>
  <si>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</si>
  <si>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</si>
  <si>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</si>
  <si>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</si>
  <si>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</si>
  <si>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</si>
  <si>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</si>
  <si>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</si>
  <si>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</si>
  <si>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</si>
  <si>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</si>
  <si>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</si>
  <si>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</si>
  <si>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</si>
  <si>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</si>
  <si>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</si>
  <si>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</si>
  <si>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</si>
  <si>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</si>
  <si>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</si>
  <si>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</si>
  <si>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</si>
  <si>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</si>
  <si>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</si>
  <si>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</si>
  <si>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</si>
  <si>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</si>
  <si>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</si>
  <si>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</si>
  <si>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</si>
  <si>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</si>
  <si>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</si>
  <si>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</si>
  <si>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VIII</t>
  </si>
  <si>
    <t>točko</t>
  </si>
  <si>
    <t>Izračunana masa</t>
  </si>
  <si>
    <t>Priloga 2: trimesečno izplačilo redne delovne uspešnosti</t>
  </si>
  <si>
    <t>Priimek in ime:</t>
  </si>
  <si>
    <t>7-9</t>
  </si>
  <si>
    <t>10-12</t>
  </si>
  <si>
    <t>julij-september</t>
  </si>
  <si>
    <t xml:space="preserve">oktober-december </t>
  </si>
  <si>
    <t>1-3</t>
  </si>
  <si>
    <t>4-6</t>
  </si>
  <si>
    <t>januar-marec</t>
  </si>
  <si>
    <t xml:space="preserve">april-junij </t>
  </si>
  <si>
    <t>1   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</si>
</sst>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name val="Arial CE"/>
      <charset val="238"/>
    </font>
    <font>
      <sz val="10"/>
      <color rgb="FF3366FF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10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/>
  </cellStyleXfs>
  <cellXfs count="416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vertical="center"/>
      <protection locked="0"/>
    </xf>
    <xf numFmtId="3" fontId="0" fillId="0" borderId="45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1" fillId="4" borderId="59" xfId="2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0" fontId="0" fillId="4" borderId="50" xfId="0" applyFill="1" applyBorder="1" applyAlignment="1" applyProtection="1">
      <alignment horizontal="center" vertical="center" wrapText="1"/>
      <protection locked="0"/>
    </xf>
    <xf numFmtId="3" fontId="0" fillId="7" borderId="48" xfId="0" applyNumberFormat="1" applyFill="1" applyBorder="1" applyAlignment="1" applyProtection="1">
      <alignment horizontal="center" vertical="center" wrapText="1"/>
      <protection locked="0"/>
    </xf>
    <xf numFmtId="3" fontId="0" fillId="7" borderId="25" xfId="0" applyNumberFormat="1" applyFill="1" applyBorder="1" applyAlignment="1" applyProtection="1">
      <alignment horizontal="center" vertical="center" wrapText="1"/>
      <protection locked="0"/>
    </xf>
    <xf numFmtId="0" fontId="18" fillId="4" borderId="83" xfId="2" applyFont="1" applyFill="1" applyBorder="1" applyAlignment="1" applyProtection="1">
      <alignment horizontal="left" vertical="center" indent="2"/>
      <protection locked="0"/>
    </xf>
    <xf numFmtId="0" fontId="18" fillId="4" borderId="85" xfId="0" applyFont="1" applyFill="1" applyBorder="1" applyAlignment="1" applyProtection="1">
      <alignment horizontal="center" vertical="center"/>
      <protection locked="0"/>
    </xf>
    <xf numFmtId="0" fontId="18" fillId="4" borderId="86" xfId="0" applyFont="1" applyFill="1" applyBorder="1" applyAlignment="1" applyProtection="1">
      <alignment horizontal="center" vertical="center"/>
      <protection locked="0"/>
    </xf>
    <xf numFmtId="3" fontId="18" fillId="5" borderId="87" xfId="0" applyNumberFormat="1" applyFont="1" applyFill="1" applyBorder="1" applyAlignment="1" applyProtection="1">
      <alignment horizontal="center" vertical="center"/>
      <protection locked="0"/>
    </xf>
    <xf numFmtId="3" fontId="18" fillId="7" borderId="88" xfId="0" applyNumberFormat="1" applyFont="1" applyFill="1" applyBorder="1" applyAlignment="1" applyProtection="1">
      <alignment horizontal="center" vertical="center"/>
      <protection locked="0"/>
    </xf>
    <xf numFmtId="3" fontId="18" fillId="7" borderId="8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0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6" xfId="0" applyFill="1" applyBorder="1" applyAlignment="1" applyProtection="1">
      <alignment horizontal="center" vertical="center" wrapText="1"/>
      <protection locked="0"/>
    </xf>
    <xf numFmtId="0" fontId="0" fillId="4" borderId="47" xfId="0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5" xfId="0" applyFont="1" applyBorder="1" applyAlignment="1" applyProtection="1">
      <alignment vertical="center"/>
      <protection hidden="1"/>
    </xf>
    <xf numFmtId="3" fontId="0" fillId="0" borderId="45" xfId="0" applyNumberFormat="1" applyBorder="1" applyAlignment="1" applyProtection="1">
      <alignment vertical="center"/>
      <protection hidden="1"/>
    </xf>
    <xf numFmtId="0" fontId="21" fillId="4" borderId="9" xfId="2" applyFill="1" applyBorder="1" applyAlignment="1" applyProtection="1">
      <alignment horizontal="center" vertical="center" wrapText="1"/>
      <protection locked="0"/>
    </xf>
    <xf numFmtId="0" fontId="21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35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9" fillId="3" borderId="91" xfId="0" applyFont="1" applyFill="1" applyBorder="1" applyAlignment="1" applyProtection="1">
      <alignment horizontal="center" vertical="center"/>
      <protection locked="0"/>
    </xf>
    <xf numFmtId="0" fontId="19" fillId="3" borderId="85" xfId="0" applyFont="1" applyFill="1" applyBorder="1" applyAlignment="1" applyProtection="1">
      <alignment horizontal="center" vertical="center"/>
      <protection locked="0"/>
    </xf>
    <xf numFmtId="0" fontId="18" fillId="3" borderId="85" xfId="0" applyFont="1" applyFill="1" applyBorder="1" applyAlignment="1" applyProtection="1">
      <alignment horizontal="center" vertical="center"/>
      <protection locked="0"/>
    </xf>
    <xf numFmtId="0" fontId="18" fillId="3" borderId="88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6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6" xfId="0" applyNumberFormat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3" fontId="1" fillId="0" borderId="34" xfId="0" applyNumberFormat="1" applyFont="1" applyBorder="1" applyAlignment="1" applyProtection="1">
      <alignment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2" fontId="1" fillId="0" borderId="38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 applyProtection="1">
      <alignment vertical="center"/>
      <protection locked="0"/>
    </xf>
    <xf numFmtId="0" fontId="18" fillId="4" borderId="85" xfId="0" applyFont="1" applyFill="1" applyBorder="1" applyAlignment="1" applyProtection="1">
      <alignment horizontal="center" vertical="center"/>
      <protection hidden="1"/>
    </xf>
    <xf numFmtId="3" fontId="18" fillId="4" borderId="86" xfId="0" applyNumberFormat="1" applyFont="1" applyFill="1" applyBorder="1" applyAlignment="1" applyProtection="1">
      <alignment horizontal="center" vertical="center"/>
      <protection hidden="1"/>
    </xf>
    <xf numFmtId="0" fontId="7" fillId="6" borderId="94" xfId="0" applyFont="1" applyFill="1" applyBorder="1" applyAlignment="1" applyProtection="1">
      <alignment horizontal="center" vertical="center"/>
      <protection hidden="1"/>
    </xf>
    <xf numFmtId="4" fontId="9" fillId="6" borderId="17" xfId="0" applyNumberFormat="1" applyFont="1" applyFill="1" applyBorder="1" applyAlignment="1" applyProtection="1">
      <alignment vertical="center"/>
      <protection hidden="1"/>
    </xf>
    <xf numFmtId="0" fontId="7" fillId="6" borderId="30" xfId="0" applyFont="1" applyFill="1" applyBorder="1" applyAlignment="1" applyProtection="1">
      <alignment horizontal="center" vertical="center"/>
      <protection hidden="1"/>
    </xf>
    <xf numFmtId="9" fontId="9" fillId="6" borderId="51" xfId="0" applyNumberFormat="1" applyFont="1" applyFill="1" applyBorder="1" applyAlignment="1" applyProtection="1">
      <alignment horizontal="center" vertical="center"/>
      <protection hidden="1"/>
    </xf>
    <xf numFmtId="4" fontId="9" fillId="6" borderId="41" xfId="0" applyNumberFormat="1" applyFont="1" applyFill="1" applyBorder="1" applyAlignment="1" applyProtection="1">
      <alignment vertical="center"/>
      <protection hidden="1"/>
    </xf>
    <xf numFmtId="0" fontId="18" fillId="3" borderId="87" xfId="0" applyFont="1" applyFill="1" applyBorder="1" applyAlignment="1" applyProtection="1">
      <alignment horizontal="center" vertical="center"/>
      <protection hidden="1"/>
    </xf>
    <xf numFmtId="3" fontId="18" fillId="5" borderId="88" xfId="0" applyNumberFormat="1" applyFont="1" applyFill="1" applyBorder="1" applyAlignment="1" applyProtection="1">
      <alignment horizontal="center" vertical="center"/>
      <protection hidden="1"/>
    </xf>
    <xf numFmtId="0" fontId="18" fillId="5" borderId="88" xfId="0" applyFont="1" applyFill="1" applyBorder="1" applyAlignment="1" applyProtection="1">
      <alignment horizontal="center" vertical="center" wrapText="1"/>
      <protection hidden="1"/>
    </xf>
    <xf numFmtId="0" fontId="18" fillId="5" borderId="92" xfId="0" applyFont="1" applyFill="1" applyBorder="1" applyAlignment="1" applyProtection="1">
      <alignment horizontal="center" vertical="center" wrapText="1"/>
      <protection hidden="1"/>
    </xf>
    <xf numFmtId="3" fontId="20" fillId="2" borderId="93" xfId="0" applyNumberFormat="1" applyFont="1" applyFill="1" applyBorder="1" applyAlignment="1" applyProtection="1">
      <alignment horizontal="center" vertical="center"/>
      <protection hidden="1"/>
    </xf>
    <xf numFmtId="3" fontId="20" fillId="2" borderId="9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95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69" xfId="0" applyNumberFormat="1" applyFont="1" applyFill="1" applyBorder="1" applyAlignment="1" applyProtection="1">
      <alignment horizontal="right" vertical="center" wrapText="1"/>
      <protection hidden="1"/>
    </xf>
    <xf numFmtId="3" fontId="4" fillId="5" borderId="27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0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1" xfId="0" applyNumberFormat="1" applyFont="1" applyFill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1" fillId="2" borderId="20" xfId="0" applyFont="1" applyFill="1" applyBorder="1" applyAlignment="1" applyProtection="1">
      <alignment vertical="center"/>
      <protection hidden="1"/>
    </xf>
    <xf numFmtId="0" fontId="1" fillId="2" borderId="35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19" xfId="0" applyFill="1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3" xfId="0" applyFill="1" applyBorder="1" applyAlignment="1" applyProtection="1">
      <alignment horizontal="center" vertical="center" wrapText="1"/>
      <protection locked="0"/>
    </xf>
    <xf numFmtId="0" fontId="18" fillId="4" borderId="83" xfId="0" applyFont="1" applyFill="1" applyBorder="1" applyAlignment="1" applyProtection="1">
      <alignment horizontal="center" vertical="center"/>
      <protection locked="0"/>
    </xf>
    <xf numFmtId="0" fontId="18" fillId="4" borderId="58" xfId="0" applyFont="1" applyFill="1" applyBorder="1" applyAlignment="1" applyProtection="1">
      <alignment horizontal="center" vertical="center"/>
      <protection locked="0"/>
    </xf>
    <xf numFmtId="0" fontId="0" fillId="4" borderId="59" xfId="0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0" borderId="0" xfId="0" applyFont="1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7" fillId="6" borderId="72" xfId="0" applyFont="1" applyFill="1" applyBorder="1" applyAlignment="1" applyProtection="1">
      <alignment horizontal="center" vertical="center" wrapText="1"/>
      <protection hidden="1"/>
    </xf>
    <xf numFmtId="0" fontId="18" fillId="4" borderId="83" xfId="0" applyFont="1" applyFill="1" applyBorder="1" applyAlignment="1" applyProtection="1">
      <alignment horizontal="center" vertical="center"/>
      <protection hidden="1"/>
    </xf>
    <xf numFmtId="0" fontId="18" fillId="4" borderId="84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4" fontId="4" fillId="0" borderId="0" xfId="0" applyNumberFormat="1" applyFont="1" applyAlignment="1" applyProtection="1">
      <alignment vertical="center"/>
      <protection hidden="1"/>
    </xf>
    <xf numFmtId="3" fontId="0" fillId="0" borderId="0" xfId="0" applyNumberFormat="1" applyAlignment="1" applyProtection="1">
      <alignment horizontal="left" vertical="center"/>
      <protection hidden="1"/>
    </xf>
    <xf numFmtId="3" fontId="16" fillId="0" borderId="12" xfId="0" applyNumberFormat="1" applyFont="1" applyBorder="1" applyAlignment="1" applyProtection="1">
      <alignment horizontal="center" vertical="center"/>
      <protection hidden="1"/>
    </xf>
    <xf numFmtId="3" fontId="16" fillId="0" borderId="0" xfId="0" applyNumberFormat="1" applyFont="1" applyAlignment="1" applyProtection="1">
      <alignment horizontal="center" vertical="center"/>
      <protection hidden="1"/>
    </xf>
    <xf numFmtId="0" fontId="4" fillId="4" borderId="2" xfId="2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 applyProtection="1">
      <alignment horizontal="center" vertical="center" wrapText="1"/>
      <protection hidden="1"/>
    </xf>
    <xf numFmtId="3" fontId="14" fillId="0" borderId="0" xfId="0" applyNumberFormat="1" applyFont="1" applyAlignment="1" applyProtection="1">
      <alignment horizontal="center" vertical="center"/>
      <protection hidden="1"/>
    </xf>
    <xf numFmtId="4" fontId="9" fillId="0" borderId="2" xfId="0" applyNumberFormat="1" applyFont="1" applyBorder="1" applyAlignment="1" applyProtection="1">
      <alignment horizontal="right" vertical="center"/>
      <protection hidden="1"/>
    </xf>
    <xf numFmtId="1" fontId="1" fillId="0" borderId="2" xfId="0" applyNumberFormat="1" applyFont="1" applyBorder="1" applyAlignment="1" applyProtection="1">
      <alignment horizontal="center" vertical="center"/>
      <protection hidden="1"/>
    </xf>
    <xf numFmtId="4" fontId="13" fillId="0" borderId="2" xfId="0" applyNumberFormat="1" applyFont="1" applyBorder="1" applyAlignment="1" applyProtection="1">
      <alignment horizontal="right" vertical="center"/>
      <protection hidden="1"/>
    </xf>
    <xf numFmtId="165" fontId="13" fillId="0" borderId="0" xfId="0" applyNumberFormat="1" applyFont="1" applyAlignment="1" applyProtection="1">
      <alignment horizontal="center" vertical="center"/>
      <protection hidden="1"/>
    </xf>
    <xf numFmtId="2" fontId="11" fillId="0" borderId="0" xfId="0" applyNumberFormat="1" applyFont="1" applyAlignment="1" applyProtection="1">
      <alignment horizontal="center" vertical="center"/>
      <protection locked="0"/>
    </xf>
    <xf numFmtId="2" fontId="13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35" xfId="0" applyFont="1" applyBorder="1" applyProtection="1">
      <protection locked="0"/>
    </xf>
    <xf numFmtId="0" fontId="1" fillId="0" borderId="36" xfId="0" applyFont="1" applyBorder="1" applyProtection="1">
      <protection locked="0"/>
    </xf>
    <xf numFmtId="0" fontId="4" fillId="0" borderId="30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left" vertical="center"/>
      <protection hidden="1"/>
    </xf>
    <xf numFmtId="2" fontId="1" fillId="0" borderId="41" xfId="0" applyNumberFormat="1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horizontal="center" vertical="center"/>
      <protection locked="0"/>
    </xf>
    <xf numFmtId="0" fontId="1" fillId="0" borderId="43" xfId="0" applyFont="1" applyBorder="1" applyProtection="1">
      <protection locked="0"/>
    </xf>
    <xf numFmtId="0" fontId="1" fillId="0" borderId="44" xfId="0" applyFont="1" applyBorder="1" applyProtection="1">
      <protection locked="0"/>
    </xf>
    <xf numFmtId="0" fontId="0" fillId="0" borderId="0" xfId="0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2" borderId="20" xfId="0" applyFont="1" applyFill="1" applyBorder="1" applyAlignment="1" applyProtection="1">
      <alignment horizontal="center" vertical="center"/>
      <protection hidden="1"/>
    </xf>
    <xf numFmtId="3" fontId="20" fillId="2" borderId="2" xfId="0" applyNumberFormat="1" applyFont="1" applyFill="1" applyBorder="1" applyAlignment="1" applyProtection="1">
      <alignment horizontal="center" vertical="center"/>
      <protection hidden="1"/>
    </xf>
    <xf numFmtId="3" fontId="18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1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3" fontId="20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2" borderId="26" xfId="0" applyNumberFormat="1" applyFont="1" applyFill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vertical="center"/>
      <protection hidden="1"/>
    </xf>
    <xf numFmtId="4" fontId="0" fillId="0" borderId="26" xfId="0" applyNumberFormat="1" applyBorder="1" applyAlignment="1" applyProtection="1">
      <alignment vertical="center"/>
      <protection hidden="1"/>
    </xf>
    <xf numFmtId="0" fontId="0" fillId="2" borderId="20" xfId="0" applyFill="1" applyBorder="1" applyAlignment="1" applyProtection="1">
      <alignment horizontal="center" vertical="center"/>
      <protection hidden="1"/>
    </xf>
    <xf numFmtId="4" fontId="0" fillId="2" borderId="2" xfId="0" applyNumberFormat="1" applyFill="1" applyBorder="1" applyAlignment="1" applyProtection="1">
      <alignment vertical="center"/>
      <protection hidden="1"/>
    </xf>
    <xf numFmtId="4" fontId="0" fillId="5" borderId="2" xfId="0" applyNumberFormat="1" applyFill="1" applyBorder="1" applyAlignment="1" applyProtection="1">
      <alignment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3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165" fontId="0" fillId="5" borderId="2" xfId="0" applyNumberFormat="1" applyFill="1" applyBorder="1" applyAlignment="1" applyProtection="1">
      <alignment horizontal="righ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4" fontId="0" fillId="0" borderId="0" xfId="0" applyNumberFormat="1" applyAlignment="1" applyProtection="1">
      <alignment vertical="center"/>
      <protection hidden="1"/>
    </xf>
    <xf numFmtId="49" fontId="0" fillId="0" borderId="0" xfId="0" applyNumberFormat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67" xfId="0" applyBorder="1"/>
    <xf numFmtId="0" fontId="0" fillId="0" borderId="96" xfId="0" applyBorder="1"/>
    <xf numFmtId="49" fontId="0" fillId="0" borderId="97" xfId="0" applyNumberFormat="1" applyBorder="1" applyAlignment="1" applyProtection="1">
      <alignment horizontal="center" vertical="center" wrapText="1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98" xfId="0" applyBorder="1" applyAlignment="1" applyProtection="1">
      <alignment horizontal="center"/>
      <protection hidden="1"/>
    </xf>
    <xf numFmtId="2" fontId="0" fillId="0" borderId="98" xfId="0" applyNumberFormat="1" applyBorder="1" applyAlignment="1" applyProtection="1">
      <alignment horizontal="center"/>
      <protection hidden="1"/>
    </xf>
    <xf numFmtId="49" fontId="0" fillId="0" borderId="100" xfId="0" applyNumberFormat="1" applyBorder="1" applyAlignment="1" applyProtection="1">
      <alignment horizontal="center" vertical="center"/>
      <protection hidden="1"/>
    </xf>
    <xf numFmtId="2" fontId="0" fillId="0" borderId="101" xfId="0" applyNumberFormat="1" applyBorder="1" applyAlignment="1" applyProtection="1">
      <alignment horizontal="center" vertical="center"/>
      <protection hidden="1"/>
    </xf>
    <xf numFmtId="49" fontId="0" fillId="0" borderId="30" xfId="0" applyNumberFormat="1" applyBorder="1" applyAlignment="1" applyProtection="1">
      <alignment horizontal="center" vertical="center"/>
      <protection hidden="1"/>
    </xf>
    <xf numFmtId="1" fontId="0" fillId="0" borderId="40" xfId="0" applyNumberFormat="1" applyBorder="1" applyAlignment="1" applyProtection="1">
      <alignment horizontal="center" vertical="center"/>
      <protection hidden="1"/>
    </xf>
    <xf numFmtId="2" fontId="0" fillId="0" borderId="41" xfId="0" applyNumberFormat="1" applyBorder="1" applyAlignment="1" applyProtection="1">
      <alignment horizontal="center" vertical="center"/>
      <protection hidden="1"/>
    </xf>
    <xf numFmtId="0" fontId="22" fillId="0" borderId="0" xfId="0" applyFont="1"/>
    <xf numFmtId="49" fontId="0" fillId="0" borderId="0" xfId="0" applyNumberFormat="1" applyProtection="1">
      <protection hidden="1"/>
    </xf>
    <xf numFmtId="49" fontId="0" fillId="0" borderId="0" xfId="0" applyNumberFormat="1"/>
    <xf numFmtId="49" fontId="0" fillId="0" borderId="102" xfId="0" applyNumberFormat="1" applyBorder="1" applyAlignment="1" applyProtection="1">
      <alignment horizontal="center" vertical="center"/>
      <protection hidden="1"/>
    </xf>
    <xf numFmtId="1" fontId="0" fillId="0" borderId="19" xfId="0" applyNumberFormat="1" applyBorder="1" applyAlignment="1" applyProtection="1">
      <alignment horizontal="center" vertical="center"/>
      <protection hidden="1"/>
    </xf>
    <xf numFmtId="2" fontId="0" fillId="0" borderId="99" xfId="0" applyNumberFormat="1" applyBorder="1" applyAlignment="1" applyProtection="1">
      <alignment horizontal="center" vertical="center"/>
      <protection hidden="1"/>
    </xf>
    <xf numFmtId="49" fontId="7" fillId="2" borderId="41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/>
    <xf numFmtId="0" fontId="0" fillId="0" borderId="0" xfId="0" applyAlignment="1" applyProtection="1">
      <alignment horizontal="left" vertical="center" indent="1"/>
    </xf>
    <xf numFmtId="3" fontId="4" fillId="7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5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6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NumberForma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35" xfId="0" applyFont="1" applyFill="1" applyBorder="1" applyAlignment="1" applyProtection="1">
      <alignment horizontal="center" vertical="center"/>
      <protection locked="0"/>
    </xf>
    <xf numFmtId="3" fontId="0" fillId="5" borderId="77" xfId="0" applyNumberFormat="1" applyFill="1" applyBorder="1" applyAlignment="1" applyProtection="1">
      <alignment horizontal="center" vertical="center" wrapText="1"/>
      <protection locked="0"/>
    </xf>
    <xf numFmtId="0" fontId="0" fillId="0" borderId="55" xfId="0" applyBorder="1" applyProtection="1"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0" xfId="0" applyBorder="1" applyAlignment="1" applyProtection="1">
      <alignment horizontal="center"/>
      <protection hidden="1"/>
    </xf>
    <xf numFmtId="0" fontId="0" fillId="0" borderId="61" xfId="0" applyBorder="1" applyAlignment="1" applyProtection="1">
      <alignment horizontal="center"/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0" fontId="17" fillId="6" borderId="14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0" fontId="4" fillId="2" borderId="68" xfId="0" applyFont="1" applyFill="1" applyBorder="1" applyAlignment="1" applyProtection="1">
      <alignment horizontal="center" vertical="center" wrapText="1"/>
      <protection locked="0"/>
    </xf>
    <xf numFmtId="0" fontId="4" fillId="2" borderId="69" xfId="0" applyFont="1" applyFill="1" applyBorder="1" applyAlignment="1" applyProtection="1">
      <alignment horizontal="center" vertical="center" wrapText="1"/>
      <protection locked="0"/>
    </xf>
    <xf numFmtId="3" fontId="4" fillId="2" borderId="66" xfId="0" applyNumberFormat="1" applyFont="1" applyFill="1" applyBorder="1" applyAlignment="1" applyProtection="1">
      <alignment horizontal="center" vertical="center"/>
      <protection locked="0"/>
    </xf>
    <xf numFmtId="3" fontId="4" fillId="2" borderId="21" xfId="0" applyNumberFormat="1" applyFont="1" applyFill="1" applyBorder="1" applyAlignment="1" applyProtection="1">
      <alignment horizontal="center" vertical="center"/>
      <protection locked="0"/>
    </xf>
    <xf numFmtId="3" fontId="4" fillId="2" borderId="2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67" xfId="0" applyFont="1" applyFill="1" applyBorder="1" applyAlignment="1" applyProtection="1">
      <alignment horizontal="center" vertical="center" wrapText="1"/>
      <protection hidden="1"/>
    </xf>
    <xf numFmtId="0" fontId="4" fillId="2" borderId="68" xfId="0" applyFont="1" applyFill="1" applyBorder="1" applyAlignment="1" applyProtection="1">
      <alignment horizontal="center" vertical="center" wrapText="1"/>
      <protection hidden="1"/>
    </xf>
    <xf numFmtId="0" fontId="4" fillId="2" borderId="45" xfId="0" applyFont="1" applyFill="1" applyBorder="1" applyAlignment="1" applyProtection="1">
      <alignment horizontal="center" vertical="center" wrapText="1"/>
      <protection hidden="1"/>
    </xf>
    <xf numFmtId="0" fontId="4" fillId="2" borderId="69" xfId="0" applyFont="1" applyFill="1" applyBorder="1" applyAlignment="1" applyProtection="1">
      <alignment horizontal="center" vertical="center" wrapText="1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79" xfId="2" applyFill="1" applyBorder="1" applyAlignment="1" applyProtection="1">
      <alignment horizontal="center" vertical="center" wrapText="1"/>
      <protection hidden="1"/>
    </xf>
    <xf numFmtId="0" fontId="21" fillId="4" borderId="14" xfId="2" applyFill="1" applyBorder="1" applyAlignment="1" applyProtection="1">
      <alignment horizontal="center" vertical="center" wrapText="1"/>
      <protection hidden="1"/>
    </xf>
    <xf numFmtId="0" fontId="0" fillId="4" borderId="77" xfId="0" applyFill="1" applyBorder="1" applyAlignment="1" applyProtection="1">
      <alignment horizontal="center" vertical="center" wrapText="1"/>
      <protection hidden="1"/>
    </xf>
    <xf numFmtId="0" fontId="0" fillId="4" borderId="59" xfId="0" applyFill="1" applyBorder="1" applyAlignment="1" applyProtection="1">
      <alignment horizontal="center" vertical="center" wrapText="1"/>
      <protection hidden="1"/>
    </xf>
    <xf numFmtId="0" fontId="0" fillId="4" borderId="49" xfId="0" applyFill="1" applyBorder="1" applyAlignment="1" applyProtection="1">
      <alignment horizontal="center" vertical="center" wrapText="1"/>
      <protection hidden="1"/>
    </xf>
    <xf numFmtId="0" fontId="0" fillId="4" borderId="73" xfId="0" applyFill="1" applyBorder="1" applyAlignment="1" applyProtection="1">
      <alignment horizontal="center" vertical="center" wrapText="1"/>
      <protection hidden="1"/>
    </xf>
    <xf numFmtId="3" fontId="0" fillId="4" borderId="50" xfId="0" applyNumberFormat="1" applyFill="1" applyBorder="1" applyAlignment="1" applyProtection="1">
      <alignment horizontal="center" vertical="center" wrapText="1"/>
      <protection hidden="1"/>
    </xf>
    <xf numFmtId="3" fontId="0" fillId="4" borderId="74" xfId="0" applyNumberFormat="1" applyFill="1" applyBorder="1" applyAlignment="1" applyProtection="1">
      <alignment horizontal="center" vertical="center" wrapText="1"/>
      <protection hidden="1"/>
    </xf>
    <xf numFmtId="0" fontId="0" fillId="2" borderId="64" xfId="0" applyFill="1" applyBorder="1" applyAlignment="1" applyProtection="1">
      <alignment horizontal="center" vertical="center" wrapText="1"/>
      <protection hidden="1"/>
    </xf>
    <xf numFmtId="0" fontId="0" fillId="2" borderId="65" xfId="0" applyFill="1" applyBorder="1" applyProtection="1"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3" fontId="0" fillId="5" borderId="56" xfId="0" applyNumberFormat="1" applyFill="1" applyBorder="1" applyAlignment="1" applyProtection="1">
      <alignment horizontal="center" vertical="center" wrapText="1"/>
      <protection hidden="1"/>
    </xf>
    <xf numFmtId="0" fontId="0" fillId="5" borderId="57" xfId="0" applyFill="1" applyBorder="1" applyProtection="1"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1" xfId="0" applyFill="1" applyBorder="1" applyProtection="1"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48" xfId="0" applyFill="1" applyBorder="1" applyProtection="1">
      <protection hidden="1"/>
    </xf>
    <xf numFmtId="0" fontId="0" fillId="2" borderId="62" xfId="0" applyFill="1" applyBorder="1" applyAlignment="1" applyProtection="1">
      <alignment horizontal="center" vertical="center" wrapText="1"/>
      <protection hidden="1"/>
    </xf>
    <xf numFmtId="0" fontId="0" fillId="2" borderId="63" xfId="0" applyFill="1" applyBorder="1" applyProtection="1">
      <protection hidden="1"/>
    </xf>
    <xf numFmtId="0" fontId="4" fillId="0" borderId="0" xfId="0" applyFont="1" applyAlignment="1" applyProtection="1">
      <alignment horizontal="left" vertical="center"/>
      <protection locked="0"/>
    </xf>
    <xf numFmtId="3" fontId="0" fillId="0" borderId="20" xfId="0" applyNumberFormat="1" applyBorder="1" applyAlignment="1" applyProtection="1">
      <alignment horizontal="left" vertical="center"/>
      <protection locked="0"/>
    </xf>
    <xf numFmtId="0" fontId="0" fillId="0" borderId="35" xfId="0" applyBorder="1" applyProtection="1">
      <protection locked="0"/>
    </xf>
    <xf numFmtId="0" fontId="0" fillId="0" borderId="26" xfId="0" applyBorder="1" applyProtection="1">
      <protection locked="0"/>
    </xf>
    <xf numFmtId="0" fontId="16" fillId="8" borderId="27" xfId="0" applyFont="1" applyFill="1" applyBorder="1" applyAlignment="1" applyProtection="1">
      <alignment horizontal="center" vertical="center"/>
      <protection locked="0"/>
    </xf>
    <xf numFmtId="0" fontId="16" fillId="8" borderId="52" xfId="0" applyFont="1" applyFill="1" applyBorder="1" applyAlignment="1" applyProtection="1">
      <alignment horizontal="center" vertical="center"/>
      <protection locked="0"/>
    </xf>
    <xf numFmtId="0" fontId="16" fillId="8" borderId="31" xfId="0" applyFont="1" applyFill="1" applyBorder="1" applyAlignment="1" applyProtection="1">
      <alignment horizontal="center" vertical="center"/>
      <protection locked="0"/>
    </xf>
    <xf numFmtId="3" fontId="16" fillId="5" borderId="27" xfId="0" applyNumberFormat="1" applyFont="1" applyFill="1" applyBorder="1" applyAlignment="1" applyProtection="1">
      <alignment horizontal="center" vertical="center"/>
      <protection locked="0"/>
    </xf>
    <xf numFmtId="3" fontId="16" fillId="5" borderId="52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60" xfId="0" applyFont="1" applyFill="1" applyBorder="1" applyAlignment="1" applyProtection="1">
      <alignment horizontal="center" vertical="center"/>
      <protection hidden="1"/>
    </xf>
    <xf numFmtId="0" fontId="4" fillId="4" borderId="45" xfId="0" applyFont="1" applyFill="1" applyBorder="1" applyAlignment="1" applyProtection="1">
      <alignment horizontal="center" vertical="center"/>
      <protection hidden="1"/>
    </xf>
    <xf numFmtId="0" fontId="4" fillId="4" borderId="75" xfId="0" applyFont="1" applyFill="1" applyBorder="1" applyAlignment="1" applyProtection="1">
      <alignment horizontal="center" vertical="center"/>
      <protection hidden="1"/>
    </xf>
    <xf numFmtId="0" fontId="4" fillId="3" borderId="76" xfId="0" applyFont="1" applyFill="1" applyBorder="1" applyAlignment="1" applyProtection="1">
      <alignment horizontal="center" vertical="center"/>
      <protection locked="0"/>
    </xf>
    <xf numFmtId="0" fontId="4" fillId="3" borderId="45" xfId="0" applyFont="1" applyFill="1" applyBorder="1" applyAlignment="1" applyProtection="1">
      <alignment horizontal="center" vertical="center"/>
      <protection locked="0"/>
    </xf>
    <xf numFmtId="0" fontId="4" fillId="3" borderId="75" xfId="0" applyFont="1" applyFill="1" applyBorder="1" applyAlignment="1" applyProtection="1">
      <alignment horizontal="center" vertical="center"/>
      <protection locked="0"/>
    </xf>
    <xf numFmtId="3" fontId="4" fillId="5" borderId="70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0" xfId="0" applyFont="1" applyFill="1" applyBorder="1" applyAlignment="1" applyProtection="1">
      <alignment horizontal="center" vertical="center" wrapText="1"/>
      <protection locked="0"/>
    </xf>
    <xf numFmtId="0" fontId="1" fillId="3" borderId="35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166" fontId="0" fillId="0" borderId="20" xfId="0" applyNumberFormat="1" applyBorder="1" applyAlignment="1" applyProtection="1">
      <alignment horizontal="center" vertical="center"/>
      <protection locked="0"/>
    </xf>
    <xf numFmtId="0" fontId="0" fillId="9" borderId="20" xfId="0" applyFill="1" applyBorder="1" applyAlignment="1" applyProtection="1">
      <alignment horizontal="center" vertical="center"/>
      <protection locked="0"/>
    </xf>
    <xf numFmtId="0" fontId="0" fillId="9" borderId="35" xfId="0" applyFill="1" applyBorder="1" applyAlignment="1" applyProtection="1">
      <alignment horizontal="center" vertical="center"/>
      <protection locked="0"/>
    </xf>
    <xf numFmtId="0" fontId="0" fillId="9" borderId="26" xfId="0" applyFill="1" applyBorder="1" applyAlignment="1" applyProtection="1">
      <alignment horizontal="center" vertical="center"/>
      <protection locked="0"/>
    </xf>
    <xf numFmtId="0" fontId="0" fillId="9" borderId="77" xfId="0" applyFill="1" applyBorder="1" applyAlignment="1" applyProtection="1">
      <alignment horizontal="center" vertical="center" wrapText="1"/>
      <protection locked="0"/>
    </xf>
    <xf numFmtId="0" fontId="0" fillId="9" borderId="78" xfId="0" applyFill="1" applyBorder="1" applyAlignment="1" applyProtection="1">
      <alignment horizontal="center" vertical="center" wrapText="1"/>
      <protection locked="0"/>
    </xf>
    <xf numFmtId="0" fontId="0" fillId="9" borderId="79" xfId="0" applyFill="1" applyBorder="1" applyAlignment="1" applyProtection="1">
      <alignment horizontal="center" vertical="center" wrapText="1"/>
      <protection locked="0"/>
    </xf>
    <xf numFmtId="0" fontId="0" fillId="9" borderId="60" xfId="0" applyFill="1" applyBorder="1" applyAlignment="1" applyProtection="1">
      <alignment horizontal="center" vertical="center" wrapText="1"/>
      <protection locked="0"/>
    </xf>
    <xf numFmtId="0" fontId="0" fillId="9" borderId="45" xfId="0" applyFill="1" applyBorder="1" applyAlignment="1" applyProtection="1">
      <alignment horizontal="center" vertical="center" wrapText="1"/>
      <protection locked="0"/>
    </xf>
    <xf numFmtId="0" fontId="0" fillId="9" borderId="61" xfId="0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6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14" xfId="0" applyFont="1" applyBorder="1" applyAlignment="1" applyProtection="1">
      <alignment horizontal="left" vertical="center"/>
      <protection hidden="1"/>
    </xf>
    <xf numFmtId="3" fontId="0" fillId="0" borderId="20" xfId="0" applyNumberFormat="1" applyBorder="1" applyAlignment="1" applyProtection="1">
      <alignment horizontal="left" vertical="center"/>
      <protection hidden="1"/>
    </xf>
    <xf numFmtId="0" fontId="0" fillId="0" borderId="35" xfId="0" applyBorder="1" applyProtection="1">
      <protection hidden="1"/>
    </xf>
    <xf numFmtId="0" fontId="0" fillId="0" borderId="26" xfId="0" applyBorder="1" applyProtection="1">
      <protection hidden="1"/>
    </xf>
    <xf numFmtId="1" fontId="0" fillId="0" borderId="20" xfId="0" applyNumberForma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center" vertical="center"/>
      <protection hidden="1"/>
    </xf>
    <xf numFmtId="0" fontId="4" fillId="2" borderId="26" xfId="0" applyFont="1" applyFill="1" applyBorder="1" applyAlignment="1" applyProtection="1">
      <alignment horizontal="center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" xfId="0" applyNumberFormat="1" applyFont="1" applyFill="1" applyBorder="1" applyAlignment="1" applyProtection="1">
      <alignment horizontal="center" vertical="center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9" borderId="20" xfId="0" applyFill="1" applyBorder="1" applyAlignment="1" applyProtection="1">
      <alignment horizontal="center" vertical="center"/>
      <protection hidden="1"/>
    </xf>
    <xf numFmtId="0" fontId="0" fillId="9" borderId="35" xfId="0" applyFill="1" applyBorder="1" applyAlignment="1" applyProtection="1">
      <alignment horizontal="center" vertical="center"/>
      <protection hidden="1"/>
    </xf>
    <xf numFmtId="0" fontId="0" fillId="9" borderId="26" xfId="0" applyFill="1" applyBorder="1" applyAlignment="1" applyProtection="1">
      <alignment horizontal="center" vertical="center"/>
      <protection hidden="1"/>
    </xf>
    <xf numFmtId="0" fontId="0" fillId="9" borderId="77" xfId="0" applyFill="1" applyBorder="1" applyAlignment="1" applyProtection="1">
      <alignment horizontal="center" vertical="center" wrapText="1"/>
      <protection hidden="1"/>
    </xf>
    <xf numFmtId="0" fontId="0" fillId="9" borderId="78" xfId="0" applyFill="1" applyBorder="1" applyAlignment="1" applyProtection="1">
      <alignment horizontal="center" vertical="center" wrapText="1"/>
      <protection hidden="1"/>
    </xf>
    <xf numFmtId="0" fontId="0" fillId="9" borderId="79" xfId="0" applyFill="1" applyBorder="1" applyAlignment="1" applyProtection="1">
      <alignment horizontal="center" vertical="center" wrapText="1"/>
      <protection hidden="1"/>
    </xf>
    <xf numFmtId="0" fontId="0" fillId="9" borderId="60" xfId="0" applyFill="1" applyBorder="1" applyAlignment="1" applyProtection="1">
      <alignment horizontal="center" vertical="center" wrapText="1"/>
      <protection hidden="1"/>
    </xf>
    <xf numFmtId="0" fontId="0" fillId="9" borderId="45" xfId="0" applyFill="1" applyBorder="1" applyAlignment="1" applyProtection="1">
      <alignment horizontal="center" vertical="center" wrapText="1"/>
      <protection hidden="1"/>
    </xf>
    <xf numFmtId="0" fontId="0" fillId="9" borderId="61" xfId="0" applyFill="1" applyBorder="1" applyAlignment="1" applyProtection="1">
      <alignment horizontal="center" vertical="center" wrapText="1"/>
      <protection hidden="1"/>
    </xf>
    <xf numFmtId="0" fontId="1" fillId="2" borderId="20" xfId="0" applyFont="1" applyFill="1" applyBorder="1" applyAlignment="1" applyProtection="1">
      <alignment horizontal="left" vertical="center"/>
      <protection hidden="1"/>
    </xf>
    <xf numFmtId="0" fontId="1" fillId="2" borderId="26" xfId="0" applyFont="1" applyFill="1" applyBorder="1" applyAlignment="1" applyProtection="1">
      <alignment horizontal="left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hidden="1"/>
    </xf>
    <xf numFmtId="0" fontId="0" fillId="2" borderId="35" xfId="0" applyFill="1" applyBorder="1" applyAlignment="1" applyProtection="1">
      <alignment horizontal="left" vertical="center"/>
      <protection hidden="1"/>
    </xf>
    <xf numFmtId="0" fontId="0" fillId="2" borderId="26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49" fontId="0" fillId="0" borderId="0" xfId="0" applyNumberFormat="1" applyAlignment="1" applyProtection="1">
      <alignment horizontal="center"/>
      <protection hidden="1"/>
    </xf>
    <xf numFmtId="49" fontId="0" fillId="0" borderId="45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1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0" xfId="0" applyNumberFormat="1" applyFont="1" applyFill="1" applyBorder="1" applyAlignment="1" applyProtection="1">
      <alignment horizontal="center" vertical="center"/>
      <protection hidden="1"/>
    </xf>
    <xf numFmtId="49" fontId="4" fillId="2" borderId="1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6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9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77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103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1" xfId="0" applyNumberFormat="1" applyFont="1" applyFill="1" applyBorder="1" applyAlignment="1" applyProtection="1">
      <alignment horizontal="center" vertical="center" wrapText="1"/>
      <protection hidden="1"/>
    </xf>
    <xf numFmtId="49" fontId="0" fillId="0" borderId="1" xfId="0" applyNumberFormat="1" applyBorder="1" applyProtection="1">
      <protection hidden="1"/>
    </xf>
    <xf numFmtId="49" fontId="0" fillId="0" borderId="13" xfId="0" applyNumberFormat="1" applyBorder="1" applyProtection="1">
      <protection hidden="1"/>
    </xf>
    <xf numFmtId="49" fontId="0" fillId="0" borderId="8" xfId="0" applyNumberFormat="1" applyBorder="1" applyProtection="1">
      <protection hidden="1"/>
    </xf>
    <xf numFmtId="0" fontId="0" fillId="0" borderId="27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16" fillId="0" borderId="0" xfId="0" applyNumberFormat="1" applyFont="1" applyAlignment="1" applyProtection="1">
      <alignment horizontal="center" wrapText="1"/>
      <protection hidden="1"/>
    </xf>
    <xf numFmtId="0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left"/>
    </xf>
    <xf numFmtId="0" fontId="0" fillId="0" borderId="100" xfId="0" applyBorder="1" applyAlignment="1">
      <alignment horizontal="left"/>
    </xf>
    <xf numFmtId="0" fontId="0" fillId="0" borderId="101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02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99" xfId="0" applyBorder="1" applyAlignment="1">
      <alignment horizontal="center"/>
    </xf>
    <xf numFmtId="0" fontId="0" fillId="4" borderId="104" xfId="0" applyFill="1" applyBorder="1" applyAlignment="1" applyProtection="1">
      <alignment horizontal="center" vertical="center" wrapText="1"/>
      <protection locked="0"/>
    </xf>
    <xf numFmtId="0" fontId="0" fillId="4" borderId="105" xfId="0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 applyProtection="1">
      <alignment horizontal="center" vertical="center" wrapText="1"/>
      <protection locked="0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140"/>
  <sheetViews>
    <sheetView showGridLines="0" showRowColHeaders="0" showZeros="0" tabSelected="1" zoomScale="95" workbookViewId="0">
      <selection activeCell="D5" sqref="D5:E5"/>
    </sheetView>
  </sheetViews>
  <sheetFormatPr defaultColWidth="9.140625" defaultRowHeight="12.75" x14ac:dyDescent="0.2"/>
  <cols>
    <col min="1" max="1" width="7.85546875" style="6" customWidth="1"/>
    <col min="2" max="2" width="58.85546875" style="6" customWidth="1"/>
    <col min="3" max="4" width="9" style="6" customWidth="1"/>
    <col min="5" max="17" width="23.5703125" style="8" customWidth="1"/>
    <col min="18" max="19" width="9.140625" style="32"/>
    <col min="20" max="20" width="9.140625" style="32" hidden="1" customWidth="1"/>
    <col min="21" max="23" width="0" style="32" hidden="1" customWidth="1"/>
    <col min="24" max="24" width="0" style="31" hidden="1" customWidth="1"/>
    <col min="25" max="45" width="0" style="32" hidden="1" customWidth="1"/>
    <col min="46" max="51" width="9.140625" style="32"/>
    <col min="52" max="16384" width="9.140625" style="6"/>
  </cols>
  <sheetData>
    <row r="1" spans="1:51" ht="15.75" x14ac:dyDescent="0.2">
      <c r="B1" s="7" t="s">
        <v>247</v>
      </c>
      <c r="T1" s="33" t="s">
        <v>58</v>
      </c>
    </row>
    <row r="2" spans="1:51" ht="15.75" x14ac:dyDescent="0.2">
      <c r="B2" s="7"/>
      <c r="T2" s="34">
        <v>2009</v>
      </c>
    </row>
    <row r="3" spans="1:51" ht="15" customHeight="1" x14ac:dyDescent="0.2">
      <c r="B3" s="244" t="s">
        <v>7</v>
      </c>
      <c r="C3" s="245"/>
      <c r="D3" s="246" t="s">
        <v>231</v>
      </c>
      <c r="E3" s="247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4">
        <v>2010</v>
      </c>
    </row>
    <row r="4" spans="1:51" ht="15" customHeight="1" x14ac:dyDescent="0.2">
      <c r="B4" s="244" t="s">
        <v>8</v>
      </c>
      <c r="C4" s="244"/>
      <c r="D4" s="248" t="s">
        <v>232</v>
      </c>
      <c r="E4" s="249"/>
      <c r="F4" s="249"/>
      <c r="G4" s="249"/>
      <c r="H4" s="249"/>
      <c r="I4" s="249"/>
      <c r="J4" s="249"/>
      <c r="K4" s="250"/>
      <c r="L4" s="31"/>
      <c r="M4" s="32"/>
      <c r="N4" s="32"/>
      <c r="O4" s="32"/>
      <c r="P4" s="32"/>
      <c r="Q4" s="32"/>
      <c r="T4" s="34">
        <v>2011</v>
      </c>
    </row>
    <row r="5" spans="1:51" ht="15" customHeight="1" x14ac:dyDescent="0.2">
      <c r="B5" s="12" t="s">
        <v>59</v>
      </c>
      <c r="C5" s="9"/>
      <c r="D5" s="255">
        <v>2024</v>
      </c>
      <c r="E5" s="256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4">
        <v>2012</v>
      </c>
    </row>
    <row r="6" spans="1:51" x14ac:dyDescent="0.2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4">
        <v>2013</v>
      </c>
    </row>
    <row r="7" spans="1:51" s="17" customFormat="1" ht="35.1" customHeight="1" x14ac:dyDescent="0.2">
      <c r="A7" s="16" t="s">
        <v>126</v>
      </c>
      <c r="B7" s="251" t="s">
        <v>13</v>
      </c>
      <c r="C7" s="252"/>
      <c r="D7" s="252"/>
      <c r="E7" s="253" t="str">
        <f>"OSNOVNA PLAČA 
" &amp; "december " &amp; D5-1 &amp; "
(2. odst. 28. člena KPJS)"</f>
        <v>OSNOVNA PLAČA 
december 2023
(2. odst. 28. člena KPJS)</v>
      </c>
      <c r="F7" s="239" t="s">
        <v>110</v>
      </c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1"/>
      <c r="R7" s="35"/>
      <c r="S7" s="35"/>
      <c r="T7" s="34">
        <v>2014</v>
      </c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</row>
    <row r="8" spans="1:51" ht="35.1" customHeight="1" thickBot="1" x14ac:dyDescent="0.25">
      <c r="A8" s="18" t="s">
        <v>127</v>
      </c>
      <c r="B8" s="147" t="s">
        <v>2</v>
      </c>
      <c r="C8" s="19" t="s">
        <v>11</v>
      </c>
      <c r="D8" s="20" t="s">
        <v>12</v>
      </c>
      <c r="E8" s="254"/>
      <c r="F8" s="21" t="s">
        <v>233</v>
      </c>
      <c r="G8" s="21" t="s">
        <v>234</v>
      </c>
      <c r="H8" s="21" t="s">
        <v>235</v>
      </c>
      <c r="I8" s="21" t="s">
        <v>236</v>
      </c>
      <c r="J8" s="22" t="s">
        <v>237</v>
      </c>
      <c r="K8" s="21" t="s">
        <v>238</v>
      </c>
      <c r="L8" s="21" t="s">
        <v>39</v>
      </c>
      <c r="M8" s="21" t="s">
        <v>40</v>
      </c>
      <c r="N8" s="21" t="s">
        <v>41</v>
      </c>
      <c r="O8" s="21" t="s">
        <v>42</v>
      </c>
      <c r="P8" s="22" t="s">
        <v>43</v>
      </c>
      <c r="Q8" s="21" t="s">
        <v>44</v>
      </c>
      <c r="T8" s="34">
        <v>2015</v>
      </c>
    </row>
    <row r="9" spans="1:51" s="29" customFormat="1" ht="13.5" thickTop="1" x14ac:dyDescent="0.2">
      <c r="A9" s="23">
        <v>0</v>
      </c>
      <c r="B9" s="148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6"/>
      <c r="S9" s="36"/>
      <c r="T9" s="34">
        <v>2016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ht="24.75" customHeight="1" x14ac:dyDescent="0.2">
      <c r="A10" s="51">
        <v>1</v>
      </c>
      <c r="B10" s="146" t="s">
        <v>128</v>
      </c>
      <c r="C10" s="1" t="s">
        <v>228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4">
        <v>2017</v>
      </c>
    </row>
    <row r="11" spans="1:51" ht="24.75" customHeight="1" x14ac:dyDescent="0.2">
      <c r="A11" s="51">
        <v>2</v>
      </c>
      <c r="B11" s="146" t="s">
        <v>129</v>
      </c>
      <c r="C11" s="1" t="s">
        <v>230</v>
      </c>
      <c r="D11" s="4"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4">
        <v>2018</v>
      </c>
    </row>
    <row r="12" spans="1:51" ht="24.75" customHeight="1" x14ac:dyDescent="0.2">
      <c r="A12" s="51">
        <v>3</v>
      </c>
      <c r="B12" s="146" t="s">
        <v>130</v>
      </c>
      <c r="C12" s="1" t="s">
        <v>244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4">
        <v>2019</v>
      </c>
    </row>
    <row r="13" spans="1:51" ht="24.75" customHeight="1" x14ac:dyDescent="0.2">
      <c r="A13" s="51">
        <v>4</v>
      </c>
      <c r="B13" s="146" t="s">
        <v>131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4">
        <v>2020</v>
      </c>
    </row>
    <row r="14" spans="1:51" ht="24.75" customHeight="1" x14ac:dyDescent="0.2">
      <c r="A14" s="51">
        <v>5</v>
      </c>
      <c r="B14" s="146" t="s">
        <v>132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4">
        <v>2021</v>
      </c>
    </row>
    <row r="15" spans="1:51" ht="24.75" customHeight="1" x14ac:dyDescent="0.2">
      <c r="A15" s="51">
        <v>6</v>
      </c>
      <c r="B15" s="146" t="s">
        <v>133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4">
        <v>2022</v>
      </c>
    </row>
    <row r="16" spans="1:51" ht="24.75" customHeight="1" x14ac:dyDescent="0.2">
      <c r="A16" s="51">
        <v>7</v>
      </c>
      <c r="B16" s="146" t="s">
        <v>134</v>
      </c>
      <c r="C16" s="1" t="s">
        <v>81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4">
        <v>2023</v>
      </c>
    </row>
    <row r="17" spans="1:20" ht="24.75" customHeight="1" x14ac:dyDescent="0.2">
      <c r="A17" s="51">
        <v>8</v>
      </c>
      <c r="B17" s="146" t="s">
        <v>135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4">
        <v>2024</v>
      </c>
    </row>
    <row r="18" spans="1:20" ht="24.75" customHeight="1" x14ac:dyDescent="0.2">
      <c r="A18" s="51">
        <v>9</v>
      </c>
      <c r="B18" s="146" t="s">
        <v>136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4">
        <v>2025</v>
      </c>
    </row>
    <row r="19" spans="1:20" ht="24.75" customHeight="1" x14ac:dyDescent="0.2">
      <c r="A19" s="51">
        <v>10</v>
      </c>
      <c r="B19" s="146" t="s">
        <v>137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4">
        <v>2026</v>
      </c>
    </row>
    <row r="20" spans="1:20" ht="24.75" customHeight="1" x14ac:dyDescent="0.2">
      <c r="A20" s="51">
        <v>11</v>
      </c>
      <c r="B20" s="146" t="s">
        <v>138</v>
      </c>
      <c r="C20" s="1" t="s">
        <v>81</v>
      </c>
      <c r="D20" s="4">
        <v>34</v>
      </c>
      <c r="E20" s="5">
        <v>1500</v>
      </c>
      <c r="F20" s="8">
        <v>1300</v>
      </c>
      <c r="G20" s="5">
        <v>1500</v>
      </c>
      <c r="H20" s="5">
        <v>1500</v>
      </c>
      <c r="I20" s="5">
        <v>1500</v>
      </c>
      <c r="J20" s="5">
        <v>1500</v>
      </c>
      <c r="K20" s="5">
        <v>1500</v>
      </c>
      <c r="L20" s="5">
        <v>1500</v>
      </c>
      <c r="M20" s="5">
        <v>1500</v>
      </c>
      <c r="N20" s="5">
        <v>1500</v>
      </c>
      <c r="O20" s="5">
        <v>1500</v>
      </c>
      <c r="P20" s="5">
        <v>1500</v>
      </c>
      <c r="Q20" s="5">
        <v>1500</v>
      </c>
      <c r="T20" s="34">
        <v>2027</v>
      </c>
    </row>
    <row r="21" spans="1:20" ht="24.75" customHeight="1" x14ac:dyDescent="0.2">
      <c r="A21" s="51">
        <v>12</v>
      </c>
      <c r="B21" s="146" t="s">
        <v>139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4">
        <v>2028</v>
      </c>
    </row>
    <row r="22" spans="1:20" ht="24.75" customHeight="1" x14ac:dyDescent="0.2">
      <c r="A22" s="51">
        <v>13</v>
      </c>
      <c r="B22" s="146" t="s">
        <v>140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4">
        <v>2024</v>
      </c>
    </row>
    <row r="23" spans="1:20" ht="24.75" customHeight="1" x14ac:dyDescent="0.2">
      <c r="A23" s="51">
        <v>14</v>
      </c>
      <c r="B23" s="146" t="s">
        <v>141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4">
        <v>2025</v>
      </c>
    </row>
    <row r="24" spans="1:20" ht="24.75" customHeight="1" x14ac:dyDescent="0.2">
      <c r="A24" s="51">
        <v>15</v>
      </c>
      <c r="B24" s="146" t="s">
        <v>142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4">
        <v>2026</v>
      </c>
    </row>
    <row r="25" spans="1:20" ht="24.75" customHeight="1" x14ac:dyDescent="0.2">
      <c r="A25" s="51">
        <v>16</v>
      </c>
      <c r="B25" s="146" t="s">
        <v>143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4">
        <v>2027</v>
      </c>
    </row>
    <row r="26" spans="1:20" ht="24.75" customHeight="1" x14ac:dyDescent="0.2">
      <c r="A26" s="51">
        <v>17</v>
      </c>
      <c r="B26" s="146" t="s">
        <v>144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4">
        <v>2028</v>
      </c>
    </row>
    <row r="27" spans="1:20" ht="24.75" customHeight="1" x14ac:dyDescent="0.2">
      <c r="A27" s="51">
        <v>18</v>
      </c>
      <c r="B27" s="146" t="s">
        <v>145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4">
        <v>2024</v>
      </c>
    </row>
    <row r="28" spans="1:20" ht="24.75" customHeight="1" x14ac:dyDescent="0.2">
      <c r="A28" s="51">
        <v>19</v>
      </c>
      <c r="B28" s="146" t="s">
        <v>146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4">
        <v>2025</v>
      </c>
    </row>
    <row r="29" spans="1:20" ht="24.75" customHeight="1" x14ac:dyDescent="0.2">
      <c r="A29" s="51">
        <v>20</v>
      </c>
      <c r="B29" s="146" t="s">
        <v>147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4">
        <v>2026</v>
      </c>
    </row>
    <row r="30" spans="1:20" ht="24.75" customHeight="1" x14ac:dyDescent="0.2">
      <c r="A30" s="51">
        <v>21</v>
      </c>
      <c r="B30" s="146" t="s">
        <v>148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4">
        <v>2027</v>
      </c>
    </row>
    <row r="31" spans="1:20" ht="24.75" customHeight="1" x14ac:dyDescent="0.2">
      <c r="A31" s="51">
        <v>22</v>
      </c>
      <c r="B31" s="146" t="s">
        <v>149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4">
        <v>2028</v>
      </c>
    </row>
    <row r="32" spans="1:20" ht="24.75" customHeight="1" x14ac:dyDescent="0.2">
      <c r="A32" s="51">
        <v>23</v>
      </c>
      <c r="B32" s="146" t="s">
        <v>150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4">
        <v>2024</v>
      </c>
    </row>
    <row r="33" spans="1:20" ht="24.75" customHeight="1" x14ac:dyDescent="0.2">
      <c r="A33" s="51">
        <v>24</v>
      </c>
      <c r="B33" s="146" t="s">
        <v>151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4">
        <v>2025</v>
      </c>
    </row>
    <row r="34" spans="1:20" ht="24.75" customHeight="1" x14ac:dyDescent="0.2">
      <c r="A34" s="51">
        <v>25</v>
      </c>
      <c r="B34" s="146" t="s">
        <v>152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4">
        <v>2026</v>
      </c>
    </row>
    <row r="35" spans="1:20" ht="24.75" customHeight="1" x14ac:dyDescent="0.2">
      <c r="A35" s="51">
        <v>26</v>
      </c>
      <c r="B35" s="146" t="s">
        <v>153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4">
        <v>2022</v>
      </c>
    </row>
    <row r="36" spans="1:20" ht="24.75" customHeight="1" x14ac:dyDescent="0.2">
      <c r="A36" s="51">
        <v>27</v>
      </c>
      <c r="B36" s="146" t="s">
        <v>154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4">
        <v>2023</v>
      </c>
    </row>
    <row r="37" spans="1:20" ht="24.75" customHeight="1" x14ac:dyDescent="0.2">
      <c r="A37" s="51">
        <v>28</v>
      </c>
      <c r="B37" s="146" t="s">
        <v>155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4">
        <v>2024</v>
      </c>
    </row>
    <row r="38" spans="1:20" ht="24.75" customHeight="1" x14ac:dyDescent="0.2">
      <c r="A38" s="51">
        <v>29</v>
      </c>
      <c r="B38" s="146" t="s">
        <v>156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4">
        <v>2025</v>
      </c>
    </row>
    <row r="39" spans="1:20" ht="24.75" customHeight="1" x14ac:dyDescent="0.2">
      <c r="A39" s="51">
        <v>30</v>
      </c>
      <c r="B39" s="146" t="s">
        <v>157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4">
        <v>2026</v>
      </c>
    </row>
    <row r="40" spans="1:20" ht="24.75" customHeight="1" x14ac:dyDescent="0.2">
      <c r="A40" s="51">
        <v>31</v>
      </c>
      <c r="B40" s="146" t="s">
        <v>158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4">
        <v>2027</v>
      </c>
    </row>
    <row r="41" spans="1:20" ht="24.75" customHeight="1" x14ac:dyDescent="0.2">
      <c r="A41" s="51">
        <v>32</v>
      </c>
      <c r="B41" s="146" t="s">
        <v>159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4">
        <v>2028</v>
      </c>
    </row>
    <row r="42" spans="1:20" ht="24.75" customHeight="1" x14ac:dyDescent="0.2">
      <c r="A42" s="51">
        <v>33</v>
      </c>
      <c r="B42" s="146" t="s">
        <v>160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4">
        <v>2024</v>
      </c>
    </row>
    <row r="43" spans="1:20" ht="24.75" customHeight="1" x14ac:dyDescent="0.2">
      <c r="A43" s="51">
        <v>34</v>
      </c>
      <c r="B43" s="146" t="s">
        <v>161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4">
        <v>2025</v>
      </c>
    </row>
    <row r="44" spans="1:20" ht="24.75" customHeight="1" x14ac:dyDescent="0.2">
      <c r="A44" s="51">
        <v>35</v>
      </c>
      <c r="B44" s="146" t="s">
        <v>162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4">
        <v>2026</v>
      </c>
    </row>
    <row r="45" spans="1:20" ht="24.75" customHeight="1" x14ac:dyDescent="0.2">
      <c r="A45" s="51">
        <v>36</v>
      </c>
      <c r="B45" s="146" t="s">
        <v>163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4">
        <v>2027</v>
      </c>
    </row>
    <row r="46" spans="1:20" ht="24.75" customHeight="1" x14ac:dyDescent="0.2">
      <c r="A46" s="51">
        <v>37</v>
      </c>
      <c r="B46" s="146" t="s">
        <v>164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4">
        <v>2028</v>
      </c>
    </row>
    <row r="47" spans="1:20" ht="24.75" customHeight="1" x14ac:dyDescent="0.2">
      <c r="A47" s="51">
        <v>38</v>
      </c>
      <c r="B47" s="146" t="s">
        <v>165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4">
        <v>2028</v>
      </c>
    </row>
    <row r="48" spans="1:20" ht="24.75" customHeight="1" x14ac:dyDescent="0.2">
      <c r="A48" s="51">
        <v>39</v>
      </c>
      <c r="B48" s="146" t="s">
        <v>166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4">
        <v>2028</v>
      </c>
    </row>
    <row r="49" spans="1:20" ht="24.75" customHeight="1" x14ac:dyDescent="0.2">
      <c r="A49" s="51">
        <v>40</v>
      </c>
      <c r="B49" s="146" t="s">
        <v>167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4">
        <v>2028</v>
      </c>
    </row>
    <row r="50" spans="1:20" ht="24.75" customHeight="1" x14ac:dyDescent="0.2">
      <c r="A50" s="51">
        <v>41</v>
      </c>
      <c r="B50" s="146" t="s">
        <v>168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4">
        <v>2028</v>
      </c>
    </row>
    <row r="51" spans="1:20" ht="24.75" customHeight="1" x14ac:dyDescent="0.2">
      <c r="A51" s="51">
        <v>42</v>
      </c>
      <c r="B51" s="146" t="s">
        <v>169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4">
        <v>2028</v>
      </c>
    </row>
    <row r="52" spans="1:20" ht="24.75" customHeight="1" x14ac:dyDescent="0.2">
      <c r="A52" s="51">
        <v>43</v>
      </c>
      <c r="B52" s="146" t="s">
        <v>170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4">
        <v>2028</v>
      </c>
    </row>
    <row r="53" spans="1:20" ht="24.75" customHeight="1" x14ac:dyDescent="0.2">
      <c r="A53" s="51">
        <v>44</v>
      </c>
      <c r="B53" s="146" t="s">
        <v>171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4">
        <v>2028</v>
      </c>
    </row>
    <row r="54" spans="1:20" ht="24.75" customHeight="1" x14ac:dyDescent="0.2">
      <c r="A54" s="51">
        <v>45</v>
      </c>
      <c r="B54" s="146" t="s">
        <v>172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4">
        <v>2028</v>
      </c>
    </row>
    <row r="55" spans="1:20" ht="24.75" customHeight="1" x14ac:dyDescent="0.2">
      <c r="A55" s="51">
        <v>46</v>
      </c>
      <c r="B55" s="146" t="s">
        <v>173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4">
        <v>2028</v>
      </c>
    </row>
    <row r="56" spans="1:20" ht="24.75" customHeight="1" x14ac:dyDescent="0.2">
      <c r="A56" s="51">
        <v>47</v>
      </c>
      <c r="B56" s="146" t="s">
        <v>174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4">
        <v>2028</v>
      </c>
    </row>
    <row r="57" spans="1:20" ht="24.75" customHeight="1" x14ac:dyDescent="0.2">
      <c r="A57" s="51">
        <v>48</v>
      </c>
      <c r="B57" s="146" t="s">
        <v>175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4">
        <v>2028</v>
      </c>
    </row>
    <row r="58" spans="1:20" ht="24.75" customHeight="1" x14ac:dyDescent="0.2">
      <c r="A58" s="51">
        <v>49</v>
      </c>
      <c r="B58" s="146" t="s">
        <v>176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4">
        <v>2028</v>
      </c>
    </row>
    <row r="59" spans="1:20" ht="24.75" customHeight="1" x14ac:dyDescent="0.2">
      <c r="A59" s="51">
        <v>50</v>
      </c>
      <c r="B59" s="146" t="s">
        <v>177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4">
        <v>2028</v>
      </c>
    </row>
    <row r="60" spans="1:20" ht="24.75" customHeight="1" x14ac:dyDescent="0.2">
      <c r="A60" s="51">
        <v>51</v>
      </c>
      <c r="B60" s="146" t="s">
        <v>178</v>
      </c>
      <c r="C60" s="1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T60" s="34">
        <v>2028</v>
      </c>
    </row>
    <row r="61" spans="1:20" ht="24.75" customHeight="1" x14ac:dyDescent="0.2">
      <c r="A61" s="51">
        <v>52</v>
      </c>
      <c r="B61" s="146" t="s">
        <v>179</v>
      </c>
      <c r="C61" s="1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T61" s="34">
        <v>2028</v>
      </c>
    </row>
    <row r="62" spans="1:20" ht="24.75" customHeight="1" x14ac:dyDescent="0.2">
      <c r="A62" s="51">
        <v>53</v>
      </c>
      <c r="B62" s="146" t="s">
        <v>180</v>
      </c>
      <c r="C62" s="1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T62" s="34">
        <v>2028</v>
      </c>
    </row>
    <row r="63" spans="1:20" ht="24.75" customHeight="1" x14ac:dyDescent="0.2">
      <c r="A63" s="51">
        <v>54</v>
      </c>
      <c r="B63" s="146" t="s">
        <v>181</v>
      </c>
      <c r="C63" s="1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T63" s="34">
        <v>2028</v>
      </c>
    </row>
    <row r="64" spans="1:20" ht="24.75" customHeight="1" x14ac:dyDescent="0.2">
      <c r="A64" s="51">
        <v>55</v>
      </c>
      <c r="B64" s="146" t="s">
        <v>182</v>
      </c>
      <c r="C64" s="1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T64" s="34">
        <v>2028</v>
      </c>
    </row>
    <row r="65" spans="1:20" ht="24.75" customHeight="1" x14ac:dyDescent="0.2">
      <c r="A65" s="51">
        <v>56</v>
      </c>
      <c r="B65" s="146" t="s">
        <v>183</v>
      </c>
      <c r="C65" s="1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T65" s="34">
        <v>2028</v>
      </c>
    </row>
    <row r="66" spans="1:20" ht="24.75" customHeight="1" x14ac:dyDescent="0.2">
      <c r="A66" s="51">
        <v>57</v>
      </c>
      <c r="B66" s="146" t="s">
        <v>184</v>
      </c>
      <c r="C66" s="1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T66" s="34">
        <v>2028</v>
      </c>
    </row>
    <row r="67" spans="1:20" ht="24.75" customHeight="1" x14ac:dyDescent="0.2">
      <c r="A67" s="51">
        <v>58</v>
      </c>
      <c r="B67" s="146" t="s">
        <v>185</v>
      </c>
      <c r="C67" s="1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T67" s="34">
        <v>2028</v>
      </c>
    </row>
    <row r="68" spans="1:20" ht="24.75" customHeight="1" x14ac:dyDescent="0.2">
      <c r="A68" s="51">
        <v>59</v>
      </c>
      <c r="B68" s="146" t="s">
        <v>186</v>
      </c>
      <c r="C68" s="1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T68" s="34">
        <v>2028</v>
      </c>
    </row>
    <row r="69" spans="1:20" ht="24.75" customHeight="1" x14ac:dyDescent="0.2">
      <c r="A69" s="51">
        <v>60</v>
      </c>
      <c r="B69" s="146" t="s">
        <v>187</v>
      </c>
      <c r="C69" s="1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T69" s="34">
        <v>2028</v>
      </c>
    </row>
    <row r="70" spans="1:20" ht="24.75" customHeight="1" x14ac:dyDescent="0.2">
      <c r="A70" s="51">
        <v>61</v>
      </c>
      <c r="B70" s="146" t="s">
        <v>188</v>
      </c>
      <c r="C70" s="1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T70" s="34">
        <v>2028</v>
      </c>
    </row>
    <row r="71" spans="1:20" ht="24.75" customHeight="1" x14ac:dyDescent="0.2">
      <c r="A71" s="51">
        <v>62</v>
      </c>
      <c r="B71" s="146" t="s">
        <v>189</v>
      </c>
      <c r="C71" s="1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T71" s="34">
        <v>2028</v>
      </c>
    </row>
    <row r="72" spans="1:20" ht="24.75" customHeight="1" x14ac:dyDescent="0.2">
      <c r="A72" s="51">
        <v>63</v>
      </c>
      <c r="B72" s="146" t="s">
        <v>190</v>
      </c>
      <c r="C72" s="1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T72" s="34">
        <v>2028</v>
      </c>
    </row>
    <row r="73" spans="1:20" ht="24.75" customHeight="1" x14ac:dyDescent="0.2">
      <c r="A73" s="51">
        <v>64</v>
      </c>
      <c r="B73" s="146" t="s">
        <v>191</v>
      </c>
      <c r="C73" s="1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T73" s="34">
        <v>2028</v>
      </c>
    </row>
    <row r="74" spans="1:20" ht="24.75" customHeight="1" x14ac:dyDescent="0.2">
      <c r="A74" s="51">
        <v>65</v>
      </c>
      <c r="B74" s="146" t="s">
        <v>192</v>
      </c>
      <c r="C74" s="1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T74" s="34">
        <v>2028</v>
      </c>
    </row>
    <row r="75" spans="1:20" ht="24.75" customHeight="1" x14ac:dyDescent="0.2">
      <c r="A75" s="51">
        <v>66</v>
      </c>
      <c r="B75" s="146" t="s">
        <v>193</v>
      </c>
      <c r="C75" s="1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T75" s="34">
        <v>2028</v>
      </c>
    </row>
    <row r="76" spans="1:20" ht="24.75" customHeight="1" x14ac:dyDescent="0.2">
      <c r="A76" s="51">
        <v>67</v>
      </c>
      <c r="B76" s="146" t="s">
        <v>194</v>
      </c>
      <c r="C76" s="1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T76" s="34">
        <v>2028</v>
      </c>
    </row>
    <row r="77" spans="1:20" ht="24.75" customHeight="1" x14ac:dyDescent="0.2">
      <c r="A77" s="51">
        <v>68</v>
      </c>
      <c r="B77" s="146" t="s">
        <v>195</v>
      </c>
      <c r="C77" s="1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T77" s="34">
        <v>2028</v>
      </c>
    </row>
    <row r="78" spans="1:20" ht="24.75" customHeight="1" x14ac:dyDescent="0.2">
      <c r="A78" s="51">
        <v>69</v>
      </c>
      <c r="B78" s="146" t="s">
        <v>196</v>
      </c>
      <c r="C78" s="1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T78" s="34">
        <v>2028</v>
      </c>
    </row>
    <row r="79" spans="1:20" ht="24.75" customHeight="1" x14ac:dyDescent="0.2">
      <c r="A79" s="51">
        <v>70</v>
      </c>
      <c r="B79" s="146" t="s">
        <v>197</v>
      </c>
      <c r="C79" s="1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T79" s="34">
        <v>2028</v>
      </c>
    </row>
    <row r="80" spans="1:20" ht="24.75" customHeight="1" x14ac:dyDescent="0.2">
      <c r="A80" s="51">
        <v>71</v>
      </c>
      <c r="B80" s="146" t="s">
        <v>198</v>
      </c>
      <c r="C80" s="1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T80" s="34">
        <v>2028</v>
      </c>
    </row>
    <row r="81" spans="1:20" ht="24.75" customHeight="1" x14ac:dyDescent="0.2">
      <c r="A81" s="51">
        <v>72</v>
      </c>
      <c r="B81" s="146" t="s">
        <v>199</v>
      </c>
      <c r="C81" s="1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T81" s="34">
        <v>2028</v>
      </c>
    </row>
    <row r="82" spans="1:20" ht="24.75" customHeight="1" x14ac:dyDescent="0.2">
      <c r="A82" s="51">
        <v>73</v>
      </c>
      <c r="B82" s="146" t="s">
        <v>200</v>
      </c>
      <c r="C82" s="1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T82" s="34">
        <v>2028</v>
      </c>
    </row>
    <row r="83" spans="1:20" ht="24.75" customHeight="1" x14ac:dyDescent="0.2">
      <c r="A83" s="51">
        <v>74</v>
      </c>
      <c r="B83" s="146" t="s">
        <v>201</v>
      </c>
      <c r="C83" s="1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T83" s="34">
        <v>2028</v>
      </c>
    </row>
    <row r="84" spans="1:20" ht="24.75" customHeight="1" x14ac:dyDescent="0.2">
      <c r="A84" s="51">
        <v>75</v>
      </c>
      <c r="B84" s="146" t="s">
        <v>202</v>
      </c>
      <c r="C84" s="1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T84" s="34">
        <v>2028</v>
      </c>
    </row>
    <row r="85" spans="1:20" ht="24.75" customHeight="1" x14ac:dyDescent="0.2">
      <c r="A85" s="51">
        <v>76</v>
      </c>
      <c r="B85" s="146" t="s">
        <v>203</v>
      </c>
      <c r="C85" s="1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T85" s="34">
        <v>2028</v>
      </c>
    </row>
    <row r="86" spans="1:20" ht="24.75" customHeight="1" x14ac:dyDescent="0.2">
      <c r="A86" s="51">
        <v>77</v>
      </c>
      <c r="B86" s="146" t="s">
        <v>204</v>
      </c>
      <c r="C86" s="1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T86" s="34">
        <v>2028</v>
      </c>
    </row>
    <row r="87" spans="1:20" ht="24.75" customHeight="1" x14ac:dyDescent="0.2">
      <c r="A87" s="51">
        <v>78</v>
      </c>
      <c r="B87" s="146" t="s">
        <v>205</v>
      </c>
      <c r="C87" s="1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T87" s="34">
        <v>2028</v>
      </c>
    </row>
    <row r="88" spans="1:20" ht="24.75" customHeight="1" x14ac:dyDescent="0.2">
      <c r="A88" s="51">
        <v>79</v>
      </c>
      <c r="B88" s="146" t="s">
        <v>206</v>
      </c>
      <c r="C88" s="1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T88" s="34">
        <v>2028</v>
      </c>
    </row>
    <row r="89" spans="1:20" ht="24.75" customHeight="1" x14ac:dyDescent="0.2">
      <c r="A89" s="51">
        <v>80</v>
      </c>
      <c r="B89" s="146" t="s">
        <v>207</v>
      </c>
      <c r="C89" s="1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T89" s="34">
        <v>2028</v>
      </c>
    </row>
    <row r="90" spans="1:20" ht="24.75" customHeight="1" x14ac:dyDescent="0.2">
      <c r="A90" s="51">
        <v>81</v>
      </c>
      <c r="B90" s="146" t="s">
        <v>208</v>
      </c>
      <c r="C90" s="1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T90" s="34">
        <v>2028</v>
      </c>
    </row>
    <row r="91" spans="1:20" ht="24.75" customHeight="1" x14ac:dyDescent="0.2">
      <c r="A91" s="51">
        <v>82</v>
      </c>
      <c r="B91" s="146" t="s">
        <v>209</v>
      </c>
      <c r="C91" s="1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T91" s="34">
        <v>2028</v>
      </c>
    </row>
    <row r="92" spans="1:20" ht="24.75" customHeight="1" x14ac:dyDescent="0.2">
      <c r="A92" s="51">
        <v>83</v>
      </c>
      <c r="B92" s="146" t="s">
        <v>210</v>
      </c>
      <c r="C92" s="1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T92" s="34">
        <v>2028</v>
      </c>
    </row>
    <row r="93" spans="1:20" ht="24.75" customHeight="1" x14ac:dyDescent="0.2">
      <c r="A93" s="51">
        <v>84</v>
      </c>
      <c r="B93" s="146" t="s">
        <v>211</v>
      </c>
      <c r="C93" s="1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T93" s="34">
        <v>2028</v>
      </c>
    </row>
    <row r="94" spans="1:20" ht="24.75" customHeight="1" x14ac:dyDescent="0.2">
      <c r="A94" s="51">
        <v>85</v>
      </c>
      <c r="B94" s="146" t="s">
        <v>212</v>
      </c>
      <c r="C94" s="1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T94" s="34">
        <v>2028</v>
      </c>
    </row>
    <row r="95" spans="1:20" ht="24.75" customHeight="1" x14ac:dyDescent="0.2">
      <c r="A95" s="51">
        <v>86</v>
      </c>
      <c r="B95" s="146" t="s">
        <v>213</v>
      </c>
      <c r="C95" s="1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T95" s="34">
        <v>2028</v>
      </c>
    </row>
    <row r="96" spans="1:20" ht="24.75" customHeight="1" x14ac:dyDescent="0.2">
      <c r="A96" s="51">
        <v>87</v>
      </c>
      <c r="B96" s="146" t="s">
        <v>214</v>
      </c>
      <c r="C96" s="1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T96" s="34">
        <v>2028</v>
      </c>
    </row>
    <row r="97" spans="1:20" ht="24.75" customHeight="1" x14ac:dyDescent="0.2">
      <c r="A97" s="51">
        <v>88</v>
      </c>
      <c r="B97" s="146" t="s">
        <v>215</v>
      </c>
      <c r="C97" s="1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T97" s="34">
        <v>2028</v>
      </c>
    </row>
    <row r="98" spans="1:20" ht="24.75" customHeight="1" x14ac:dyDescent="0.2">
      <c r="A98" s="51">
        <v>89</v>
      </c>
      <c r="B98" s="146" t="s">
        <v>216</v>
      </c>
      <c r="C98" s="1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T98" s="34">
        <v>2028</v>
      </c>
    </row>
    <row r="99" spans="1:20" ht="24.75" customHeight="1" x14ac:dyDescent="0.2">
      <c r="A99" s="51">
        <v>90</v>
      </c>
      <c r="B99" s="146" t="s">
        <v>217</v>
      </c>
      <c r="C99" s="1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T99" s="34">
        <v>2028</v>
      </c>
    </row>
    <row r="100" spans="1:20" ht="24.75" customHeight="1" x14ac:dyDescent="0.2">
      <c r="A100" s="51">
        <v>91</v>
      </c>
      <c r="B100" s="146" t="s">
        <v>218</v>
      </c>
      <c r="C100" s="1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T100" s="34">
        <v>2028</v>
      </c>
    </row>
    <row r="101" spans="1:20" ht="24.75" customHeight="1" x14ac:dyDescent="0.2">
      <c r="A101" s="51">
        <v>92</v>
      </c>
      <c r="B101" s="146" t="s">
        <v>219</v>
      </c>
      <c r="C101" s="1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T101" s="34">
        <v>2028</v>
      </c>
    </row>
    <row r="102" spans="1:20" ht="24.75" customHeight="1" x14ac:dyDescent="0.2">
      <c r="A102" s="51">
        <v>93</v>
      </c>
      <c r="B102" s="146" t="s">
        <v>220</v>
      </c>
      <c r="C102" s="1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T102" s="34">
        <v>2028</v>
      </c>
    </row>
    <row r="103" spans="1:20" ht="24.75" customHeight="1" x14ac:dyDescent="0.2">
      <c r="A103" s="51">
        <v>94</v>
      </c>
      <c r="B103" s="146" t="s">
        <v>221</v>
      </c>
      <c r="C103" s="1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T103" s="34">
        <v>2028</v>
      </c>
    </row>
    <row r="104" spans="1:20" ht="24.75" customHeight="1" x14ac:dyDescent="0.2">
      <c r="A104" s="51">
        <v>95</v>
      </c>
      <c r="B104" s="146" t="s">
        <v>222</v>
      </c>
      <c r="C104" s="1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T104" s="34">
        <v>2028</v>
      </c>
    </row>
    <row r="105" spans="1:20" ht="24.75" customHeight="1" x14ac:dyDescent="0.2">
      <c r="A105" s="51">
        <v>96</v>
      </c>
      <c r="B105" s="146" t="s">
        <v>223</v>
      </c>
      <c r="C105" s="1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T105" s="34">
        <v>2028</v>
      </c>
    </row>
    <row r="106" spans="1:20" ht="24.75" customHeight="1" x14ac:dyDescent="0.2">
      <c r="A106" s="51">
        <v>97</v>
      </c>
      <c r="B106" s="146" t="s">
        <v>224</v>
      </c>
      <c r="C106" s="1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T106" s="34">
        <v>2028</v>
      </c>
    </row>
    <row r="107" spans="1:20" ht="24.75" customHeight="1" x14ac:dyDescent="0.2">
      <c r="A107" s="51">
        <v>98</v>
      </c>
      <c r="B107" s="146" t="s">
        <v>225</v>
      </c>
      <c r="C107" s="1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T107" s="34">
        <v>2028</v>
      </c>
    </row>
    <row r="108" spans="1:20" ht="24.75" customHeight="1" x14ac:dyDescent="0.2">
      <c r="A108" s="51">
        <v>99</v>
      </c>
      <c r="B108" s="146" t="s">
        <v>226</v>
      </c>
      <c r="C108" s="1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T108" s="34">
        <v>2028</v>
      </c>
    </row>
    <row r="109" spans="1:20" ht="24.75" customHeight="1" x14ac:dyDescent="0.2">
      <c r="A109" s="51">
        <v>100</v>
      </c>
      <c r="B109" s="146" t="s">
        <v>227</v>
      </c>
      <c r="C109" s="1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T109" s="34">
        <v>2028</v>
      </c>
    </row>
    <row r="110" spans="1:20" ht="13.5" thickBot="1" x14ac:dyDescent="0.25">
      <c r="A110" s="32"/>
      <c r="B110" s="37"/>
      <c r="C110" s="242" t="s">
        <v>85</v>
      </c>
      <c r="D110" s="243"/>
      <c r="E110" s="38">
        <f t="shared" ref="E110:Q110" si="0">SUM(E10:E109)</f>
        <v>8500</v>
      </c>
      <c r="F110" s="39">
        <f t="shared" si="0"/>
        <v>6800</v>
      </c>
      <c r="G110" s="40">
        <f t="shared" si="0"/>
        <v>6000</v>
      </c>
      <c r="H110" s="40">
        <f t="shared" si="0"/>
        <v>6200</v>
      </c>
      <c r="I110" s="40">
        <f t="shared" si="0"/>
        <v>6200</v>
      </c>
      <c r="J110" s="40">
        <f t="shared" si="0"/>
        <v>6200</v>
      </c>
      <c r="K110" s="40">
        <f t="shared" si="0"/>
        <v>6200</v>
      </c>
      <c r="L110" s="39">
        <f t="shared" si="0"/>
        <v>6200</v>
      </c>
      <c r="M110" s="40">
        <f t="shared" si="0"/>
        <v>6200</v>
      </c>
      <c r="N110" s="40">
        <f t="shared" si="0"/>
        <v>7600</v>
      </c>
      <c r="O110" s="40">
        <f t="shared" si="0"/>
        <v>6200</v>
      </c>
      <c r="P110" s="40">
        <f t="shared" si="0"/>
        <v>6600</v>
      </c>
      <c r="Q110" s="40">
        <f t="shared" si="0"/>
        <v>6600</v>
      </c>
      <c r="T110" s="34">
        <v>2032</v>
      </c>
    </row>
    <row r="111" spans="1:20" x14ac:dyDescent="0.2">
      <c r="A111" s="32"/>
      <c r="B111" s="32"/>
      <c r="C111" s="32"/>
      <c r="D111" s="32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T111" s="34">
        <v>2033</v>
      </c>
    </row>
    <row r="112" spans="1:20" x14ac:dyDescent="0.2">
      <c r="A112" s="32"/>
      <c r="B112" s="32"/>
      <c r="C112" s="32"/>
      <c r="D112" s="32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T112" s="34">
        <v>2034</v>
      </c>
    </row>
    <row r="113" spans="1:20" x14ac:dyDescent="0.2">
      <c r="A113" s="32"/>
      <c r="B113" s="32"/>
      <c r="C113" s="32"/>
      <c r="D113" s="32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T113" s="34">
        <v>2035</v>
      </c>
    </row>
    <row r="114" spans="1:20" x14ac:dyDescent="0.2">
      <c r="A114" s="32"/>
      <c r="B114" s="32"/>
      <c r="C114" s="32"/>
      <c r="D114" s="32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T114" s="34">
        <v>2036</v>
      </c>
    </row>
    <row r="115" spans="1:20" x14ac:dyDescent="0.2">
      <c r="A115" s="32"/>
      <c r="B115" s="32"/>
      <c r="C115" s="32"/>
      <c r="D115" s="32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T115" s="34">
        <v>2037</v>
      </c>
    </row>
    <row r="116" spans="1:20" x14ac:dyDescent="0.2">
      <c r="A116" s="32"/>
      <c r="B116" s="32"/>
      <c r="C116" s="32"/>
      <c r="D116" s="32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T116" s="34">
        <v>2038</v>
      </c>
    </row>
    <row r="117" spans="1:20" x14ac:dyDescent="0.2">
      <c r="A117" s="32"/>
      <c r="B117" s="32"/>
      <c r="C117" s="32"/>
      <c r="D117" s="32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T117" s="34">
        <v>2039</v>
      </c>
    </row>
    <row r="118" spans="1:20" x14ac:dyDescent="0.2">
      <c r="A118" s="32"/>
      <c r="B118" s="32"/>
      <c r="C118" s="32"/>
      <c r="D118" s="32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T118" s="34">
        <v>2040</v>
      </c>
    </row>
    <row r="119" spans="1:20" x14ac:dyDescent="0.2">
      <c r="A119" s="32"/>
      <c r="B119" s="32"/>
      <c r="C119" s="32"/>
      <c r="D119" s="32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T119" s="34">
        <v>2041</v>
      </c>
    </row>
    <row r="120" spans="1:20" x14ac:dyDescent="0.2">
      <c r="A120" s="32"/>
      <c r="B120" s="32"/>
      <c r="C120" s="32"/>
      <c r="D120" s="32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T120" s="34">
        <v>2042</v>
      </c>
    </row>
    <row r="121" spans="1:20" x14ac:dyDescent="0.2">
      <c r="A121" s="32"/>
      <c r="B121" s="32"/>
      <c r="C121" s="32"/>
      <c r="D121" s="32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T121" s="34">
        <v>2043</v>
      </c>
    </row>
    <row r="122" spans="1:20" x14ac:dyDescent="0.2">
      <c r="A122" s="32"/>
      <c r="B122" s="32"/>
      <c r="C122" s="32"/>
      <c r="D122" s="32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T122" s="34">
        <v>2044</v>
      </c>
    </row>
    <row r="123" spans="1:20" x14ac:dyDescent="0.2">
      <c r="A123" s="32"/>
      <c r="B123" s="32"/>
      <c r="C123" s="32"/>
      <c r="D123" s="32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T123" s="34">
        <v>2045</v>
      </c>
    </row>
    <row r="124" spans="1:20" x14ac:dyDescent="0.2">
      <c r="A124" s="32"/>
      <c r="B124" s="32"/>
      <c r="C124" s="32"/>
      <c r="D124" s="32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T124" s="34">
        <v>2046</v>
      </c>
    </row>
    <row r="125" spans="1:20" x14ac:dyDescent="0.2">
      <c r="A125" s="32"/>
      <c r="B125" s="32"/>
      <c r="C125" s="32"/>
      <c r="D125" s="32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T125" s="34">
        <v>2047</v>
      </c>
    </row>
    <row r="126" spans="1:20" x14ac:dyDescent="0.2">
      <c r="A126" s="32"/>
      <c r="B126" s="32"/>
      <c r="C126" s="32"/>
      <c r="D126" s="32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T126" s="34">
        <v>2048</v>
      </c>
    </row>
    <row r="127" spans="1:20" x14ac:dyDescent="0.2">
      <c r="A127" s="32"/>
      <c r="B127" s="32"/>
      <c r="C127" s="32"/>
      <c r="D127" s="32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T127" s="34">
        <v>2049</v>
      </c>
    </row>
    <row r="128" spans="1:20" x14ac:dyDescent="0.2">
      <c r="A128" s="32"/>
      <c r="B128" s="32"/>
      <c r="C128" s="32"/>
      <c r="D128" s="32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T128" s="34">
        <v>2050</v>
      </c>
    </row>
    <row r="129" spans="1:20" x14ac:dyDescent="0.2">
      <c r="A129" s="32"/>
      <c r="B129" s="32"/>
      <c r="C129" s="32"/>
      <c r="D129" s="32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T129" s="34">
        <v>2051</v>
      </c>
    </row>
    <row r="130" spans="1:20" x14ac:dyDescent="0.2">
      <c r="A130" s="32"/>
      <c r="B130" s="32"/>
      <c r="C130" s="32"/>
      <c r="D130" s="32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T130" s="34">
        <v>2052</v>
      </c>
    </row>
    <row r="131" spans="1:20" x14ac:dyDescent="0.2">
      <c r="A131" s="32"/>
      <c r="B131" s="32"/>
      <c r="C131" s="32"/>
      <c r="D131" s="32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</row>
    <row r="132" spans="1:20" x14ac:dyDescent="0.2">
      <c r="A132" s="32"/>
      <c r="B132" s="32"/>
      <c r="C132" s="32"/>
      <c r="D132" s="32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</row>
    <row r="133" spans="1:20" x14ac:dyDescent="0.2">
      <c r="A133" s="32"/>
      <c r="B133" s="32"/>
      <c r="C133" s="32"/>
      <c r="D133" s="32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</row>
    <row r="134" spans="1:20" x14ac:dyDescent="0.2">
      <c r="A134" s="32"/>
      <c r="B134" s="32"/>
      <c r="C134" s="32"/>
      <c r="D134" s="32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</row>
    <row r="135" spans="1:20" x14ac:dyDescent="0.2">
      <c r="A135" s="32"/>
      <c r="B135" s="32"/>
      <c r="C135" s="32"/>
      <c r="D135" s="32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  <row r="136" spans="1:20" x14ac:dyDescent="0.2">
      <c r="A136" s="32"/>
      <c r="B136" s="32"/>
      <c r="C136" s="32"/>
      <c r="D136" s="32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  <row r="137" spans="1:20" x14ac:dyDescent="0.2">
      <c r="A137" s="32"/>
      <c r="B137" s="32"/>
      <c r="C137" s="32"/>
      <c r="D137" s="32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  <row r="138" spans="1:20" x14ac:dyDescent="0.2">
      <c r="A138" s="32"/>
      <c r="B138" s="32"/>
      <c r="C138" s="32"/>
      <c r="D138" s="32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  <row r="139" spans="1:20" x14ac:dyDescent="0.2">
      <c r="A139" s="32"/>
      <c r="B139" s="32"/>
      <c r="C139" s="32"/>
      <c r="D139" s="32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  <row r="140" spans="1:20" x14ac:dyDescent="0.2">
      <c r="A140" s="32"/>
      <c r="B140" s="32"/>
      <c r="C140" s="32"/>
      <c r="D140" s="32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</row>
  </sheetData>
  <sheetProtection algorithmName="SHA-512" hashValue="QL5Oc8W+gSo8H/UJR+CuFdSwu91NeiQKAIKubxFJWCl8kjAFB3e6XrZCXyF7aFqDMii04lxFJ6hlF5pMaAwyDg==" saltValue="9dkAoGiTj891FAtKGymhww==" spinCount="100000" sheet="1" objects="1" scenarios="1"/>
  <mergeCells count="9">
    <mergeCell ref="F7:Q7"/>
    <mergeCell ref="C110:D11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$T$2:$T$130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1D77-5818-4B4C-B723-D3EC549B43D2}">
  <dimension ref="G1:J109"/>
  <sheetViews>
    <sheetView workbookViewId="0"/>
  </sheetViews>
  <sheetFormatPr defaultRowHeight="12.75" x14ac:dyDescent="0.2"/>
  <cols>
    <col min="1" max="5" width="2.7109375" customWidth="1"/>
    <col min="8" max="8" width="41.140625" customWidth="1"/>
    <col min="9" max="9" width="25.5703125" customWidth="1"/>
    <col min="10" max="10" width="39.140625" customWidth="1"/>
  </cols>
  <sheetData>
    <row r="1" spans="7:10" ht="10.5" customHeight="1" x14ac:dyDescent="0.2"/>
    <row r="2" spans="7:10" ht="10.5" customHeight="1" x14ac:dyDescent="0.2"/>
    <row r="3" spans="7:10" ht="10.5" customHeight="1" x14ac:dyDescent="0.2"/>
    <row r="4" spans="7:10" ht="10.5" customHeight="1" x14ac:dyDescent="0.2"/>
    <row r="5" spans="7:10" ht="10.5" customHeight="1" x14ac:dyDescent="0.2"/>
    <row r="6" spans="7:10" ht="23.25" customHeight="1" x14ac:dyDescent="0.2">
      <c r="G6" s="152" t="s">
        <v>242</v>
      </c>
    </row>
    <row r="8" spans="7:10" ht="23.25" customHeight="1" thickBot="1" x14ac:dyDescent="0.25">
      <c r="G8" s="152" t="str">
        <f>"OBDOBJE: julij - september " &amp; 'OSNOVNA PLAČA'!D5</f>
        <v>OBDOBJE: julij - september 2024</v>
      </c>
    </row>
    <row r="9" spans="7:10" ht="23.25" customHeight="1" thickBot="1" x14ac:dyDescent="0.25">
      <c r="G9" s="413" t="s">
        <v>2</v>
      </c>
      <c r="H9" s="414"/>
      <c r="I9" s="414" t="s">
        <v>243</v>
      </c>
      <c r="J9" s="415"/>
    </row>
    <row r="10" spans="7:10" ht="23.25" customHeight="1" x14ac:dyDescent="0.2">
      <c r="G10" s="409" t="str">
        <f>+IF(LEN('OSNOVNA PLAČA'!B10)&gt;0,'LETNO OBVESTILO'!V16,"")</f>
        <v>1   A1</v>
      </c>
      <c r="H10" s="410"/>
      <c r="I10" s="411">
        <f ca="1">IF(LEN('7-9'!B16)&gt;0,'7-9'!K16,"")</f>
        <v>1</v>
      </c>
      <c r="J10" s="412"/>
    </row>
    <row r="11" spans="7:10" ht="23.25" customHeight="1" x14ac:dyDescent="0.2">
      <c r="G11" s="403" t="str">
        <f>+IF(LEN('OSNOVNA PLAČA'!B11)&gt;0,'LETNO OBVESTILO'!V17,"")</f>
        <v>2   A2</v>
      </c>
      <c r="H11" s="402"/>
      <c r="I11" s="398">
        <f ca="1">IF(LEN('7-9'!B17)&gt;0,'7-9'!K17,"")</f>
        <v>3</v>
      </c>
      <c r="J11" s="404"/>
    </row>
    <row r="12" spans="7:10" ht="23.25" customHeight="1" x14ac:dyDescent="0.2">
      <c r="G12" s="403" t="str">
        <f>+IF(LEN('OSNOVNA PLAČA'!B12)&gt;0,'LETNO OBVESTILO'!V18,"")</f>
        <v>3   A3</v>
      </c>
      <c r="H12" s="402"/>
      <c r="I12" s="398">
        <f ca="1">IF(LEN('7-9'!B18)&gt;0,'7-9'!K18,"")</f>
        <v>0</v>
      </c>
      <c r="J12" s="404"/>
    </row>
    <row r="13" spans="7:10" ht="23.25" customHeight="1" x14ac:dyDescent="0.2">
      <c r="G13" s="403" t="str">
        <f>+IF(LEN('OSNOVNA PLAČA'!B13)&gt;0,'LETNO OBVESTILO'!V19,"")</f>
        <v>4   A4</v>
      </c>
      <c r="H13" s="402"/>
      <c r="I13" s="398">
        <f ca="1">IF(LEN('7-9'!B19)&gt;0,'7-9'!K19,"")</f>
        <v>0</v>
      </c>
      <c r="J13" s="404"/>
    </row>
    <row r="14" spans="7:10" ht="23.25" customHeight="1" x14ac:dyDescent="0.2">
      <c r="G14" s="403" t="str">
        <f>+IF(LEN('OSNOVNA PLAČA'!B14)&gt;0,'LETNO OBVESTILO'!V20,"")</f>
        <v>5   A5</v>
      </c>
      <c r="H14" s="402"/>
      <c r="I14" s="398">
        <f ca="1">IF(LEN('7-9'!B20)&gt;0,'7-9'!K20,"")</f>
        <v>0</v>
      </c>
      <c r="J14" s="404"/>
    </row>
    <row r="15" spans="7:10" ht="23.25" customHeight="1" x14ac:dyDescent="0.2">
      <c r="G15" s="403" t="str">
        <f>+IF(LEN('OSNOVNA PLAČA'!B15)&gt;0,'LETNO OBVESTILO'!V21,"")</f>
        <v>6   A6</v>
      </c>
      <c r="H15" s="402"/>
      <c r="I15" s="398">
        <f ca="1">IF(LEN('7-9'!B21)&gt;0,'7-9'!K21,"")</f>
        <v>2</v>
      </c>
      <c r="J15" s="404"/>
    </row>
    <row r="16" spans="7:10" ht="23.25" customHeight="1" x14ac:dyDescent="0.2">
      <c r="G16" s="403" t="str">
        <f>+IF(LEN('OSNOVNA PLAČA'!B16)&gt;0,'LETNO OBVESTILO'!V22,"")</f>
        <v>7   A7</v>
      </c>
      <c r="H16" s="402"/>
      <c r="I16" s="398">
        <f ca="1">IF(LEN('7-9'!B22)&gt;0,'7-9'!K22,"")</f>
        <v>0</v>
      </c>
      <c r="J16" s="404"/>
    </row>
    <row r="17" spans="7:10" ht="23.25" customHeight="1" x14ac:dyDescent="0.2">
      <c r="G17" s="403" t="str">
        <f>+IF(LEN('OSNOVNA PLAČA'!B17)&gt;0,'LETNO OBVESTILO'!V23,"")</f>
        <v>8   A8</v>
      </c>
      <c r="H17" s="402"/>
      <c r="I17" s="398">
        <f ca="1">IF(LEN('7-9'!B23)&gt;0,'7-9'!K23,"")</f>
        <v>0</v>
      </c>
      <c r="J17" s="404"/>
    </row>
    <row r="18" spans="7:10" ht="23.25" customHeight="1" x14ac:dyDescent="0.2">
      <c r="G18" s="403" t="str">
        <f>+IF(LEN('OSNOVNA PLAČA'!B18)&gt;0,'LETNO OBVESTILO'!V24,"")</f>
        <v>9   A9</v>
      </c>
      <c r="H18" s="402"/>
      <c r="I18" s="398">
        <f ca="1">IF(LEN('7-9'!B24)&gt;0,'7-9'!K24,"")</f>
        <v>0</v>
      </c>
      <c r="J18" s="404"/>
    </row>
    <row r="19" spans="7:10" ht="23.25" customHeight="1" x14ac:dyDescent="0.2">
      <c r="G19" s="403" t="str">
        <f>+IF(LEN('OSNOVNA PLAČA'!B19)&gt;0,'LETNO OBVESTILO'!V25,"")</f>
        <v>10   A10</v>
      </c>
      <c r="H19" s="402"/>
      <c r="I19" s="398">
        <f ca="1">IF(LEN('7-9'!B25)&gt;0,'7-9'!K25,"")</f>
        <v>0</v>
      </c>
      <c r="J19" s="404"/>
    </row>
    <row r="20" spans="7:10" ht="23.25" customHeight="1" x14ac:dyDescent="0.2">
      <c r="G20" s="403" t="str">
        <f>+IF(LEN('OSNOVNA PLAČA'!B20)&gt;0,'LETNO OBVESTILO'!V26,"")</f>
        <v>11   A11</v>
      </c>
      <c r="H20" s="402"/>
      <c r="I20" s="398">
        <f ca="1">IF(LEN('7-9'!B26)&gt;0,'7-9'!K26,"")</f>
        <v>0</v>
      </c>
      <c r="J20" s="404"/>
    </row>
    <row r="21" spans="7:10" ht="23.25" customHeight="1" x14ac:dyDescent="0.2">
      <c r="G21" s="403" t="str">
        <f>+IF(LEN('OSNOVNA PLAČA'!B21)&gt;0,'LETNO OBVESTILO'!V27,"")</f>
        <v>12   A12</v>
      </c>
      <c r="H21" s="402"/>
      <c r="I21" s="398">
        <f ca="1">IF(LEN('7-9'!B27)&gt;0,'7-9'!K27,"")</f>
        <v>0</v>
      </c>
      <c r="J21" s="404"/>
    </row>
    <row r="22" spans="7:10" ht="23.25" customHeight="1" x14ac:dyDescent="0.2">
      <c r="G22" s="403" t="str">
        <f>+IF(LEN('OSNOVNA PLAČA'!B22)&gt;0,'LETNO OBVESTILO'!V28,"")</f>
        <v>13   A13</v>
      </c>
      <c r="H22" s="402"/>
      <c r="I22" s="398">
        <f ca="1">IF(LEN('7-9'!B28)&gt;0,'7-9'!K28,"")</f>
        <v>0</v>
      </c>
      <c r="J22" s="404"/>
    </row>
    <row r="23" spans="7:10" ht="23.25" customHeight="1" x14ac:dyDescent="0.2">
      <c r="G23" s="403" t="str">
        <f>+IF(LEN('OSNOVNA PLAČA'!B23)&gt;0,'LETNO OBVESTILO'!V29,"")</f>
        <v>14   A14</v>
      </c>
      <c r="H23" s="402"/>
      <c r="I23" s="398">
        <f ca="1">IF(LEN('7-9'!B29)&gt;0,'7-9'!K29,"")</f>
        <v>0</v>
      </c>
      <c r="J23" s="404"/>
    </row>
    <row r="24" spans="7:10" ht="23.25" customHeight="1" x14ac:dyDescent="0.2">
      <c r="G24" s="403" t="str">
        <f>+IF(LEN('OSNOVNA PLAČA'!B24)&gt;0,'LETNO OBVESTILO'!V30,"")</f>
        <v>15   A15</v>
      </c>
      <c r="H24" s="402"/>
      <c r="I24" s="398">
        <f ca="1">IF(LEN('7-9'!B30)&gt;0,'7-9'!K30,"")</f>
        <v>0</v>
      </c>
      <c r="J24" s="404"/>
    </row>
    <row r="25" spans="7:10" ht="23.25" customHeight="1" x14ac:dyDescent="0.2">
      <c r="G25" s="403" t="str">
        <f>+IF(LEN('OSNOVNA PLAČA'!B25)&gt;0,'LETNO OBVESTILO'!V31,"")</f>
        <v>16   A16</v>
      </c>
      <c r="H25" s="402"/>
      <c r="I25" s="398">
        <f ca="1">IF(LEN('7-9'!B31)&gt;0,'7-9'!K31,"")</f>
        <v>0</v>
      </c>
      <c r="J25" s="404"/>
    </row>
    <row r="26" spans="7:10" ht="23.25" customHeight="1" x14ac:dyDescent="0.2">
      <c r="G26" s="403" t="str">
        <f>+IF(LEN('OSNOVNA PLAČA'!B26)&gt;0,'LETNO OBVESTILO'!V32,"")</f>
        <v>17   A17</v>
      </c>
      <c r="H26" s="402"/>
      <c r="I26" s="398">
        <f ca="1">IF(LEN('7-9'!B32)&gt;0,'7-9'!K32,"")</f>
        <v>0</v>
      </c>
      <c r="J26" s="404"/>
    </row>
    <row r="27" spans="7:10" ht="23.25" customHeight="1" x14ac:dyDescent="0.2">
      <c r="G27" s="403" t="str">
        <f>+IF(LEN('OSNOVNA PLAČA'!B27)&gt;0,'LETNO OBVESTILO'!V33,"")</f>
        <v>18   A18</v>
      </c>
      <c r="H27" s="402"/>
      <c r="I27" s="398">
        <f ca="1">IF(LEN('7-9'!B33)&gt;0,'7-9'!K33,"")</f>
        <v>0</v>
      </c>
      <c r="J27" s="404"/>
    </row>
    <row r="28" spans="7:10" ht="23.25" customHeight="1" x14ac:dyDescent="0.2">
      <c r="G28" s="403" t="str">
        <f>+IF(LEN('OSNOVNA PLAČA'!B28)&gt;0,'LETNO OBVESTILO'!V34,"")</f>
        <v>19   A19</v>
      </c>
      <c r="H28" s="402"/>
      <c r="I28" s="398">
        <f ca="1">IF(LEN('7-9'!B34)&gt;0,'7-9'!K34,"")</f>
        <v>0</v>
      </c>
      <c r="J28" s="404"/>
    </row>
    <row r="29" spans="7:10" ht="23.25" customHeight="1" x14ac:dyDescent="0.2">
      <c r="G29" s="403" t="str">
        <f>+IF(LEN('OSNOVNA PLAČA'!B29)&gt;0,'LETNO OBVESTILO'!V35,"")</f>
        <v>20   A20</v>
      </c>
      <c r="H29" s="402"/>
      <c r="I29" s="398">
        <f ca="1">IF(LEN('7-9'!B35)&gt;0,'7-9'!K35,"")</f>
        <v>0</v>
      </c>
      <c r="J29" s="404"/>
    </row>
    <row r="30" spans="7:10" ht="23.25" customHeight="1" x14ac:dyDescent="0.2">
      <c r="G30" s="403" t="str">
        <f>+IF(LEN('OSNOVNA PLAČA'!B30)&gt;0,'LETNO OBVESTILO'!V36,"")</f>
        <v>21   A21</v>
      </c>
      <c r="H30" s="402"/>
      <c r="I30" s="398">
        <f ca="1">IF(LEN('7-9'!B36)&gt;0,'7-9'!K36,"")</f>
        <v>0</v>
      </c>
      <c r="J30" s="404"/>
    </row>
    <row r="31" spans="7:10" ht="23.25" customHeight="1" x14ac:dyDescent="0.2">
      <c r="G31" s="403" t="str">
        <f>+IF(LEN('OSNOVNA PLAČA'!B31)&gt;0,'LETNO OBVESTILO'!V37,"")</f>
        <v>22   A22</v>
      </c>
      <c r="H31" s="402"/>
      <c r="I31" s="398">
        <f ca="1">IF(LEN('7-9'!B37)&gt;0,'7-9'!K37,"")</f>
        <v>0</v>
      </c>
      <c r="J31" s="404"/>
    </row>
    <row r="32" spans="7:10" ht="23.25" customHeight="1" x14ac:dyDescent="0.2">
      <c r="G32" s="403" t="str">
        <f>+IF(LEN('OSNOVNA PLAČA'!B32)&gt;0,'LETNO OBVESTILO'!V38,"")</f>
        <v>23   A23</v>
      </c>
      <c r="H32" s="402"/>
      <c r="I32" s="398">
        <f ca="1">IF(LEN('7-9'!B38)&gt;0,'7-9'!K38,"")</f>
        <v>0</v>
      </c>
      <c r="J32" s="404"/>
    </row>
    <row r="33" spans="7:10" ht="23.25" customHeight="1" x14ac:dyDescent="0.2">
      <c r="G33" s="403" t="str">
        <f>+IF(LEN('OSNOVNA PLAČA'!B33)&gt;0,'LETNO OBVESTILO'!V39,"")</f>
        <v>24   A24</v>
      </c>
      <c r="H33" s="402"/>
      <c r="I33" s="398">
        <f ca="1">IF(LEN('7-9'!B39)&gt;0,'7-9'!K39,"")</f>
        <v>0</v>
      </c>
      <c r="J33" s="404"/>
    </row>
    <row r="34" spans="7:10" ht="23.25" customHeight="1" x14ac:dyDescent="0.2">
      <c r="G34" s="403" t="str">
        <f>+IF(LEN('OSNOVNA PLAČA'!B34)&gt;0,'LETNO OBVESTILO'!V40,"")</f>
        <v>25   A25</v>
      </c>
      <c r="H34" s="402"/>
      <c r="I34" s="398">
        <f ca="1">IF(LEN('7-9'!B40)&gt;0,'7-9'!K40,"")</f>
        <v>0</v>
      </c>
      <c r="J34" s="404"/>
    </row>
    <row r="35" spans="7:10" ht="23.25" customHeight="1" x14ac:dyDescent="0.2">
      <c r="G35" s="403" t="str">
        <f>+IF(LEN('OSNOVNA PLAČA'!B35)&gt;0,'LETNO OBVESTILO'!V41,"")</f>
        <v>26   A26</v>
      </c>
      <c r="H35" s="402"/>
      <c r="I35" s="398">
        <f ca="1">IF(LEN('7-9'!B41)&gt;0,'7-9'!K41,"")</f>
        <v>0</v>
      </c>
      <c r="J35" s="404"/>
    </row>
    <row r="36" spans="7:10" ht="23.25" customHeight="1" x14ac:dyDescent="0.2">
      <c r="G36" s="403" t="str">
        <f>+IF(LEN('OSNOVNA PLAČA'!B36)&gt;0,'LETNO OBVESTILO'!V42,"")</f>
        <v>27   A27</v>
      </c>
      <c r="H36" s="402"/>
      <c r="I36" s="398">
        <f ca="1">IF(LEN('7-9'!B42)&gt;0,'7-9'!K42,"")</f>
        <v>0</v>
      </c>
      <c r="J36" s="404"/>
    </row>
    <row r="37" spans="7:10" ht="23.25" customHeight="1" x14ac:dyDescent="0.2">
      <c r="G37" s="403" t="str">
        <f>+IF(LEN('OSNOVNA PLAČA'!B37)&gt;0,'LETNO OBVESTILO'!V43,"")</f>
        <v>28   A28</v>
      </c>
      <c r="H37" s="402"/>
      <c r="I37" s="398">
        <f ca="1">IF(LEN('7-9'!B43)&gt;0,'7-9'!K43,"")</f>
        <v>0</v>
      </c>
      <c r="J37" s="404"/>
    </row>
    <row r="38" spans="7:10" ht="23.25" customHeight="1" x14ac:dyDescent="0.2">
      <c r="G38" s="403" t="str">
        <f>+IF(LEN('OSNOVNA PLAČA'!B38)&gt;0,'LETNO OBVESTILO'!V44,"")</f>
        <v>29   A29</v>
      </c>
      <c r="H38" s="402"/>
      <c r="I38" s="398">
        <f ca="1">IF(LEN('7-9'!B44)&gt;0,'7-9'!K44,"")</f>
        <v>0</v>
      </c>
      <c r="J38" s="404"/>
    </row>
    <row r="39" spans="7:10" ht="23.25" customHeight="1" x14ac:dyDescent="0.2">
      <c r="G39" s="403" t="str">
        <f>+IF(LEN('OSNOVNA PLAČA'!B39)&gt;0,'LETNO OBVESTILO'!V45,"")</f>
        <v>30   A30</v>
      </c>
      <c r="H39" s="402"/>
      <c r="I39" s="398">
        <f ca="1">IF(LEN('7-9'!B45)&gt;0,'7-9'!K45,"")</f>
        <v>0</v>
      </c>
      <c r="J39" s="404"/>
    </row>
    <row r="40" spans="7:10" ht="23.25" customHeight="1" x14ac:dyDescent="0.2">
      <c r="G40" s="403" t="str">
        <f>+IF(LEN('OSNOVNA PLAČA'!B40)&gt;0,'LETNO OBVESTILO'!V46,"")</f>
        <v>31   A31</v>
      </c>
      <c r="H40" s="402"/>
      <c r="I40" s="398">
        <f ca="1">IF(LEN('7-9'!B46)&gt;0,'7-9'!K46,"")</f>
        <v>0</v>
      </c>
      <c r="J40" s="404"/>
    </row>
    <row r="41" spans="7:10" ht="23.25" customHeight="1" x14ac:dyDescent="0.2">
      <c r="G41" s="403" t="str">
        <f>+IF(LEN('OSNOVNA PLAČA'!B41)&gt;0,'LETNO OBVESTILO'!V47,"")</f>
        <v>32   A32</v>
      </c>
      <c r="H41" s="402"/>
      <c r="I41" s="398">
        <f ca="1">IF(LEN('7-9'!B47)&gt;0,'7-9'!K47,"")</f>
        <v>0</v>
      </c>
      <c r="J41" s="404"/>
    </row>
    <row r="42" spans="7:10" ht="23.25" customHeight="1" x14ac:dyDescent="0.2">
      <c r="G42" s="403" t="str">
        <f>+IF(LEN('OSNOVNA PLAČA'!B42)&gt;0,'LETNO OBVESTILO'!V48,"")</f>
        <v>33   A33</v>
      </c>
      <c r="H42" s="402"/>
      <c r="I42" s="398">
        <f ca="1">IF(LEN('7-9'!B48)&gt;0,'7-9'!K48,"")</f>
        <v>0</v>
      </c>
      <c r="J42" s="404"/>
    </row>
    <row r="43" spans="7:10" ht="23.25" customHeight="1" x14ac:dyDescent="0.2">
      <c r="G43" s="403" t="str">
        <f>+IF(LEN('OSNOVNA PLAČA'!B43)&gt;0,'LETNO OBVESTILO'!V49,"")</f>
        <v>34   A34</v>
      </c>
      <c r="H43" s="402"/>
      <c r="I43" s="398">
        <f ca="1">IF(LEN('7-9'!B49)&gt;0,'7-9'!K49,"")</f>
        <v>0</v>
      </c>
      <c r="J43" s="404"/>
    </row>
    <row r="44" spans="7:10" ht="23.25" customHeight="1" x14ac:dyDescent="0.2">
      <c r="G44" s="403" t="str">
        <f>+IF(LEN('OSNOVNA PLAČA'!B44)&gt;0,'LETNO OBVESTILO'!V50,"")</f>
        <v>35   A35</v>
      </c>
      <c r="H44" s="402"/>
      <c r="I44" s="398">
        <f ca="1">IF(LEN('7-9'!B50)&gt;0,'7-9'!K50,"")</f>
        <v>0</v>
      </c>
      <c r="J44" s="404"/>
    </row>
    <row r="45" spans="7:10" ht="23.25" customHeight="1" x14ac:dyDescent="0.2">
      <c r="G45" s="403" t="str">
        <f>+IF(LEN('OSNOVNA PLAČA'!B45)&gt;0,'LETNO OBVESTILO'!V51,"")</f>
        <v>36   A36</v>
      </c>
      <c r="H45" s="402"/>
      <c r="I45" s="398">
        <f ca="1">IF(LEN('7-9'!B51)&gt;0,'7-9'!K51,"")</f>
        <v>0</v>
      </c>
      <c r="J45" s="404"/>
    </row>
    <row r="46" spans="7:10" ht="23.25" customHeight="1" x14ac:dyDescent="0.2">
      <c r="G46" s="403" t="str">
        <f>+IF(LEN('OSNOVNA PLAČA'!B46)&gt;0,'LETNO OBVESTILO'!V52,"")</f>
        <v>37   A37</v>
      </c>
      <c r="H46" s="402"/>
      <c r="I46" s="398">
        <f ca="1">IF(LEN('7-9'!B52)&gt;0,'7-9'!K52,"")</f>
        <v>0</v>
      </c>
      <c r="J46" s="404"/>
    </row>
    <row r="47" spans="7:10" ht="23.25" customHeight="1" x14ac:dyDescent="0.2">
      <c r="G47" s="403" t="str">
        <f>+IF(LEN('OSNOVNA PLAČA'!B47)&gt;0,'LETNO OBVESTILO'!V53,"")</f>
        <v>38   A38</v>
      </c>
      <c r="H47" s="402"/>
      <c r="I47" s="398">
        <f ca="1">IF(LEN('7-9'!B53)&gt;0,'7-9'!K53,"")</f>
        <v>0</v>
      </c>
      <c r="J47" s="404"/>
    </row>
    <row r="48" spans="7:10" ht="23.25" customHeight="1" x14ac:dyDescent="0.2">
      <c r="G48" s="403" t="str">
        <f>+IF(LEN('OSNOVNA PLAČA'!B48)&gt;0,'LETNO OBVESTILO'!V54,"")</f>
        <v>39   A39</v>
      </c>
      <c r="H48" s="402"/>
      <c r="I48" s="398">
        <f ca="1">IF(LEN('7-9'!B54)&gt;0,'7-9'!K54,"")</f>
        <v>0</v>
      </c>
      <c r="J48" s="404"/>
    </row>
    <row r="49" spans="7:10" ht="23.25" customHeight="1" x14ac:dyDescent="0.2">
      <c r="G49" s="403" t="str">
        <f>+IF(LEN('OSNOVNA PLAČA'!B49)&gt;0,'LETNO OBVESTILO'!V55,"")</f>
        <v>40   A40</v>
      </c>
      <c r="H49" s="402"/>
      <c r="I49" s="398">
        <f ca="1">IF(LEN('7-9'!B55)&gt;0,'7-9'!K55,"")</f>
        <v>0</v>
      </c>
      <c r="J49" s="404"/>
    </row>
    <row r="50" spans="7:10" ht="23.25" customHeight="1" x14ac:dyDescent="0.2">
      <c r="G50" s="403" t="str">
        <f>+IF(LEN('OSNOVNA PLAČA'!B50)&gt;0,'LETNO OBVESTILO'!V56,"")</f>
        <v>41   A41</v>
      </c>
      <c r="H50" s="402"/>
      <c r="I50" s="398">
        <f ca="1">IF(LEN('7-9'!B56)&gt;0,'7-9'!K56,"")</f>
        <v>0</v>
      </c>
      <c r="J50" s="404"/>
    </row>
    <row r="51" spans="7:10" ht="23.25" customHeight="1" x14ac:dyDescent="0.2">
      <c r="G51" s="403" t="str">
        <f>+IF(LEN('OSNOVNA PLAČA'!B51)&gt;0,'LETNO OBVESTILO'!V57,"")</f>
        <v>42   A42</v>
      </c>
      <c r="H51" s="402"/>
      <c r="I51" s="398">
        <f ca="1">IF(LEN('7-9'!B57)&gt;0,'7-9'!K57,"")</f>
        <v>0</v>
      </c>
      <c r="J51" s="404"/>
    </row>
    <row r="52" spans="7:10" ht="23.25" customHeight="1" x14ac:dyDescent="0.2">
      <c r="G52" s="403" t="str">
        <f>+IF(LEN('OSNOVNA PLAČA'!B52)&gt;0,'LETNO OBVESTILO'!V58,"")</f>
        <v>43   A43</v>
      </c>
      <c r="H52" s="402"/>
      <c r="I52" s="398">
        <f ca="1">IF(LEN('7-9'!B58)&gt;0,'7-9'!K58,"")</f>
        <v>0</v>
      </c>
      <c r="J52" s="404"/>
    </row>
    <row r="53" spans="7:10" ht="23.25" customHeight="1" x14ac:dyDescent="0.2">
      <c r="G53" s="403" t="str">
        <f>+IF(LEN('OSNOVNA PLAČA'!B53)&gt;0,'LETNO OBVESTILO'!V59,"")</f>
        <v>44   A44</v>
      </c>
      <c r="H53" s="402"/>
      <c r="I53" s="398">
        <f ca="1">IF(LEN('7-9'!B59)&gt;0,'7-9'!K59,"")</f>
        <v>0</v>
      </c>
      <c r="J53" s="404"/>
    </row>
    <row r="54" spans="7:10" ht="23.25" customHeight="1" x14ac:dyDescent="0.2">
      <c r="G54" s="403" t="str">
        <f>+IF(LEN('OSNOVNA PLAČA'!B54)&gt;0,'LETNO OBVESTILO'!V60,"")</f>
        <v>45   A45</v>
      </c>
      <c r="H54" s="402"/>
      <c r="I54" s="398">
        <f ca="1">IF(LEN('7-9'!B60)&gt;0,'7-9'!K60,"")</f>
        <v>0</v>
      </c>
      <c r="J54" s="404"/>
    </row>
    <row r="55" spans="7:10" ht="23.25" customHeight="1" x14ac:dyDescent="0.2">
      <c r="G55" s="403" t="str">
        <f>+IF(LEN('OSNOVNA PLAČA'!B55)&gt;0,'LETNO OBVESTILO'!V61,"")</f>
        <v>46   A46</v>
      </c>
      <c r="H55" s="402"/>
      <c r="I55" s="398">
        <f ca="1">IF(LEN('7-9'!B61)&gt;0,'7-9'!K61,"")</f>
        <v>0</v>
      </c>
      <c r="J55" s="404"/>
    </row>
    <row r="56" spans="7:10" ht="23.25" customHeight="1" x14ac:dyDescent="0.2">
      <c r="G56" s="403" t="str">
        <f>+IF(LEN('OSNOVNA PLAČA'!B56)&gt;0,'LETNO OBVESTILO'!V62,"")</f>
        <v>47   A47</v>
      </c>
      <c r="H56" s="402"/>
      <c r="I56" s="398">
        <f ca="1">IF(LEN('7-9'!B62)&gt;0,'7-9'!K62,"")</f>
        <v>0</v>
      </c>
      <c r="J56" s="404"/>
    </row>
    <row r="57" spans="7:10" ht="23.25" customHeight="1" x14ac:dyDescent="0.2">
      <c r="G57" s="403" t="str">
        <f>+IF(LEN('OSNOVNA PLAČA'!B57)&gt;0,'LETNO OBVESTILO'!V63,"")</f>
        <v>48   A48</v>
      </c>
      <c r="H57" s="402"/>
      <c r="I57" s="398">
        <f ca="1">IF(LEN('7-9'!B63)&gt;0,'7-9'!K63,"")</f>
        <v>0</v>
      </c>
      <c r="J57" s="404"/>
    </row>
    <row r="58" spans="7:10" ht="23.25" customHeight="1" x14ac:dyDescent="0.2">
      <c r="G58" s="403" t="str">
        <f>+IF(LEN('OSNOVNA PLAČA'!B58)&gt;0,'LETNO OBVESTILO'!V64,"")</f>
        <v>49   A49</v>
      </c>
      <c r="H58" s="402"/>
      <c r="I58" s="398">
        <f ca="1">IF(LEN('7-9'!B64)&gt;0,'7-9'!K64,"")</f>
        <v>0</v>
      </c>
      <c r="J58" s="404"/>
    </row>
    <row r="59" spans="7:10" ht="23.25" customHeight="1" x14ac:dyDescent="0.2">
      <c r="G59" s="403" t="str">
        <f>+IF(LEN('OSNOVNA PLAČA'!B59)&gt;0,'LETNO OBVESTILO'!V65,"")</f>
        <v>50   A50</v>
      </c>
      <c r="H59" s="402"/>
      <c r="I59" s="398">
        <f ca="1">IF(LEN('7-9'!B65)&gt;0,'7-9'!K65,"")</f>
        <v>0</v>
      </c>
      <c r="J59" s="404"/>
    </row>
    <row r="60" spans="7:10" ht="23.25" customHeight="1" x14ac:dyDescent="0.2">
      <c r="G60" s="403" t="str">
        <f>+IF(LEN('OSNOVNA PLAČA'!B60)&gt;0,'LETNO OBVESTILO'!V66,"")</f>
        <v>51   A51</v>
      </c>
      <c r="H60" s="402"/>
      <c r="I60" s="398">
        <f ca="1">IF(LEN('7-9'!B66)&gt;0,'7-9'!K66,"")</f>
        <v>0</v>
      </c>
      <c r="J60" s="404"/>
    </row>
    <row r="61" spans="7:10" ht="23.25" customHeight="1" x14ac:dyDescent="0.2">
      <c r="G61" s="403" t="str">
        <f>+IF(LEN('OSNOVNA PLAČA'!B61)&gt;0,'LETNO OBVESTILO'!V67,"")</f>
        <v>52   A52</v>
      </c>
      <c r="H61" s="402"/>
      <c r="I61" s="398">
        <f ca="1">IF(LEN('7-9'!B67)&gt;0,'7-9'!K67,"")</f>
        <v>0</v>
      </c>
      <c r="J61" s="404"/>
    </row>
    <row r="62" spans="7:10" ht="23.25" customHeight="1" x14ac:dyDescent="0.2">
      <c r="G62" s="403" t="str">
        <f>+IF(LEN('OSNOVNA PLAČA'!B62)&gt;0,'LETNO OBVESTILO'!V68,"")</f>
        <v>53   A53</v>
      </c>
      <c r="H62" s="402"/>
      <c r="I62" s="398">
        <f ca="1">IF(LEN('7-9'!B68)&gt;0,'7-9'!K68,"")</f>
        <v>0</v>
      </c>
      <c r="J62" s="404"/>
    </row>
    <row r="63" spans="7:10" ht="23.25" customHeight="1" x14ac:dyDescent="0.2">
      <c r="G63" s="403" t="str">
        <f>+IF(LEN('OSNOVNA PLAČA'!B63)&gt;0,'LETNO OBVESTILO'!V69,"")</f>
        <v>54   A54</v>
      </c>
      <c r="H63" s="402"/>
      <c r="I63" s="398">
        <f ca="1">IF(LEN('7-9'!B69)&gt;0,'7-9'!K69,"")</f>
        <v>0</v>
      </c>
      <c r="J63" s="404"/>
    </row>
    <row r="64" spans="7:10" ht="23.25" customHeight="1" x14ac:dyDescent="0.2">
      <c r="G64" s="403" t="str">
        <f>+IF(LEN('OSNOVNA PLAČA'!B64)&gt;0,'LETNO OBVESTILO'!V70,"")</f>
        <v>55   A55</v>
      </c>
      <c r="H64" s="402"/>
      <c r="I64" s="398">
        <f ca="1">IF(LEN('7-9'!B70)&gt;0,'7-9'!K70,"")</f>
        <v>0</v>
      </c>
      <c r="J64" s="404"/>
    </row>
    <row r="65" spans="7:10" ht="23.25" customHeight="1" x14ac:dyDescent="0.2">
      <c r="G65" s="403" t="str">
        <f>+IF(LEN('OSNOVNA PLAČA'!B65)&gt;0,'LETNO OBVESTILO'!V71,"")</f>
        <v>56   A56</v>
      </c>
      <c r="H65" s="402"/>
      <c r="I65" s="398">
        <f ca="1">IF(LEN('7-9'!B71)&gt;0,'7-9'!K71,"")</f>
        <v>0</v>
      </c>
      <c r="J65" s="404"/>
    </row>
    <row r="66" spans="7:10" ht="23.25" customHeight="1" x14ac:dyDescent="0.2">
      <c r="G66" s="403" t="str">
        <f>+IF(LEN('OSNOVNA PLAČA'!B66)&gt;0,'LETNO OBVESTILO'!V72,"")</f>
        <v>57   A57</v>
      </c>
      <c r="H66" s="402"/>
      <c r="I66" s="398">
        <f ca="1">IF(LEN('7-9'!B72)&gt;0,'7-9'!K72,"")</f>
        <v>0</v>
      </c>
      <c r="J66" s="404"/>
    </row>
    <row r="67" spans="7:10" ht="23.25" customHeight="1" x14ac:dyDescent="0.2">
      <c r="G67" s="403" t="str">
        <f>+IF(LEN('OSNOVNA PLAČA'!B67)&gt;0,'LETNO OBVESTILO'!V73,"")</f>
        <v>58   A58</v>
      </c>
      <c r="H67" s="402"/>
      <c r="I67" s="398">
        <f ca="1">IF(LEN('7-9'!B73)&gt;0,'7-9'!K73,"")</f>
        <v>0</v>
      </c>
      <c r="J67" s="404"/>
    </row>
    <row r="68" spans="7:10" ht="23.25" customHeight="1" x14ac:dyDescent="0.2">
      <c r="G68" s="403" t="str">
        <f>+IF(LEN('OSNOVNA PLAČA'!B68)&gt;0,'LETNO OBVESTILO'!V74,"")</f>
        <v>59   A59</v>
      </c>
      <c r="H68" s="402"/>
      <c r="I68" s="398">
        <f ca="1">IF(LEN('7-9'!B74)&gt;0,'7-9'!K74,"")</f>
        <v>0</v>
      </c>
      <c r="J68" s="404"/>
    </row>
    <row r="69" spans="7:10" ht="23.25" customHeight="1" x14ac:dyDescent="0.2">
      <c r="G69" s="403" t="str">
        <f>+IF(LEN('OSNOVNA PLAČA'!B69)&gt;0,'LETNO OBVESTILO'!V75,"")</f>
        <v>60   A60</v>
      </c>
      <c r="H69" s="402"/>
      <c r="I69" s="398">
        <f ca="1">IF(LEN('7-9'!B75)&gt;0,'7-9'!K75,"")</f>
        <v>0</v>
      </c>
      <c r="J69" s="404"/>
    </row>
    <row r="70" spans="7:10" ht="23.25" customHeight="1" x14ac:dyDescent="0.2">
      <c r="G70" s="403" t="str">
        <f>+IF(LEN('OSNOVNA PLAČA'!B70)&gt;0,'LETNO OBVESTILO'!V76,"")</f>
        <v>61   A61</v>
      </c>
      <c r="H70" s="402"/>
      <c r="I70" s="398">
        <f ca="1">IF(LEN('7-9'!B76)&gt;0,'7-9'!K76,"")</f>
        <v>0</v>
      </c>
      <c r="J70" s="404"/>
    </row>
    <row r="71" spans="7:10" ht="23.25" customHeight="1" x14ac:dyDescent="0.2">
      <c r="G71" s="403" t="str">
        <f>+IF(LEN('OSNOVNA PLAČA'!B71)&gt;0,'LETNO OBVESTILO'!V77,"")</f>
        <v>62   A62</v>
      </c>
      <c r="H71" s="402"/>
      <c r="I71" s="398">
        <f ca="1">IF(LEN('7-9'!B77)&gt;0,'7-9'!K77,"")</f>
        <v>0</v>
      </c>
      <c r="J71" s="404"/>
    </row>
    <row r="72" spans="7:10" ht="23.25" customHeight="1" x14ac:dyDescent="0.2">
      <c r="G72" s="403" t="str">
        <f>+IF(LEN('OSNOVNA PLAČA'!B72)&gt;0,'LETNO OBVESTILO'!V78,"")</f>
        <v>63   A63</v>
      </c>
      <c r="H72" s="402"/>
      <c r="I72" s="398">
        <f ca="1">IF(LEN('7-9'!B78)&gt;0,'7-9'!K78,"")</f>
        <v>0</v>
      </c>
      <c r="J72" s="404"/>
    </row>
    <row r="73" spans="7:10" ht="23.25" customHeight="1" x14ac:dyDescent="0.2">
      <c r="G73" s="403" t="str">
        <f>+IF(LEN('OSNOVNA PLAČA'!B73)&gt;0,'LETNO OBVESTILO'!V79,"")</f>
        <v>64   A64</v>
      </c>
      <c r="H73" s="402"/>
      <c r="I73" s="398">
        <f ca="1">IF(LEN('7-9'!B79)&gt;0,'7-9'!K79,"")</f>
        <v>0</v>
      </c>
      <c r="J73" s="404"/>
    </row>
    <row r="74" spans="7:10" ht="23.25" customHeight="1" x14ac:dyDescent="0.2">
      <c r="G74" s="403" t="str">
        <f>+IF(LEN('OSNOVNA PLAČA'!B74)&gt;0,'LETNO OBVESTILO'!V80,"")</f>
        <v>65   A65</v>
      </c>
      <c r="H74" s="402"/>
      <c r="I74" s="398">
        <f ca="1">IF(LEN('7-9'!B80)&gt;0,'7-9'!K80,"")</f>
        <v>0</v>
      </c>
      <c r="J74" s="404"/>
    </row>
    <row r="75" spans="7:10" ht="23.25" customHeight="1" x14ac:dyDescent="0.2">
      <c r="G75" s="403" t="str">
        <f>+IF(LEN('OSNOVNA PLAČA'!B75)&gt;0,'LETNO OBVESTILO'!V81,"")</f>
        <v>66   A66</v>
      </c>
      <c r="H75" s="402"/>
      <c r="I75" s="398">
        <f ca="1">IF(LEN('7-9'!B81)&gt;0,'7-9'!K81,"")</f>
        <v>0</v>
      </c>
      <c r="J75" s="404"/>
    </row>
    <row r="76" spans="7:10" ht="23.25" customHeight="1" x14ac:dyDescent="0.2">
      <c r="G76" s="403" t="str">
        <f>+IF(LEN('OSNOVNA PLAČA'!B76)&gt;0,'LETNO OBVESTILO'!V82,"")</f>
        <v>67   A67</v>
      </c>
      <c r="H76" s="402"/>
      <c r="I76" s="398">
        <f ca="1">IF(LEN('7-9'!B82)&gt;0,'7-9'!K82,"")</f>
        <v>0</v>
      </c>
      <c r="J76" s="404"/>
    </row>
    <row r="77" spans="7:10" ht="23.25" customHeight="1" x14ac:dyDescent="0.2">
      <c r="G77" s="403" t="str">
        <f>+IF(LEN('OSNOVNA PLAČA'!B77)&gt;0,'LETNO OBVESTILO'!V83,"")</f>
        <v>68   A68</v>
      </c>
      <c r="H77" s="402"/>
      <c r="I77" s="398">
        <f ca="1">IF(LEN('7-9'!B83)&gt;0,'7-9'!K83,"")</f>
        <v>0</v>
      </c>
      <c r="J77" s="404"/>
    </row>
    <row r="78" spans="7:10" ht="23.25" customHeight="1" x14ac:dyDescent="0.2">
      <c r="G78" s="403" t="str">
        <f>+IF(LEN('OSNOVNA PLAČA'!B78)&gt;0,'LETNO OBVESTILO'!V84,"")</f>
        <v>69   A69</v>
      </c>
      <c r="H78" s="402"/>
      <c r="I78" s="398">
        <f ca="1">IF(LEN('7-9'!B84)&gt;0,'7-9'!K84,"")</f>
        <v>0</v>
      </c>
      <c r="J78" s="404"/>
    </row>
    <row r="79" spans="7:10" ht="23.25" customHeight="1" x14ac:dyDescent="0.2">
      <c r="G79" s="403" t="str">
        <f>+IF(LEN('OSNOVNA PLAČA'!B79)&gt;0,'LETNO OBVESTILO'!V85,"")</f>
        <v>70   A70</v>
      </c>
      <c r="H79" s="402"/>
      <c r="I79" s="398">
        <f ca="1">IF(LEN('7-9'!B85)&gt;0,'7-9'!K85,"")</f>
        <v>0</v>
      </c>
      <c r="J79" s="404"/>
    </row>
    <row r="80" spans="7:10" ht="23.25" customHeight="1" x14ac:dyDescent="0.2">
      <c r="G80" s="403" t="str">
        <f>+IF(LEN('OSNOVNA PLAČA'!B80)&gt;0,'LETNO OBVESTILO'!V86,"")</f>
        <v>71   A71</v>
      </c>
      <c r="H80" s="402"/>
      <c r="I80" s="398">
        <f ca="1">IF(LEN('7-9'!B86)&gt;0,'7-9'!K86,"")</f>
        <v>0</v>
      </c>
      <c r="J80" s="404"/>
    </row>
    <row r="81" spans="7:10" ht="23.25" customHeight="1" x14ac:dyDescent="0.2">
      <c r="G81" s="403" t="str">
        <f>+IF(LEN('OSNOVNA PLAČA'!B81)&gt;0,'LETNO OBVESTILO'!V87,"")</f>
        <v>72   A72</v>
      </c>
      <c r="H81" s="402"/>
      <c r="I81" s="398">
        <f ca="1">IF(LEN('7-9'!B87)&gt;0,'7-9'!K87,"")</f>
        <v>0</v>
      </c>
      <c r="J81" s="404"/>
    </row>
    <row r="82" spans="7:10" ht="23.25" customHeight="1" x14ac:dyDescent="0.2">
      <c r="G82" s="403" t="str">
        <f>+IF(LEN('OSNOVNA PLAČA'!B82)&gt;0,'LETNO OBVESTILO'!V88,"")</f>
        <v>73   A73</v>
      </c>
      <c r="H82" s="402"/>
      <c r="I82" s="398">
        <f ca="1">IF(LEN('7-9'!B88)&gt;0,'7-9'!K88,"")</f>
        <v>0</v>
      </c>
      <c r="J82" s="404"/>
    </row>
    <row r="83" spans="7:10" ht="23.25" customHeight="1" x14ac:dyDescent="0.2">
      <c r="G83" s="403" t="str">
        <f>+IF(LEN('OSNOVNA PLAČA'!B83)&gt;0,'LETNO OBVESTILO'!V89,"")</f>
        <v>74   A74</v>
      </c>
      <c r="H83" s="402"/>
      <c r="I83" s="398">
        <f ca="1">IF(LEN('7-9'!B89)&gt;0,'7-9'!K89,"")</f>
        <v>0</v>
      </c>
      <c r="J83" s="404"/>
    </row>
    <row r="84" spans="7:10" ht="23.25" customHeight="1" x14ac:dyDescent="0.2">
      <c r="G84" s="403" t="str">
        <f>+IF(LEN('OSNOVNA PLAČA'!B84)&gt;0,'LETNO OBVESTILO'!V90,"")</f>
        <v>75   A75</v>
      </c>
      <c r="H84" s="402"/>
      <c r="I84" s="398">
        <f ca="1">IF(LEN('7-9'!B90)&gt;0,'7-9'!K90,"")</f>
        <v>0</v>
      </c>
      <c r="J84" s="404"/>
    </row>
    <row r="85" spans="7:10" ht="23.25" customHeight="1" x14ac:dyDescent="0.2">
      <c r="G85" s="403" t="str">
        <f>+IF(LEN('OSNOVNA PLAČA'!B85)&gt;0,'LETNO OBVESTILO'!V91,"")</f>
        <v>76   A76</v>
      </c>
      <c r="H85" s="402"/>
      <c r="I85" s="398">
        <f ca="1">IF(LEN('7-9'!B91)&gt;0,'7-9'!K91,"")</f>
        <v>0</v>
      </c>
      <c r="J85" s="404"/>
    </row>
    <row r="86" spans="7:10" ht="23.25" customHeight="1" x14ac:dyDescent="0.2">
      <c r="G86" s="403" t="str">
        <f>+IF(LEN('OSNOVNA PLAČA'!B86)&gt;0,'LETNO OBVESTILO'!V92,"")</f>
        <v>77   A77</v>
      </c>
      <c r="H86" s="402"/>
      <c r="I86" s="398">
        <f ca="1">IF(LEN('7-9'!B92)&gt;0,'7-9'!K92,"")</f>
        <v>0</v>
      </c>
      <c r="J86" s="404"/>
    </row>
    <row r="87" spans="7:10" ht="23.25" customHeight="1" x14ac:dyDescent="0.2">
      <c r="G87" s="403" t="str">
        <f>+IF(LEN('OSNOVNA PLAČA'!B87)&gt;0,'LETNO OBVESTILO'!V93,"")</f>
        <v>78   A78</v>
      </c>
      <c r="H87" s="402"/>
      <c r="I87" s="398">
        <f ca="1">IF(LEN('7-9'!B93)&gt;0,'7-9'!K93,"")</f>
        <v>0</v>
      </c>
      <c r="J87" s="404"/>
    </row>
    <row r="88" spans="7:10" ht="23.25" customHeight="1" x14ac:dyDescent="0.2">
      <c r="G88" s="403" t="str">
        <f>+IF(LEN('OSNOVNA PLAČA'!B88)&gt;0,'LETNO OBVESTILO'!V94,"")</f>
        <v>79   A79</v>
      </c>
      <c r="H88" s="402"/>
      <c r="I88" s="398">
        <f ca="1">IF(LEN('7-9'!B94)&gt;0,'7-9'!K94,"")</f>
        <v>0</v>
      </c>
      <c r="J88" s="404"/>
    </row>
    <row r="89" spans="7:10" ht="23.25" customHeight="1" x14ac:dyDescent="0.2">
      <c r="G89" s="403" t="str">
        <f>+IF(LEN('OSNOVNA PLAČA'!B89)&gt;0,'LETNO OBVESTILO'!V95,"")</f>
        <v>80   A80</v>
      </c>
      <c r="H89" s="402"/>
      <c r="I89" s="398">
        <f ca="1">IF(LEN('7-9'!B95)&gt;0,'7-9'!K95,"")</f>
        <v>0</v>
      </c>
      <c r="J89" s="404"/>
    </row>
    <row r="90" spans="7:10" ht="23.25" customHeight="1" x14ac:dyDescent="0.2">
      <c r="G90" s="403" t="str">
        <f>+IF(LEN('OSNOVNA PLAČA'!B90)&gt;0,'LETNO OBVESTILO'!V96,"")</f>
        <v>81   A81</v>
      </c>
      <c r="H90" s="402"/>
      <c r="I90" s="398">
        <f ca="1">IF(LEN('7-9'!B96)&gt;0,'7-9'!K96,"")</f>
        <v>0</v>
      </c>
      <c r="J90" s="404"/>
    </row>
    <row r="91" spans="7:10" ht="23.25" customHeight="1" x14ac:dyDescent="0.2">
      <c r="G91" s="403" t="str">
        <f>+IF(LEN('OSNOVNA PLAČA'!B91)&gt;0,'LETNO OBVESTILO'!V97,"")</f>
        <v>82   A82</v>
      </c>
      <c r="H91" s="402"/>
      <c r="I91" s="398">
        <f ca="1">IF(LEN('7-9'!B97)&gt;0,'7-9'!K97,"")</f>
        <v>0</v>
      </c>
      <c r="J91" s="404"/>
    </row>
    <row r="92" spans="7:10" ht="23.25" customHeight="1" x14ac:dyDescent="0.2">
      <c r="G92" s="403" t="str">
        <f>+IF(LEN('OSNOVNA PLAČA'!B92)&gt;0,'LETNO OBVESTILO'!V98,"")</f>
        <v>83   A83</v>
      </c>
      <c r="H92" s="402"/>
      <c r="I92" s="398">
        <f ca="1">IF(LEN('7-9'!B98)&gt;0,'7-9'!K98,"")</f>
        <v>0</v>
      </c>
      <c r="J92" s="404"/>
    </row>
    <row r="93" spans="7:10" ht="23.25" customHeight="1" x14ac:dyDescent="0.2">
      <c r="G93" s="403" t="str">
        <f>+IF(LEN('OSNOVNA PLAČA'!B93)&gt;0,'LETNO OBVESTILO'!V99,"")</f>
        <v>84   A84</v>
      </c>
      <c r="H93" s="402"/>
      <c r="I93" s="398">
        <f ca="1">IF(LEN('7-9'!B99)&gt;0,'7-9'!K99,"")</f>
        <v>0</v>
      </c>
      <c r="J93" s="404"/>
    </row>
    <row r="94" spans="7:10" ht="23.25" customHeight="1" x14ac:dyDescent="0.2">
      <c r="G94" s="403" t="str">
        <f>+IF(LEN('OSNOVNA PLAČA'!B94)&gt;0,'LETNO OBVESTILO'!V100,"")</f>
        <v>85   A85</v>
      </c>
      <c r="H94" s="402"/>
      <c r="I94" s="398">
        <f ca="1">IF(LEN('7-9'!B100)&gt;0,'7-9'!K100,"")</f>
        <v>0</v>
      </c>
      <c r="J94" s="404"/>
    </row>
    <row r="95" spans="7:10" ht="23.25" customHeight="1" x14ac:dyDescent="0.2">
      <c r="G95" s="403" t="str">
        <f>+IF(LEN('OSNOVNA PLAČA'!B95)&gt;0,'LETNO OBVESTILO'!V101,"")</f>
        <v>86   A86</v>
      </c>
      <c r="H95" s="402"/>
      <c r="I95" s="398">
        <f ca="1">IF(LEN('7-9'!B101)&gt;0,'7-9'!K101,"")</f>
        <v>0</v>
      </c>
      <c r="J95" s="404"/>
    </row>
    <row r="96" spans="7:10" ht="23.25" customHeight="1" x14ac:dyDescent="0.2">
      <c r="G96" s="403" t="str">
        <f>+IF(LEN('OSNOVNA PLAČA'!B96)&gt;0,'LETNO OBVESTILO'!V102,"")</f>
        <v>87   A87</v>
      </c>
      <c r="H96" s="402"/>
      <c r="I96" s="398">
        <f ca="1">IF(LEN('7-9'!B102)&gt;0,'7-9'!K102,"")</f>
        <v>0</v>
      </c>
      <c r="J96" s="404"/>
    </row>
    <row r="97" spans="7:10" ht="23.25" customHeight="1" x14ac:dyDescent="0.2">
      <c r="G97" s="403" t="str">
        <f>+IF(LEN('OSNOVNA PLAČA'!B97)&gt;0,'LETNO OBVESTILO'!V103,"")</f>
        <v>88   A88</v>
      </c>
      <c r="H97" s="402"/>
      <c r="I97" s="398">
        <f ca="1">IF(LEN('7-9'!B103)&gt;0,'7-9'!K103,"")</f>
        <v>0</v>
      </c>
      <c r="J97" s="404"/>
    </row>
    <row r="98" spans="7:10" ht="23.25" customHeight="1" x14ac:dyDescent="0.2">
      <c r="G98" s="403" t="str">
        <f>+IF(LEN('OSNOVNA PLAČA'!B98)&gt;0,'LETNO OBVESTILO'!V104,"")</f>
        <v>89   A89</v>
      </c>
      <c r="H98" s="402"/>
      <c r="I98" s="398">
        <f ca="1">IF(LEN('7-9'!B104)&gt;0,'7-9'!K104,"")</f>
        <v>0</v>
      </c>
      <c r="J98" s="404"/>
    </row>
    <row r="99" spans="7:10" ht="23.25" customHeight="1" x14ac:dyDescent="0.2">
      <c r="G99" s="403" t="str">
        <f>+IF(LEN('OSNOVNA PLAČA'!B99)&gt;0,'LETNO OBVESTILO'!V105,"")</f>
        <v>90   A90</v>
      </c>
      <c r="H99" s="402"/>
      <c r="I99" s="398">
        <f ca="1">IF(LEN('7-9'!B105)&gt;0,'7-9'!K105,"")</f>
        <v>0</v>
      </c>
      <c r="J99" s="404"/>
    </row>
    <row r="100" spans="7:10" ht="23.25" customHeight="1" x14ac:dyDescent="0.2">
      <c r="G100" s="403" t="str">
        <f>+IF(LEN('OSNOVNA PLAČA'!B100)&gt;0,'LETNO OBVESTILO'!V106,"")</f>
        <v>91   A91</v>
      </c>
      <c r="H100" s="402"/>
      <c r="I100" s="398">
        <f ca="1">IF(LEN('7-9'!B106)&gt;0,'7-9'!K106,"")</f>
        <v>0</v>
      </c>
      <c r="J100" s="404"/>
    </row>
    <row r="101" spans="7:10" ht="23.25" customHeight="1" x14ac:dyDescent="0.2">
      <c r="G101" s="403" t="str">
        <f>+IF(LEN('OSNOVNA PLAČA'!B101)&gt;0,'LETNO OBVESTILO'!V107,"")</f>
        <v>92   A92</v>
      </c>
      <c r="H101" s="402"/>
      <c r="I101" s="398">
        <f ca="1">IF(LEN('7-9'!B107)&gt;0,'7-9'!K107,"")</f>
        <v>0</v>
      </c>
      <c r="J101" s="404"/>
    </row>
    <row r="102" spans="7:10" ht="23.25" customHeight="1" x14ac:dyDescent="0.2">
      <c r="G102" s="403" t="str">
        <f>+IF(LEN('OSNOVNA PLAČA'!B102)&gt;0,'LETNO OBVESTILO'!V108,"")</f>
        <v>93   A93</v>
      </c>
      <c r="H102" s="402"/>
      <c r="I102" s="398">
        <f ca="1">IF(LEN('7-9'!B108)&gt;0,'7-9'!K108,"")</f>
        <v>0</v>
      </c>
      <c r="J102" s="404"/>
    </row>
    <row r="103" spans="7:10" ht="23.25" customHeight="1" x14ac:dyDescent="0.2">
      <c r="G103" s="403" t="str">
        <f>+IF(LEN('OSNOVNA PLAČA'!B103)&gt;0,'LETNO OBVESTILO'!V109,"")</f>
        <v>94   A94</v>
      </c>
      <c r="H103" s="402"/>
      <c r="I103" s="398">
        <f ca="1">IF(LEN('7-9'!B109)&gt;0,'7-9'!K109,"")</f>
        <v>0</v>
      </c>
      <c r="J103" s="404"/>
    </row>
    <row r="104" spans="7:10" ht="23.25" customHeight="1" x14ac:dyDescent="0.2">
      <c r="G104" s="403" t="str">
        <f>+IF(LEN('OSNOVNA PLAČA'!B104)&gt;0,'LETNO OBVESTILO'!V110,"")</f>
        <v>95   A95</v>
      </c>
      <c r="H104" s="402"/>
      <c r="I104" s="398">
        <f ca="1">IF(LEN('7-9'!B110)&gt;0,'7-9'!K110,"")</f>
        <v>0</v>
      </c>
      <c r="J104" s="404"/>
    </row>
    <row r="105" spans="7:10" ht="23.25" customHeight="1" x14ac:dyDescent="0.2">
      <c r="G105" s="403" t="str">
        <f>+IF(LEN('OSNOVNA PLAČA'!B105)&gt;0,'LETNO OBVESTILO'!V111,"")</f>
        <v>96   A96</v>
      </c>
      <c r="H105" s="402"/>
      <c r="I105" s="398">
        <f ca="1">IF(LEN('7-9'!B111)&gt;0,'7-9'!K111,"")</f>
        <v>0</v>
      </c>
      <c r="J105" s="404"/>
    </row>
    <row r="106" spans="7:10" ht="23.25" customHeight="1" x14ac:dyDescent="0.2">
      <c r="G106" s="403" t="str">
        <f>+IF(LEN('OSNOVNA PLAČA'!B106)&gt;0,'LETNO OBVESTILO'!V112,"")</f>
        <v>97   A97</v>
      </c>
      <c r="H106" s="402"/>
      <c r="I106" s="398">
        <f ca="1">IF(LEN('7-9'!B112)&gt;0,'7-9'!K112,"")</f>
        <v>0</v>
      </c>
      <c r="J106" s="404"/>
    </row>
    <row r="107" spans="7:10" ht="23.25" customHeight="1" x14ac:dyDescent="0.2">
      <c r="G107" s="403" t="str">
        <f>+IF(LEN('OSNOVNA PLAČA'!B107)&gt;0,'LETNO OBVESTILO'!V113,"")</f>
        <v>98   A98</v>
      </c>
      <c r="H107" s="402"/>
      <c r="I107" s="398">
        <f ca="1">IF(LEN('7-9'!B113)&gt;0,'7-9'!K113,"")</f>
        <v>0</v>
      </c>
      <c r="J107" s="404"/>
    </row>
    <row r="108" spans="7:10" ht="23.25" customHeight="1" x14ac:dyDescent="0.2">
      <c r="G108" s="403" t="str">
        <f>+IF(LEN('OSNOVNA PLAČA'!B108)&gt;0,'LETNO OBVESTILO'!V114,"")</f>
        <v>99   A99</v>
      </c>
      <c r="H108" s="402"/>
      <c r="I108" s="398">
        <f ca="1">IF(LEN('7-9'!B114)&gt;0,'7-9'!K114,"")</f>
        <v>0</v>
      </c>
      <c r="J108" s="404"/>
    </row>
    <row r="109" spans="7:10" ht="23.25" customHeight="1" thickBot="1" x14ac:dyDescent="0.25">
      <c r="G109" s="405" t="str">
        <f>+IF(LEN('OSNOVNA PLAČA'!B109)&gt;0,'LETNO OBVESTILO'!V115,"")</f>
        <v>100   A100</v>
      </c>
      <c r="H109" s="406"/>
      <c r="I109" s="407">
        <f ca="1">IF(LEN('7-9'!B115)&gt;0,'7-9'!K115,"")</f>
        <v>0</v>
      </c>
      <c r="J109" s="408"/>
    </row>
  </sheetData>
  <mergeCells count="202">
    <mergeCell ref="G108:H108"/>
    <mergeCell ref="I108:J108"/>
    <mergeCell ref="G109:H109"/>
    <mergeCell ref="I109:J109"/>
    <mergeCell ref="G99:H99"/>
    <mergeCell ref="I99:J99"/>
    <mergeCell ref="G100:H100"/>
    <mergeCell ref="I100:J100"/>
    <mergeCell ref="G101:H101"/>
    <mergeCell ref="I101:J101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G1:J109"/>
  <sheetViews>
    <sheetView workbookViewId="0"/>
  </sheetViews>
  <sheetFormatPr defaultRowHeight="12.75" x14ac:dyDescent="0.2"/>
  <cols>
    <col min="1" max="5" width="2.7109375" customWidth="1"/>
    <col min="8" max="8" width="41.140625" customWidth="1"/>
    <col min="9" max="9" width="25.5703125" customWidth="1"/>
    <col min="10" max="10" width="39.140625" customWidth="1"/>
  </cols>
  <sheetData>
    <row r="1" spans="7:10" ht="10.5" customHeight="1" x14ac:dyDescent="0.2"/>
    <row r="2" spans="7:10" ht="10.5" customHeight="1" x14ac:dyDescent="0.2"/>
    <row r="3" spans="7:10" ht="10.5" customHeight="1" x14ac:dyDescent="0.2"/>
    <row r="4" spans="7:10" ht="10.5" customHeight="1" x14ac:dyDescent="0.2"/>
    <row r="5" spans="7:10" ht="10.5" customHeight="1" x14ac:dyDescent="0.2"/>
    <row r="6" spans="7:10" ht="23.25" customHeight="1" x14ac:dyDescent="0.2">
      <c r="G6" s="152" t="s">
        <v>242</v>
      </c>
    </row>
    <row r="8" spans="7:10" ht="23.25" customHeight="1" thickBot="1" x14ac:dyDescent="0.25">
      <c r="G8" s="152" t="str">
        <f>"OBDOBJE: oktober - december " &amp; 'OSNOVNA PLAČA'!D5</f>
        <v>OBDOBJE: oktober - december 2024</v>
      </c>
    </row>
    <row r="9" spans="7:10" ht="23.25" customHeight="1" thickBot="1" x14ac:dyDescent="0.25">
      <c r="G9" s="413" t="s">
        <v>2</v>
      </c>
      <c r="H9" s="414"/>
      <c r="I9" s="414" t="s">
        <v>243</v>
      </c>
      <c r="J9" s="415"/>
    </row>
    <row r="10" spans="7:10" ht="23.25" customHeight="1" x14ac:dyDescent="0.2">
      <c r="G10" s="409" t="str">
        <f>+IF(LEN('OSNOVNA PLAČA'!B10)&gt;0,'LETNO OBVESTILO'!V16,"")</f>
        <v>1   A1</v>
      </c>
      <c r="H10" s="410"/>
      <c r="I10" s="411">
        <f ca="1">IF(LEN('10-12'!B16)&gt;0,'10-12'!K16,"")</f>
        <v>0</v>
      </c>
      <c r="J10" s="412"/>
    </row>
    <row r="11" spans="7:10" ht="23.25" customHeight="1" x14ac:dyDescent="0.2">
      <c r="G11" s="403" t="str">
        <f>+IF(LEN('OSNOVNA PLAČA'!B11)&gt;0,'LETNO OBVESTILO'!V17,"")</f>
        <v>2   A2</v>
      </c>
      <c r="H11" s="402"/>
      <c r="I11" s="398">
        <f ca="1">IF(LEN('10-12'!B17)&gt;0,'10-12'!K17,"")</f>
        <v>0</v>
      </c>
      <c r="J11" s="404"/>
    </row>
    <row r="12" spans="7:10" ht="23.25" customHeight="1" x14ac:dyDescent="0.2">
      <c r="G12" s="403" t="str">
        <f>+IF(LEN('OSNOVNA PLAČA'!B12)&gt;0,'LETNO OBVESTILO'!V18,"")</f>
        <v>3   A3</v>
      </c>
      <c r="H12" s="402"/>
      <c r="I12" s="398">
        <f ca="1">IF(LEN('10-12'!B18)&gt;0,'10-12'!K18,"")</f>
        <v>0</v>
      </c>
      <c r="J12" s="404"/>
    </row>
    <row r="13" spans="7:10" ht="23.25" customHeight="1" x14ac:dyDescent="0.2">
      <c r="G13" s="403" t="str">
        <f>+IF(LEN('OSNOVNA PLAČA'!B13)&gt;0,'LETNO OBVESTILO'!V19,"")</f>
        <v>4   A4</v>
      </c>
      <c r="H13" s="402"/>
      <c r="I13" s="398">
        <f ca="1">IF(LEN('10-12'!B19)&gt;0,'10-12'!K19,"")</f>
        <v>0</v>
      </c>
      <c r="J13" s="404"/>
    </row>
    <row r="14" spans="7:10" ht="23.25" customHeight="1" x14ac:dyDescent="0.2">
      <c r="G14" s="403" t="str">
        <f>+IF(LEN('OSNOVNA PLAČA'!B14)&gt;0,'LETNO OBVESTILO'!V20,"")</f>
        <v>5   A5</v>
      </c>
      <c r="H14" s="402"/>
      <c r="I14" s="398">
        <f ca="1">IF(LEN('10-12'!B20)&gt;0,'10-12'!K20,"")</f>
        <v>0</v>
      </c>
      <c r="J14" s="404"/>
    </row>
    <row r="15" spans="7:10" ht="23.25" customHeight="1" x14ac:dyDescent="0.2">
      <c r="G15" s="403" t="str">
        <f>+IF(LEN('OSNOVNA PLAČA'!B15)&gt;0,'LETNO OBVESTILO'!V21,"")</f>
        <v>6   A6</v>
      </c>
      <c r="H15" s="402"/>
      <c r="I15" s="398">
        <f ca="1">IF(LEN('10-12'!B21)&gt;0,'10-12'!K21,"")</f>
        <v>0</v>
      </c>
      <c r="J15" s="404"/>
    </row>
    <row r="16" spans="7:10" ht="23.25" customHeight="1" x14ac:dyDescent="0.2">
      <c r="G16" s="403" t="str">
        <f>+IF(LEN('OSNOVNA PLAČA'!B16)&gt;0,'LETNO OBVESTILO'!V22,"")</f>
        <v>7   A7</v>
      </c>
      <c r="H16" s="402"/>
      <c r="I16" s="398">
        <f ca="1">IF(LEN('10-12'!B22)&gt;0,'10-12'!K22,"")</f>
        <v>0</v>
      </c>
      <c r="J16" s="404"/>
    </row>
    <row r="17" spans="7:10" ht="23.25" customHeight="1" x14ac:dyDescent="0.2">
      <c r="G17" s="403" t="str">
        <f>+IF(LEN('OSNOVNA PLAČA'!B17)&gt;0,'LETNO OBVESTILO'!V23,"")</f>
        <v>8   A8</v>
      </c>
      <c r="H17" s="402"/>
      <c r="I17" s="398">
        <f ca="1">IF(LEN('10-12'!B23)&gt;0,'10-12'!K23,"")</f>
        <v>0</v>
      </c>
      <c r="J17" s="404"/>
    </row>
    <row r="18" spans="7:10" ht="23.25" customHeight="1" x14ac:dyDescent="0.2">
      <c r="G18" s="403" t="str">
        <f>+IF(LEN('OSNOVNA PLAČA'!B18)&gt;0,'LETNO OBVESTILO'!V24,"")</f>
        <v>9   A9</v>
      </c>
      <c r="H18" s="402"/>
      <c r="I18" s="398">
        <f ca="1">IF(LEN('10-12'!B24)&gt;0,'10-12'!K24,"")</f>
        <v>0</v>
      </c>
      <c r="J18" s="404"/>
    </row>
    <row r="19" spans="7:10" ht="23.25" customHeight="1" x14ac:dyDescent="0.2">
      <c r="G19" s="403" t="str">
        <f>+IF(LEN('OSNOVNA PLAČA'!B19)&gt;0,'LETNO OBVESTILO'!V25,"")</f>
        <v>10   A10</v>
      </c>
      <c r="H19" s="402"/>
      <c r="I19" s="398">
        <f ca="1">IF(LEN('10-12'!B25)&gt;0,'10-12'!K25,"")</f>
        <v>0</v>
      </c>
      <c r="J19" s="404"/>
    </row>
    <row r="20" spans="7:10" ht="23.25" customHeight="1" x14ac:dyDescent="0.2">
      <c r="G20" s="403" t="str">
        <f>+IF(LEN('OSNOVNA PLAČA'!B20)&gt;0,'LETNO OBVESTILO'!V26,"")</f>
        <v>11   A11</v>
      </c>
      <c r="H20" s="402"/>
      <c r="I20" s="398">
        <f ca="1">IF(LEN('10-12'!B26)&gt;0,'10-12'!K26,"")</f>
        <v>0</v>
      </c>
      <c r="J20" s="404"/>
    </row>
    <row r="21" spans="7:10" ht="23.25" customHeight="1" x14ac:dyDescent="0.2">
      <c r="G21" s="403" t="str">
        <f>+IF(LEN('OSNOVNA PLAČA'!B21)&gt;0,'LETNO OBVESTILO'!V27,"")</f>
        <v>12   A12</v>
      </c>
      <c r="H21" s="402"/>
      <c r="I21" s="398">
        <f ca="1">IF(LEN('10-12'!B27)&gt;0,'10-12'!K27,"")</f>
        <v>0</v>
      </c>
      <c r="J21" s="404"/>
    </row>
    <row r="22" spans="7:10" ht="23.25" customHeight="1" x14ac:dyDescent="0.2">
      <c r="G22" s="403" t="str">
        <f>+IF(LEN('OSNOVNA PLAČA'!B22)&gt;0,'LETNO OBVESTILO'!V28,"")</f>
        <v>13   A13</v>
      </c>
      <c r="H22" s="402"/>
      <c r="I22" s="398">
        <f ca="1">IF(LEN('10-12'!B28)&gt;0,'10-12'!K28,"")</f>
        <v>0</v>
      </c>
      <c r="J22" s="404"/>
    </row>
    <row r="23" spans="7:10" ht="23.25" customHeight="1" x14ac:dyDescent="0.2">
      <c r="G23" s="403" t="str">
        <f>+IF(LEN('OSNOVNA PLAČA'!B23)&gt;0,'LETNO OBVESTILO'!V29,"")</f>
        <v>14   A14</v>
      </c>
      <c r="H23" s="402"/>
      <c r="I23" s="398">
        <f ca="1">IF(LEN('10-12'!B29)&gt;0,'10-12'!K29,"")</f>
        <v>0</v>
      </c>
      <c r="J23" s="404"/>
    </row>
    <row r="24" spans="7:10" ht="23.25" customHeight="1" x14ac:dyDescent="0.2">
      <c r="G24" s="403" t="str">
        <f>+IF(LEN('OSNOVNA PLAČA'!B24)&gt;0,'LETNO OBVESTILO'!V30,"")</f>
        <v>15   A15</v>
      </c>
      <c r="H24" s="402"/>
      <c r="I24" s="398">
        <f ca="1">IF(LEN('10-12'!B30)&gt;0,'10-12'!K30,"")</f>
        <v>0</v>
      </c>
      <c r="J24" s="404"/>
    </row>
    <row r="25" spans="7:10" ht="23.25" customHeight="1" x14ac:dyDescent="0.2">
      <c r="G25" s="403" t="str">
        <f>+IF(LEN('OSNOVNA PLAČA'!B25)&gt;0,'LETNO OBVESTILO'!V31,"")</f>
        <v>16   A16</v>
      </c>
      <c r="H25" s="402"/>
      <c r="I25" s="398">
        <f ca="1">IF(LEN('10-12'!B31)&gt;0,'10-12'!K31,"")</f>
        <v>0</v>
      </c>
      <c r="J25" s="404"/>
    </row>
    <row r="26" spans="7:10" ht="23.25" customHeight="1" x14ac:dyDescent="0.2">
      <c r="G26" s="403" t="str">
        <f>+IF(LEN('OSNOVNA PLAČA'!B26)&gt;0,'LETNO OBVESTILO'!V32,"")</f>
        <v>17   A17</v>
      </c>
      <c r="H26" s="402"/>
      <c r="I26" s="398">
        <f ca="1">IF(LEN('10-12'!B32)&gt;0,'10-12'!K32,"")</f>
        <v>0</v>
      </c>
      <c r="J26" s="404"/>
    </row>
    <row r="27" spans="7:10" ht="23.25" customHeight="1" x14ac:dyDescent="0.2">
      <c r="G27" s="403" t="str">
        <f>+IF(LEN('OSNOVNA PLAČA'!B27)&gt;0,'LETNO OBVESTILO'!V33,"")</f>
        <v>18   A18</v>
      </c>
      <c r="H27" s="402"/>
      <c r="I27" s="398">
        <f ca="1">IF(LEN('10-12'!B33)&gt;0,'10-12'!K33,"")</f>
        <v>0</v>
      </c>
      <c r="J27" s="404"/>
    </row>
    <row r="28" spans="7:10" ht="23.25" customHeight="1" x14ac:dyDescent="0.2">
      <c r="G28" s="403" t="str">
        <f>+IF(LEN('OSNOVNA PLAČA'!B28)&gt;0,'LETNO OBVESTILO'!V34,"")</f>
        <v>19   A19</v>
      </c>
      <c r="H28" s="402"/>
      <c r="I28" s="398">
        <f ca="1">IF(LEN('10-12'!B34)&gt;0,'10-12'!K34,"")</f>
        <v>0</v>
      </c>
      <c r="J28" s="404"/>
    </row>
    <row r="29" spans="7:10" ht="23.25" customHeight="1" x14ac:dyDescent="0.2">
      <c r="G29" s="403" t="str">
        <f>+IF(LEN('OSNOVNA PLAČA'!B29)&gt;0,'LETNO OBVESTILO'!V35,"")</f>
        <v>20   A20</v>
      </c>
      <c r="H29" s="402"/>
      <c r="I29" s="398">
        <f ca="1">IF(LEN('10-12'!B35)&gt;0,'10-12'!K35,"")</f>
        <v>0</v>
      </c>
      <c r="J29" s="404"/>
    </row>
    <row r="30" spans="7:10" ht="23.25" customHeight="1" x14ac:dyDescent="0.2">
      <c r="G30" s="403" t="str">
        <f>+IF(LEN('OSNOVNA PLAČA'!B30)&gt;0,'LETNO OBVESTILO'!V36,"")</f>
        <v>21   A21</v>
      </c>
      <c r="H30" s="402"/>
      <c r="I30" s="398">
        <f ca="1">IF(LEN('10-12'!B36)&gt;0,'10-12'!K36,"")</f>
        <v>0</v>
      </c>
      <c r="J30" s="404"/>
    </row>
    <row r="31" spans="7:10" ht="23.25" customHeight="1" x14ac:dyDescent="0.2">
      <c r="G31" s="403" t="str">
        <f>+IF(LEN('OSNOVNA PLAČA'!B31)&gt;0,'LETNO OBVESTILO'!V37,"")</f>
        <v>22   A22</v>
      </c>
      <c r="H31" s="402"/>
      <c r="I31" s="398">
        <f ca="1">IF(LEN('10-12'!B37)&gt;0,'10-12'!K37,"")</f>
        <v>0</v>
      </c>
      <c r="J31" s="404"/>
    </row>
    <row r="32" spans="7:10" ht="23.25" customHeight="1" x14ac:dyDescent="0.2">
      <c r="G32" s="403" t="str">
        <f>+IF(LEN('OSNOVNA PLAČA'!B32)&gt;0,'LETNO OBVESTILO'!V38,"")</f>
        <v>23   A23</v>
      </c>
      <c r="H32" s="402"/>
      <c r="I32" s="398">
        <f ca="1">IF(LEN('10-12'!B38)&gt;0,'10-12'!K38,"")</f>
        <v>0</v>
      </c>
      <c r="J32" s="404"/>
    </row>
    <row r="33" spans="7:10" ht="23.25" customHeight="1" x14ac:dyDescent="0.2">
      <c r="G33" s="403" t="str">
        <f>+IF(LEN('OSNOVNA PLAČA'!B33)&gt;0,'LETNO OBVESTILO'!V39,"")</f>
        <v>24   A24</v>
      </c>
      <c r="H33" s="402"/>
      <c r="I33" s="398">
        <f ca="1">IF(LEN('10-12'!B39)&gt;0,'10-12'!K39,"")</f>
        <v>0</v>
      </c>
      <c r="J33" s="404"/>
    </row>
    <row r="34" spans="7:10" ht="23.25" customHeight="1" x14ac:dyDescent="0.2">
      <c r="G34" s="403" t="str">
        <f>+IF(LEN('OSNOVNA PLAČA'!B34)&gt;0,'LETNO OBVESTILO'!V40,"")</f>
        <v>25   A25</v>
      </c>
      <c r="H34" s="402"/>
      <c r="I34" s="398">
        <f ca="1">IF(LEN('10-12'!B40)&gt;0,'10-12'!K40,"")</f>
        <v>0</v>
      </c>
      <c r="J34" s="404"/>
    </row>
    <row r="35" spans="7:10" ht="23.25" customHeight="1" x14ac:dyDescent="0.2">
      <c r="G35" s="403" t="str">
        <f>+IF(LEN('OSNOVNA PLAČA'!B35)&gt;0,'LETNO OBVESTILO'!V41,"")</f>
        <v>26   A26</v>
      </c>
      <c r="H35" s="402"/>
      <c r="I35" s="398">
        <f ca="1">IF(LEN('10-12'!B41)&gt;0,'10-12'!K41,"")</f>
        <v>0</v>
      </c>
      <c r="J35" s="404"/>
    </row>
    <row r="36" spans="7:10" ht="23.25" customHeight="1" x14ac:dyDescent="0.2">
      <c r="G36" s="403" t="str">
        <f>+IF(LEN('OSNOVNA PLAČA'!B36)&gt;0,'LETNO OBVESTILO'!V42,"")</f>
        <v>27   A27</v>
      </c>
      <c r="H36" s="402"/>
      <c r="I36" s="398">
        <f ca="1">IF(LEN('10-12'!B42)&gt;0,'10-12'!K42,"")</f>
        <v>0</v>
      </c>
      <c r="J36" s="404"/>
    </row>
    <row r="37" spans="7:10" ht="23.25" customHeight="1" x14ac:dyDescent="0.2">
      <c r="G37" s="403" t="str">
        <f>+IF(LEN('OSNOVNA PLAČA'!B37)&gt;0,'LETNO OBVESTILO'!V43,"")</f>
        <v>28   A28</v>
      </c>
      <c r="H37" s="402"/>
      <c r="I37" s="398">
        <f ca="1">IF(LEN('10-12'!B43)&gt;0,'10-12'!K43,"")</f>
        <v>0</v>
      </c>
      <c r="J37" s="404"/>
    </row>
    <row r="38" spans="7:10" ht="23.25" customHeight="1" x14ac:dyDescent="0.2">
      <c r="G38" s="403" t="str">
        <f>+IF(LEN('OSNOVNA PLAČA'!B38)&gt;0,'LETNO OBVESTILO'!V44,"")</f>
        <v>29   A29</v>
      </c>
      <c r="H38" s="402"/>
      <c r="I38" s="398">
        <f ca="1">IF(LEN('10-12'!B44)&gt;0,'10-12'!K44,"")</f>
        <v>0</v>
      </c>
      <c r="J38" s="404"/>
    </row>
    <row r="39" spans="7:10" ht="23.25" customHeight="1" x14ac:dyDescent="0.2">
      <c r="G39" s="403" t="str">
        <f>+IF(LEN('OSNOVNA PLAČA'!B39)&gt;0,'LETNO OBVESTILO'!V45,"")</f>
        <v>30   A30</v>
      </c>
      <c r="H39" s="402"/>
      <c r="I39" s="398">
        <f ca="1">IF(LEN('10-12'!B45)&gt;0,'10-12'!K45,"")</f>
        <v>0</v>
      </c>
      <c r="J39" s="404"/>
    </row>
    <row r="40" spans="7:10" ht="23.25" customHeight="1" x14ac:dyDescent="0.2">
      <c r="G40" s="403" t="str">
        <f>+IF(LEN('OSNOVNA PLAČA'!B40)&gt;0,'LETNO OBVESTILO'!V46,"")</f>
        <v>31   A31</v>
      </c>
      <c r="H40" s="402"/>
      <c r="I40" s="398">
        <f ca="1">IF(LEN('10-12'!B46)&gt;0,'10-12'!K46,"")</f>
        <v>0</v>
      </c>
      <c r="J40" s="404"/>
    </row>
    <row r="41" spans="7:10" ht="23.25" customHeight="1" x14ac:dyDescent="0.2">
      <c r="G41" s="403" t="str">
        <f>+IF(LEN('OSNOVNA PLAČA'!B41)&gt;0,'LETNO OBVESTILO'!V47,"")</f>
        <v>32   A32</v>
      </c>
      <c r="H41" s="402"/>
      <c r="I41" s="398">
        <f ca="1">IF(LEN('10-12'!B47)&gt;0,'10-12'!K47,"")</f>
        <v>0</v>
      </c>
      <c r="J41" s="404"/>
    </row>
    <row r="42" spans="7:10" ht="23.25" customHeight="1" x14ac:dyDescent="0.2">
      <c r="G42" s="403" t="str">
        <f>+IF(LEN('OSNOVNA PLAČA'!B42)&gt;0,'LETNO OBVESTILO'!V48,"")</f>
        <v>33   A33</v>
      </c>
      <c r="H42" s="402"/>
      <c r="I42" s="398">
        <f ca="1">IF(LEN('10-12'!B48)&gt;0,'10-12'!K48,"")</f>
        <v>0</v>
      </c>
      <c r="J42" s="404"/>
    </row>
    <row r="43" spans="7:10" ht="23.25" customHeight="1" x14ac:dyDescent="0.2">
      <c r="G43" s="403" t="str">
        <f>+IF(LEN('OSNOVNA PLAČA'!B43)&gt;0,'LETNO OBVESTILO'!V49,"")</f>
        <v>34   A34</v>
      </c>
      <c r="H43" s="402"/>
      <c r="I43" s="398">
        <f ca="1">IF(LEN('10-12'!B49)&gt;0,'10-12'!K49,"")</f>
        <v>0</v>
      </c>
      <c r="J43" s="404"/>
    </row>
    <row r="44" spans="7:10" ht="23.25" customHeight="1" x14ac:dyDescent="0.2">
      <c r="G44" s="403" t="str">
        <f>+IF(LEN('OSNOVNA PLAČA'!B44)&gt;0,'LETNO OBVESTILO'!V50,"")</f>
        <v>35   A35</v>
      </c>
      <c r="H44" s="402"/>
      <c r="I44" s="398">
        <f ca="1">IF(LEN('10-12'!B50)&gt;0,'10-12'!K50,"")</f>
        <v>0</v>
      </c>
      <c r="J44" s="404"/>
    </row>
    <row r="45" spans="7:10" ht="23.25" customHeight="1" x14ac:dyDescent="0.2">
      <c r="G45" s="403" t="str">
        <f>+IF(LEN('OSNOVNA PLAČA'!B45)&gt;0,'LETNO OBVESTILO'!V51,"")</f>
        <v>36   A36</v>
      </c>
      <c r="H45" s="402"/>
      <c r="I45" s="398">
        <f ca="1">IF(LEN('10-12'!B51)&gt;0,'10-12'!K51,"")</f>
        <v>0</v>
      </c>
      <c r="J45" s="404"/>
    </row>
    <row r="46" spans="7:10" ht="23.25" customHeight="1" x14ac:dyDescent="0.2">
      <c r="G46" s="403" t="str">
        <f>+IF(LEN('OSNOVNA PLAČA'!B46)&gt;0,'LETNO OBVESTILO'!V52,"")</f>
        <v>37   A37</v>
      </c>
      <c r="H46" s="402"/>
      <c r="I46" s="398">
        <f ca="1">IF(LEN('10-12'!B52)&gt;0,'10-12'!K52,"")</f>
        <v>0</v>
      </c>
      <c r="J46" s="404"/>
    </row>
    <row r="47" spans="7:10" ht="23.25" customHeight="1" x14ac:dyDescent="0.2">
      <c r="G47" s="403" t="str">
        <f>+IF(LEN('OSNOVNA PLAČA'!B47)&gt;0,'LETNO OBVESTILO'!V53,"")</f>
        <v>38   A38</v>
      </c>
      <c r="H47" s="402"/>
      <c r="I47" s="398">
        <f ca="1">IF(LEN('10-12'!B53)&gt;0,'10-12'!K53,"")</f>
        <v>0</v>
      </c>
      <c r="J47" s="404"/>
    </row>
    <row r="48" spans="7:10" ht="23.25" customHeight="1" x14ac:dyDescent="0.2">
      <c r="G48" s="403" t="str">
        <f>+IF(LEN('OSNOVNA PLAČA'!B48)&gt;0,'LETNO OBVESTILO'!V54,"")</f>
        <v>39   A39</v>
      </c>
      <c r="H48" s="402"/>
      <c r="I48" s="398">
        <f ca="1">IF(LEN('10-12'!B54)&gt;0,'10-12'!K54,"")</f>
        <v>0</v>
      </c>
      <c r="J48" s="404"/>
    </row>
    <row r="49" spans="7:10" ht="23.25" customHeight="1" x14ac:dyDescent="0.2">
      <c r="G49" s="403" t="str">
        <f>+IF(LEN('OSNOVNA PLAČA'!B49)&gt;0,'LETNO OBVESTILO'!V55,"")</f>
        <v>40   A40</v>
      </c>
      <c r="H49" s="402"/>
      <c r="I49" s="398">
        <f ca="1">IF(LEN('10-12'!B55)&gt;0,'10-12'!K55,"")</f>
        <v>0</v>
      </c>
      <c r="J49" s="404"/>
    </row>
    <row r="50" spans="7:10" ht="23.25" customHeight="1" x14ac:dyDescent="0.2">
      <c r="G50" s="403" t="str">
        <f>+IF(LEN('OSNOVNA PLAČA'!B50)&gt;0,'LETNO OBVESTILO'!V56,"")</f>
        <v>41   A41</v>
      </c>
      <c r="H50" s="402"/>
      <c r="I50" s="398">
        <f ca="1">IF(LEN('10-12'!B56)&gt;0,'10-12'!K56,"")</f>
        <v>0</v>
      </c>
      <c r="J50" s="404"/>
    </row>
    <row r="51" spans="7:10" ht="23.25" customHeight="1" x14ac:dyDescent="0.2">
      <c r="G51" s="403" t="str">
        <f>+IF(LEN('OSNOVNA PLAČA'!B51)&gt;0,'LETNO OBVESTILO'!V57,"")</f>
        <v>42   A42</v>
      </c>
      <c r="H51" s="402"/>
      <c r="I51" s="398">
        <f ca="1">IF(LEN('10-12'!B57)&gt;0,'10-12'!K57,"")</f>
        <v>0</v>
      </c>
      <c r="J51" s="404"/>
    </row>
    <row r="52" spans="7:10" ht="23.25" customHeight="1" x14ac:dyDescent="0.2">
      <c r="G52" s="403" t="str">
        <f>+IF(LEN('OSNOVNA PLAČA'!B52)&gt;0,'LETNO OBVESTILO'!V58,"")</f>
        <v>43   A43</v>
      </c>
      <c r="H52" s="402"/>
      <c r="I52" s="398">
        <f ca="1">IF(LEN('10-12'!B58)&gt;0,'10-12'!K58,"")</f>
        <v>0</v>
      </c>
      <c r="J52" s="404"/>
    </row>
    <row r="53" spans="7:10" ht="23.25" customHeight="1" x14ac:dyDescent="0.2">
      <c r="G53" s="403" t="str">
        <f>+IF(LEN('OSNOVNA PLAČA'!B53)&gt;0,'LETNO OBVESTILO'!V59,"")</f>
        <v>44   A44</v>
      </c>
      <c r="H53" s="402"/>
      <c r="I53" s="398">
        <f ca="1">IF(LEN('10-12'!B59)&gt;0,'10-12'!K59,"")</f>
        <v>0</v>
      </c>
      <c r="J53" s="404"/>
    </row>
    <row r="54" spans="7:10" ht="23.25" customHeight="1" x14ac:dyDescent="0.2">
      <c r="G54" s="403" t="str">
        <f>+IF(LEN('OSNOVNA PLAČA'!B54)&gt;0,'LETNO OBVESTILO'!V60,"")</f>
        <v>45   A45</v>
      </c>
      <c r="H54" s="402"/>
      <c r="I54" s="398">
        <f ca="1">IF(LEN('10-12'!B60)&gt;0,'10-12'!K60,"")</f>
        <v>0</v>
      </c>
      <c r="J54" s="404"/>
    </row>
    <row r="55" spans="7:10" ht="23.25" customHeight="1" x14ac:dyDescent="0.2">
      <c r="G55" s="403" t="str">
        <f>+IF(LEN('OSNOVNA PLAČA'!B55)&gt;0,'LETNO OBVESTILO'!V61,"")</f>
        <v>46   A46</v>
      </c>
      <c r="H55" s="402"/>
      <c r="I55" s="398">
        <f ca="1">IF(LEN('10-12'!B61)&gt;0,'10-12'!K61,"")</f>
        <v>0</v>
      </c>
      <c r="J55" s="404"/>
    </row>
    <row r="56" spans="7:10" ht="23.25" customHeight="1" x14ac:dyDescent="0.2">
      <c r="G56" s="403" t="str">
        <f>+IF(LEN('OSNOVNA PLAČA'!B56)&gt;0,'LETNO OBVESTILO'!V62,"")</f>
        <v>47   A47</v>
      </c>
      <c r="H56" s="402"/>
      <c r="I56" s="398">
        <f ca="1">IF(LEN('10-12'!B62)&gt;0,'10-12'!K62,"")</f>
        <v>0</v>
      </c>
      <c r="J56" s="404"/>
    </row>
    <row r="57" spans="7:10" ht="23.25" customHeight="1" x14ac:dyDescent="0.2">
      <c r="G57" s="403" t="str">
        <f>+IF(LEN('OSNOVNA PLAČA'!B57)&gt;0,'LETNO OBVESTILO'!V63,"")</f>
        <v>48   A48</v>
      </c>
      <c r="H57" s="402"/>
      <c r="I57" s="398">
        <f ca="1">IF(LEN('10-12'!B63)&gt;0,'10-12'!K63,"")</f>
        <v>0</v>
      </c>
      <c r="J57" s="404"/>
    </row>
    <row r="58" spans="7:10" ht="23.25" customHeight="1" x14ac:dyDescent="0.2">
      <c r="G58" s="403" t="str">
        <f>+IF(LEN('OSNOVNA PLAČA'!B58)&gt;0,'LETNO OBVESTILO'!V64,"")</f>
        <v>49   A49</v>
      </c>
      <c r="H58" s="402"/>
      <c r="I58" s="398">
        <f ca="1">IF(LEN('10-12'!B64)&gt;0,'10-12'!K64,"")</f>
        <v>0</v>
      </c>
      <c r="J58" s="404"/>
    </row>
    <row r="59" spans="7:10" ht="23.25" customHeight="1" x14ac:dyDescent="0.2">
      <c r="G59" s="403" t="str">
        <f>+IF(LEN('OSNOVNA PLAČA'!B59)&gt;0,'LETNO OBVESTILO'!V65,"")</f>
        <v>50   A50</v>
      </c>
      <c r="H59" s="402"/>
      <c r="I59" s="398">
        <f ca="1">IF(LEN('10-12'!B65)&gt;0,'10-12'!K65,"")</f>
        <v>0</v>
      </c>
      <c r="J59" s="404"/>
    </row>
    <row r="60" spans="7:10" ht="23.25" customHeight="1" x14ac:dyDescent="0.2">
      <c r="G60" s="403" t="str">
        <f>+IF(LEN('OSNOVNA PLAČA'!B60)&gt;0,'LETNO OBVESTILO'!V66,"")</f>
        <v>51   A51</v>
      </c>
      <c r="H60" s="402"/>
      <c r="I60" s="398">
        <f ca="1">IF(LEN('10-12'!B66)&gt;0,'10-12'!K66,"")</f>
        <v>0</v>
      </c>
      <c r="J60" s="404"/>
    </row>
    <row r="61" spans="7:10" ht="23.25" customHeight="1" x14ac:dyDescent="0.2">
      <c r="G61" s="403" t="str">
        <f>+IF(LEN('OSNOVNA PLAČA'!B61)&gt;0,'LETNO OBVESTILO'!V67,"")</f>
        <v>52   A52</v>
      </c>
      <c r="H61" s="402"/>
      <c r="I61" s="398">
        <f ca="1">IF(LEN('10-12'!B67)&gt;0,'10-12'!K67,"")</f>
        <v>0</v>
      </c>
      <c r="J61" s="404"/>
    </row>
    <row r="62" spans="7:10" ht="23.25" customHeight="1" x14ac:dyDescent="0.2">
      <c r="G62" s="403" t="str">
        <f>+IF(LEN('OSNOVNA PLAČA'!B62)&gt;0,'LETNO OBVESTILO'!V68,"")</f>
        <v>53   A53</v>
      </c>
      <c r="H62" s="402"/>
      <c r="I62" s="398">
        <f ca="1">IF(LEN('10-12'!B68)&gt;0,'10-12'!K68,"")</f>
        <v>0</v>
      </c>
      <c r="J62" s="404"/>
    </row>
    <row r="63" spans="7:10" ht="23.25" customHeight="1" x14ac:dyDescent="0.2">
      <c r="G63" s="403" t="str">
        <f>+IF(LEN('OSNOVNA PLAČA'!B63)&gt;0,'LETNO OBVESTILO'!V69,"")</f>
        <v>54   A54</v>
      </c>
      <c r="H63" s="402"/>
      <c r="I63" s="398">
        <f ca="1">IF(LEN('10-12'!B69)&gt;0,'10-12'!K69,"")</f>
        <v>0</v>
      </c>
      <c r="J63" s="404"/>
    </row>
    <row r="64" spans="7:10" ht="23.25" customHeight="1" x14ac:dyDescent="0.2">
      <c r="G64" s="403" t="str">
        <f>+IF(LEN('OSNOVNA PLAČA'!B64)&gt;0,'LETNO OBVESTILO'!V70,"")</f>
        <v>55   A55</v>
      </c>
      <c r="H64" s="402"/>
      <c r="I64" s="398">
        <f ca="1">IF(LEN('10-12'!B70)&gt;0,'10-12'!K70,"")</f>
        <v>0</v>
      </c>
      <c r="J64" s="404"/>
    </row>
    <row r="65" spans="7:10" ht="23.25" customHeight="1" x14ac:dyDescent="0.2">
      <c r="G65" s="403" t="str">
        <f>+IF(LEN('OSNOVNA PLAČA'!B65)&gt;0,'LETNO OBVESTILO'!V71,"")</f>
        <v>56   A56</v>
      </c>
      <c r="H65" s="402"/>
      <c r="I65" s="398">
        <f ca="1">IF(LEN('10-12'!B71)&gt;0,'10-12'!K71,"")</f>
        <v>0</v>
      </c>
      <c r="J65" s="404"/>
    </row>
    <row r="66" spans="7:10" ht="23.25" customHeight="1" x14ac:dyDescent="0.2">
      <c r="G66" s="403" t="str">
        <f>+IF(LEN('OSNOVNA PLAČA'!B66)&gt;0,'LETNO OBVESTILO'!V72,"")</f>
        <v>57   A57</v>
      </c>
      <c r="H66" s="402"/>
      <c r="I66" s="398">
        <f ca="1">IF(LEN('10-12'!B72)&gt;0,'10-12'!K72,"")</f>
        <v>0</v>
      </c>
      <c r="J66" s="404"/>
    </row>
    <row r="67" spans="7:10" ht="23.25" customHeight="1" x14ac:dyDescent="0.2">
      <c r="G67" s="403" t="str">
        <f>+IF(LEN('OSNOVNA PLAČA'!B67)&gt;0,'LETNO OBVESTILO'!V73,"")</f>
        <v>58   A58</v>
      </c>
      <c r="H67" s="402"/>
      <c r="I67" s="398">
        <f ca="1">IF(LEN('10-12'!B73)&gt;0,'10-12'!K73,"")</f>
        <v>0</v>
      </c>
      <c r="J67" s="404"/>
    </row>
    <row r="68" spans="7:10" ht="23.25" customHeight="1" x14ac:dyDescent="0.2">
      <c r="G68" s="403" t="str">
        <f>+IF(LEN('OSNOVNA PLAČA'!B68)&gt;0,'LETNO OBVESTILO'!V74,"")</f>
        <v>59   A59</v>
      </c>
      <c r="H68" s="402"/>
      <c r="I68" s="398">
        <f ca="1">IF(LEN('10-12'!B74)&gt;0,'10-12'!K74,"")</f>
        <v>0</v>
      </c>
      <c r="J68" s="404"/>
    </row>
    <row r="69" spans="7:10" ht="23.25" customHeight="1" x14ac:dyDescent="0.2">
      <c r="G69" s="403" t="str">
        <f>+IF(LEN('OSNOVNA PLAČA'!B69)&gt;0,'LETNO OBVESTILO'!V75,"")</f>
        <v>60   A60</v>
      </c>
      <c r="H69" s="402"/>
      <c r="I69" s="398">
        <f ca="1">IF(LEN('10-12'!B75)&gt;0,'10-12'!K75,"")</f>
        <v>0</v>
      </c>
      <c r="J69" s="404"/>
    </row>
    <row r="70" spans="7:10" ht="23.25" customHeight="1" x14ac:dyDescent="0.2">
      <c r="G70" s="403" t="str">
        <f>+IF(LEN('OSNOVNA PLAČA'!B70)&gt;0,'LETNO OBVESTILO'!V76,"")</f>
        <v>61   A61</v>
      </c>
      <c r="H70" s="402"/>
      <c r="I70" s="398">
        <f ca="1">IF(LEN('10-12'!B76)&gt;0,'10-12'!K76,"")</f>
        <v>0</v>
      </c>
      <c r="J70" s="404"/>
    </row>
    <row r="71" spans="7:10" ht="23.25" customHeight="1" x14ac:dyDescent="0.2">
      <c r="G71" s="403" t="str">
        <f>+IF(LEN('OSNOVNA PLAČA'!B71)&gt;0,'LETNO OBVESTILO'!V77,"")</f>
        <v>62   A62</v>
      </c>
      <c r="H71" s="402"/>
      <c r="I71" s="398">
        <f ca="1">IF(LEN('10-12'!B77)&gt;0,'10-12'!K77,"")</f>
        <v>0</v>
      </c>
      <c r="J71" s="404"/>
    </row>
    <row r="72" spans="7:10" ht="23.25" customHeight="1" x14ac:dyDescent="0.2">
      <c r="G72" s="403" t="str">
        <f>+IF(LEN('OSNOVNA PLAČA'!B72)&gt;0,'LETNO OBVESTILO'!V78,"")</f>
        <v>63   A63</v>
      </c>
      <c r="H72" s="402"/>
      <c r="I72" s="398">
        <f ca="1">IF(LEN('10-12'!B78)&gt;0,'10-12'!K78,"")</f>
        <v>0</v>
      </c>
      <c r="J72" s="404"/>
    </row>
    <row r="73" spans="7:10" ht="23.25" customHeight="1" x14ac:dyDescent="0.2">
      <c r="G73" s="403" t="str">
        <f>+IF(LEN('OSNOVNA PLAČA'!B73)&gt;0,'LETNO OBVESTILO'!V79,"")</f>
        <v>64   A64</v>
      </c>
      <c r="H73" s="402"/>
      <c r="I73" s="398">
        <f ca="1">IF(LEN('10-12'!B79)&gt;0,'10-12'!K79,"")</f>
        <v>0</v>
      </c>
      <c r="J73" s="404"/>
    </row>
    <row r="74" spans="7:10" ht="23.25" customHeight="1" x14ac:dyDescent="0.2">
      <c r="G74" s="403" t="str">
        <f>+IF(LEN('OSNOVNA PLAČA'!B74)&gt;0,'LETNO OBVESTILO'!V80,"")</f>
        <v>65   A65</v>
      </c>
      <c r="H74" s="402"/>
      <c r="I74" s="398">
        <f ca="1">IF(LEN('10-12'!B80)&gt;0,'10-12'!K80,"")</f>
        <v>0</v>
      </c>
      <c r="J74" s="404"/>
    </row>
    <row r="75" spans="7:10" ht="23.25" customHeight="1" x14ac:dyDescent="0.2">
      <c r="G75" s="403" t="str">
        <f>+IF(LEN('OSNOVNA PLAČA'!B75)&gt;0,'LETNO OBVESTILO'!V81,"")</f>
        <v>66   A66</v>
      </c>
      <c r="H75" s="402"/>
      <c r="I75" s="398">
        <f ca="1">IF(LEN('10-12'!B81)&gt;0,'10-12'!K81,"")</f>
        <v>0</v>
      </c>
      <c r="J75" s="404"/>
    </row>
    <row r="76" spans="7:10" ht="23.25" customHeight="1" x14ac:dyDescent="0.2">
      <c r="G76" s="403" t="str">
        <f>+IF(LEN('OSNOVNA PLAČA'!B76)&gt;0,'LETNO OBVESTILO'!V82,"")</f>
        <v>67   A67</v>
      </c>
      <c r="H76" s="402"/>
      <c r="I76" s="398">
        <f ca="1">IF(LEN('10-12'!B82)&gt;0,'10-12'!K82,"")</f>
        <v>0</v>
      </c>
      <c r="J76" s="404"/>
    </row>
    <row r="77" spans="7:10" ht="23.25" customHeight="1" x14ac:dyDescent="0.2">
      <c r="G77" s="403" t="str">
        <f>+IF(LEN('OSNOVNA PLAČA'!B77)&gt;0,'LETNO OBVESTILO'!V83,"")</f>
        <v>68   A68</v>
      </c>
      <c r="H77" s="402"/>
      <c r="I77" s="398">
        <f ca="1">IF(LEN('10-12'!B83)&gt;0,'10-12'!K83,"")</f>
        <v>0</v>
      </c>
      <c r="J77" s="404"/>
    </row>
    <row r="78" spans="7:10" ht="23.25" customHeight="1" x14ac:dyDescent="0.2">
      <c r="G78" s="403" t="str">
        <f>+IF(LEN('OSNOVNA PLAČA'!B78)&gt;0,'LETNO OBVESTILO'!V84,"")</f>
        <v>69   A69</v>
      </c>
      <c r="H78" s="402"/>
      <c r="I78" s="398">
        <f ca="1">IF(LEN('10-12'!B84)&gt;0,'10-12'!K84,"")</f>
        <v>0</v>
      </c>
      <c r="J78" s="404"/>
    </row>
    <row r="79" spans="7:10" ht="23.25" customHeight="1" x14ac:dyDescent="0.2">
      <c r="G79" s="403" t="str">
        <f>+IF(LEN('OSNOVNA PLAČA'!B79)&gt;0,'LETNO OBVESTILO'!V85,"")</f>
        <v>70   A70</v>
      </c>
      <c r="H79" s="402"/>
      <c r="I79" s="398">
        <f ca="1">IF(LEN('10-12'!B85)&gt;0,'10-12'!K85,"")</f>
        <v>0</v>
      </c>
      <c r="J79" s="404"/>
    </row>
    <row r="80" spans="7:10" ht="23.25" customHeight="1" x14ac:dyDescent="0.2">
      <c r="G80" s="403" t="str">
        <f>+IF(LEN('OSNOVNA PLAČA'!B80)&gt;0,'LETNO OBVESTILO'!V86,"")</f>
        <v>71   A71</v>
      </c>
      <c r="H80" s="402"/>
      <c r="I80" s="398">
        <f ca="1">IF(LEN('10-12'!B86)&gt;0,'10-12'!K86,"")</f>
        <v>0</v>
      </c>
      <c r="J80" s="404"/>
    </row>
    <row r="81" spans="7:10" ht="23.25" customHeight="1" x14ac:dyDescent="0.2">
      <c r="G81" s="403" t="str">
        <f>+IF(LEN('OSNOVNA PLAČA'!B81)&gt;0,'LETNO OBVESTILO'!V87,"")</f>
        <v>72   A72</v>
      </c>
      <c r="H81" s="402"/>
      <c r="I81" s="398">
        <f ca="1">IF(LEN('10-12'!B87)&gt;0,'10-12'!K87,"")</f>
        <v>0</v>
      </c>
      <c r="J81" s="404"/>
    </row>
    <row r="82" spans="7:10" ht="23.25" customHeight="1" x14ac:dyDescent="0.2">
      <c r="G82" s="403" t="str">
        <f>+IF(LEN('OSNOVNA PLAČA'!B82)&gt;0,'LETNO OBVESTILO'!V88,"")</f>
        <v>73   A73</v>
      </c>
      <c r="H82" s="402"/>
      <c r="I82" s="398">
        <f ca="1">IF(LEN('10-12'!B88)&gt;0,'10-12'!K88,"")</f>
        <v>0</v>
      </c>
      <c r="J82" s="404"/>
    </row>
    <row r="83" spans="7:10" ht="23.25" customHeight="1" x14ac:dyDescent="0.2">
      <c r="G83" s="403" t="str">
        <f>+IF(LEN('OSNOVNA PLAČA'!B83)&gt;0,'LETNO OBVESTILO'!V89,"")</f>
        <v>74   A74</v>
      </c>
      <c r="H83" s="402"/>
      <c r="I83" s="398">
        <f ca="1">IF(LEN('10-12'!B89)&gt;0,'10-12'!K89,"")</f>
        <v>0</v>
      </c>
      <c r="J83" s="404"/>
    </row>
    <row r="84" spans="7:10" ht="23.25" customHeight="1" x14ac:dyDescent="0.2">
      <c r="G84" s="403" t="str">
        <f>+IF(LEN('OSNOVNA PLAČA'!B84)&gt;0,'LETNO OBVESTILO'!V90,"")</f>
        <v>75   A75</v>
      </c>
      <c r="H84" s="402"/>
      <c r="I84" s="398">
        <f ca="1">IF(LEN('10-12'!B90)&gt;0,'10-12'!K90,"")</f>
        <v>0</v>
      </c>
      <c r="J84" s="404"/>
    </row>
    <row r="85" spans="7:10" ht="23.25" customHeight="1" x14ac:dyDescent="0.2">
      <c r="G85" s="403" t="str">
        <f>+IF(LEN('OSNOVNA PLAČA'!B85)&gt;0,'LETNO OBVESTILO'!V91,"")</f>
        <v>76   A76</v>
      </c>
      <c r="H85" s="402"/>
      <c r="I85" s="398">
        <f ca="1">IF(LEN('10-12'!B91)&gt;0,'10-12'!K91,"")</f>
        <v>0</v>
      </c>
      <c r="J85" s="404"/>
    </row>
    <row r="86" spans="7:10" ht="23.25" customHeight="1" x14ac:dyDescent="0.2">
      <c r="G86" s="403" t="str">
        <f>+IF(LEN('OSNOVNA PLAČA'!B86)&gt;0,'LETNO OBVESTILO'!V92,"")</f>
        <v>77   A77</v>
      </c>
      <c r="H86" s="402"/>
      <c r="I86" s="398">
        <f ca="1">IF(LEN('10-12'!B92)&gt;0,'10-12'!K92,"")</f>
        <v>0</v>
      </c>
      <c r="J86" s="404"/>
    </row>
    <row r="87" spans="7:10" ht="23.25" customHeight="1" x14ac:dyDescent="0.2">
      <c r="G87" s="403" t="str">
        <f>+IF(LEN('OSNOVNA PLAČA'!B87)&gt;0,'LETNO OBVESTILO'!V93,"")</f>
        <v>78   A78</v>
      </c>
      <c r="H87" s="402"/>
      <c r="I87" s="398">
        <f ca="1">IF(LEN('10-12'!B93)&gt;0,'10-12'!K93,"")</f>
        <v>0</v>
      </c>
      <c r="J87" s="404"/>
    </row>
    <row r="88" spans="7:10" ht="23.25" customHeight="1" x14ac:dyDescent="0.2">
      <c r="G88" s="403" t="str">
        <f>+IF(LEN('OSNOVNA PLAČA'!B88)&gt;0,'LETNO OBVESTILO'!V94,"")</f>
        <v>79   A79</v>
      </c>
      <c r="H88" s="402"/>
      <c r="I88" s="398">
        <f ca="1">IF(LEN('10-12'!B94)&gt;0,'10-12'!K94,"")</f>
        <v>0</v>
      </c>
      <c r="J88" s="404"/>
    </row>
    <row r="89" spans="7:10" ht="23.25" customHeight="1" x14ac:dyDescent="0.2">
      <c r="G89" s="403" t="str">
        <f>+IF(LEN('OSNOVNA PLAČA'!B89)&gt;0,'LETNO OBVESTILO'!V95,"")</f>
        <v>80   A80</v>
      </c>
      <c r="H89" s="402"/>
      <c r="I89" s="398">
        <f ca="1">IF(LEN('10-12'!B95)&gt;0,'10-12'!K95,"")</f>
        <v>0</v>
      </c>
      <c r="J89" s="404"/>
    </row>
    <row r="90" spans="7:10" ht="23.25" customHeight="1" x14ac:dyDescent="0.2">
      <c r="G90" s="403" t="str">
        <f>+IF(LEN('OSNOVNA PLAČA'!B90)&gt;0,'LETNO OBVESTILO'!V96,"")</f>
        <v>81   A81</v>
      </c>
      <c r="H90" s="402"/>
      <c r="I90" s="398">
        <f ca="1">IF(LEN('10-12'!B96)&gt;0,'10-12'!K96,"")</f>
        <v>0</v>
      </c>
      <c r="J90" s="404"/>
    </row>
    <row r="91" spans="7:10" ht="23.25" customHeight="1" x14ac:dyDescent="0.2">
      <c r="G91" s="403" t="str">
        <f>+IF(LEN('OSNOVNA PLAČA'!B91)&gt;0,'LETNO OBVESTILO'!V97,"")</f>
        <v>82   A82</v>
      </c>
      <c r="H91" s="402"/>
      <c r="I91" s="398">
        <f ca="1">IF(LEN('10-12'!B97)&gt;0,'10-12'!K97,"")</f>
        <v>0</v>
      </c>
      <c r="J91" s="404"/>
    </row>
    <row r="92" spans="7:10" ht="23.25" customHeight="1" x14ac:dyDescent="0.2">
      <c r="G92" s="403" t="str">
        <f>+IF(LEN('OSNOVNA PLAČA'!B92)&gt;0,'LETNO OBVESTILO'!V98,"")</f>
        <v>83   A83</v>
      </c>
      <c r="H92" s="402"/>
      <c r="I92" s="398">
        <f ca="1">IF(LEN('10-12'!B98)&gt;0,'10-12'!K98,"")</f>
        <v>0</v>
      </c>
      <c r="J92" s="404"/>
    </row>
    <row r="93" spans="7:10" ht="23.25" customHeight="1" x14ac:dyDescent="0.2">
      <c r="G93" s="403" t="str">
        <f>+IF(LEN('OSNOVNA PLAČA'!B93)&gt;0,'LETNO OBVESTILO'!V99,"")</f>
        <v>84   A84</v>
      </c>
      <c r="H93" s="402"/>
      <c r="I93" s="398">
        <f ca="1">IF(LEN('10-12'!B99)&gt;0,'10-12'!K99,"")</f>
        <v>0</v>
      </c>
      <c r="J93" s="404"/>
    </row>
    <row r="94" spans="7:10" ht="23.25" customHeight="1" x14ac:dyDescent="0.2">
      <c r="G94" s="403" t="str">
        <f>+IF(LEN('OSNOVNA PLAČA'!B94)&gt;0,'LETNO OBVESTILO'!V100,"")</f>
        <v>85   A85</v>
      </c>
      <c r="H94" s="402"/>
      <c r="I94" s="398">
        <f ca="1">IF(LEN('10-12'!B100)&gt;0,'10-12'!K100,"")</f>
        <v>0</v>
      </c>
      <c r="J94" s="404"/>
    </row>
    <row r="95" spans="7:10" ht="23.25" customHeight="1" x14ac:dyDescent="0.2">
      <c r="G95" s="403" t="str">
        <f>+IF(LEN('OSNOVNA PLAČA'!B95)&gt;0,'LETNO OBVESTILO'!V101,"")</f>
        <v>86   A86</v>
      </c>
      <c r="H95" s="402"/>
      <c r="I95" s="398">
        <f ca="1">IF(LEN('10-12'!B101)&gt;0,'10-12'!K101,"")</f>
        <v>0</v>
      </c>
      <c r="J95" s="404"/>
    </row>
    <row r="96" spans="7:10" ht="23.25" customHeight="1" x14ac:dyDescent="0.2">
      <c r="G96" s="403" t="str">
        <f>+IF(LEN('OSNOVNA PLAČA'!B96)&gt;0,'LETNO OBVESTILO'!V102,"")</f>
        <v>87   A87</v>
      </c>
      <c r="H96" s="402"/>
      <c r="I96" s="398">
        <f ca="1">IF(LEN('10-12'!B102)&gt;0,'10-12'!K102,"")</f>
        <v>0</v>
      </c>
      <c r="J96" s="404"/>
    </row>
    <row r="97" spans="7:10" ht="23.25" customHeight="1" x14ac:dyDescent="0.2">
      <c r="G97" s="403" t="str">
        <f>+IF(LEN('OSNOVNA PLAČA'!B97)&gt;0,'LETNO OBVESTILO'!V103,"")</f>
        <v>88   A88</v>
      </c>
      <c r="H97" s="402"/>
      <c r="I97" s="398">
        <f ca="1">IF(LEN('10-12'!B103)&gt;0,'10-12'!K103,"")</f>
        <v>0</v>
      </c>
      <c r="J97" s="404"/>
    </row>
    <row r="98" spans="7:10" ht="23.25" customHeight="1" x14ac:dyDescent="0.2">
      <c r="G98" s="403" t="str">
        <f>+IF(LEN('OSNOVNA PLAČA'!B98)&gt;0,'LETNO OBVESTILO'!V104,"")</f>
        <v>89   A89</v>
      </c>
      <c r="H98" s="402"/>
      <c r="I98" s="398">
        <f ca="1">IF(LEN('10-12'!B104)&gt;0,'10-12'!K104,"")</f>
        <v>0</v>
      </c>
      <c r="J98" s="404"/>
    </row>
    <row r="99" spans="7:10" ht="23.25" customHeight="1" x14ac:dyDescent="0.2">
      <c r="G99" s="403" t="str">
        <f>+IF(LEN('OSNOVNA PLAČA'!B99)&gt;0,'LETNO OBVESTILO'!V105,"")</f>
        <v>90   A90</v>
      </c>
      <c r="H99" s="402"/>
      <c r="I99" s="398">
        <f ca="1">IF(LEN('10-12'!B105)&gt;0,'10-12'!K105,"")</f>
        <v>0</v>
      </c>
      <c r="J99" s="404"/>
    </row>
    <row r="100" spans="7:10" ht="23.25" customHeight="1" x14ac:dyDescent="0.2">
      <c r="G100" s="403" t="str">
        <f>+IF(LEN('OSNOVNA PLAČA'!B100)&gt;0,'LETNO OBVESTILO'!V106,"")</f>
        <v>91   A91</v>
      </c>
      <c r="H100" s="402"/>
      <c r="I100" s="398">
        <f ca="1">IF(LEN('10-12'!B106)&gt;0,'10-12'!K106,"")</f>
        <v>0</v>
      </c>
      <c r="J100" s="404"/>
    </row>
    <row r="101" spans="7:10" ht="23.25" customHeight="1" x14ac:dyDescent="0.2">
      <c r="G101" s="403" t="str">
        <f>+IF(LEN('OSNOVNA PLAČA'!B101)&gt;0,'LETNO OBVESTILO'!V107,"")</f>
        <v>92   A92</v>
      </c>
      <c r="H101" s="402"/>
      <c r="I101" s="398">
        <f ca="1">IF(LEN('10-12'!B107)&gt;0,'10-12'!K107,"")</f>
        <v>0</v>
      </c>
      <c r="J101" s="404"/>
    </row>
    <row r="102" spans="7:10" ht="23.25" customHeight="1" x14ac:dyDescent="0.2">
      <c r="G102" s="403" t="str">
        <f>+IF(LEN('OSNOVNA PLAČA'!B102)&gt;0,'LETNO OBVESTILO'!V108,"")</f>
        <v>93   A93</v>
      </c>
      <c r="H102" s="402"/>
      <c r="I102" s="398">
        <f ca="1">IF(LEN('10-12'!B108)&gt;0,'10-12'!K108,"")</f>
        <v>0</v>
      </c>
      <c r="J102" s="404"/>
    </row>
    <row r="103" spans="7:10" ht="23.25" customHeight="1" x14ac:dyDescent="0.2">
      <c r="G103" s="403" t="str">
        <f>+IF(LEN('OSNOVNA PLAČA'!B103)&gt;0,'LETNO OBVESTILO'!V109,"")</f>
        <v>94   A94</v>
      </c>
      <c r="H103" s="402"/>
      <c r="I103" s="398">
        <f ca="1">IF(LEN('10-12'!B109)&gt;0,'10-12'!K109,"")</f>
        <v>0</v>
      </c>
      <c r="J103" s="404"/>
    </row>
    <row r="104" spans="7:10" ht="23.25" customHeight="1" x14ac:dyDescent="0.2">
      <c r="G104" s="403" t="str">
        <f>+IF(LEN('OSNOVNA PLAČA'!B104)&gt;0,'LETNO OBVESTILO'!V110,"")</f>
        <v>95   A95</v>
      </c>
      <c r="H104" s="402"/>
      <c r="I104" s="398">
        <f ca="1">IF(LEN('10-12'!B110)&gt;0,'10-12'!K110,"")</f>
        <v>0</v>
      </c>
      <c r="J104" s="404"/>
    </row>
    <row r="105" spans="7:10" ht="23.25" customHeight="1" x14ac:dyDescent="0.2">
      <c r="G105" s="403" t="str">
        <f>+IF(LEN('OSNOVNA PLAČA'!B105)&gt;0,'LETNO OBVESTILO'!V111,"")</f>
        <v>96   A96</v>
      </c>
      <c r="H105" s="402"/>
      <c r="I105" s="398">
        <f ca="1">IF(LEN('10-12'!B111)&gt;0,'10-12'!K111,"")</f>
        <v>0</v>
      </c>
      <c r="J105" s="404"/>
    </row>
    <row r="106" spans="7:10" ht="23.25" customHeight="1" x14ac:dyDescent="0.2">
      <c r="G106" s="403" t="str">
        <f>+IF(LEN('OSNOVNA PLAČA'!B106)&gt;0,'LETNO OBVESTILO'!V112,"")</f>
        <v>97   A97</v>
      </c>
      <c r="H106" s="402"/>
      <c r="I106" s="398">
        <f ca="1">IF(LEN('10-12'!B112)&gt;0,'10-12'!K112,"")</f>
        <v>0</v>
      </c>
      <c r="J106" s="404"/>
    </row>
    <row r="107" spans="7:10" ht="23.25" customHeight="1" x14ac:dyDescent="0.2">
      <c r="G107" s="403" t="str">
        <f>+IF(LEN('OSNOVNA PLAČA'!B107)&gt;0,'LETNO OBVESTILO'!V113,"")</f>
        <v>98   A98</v>
      </c>
      <c r="H107" s="402"/>
      <c r="I107" s="398">
        <f ca="1">IF(LEN('10-12'!B113)&gt;0,'10-12'!K113,"")</f>
        <v>0</v>
      </c>
      <c r="J107" s="404"/>
    </row>
    <row r="108" spans="7:10" ht="23.25" customHeight="1" x14ac:dyDescent="0.2">
      <c r="G108" s="403" t="str">
        <f>+IF(LEN('OSNOVNA PLAČA'!B108)&gt;0,'LETNO OBVESTILO'!V114,"")</f>
        <v>99   A99</v>
      </c>
      <c r="H108" s="402"/>
      <c r="I108" s="398">
        <f ca="1">IF(LEN('10-12'!B114)&gt;0,'10-12'!K114,"")</f>
        <v>0</v>
      </c>
      <c r="J108" s="404"/>
    </row>
    <row r="109" spans="7:10" ht="23.25" customHeight="1" thickBot="1" x14ac:dyDescent="0.25">
      <c r="G109" s="405" t="str">
        <f>+IF(LEN('OSNOVNA PLAČA'!B109)&gt;0,'LETNO OBVESTILO'!V115,"")</f>
        <v>100   A100</v>
      </c>
      <c r="H109" s="406"/>
      <c r="I109" s="407">
        <f ca="1">IF(LEN('10-12'!B115)&gt;0,'10-12'!K115,"")</f>
        <v>0</v>
      </c>
      <c r="J109" s="408"/>
    </row>
  </sheetData>
  <mergeCells count="202"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V602"/>
  <sheetViews>
    <sheetView showGridLines="0" showRowColHeaders="0" showZeros="0" zoomScale="95" workbookViewId="0">
      <selection activeCell="C21" sqref="C21"/>
    </sheetView>
  </sheetViews>
  <sheetFormatPr defaultColWidth="9.140625" defaultRowHeight="12.75" x14ac:dyDescent="0.2"/>
  <cols>
    <col min="1" max="1" width="18.140625" style="6" customWidth="1"/>
    <col min="2" max="2" width="54.85546875" style="6" customWidth="1"/>
    <col min="3" max="3" width="17.7109375" style="6" customWidth="1"/>
    <col min="4" max="4" width="17.7109375" style="8" customWidth="1"/>
    <col min="5" max="16" width="12.7109375" style="8" customWidth="1"/>
    <col min="17" max="26" width="9.140625" style="32"/>
    <col min="27" max="16384" width="9.140625" style="6"/>
  </cols>
  <sheetData>
    <row r="1" spans="1:48" ht="15.75" x14ac:dyDescent="0.2">
      <c r="A1" s="32"/>
      <c r="B1" s="44" t="str">
        <f>+'OSNOVNA PLAČA'!B1</f>
        <v>Priloga 2: trimesečno izplačilo redne delovne uspešnosti</v>
      </c>
      <c r="C1" s="32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8" ht="15.75" x14ac:dyDescent="0.2">
      <c r="A2" s="32"/>
      <c r="B2" s="44"/>
      <c r="C2" s="32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8" ht="15" customHeight="1" x14ac:dyDescent="0.2">
      <c r="A3" s="32"/>
      <c r="B3" s="153" t="s">
        <v>7</v>
      </c>
      <c r="C3" s="258" t="str">
        <f>+IF(LEN('OSNOVNA PLAČA'!D3)&gt;0,'OSNOVNA PLAČA'!D3,"")</f>
        <v xml:space="preserve">šifra </v>
      </c>
      <c r="D3" s="258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5" customHeight="1" x14ac:dyDescent="0.2">
      <c r="A4" s="32"/>
      <c r="B4" s="153" t="s">
        <v>8</v>
      </c>
      <c r="C4" s="259" t="str">
        <f>+IF(LEN('OSNOVNA PLAČA'!D4)&gt;0,'OSNOVNA PLAČA'!D4,"")</f>
        <v xml:space="preserve">enota </v>
      </c>
      <c r="D4" s="259"/>
      <c r="E4" s="259" t="str">
        <f>+IF(LEN('OSNOVNA PLAČA'!F4)&gt;0,'OSNOVNA PLAČA'!F4,"")</f>
        <v/>
      </c>
      <c r="F4" s="259"/>
      <c r="G4" s="259" t="str">
        <f>+IF(LEN('OSNOVNA PLAČA'!H4)&gt;0,'OSNOVNA PLAČA'!H4,"")</f>
        <v/>
      </c>
      <c r="H4" s="259"/>
      <c r="I4" s="259" t="str">
        <f>+IF(LEN('OSNOVNA PLAČA'!J4)&gt;0,'OSNOVNA PLAČA'!J4,"")</f>
        <v/>
      </c>
      <c r="J4" s="259"/>
      <c r="K4" s="32"/>
      <c r="L4" s="32"/>
      <c r="M4" s="32"/>
      <c r="N4" s="32"/>
      <c r="O4" s="32"/>
      <c r="P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5" customHeight="1" x14ac:dyDescent="0.2">
      <c r="A5" s="32"/>
      <c r="B5" s="151" t="s">
        <v>59</v>
      </c>
      <c r="C5" s="260">
        <f>+IF(LEN('OSNOVNA PLAČA'!D5)&gt;0,'OSNOVNA PLAČA'!D5,"")</f>
        <v>2024</v>
      </c>
      <c r="D5" s="261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</row>
    <row r="6" spans="1:48" x14ac:dyDescent="0.2">
      <c r="A6" s="32"/>
      <c r="B6" s="47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s="17" customFormat="1" ht="33" customHeight="1" x14ac:dyDescent="0.2">
      <c r="A7" s="50"/>
      <c r="B7" s="257" t="s">
        <v>13</v>
      </c>
      <c r="C7" s="257"/>
      <c r="D7" s="257"/>
      <c r="E7" s="239" t="s">
        <v>111</v>
      </c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</row>
    <row r="8" spans="1:48" ht="13.5" thickBot="1" x14ac:dyDescent="0.25">
      <c r="A8" s="18" t="s">
        <v>229</v>
      </c>
      <c r="B8" s="150" t="s">
        <v>2</v>
      </c>
      <c r="C8" s="42" t="s">
        <v>11</v>
      </c>
      <c r="D8" s="43" t="s">
        <v>12</v>
      </c>
      <c r="E8" s="21" t="s">
        <v>233</v>
      </c>
      <c r="F8" s="21" t="s">
        <v>234</v>
      </c>
      <c r="G8" s="21" t="s">
        <v>235</v>
      </c>
      <c r="H8" s="21" t="s">
        <v>236</v>
      </c>
      <c r="I8" s="22" t="s">
        <v>237</v>
      </c>
      <c r="J8" s="21" t="s">
        <v>238</v>
      </c>
      <c r="K8" s="21" t="s">
        <v>39</v>
      </c>
      <c r="L8" s="21" t="s">
        <v>40</v>
      </c>
      <c r="M8" s="21" t="s">
        <v>41</v>
      </c>
      <c r="N8" s="21" t="s">
        <v>42</v>
      </c>
      <c r="O8" s="22" t="s">
        <v>43</v>
      </c>
      <c r="P8" s="21" t="s">
        <v>44</v>
      </c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</row>
    <row r="9" spans="1:48" s="29" customFormat="1" ht="13.5" thickTop="1" x14ac:dyDescent="0.2">
      <c r="A9" s="49"/>
      <c r="B9" s="149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</row>
    <row r="10" spans="1:48" ht="28.5" customHeight="1" x14ac:dyDescent="0.2">
      <c r="A10" s="51">
        <f>'OSNOVNA PLAČA'!A10</f>
        <v>1</v>
      </c>
      <c r="B10" s="157" t="str">
        <f>+IF(LEN('OSNOVNA PLAČA'!B10)&gt;0,'OSNOVNA PLAČA'!B10,"")</f>
        <v>A1</v>
      </c>
      <c r="C10" s="52" t="str">
        <f>+IF(LEN('OSNOVNA PLAČA'!C10)&gt;0,'OSNOVNA PLAČA'!C10,"")</f>
        <v>V</v>
      </c>
      <c r="D10" s="53">
        <f>+IF(LEN('OSNOVNA PLAČA'!D10)&gt;0,'OSNOVNA PLAČA'!D10,"")</f>
        <v>20</v>
      </c>
      <c r="E10" s="3">
        <v>1200</v>
      </c>
      <c r="F10" s="3">
        <v>1000</v>
      </c>
      <c r="G10" s="3">
        <v>900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0</v>
      </c>
      <c r="P10" s="3">
        <v>1000</v>
      </c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48" ht="28.5" customHeight="1" x14ac:dyDescent="0.2">
      <c r="A11" s="51">
        <f>'OSNOVNA PLAČA'!A11</f>
        <v>2</v>
      </c>
      <c r="B11" s="157" t="str">
        <f>+IF(LEN('OSNOVNA PLAČA'!B11)&gt;0,'OSNOVNA PLAČA'!B11,"")</f>
        <v>A2</v>
      </c>
      <c r="C11" s="52" t="str">
        <f>+IF(LEN('OSNOVNA PLAČA'!C11)&gt;0,'OSNOVNA PLAČA'!C11,"")</f>
        <v>VII</v>
      </c>
      <c r="D11" s="54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</row>
    <row r="12" spans="1:48" ht="28.5" customHeight="1" x14ac:dyDescent="0.2">
      <c r="A12" s="51">
        <f>'OSNOVNA PLAČA'!A12</f>
        <v>3</v>
      </c>
      <c r="B12" s="157" t="str">
        <f>+IF(LEN('OSNOVNA PLAČA'!B12)&gt;0,'OSNOVNA PLAČA'!B12,"")</f>
        <v>A3</v>
      </c>
      <c r="C12" s="52" t="str">
        <f>+IF(LEN('OSNOVNA PLAČA'!C12)&gt;0,'OSNOVNA PLAČA'!C12,"")</f>
        <v>VIII</v>
      </c>
      <c r="D12" s="54">
        <f>+IF(LEN('OSNOVNA PLAČA'!D12)&gt;0,'OSNOVNA PLAČA'!D12,"")</f>
        <v>48</v>
      </c>
      <c r="E12" s="5">
        <v>2800</v>
      </c>
      <c r="F12" s="5">
        <v>2800</v>
      </c>
      <c r="G12" s="5">
        <v>2800</v>
      </c>
      <c r="H12" s="5">
        <v>3000</v>
      </c>
      <c r="I12" s="5">
        <v>3000</v>
      </c>
      <c r="J12" s="5">
        <v>3000</v>
      </c>
      <c r="K12" s="5">
        <v>3000</v>
      </c>
      <c r="L12" s="5">
        <v>3000</v>
      </c>
      <c r="M12" s="5">
        <v>3000</v>
      </c>
      <c r="N12" s="5">
        <v>3000</v>
      </c>
      <c r="O12" s="5">
        <v>3000</v>
      </c>
      <c r="P12" s="5">
        <v>3000</v>
      </c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</row>
    <row r="13" spans="1:48" ht="28.5" customHeight="1" x14ac:dyDescent="0.2">
      <c r="A13" s="51">
        <f>'OSNOVNA PLAČA'!A13</f>
        <v>4</v>
      </c>
      <c r="B13" s="157" t="str">
        <f>+IF(LEN('OSNOVNA PLAČA'!B13)&gt;0,'OSNOVNA PLAČA'!B13,"")</f>
        <v>A4</v>
      </c>
      <c r="C13" s="52" t="str">
        <f>+IF(LEN('OSNOVNA PLAČA'!C13)&gt;0,'OSNOVNA PLAČA'!C13,"")</f>
        <v/>
      </c>
      <c r="D13" s="54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</row>
    <row r="14" spans="1:48" ht="28.5" customHeight="1" x14ac:dyDescent="0.2">
      <c r="A14" s="51">
        <f>'OSNOVNA PLAČA'!A14</f>
        <v>5</v>
      </c>
      <c r="B14" s="157" t="str">
        <f>+IF(LEN('OSNOVNA PLAČA'!B14)&gt;0,'OSNOVNA PLAČA'!B14,"")</f>
        <v>A5</v>
      </c>
      <c r="C14" s="52" t="str">
        <f>+IF(LEN('OSNOVNA PLAČA'!C14)&gt;0,'OSNOVNA PLAČA'!C14,"")</f>
        <v/>
      </c>
      <c r="D14" s="54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</row>
    <row r="15" spans="1:48" ht="28.5" customHeight="1" x14ac:dyDescent="0.2">
      <c r="A15" s="51">
        <f>'OSNOVNA PLAČA'!A15</f>
        <v>6</v>
      </c>
      <c r="B15" s="157" t="str">
        <f>+IF(LEN('OSNOVNA PLAČA'!B15)&gt;0,'OSNOVNA PLAČA'!B15,"")</f>
        <v>A6</v>
      </c>
      <c r="C15" s="52" t="str">
        <f>+IF(LEN('OSNOVNA PLAČA'!C15)&gt;0,'OSNOVNA PLAČA'!C15,"")</f>
        <v/>
      </c>
      <c r="D15" s="54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48" ht="28.5" customHeight="1" x14ac:dyDescent="0.2">
      <c r="A16" s="51">
        <f>'OSNOVNA PLAČA'!A16</f>
        <v>7</v>
      </c>
      <c r="B16" s="157" t="str">
        <f>+IF(LEN('OSNOVNA PLAČA'!B16)&gt;0,'OSNOVNA PLAČA'!B16,"")</f>
        <v>A7</v>
      </c>
      <c r="C16" s="52" t="str">
        <f>+IF(LEN('OSNOVNA PLAČA'!C16)&gt;0,'OSNOVNA PLAČA'!C16,"")</f>
        <v>IV</v>
      </c>
      <c r="D16" s="54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48" ht="28.5" customHeight="1" x14ac:dyDescent="0.2">
      <c r="A17" s="51">
        <f>'OSNOVNA PLAČA'!A17</f>
        <v>8</v>
      </c>
      <c r="B17" s="157" t="str">
        <f>+IF(LEN('OSNOVNA PLAČA'!B17)&gt;0,'OSNOVNA PLAČA'!B17,"")</f>
        <v>A8</v>
      </c>
      <c r="C17" s="52" t="str">
        <f>+IF(LEN('OSNOVNA PLAČA'!C17)&gt;0,'OSNOVNA PLAČA'!C17,"")</f>
        <v/>
      </c>
      <c r="D17" s="54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48" ht="28.5" customHeight="1" x14ac:dyDescent="0.2">
      <c r="A18" s="51">
        <f>'OSNOVNA PLAČA'!A18</f>
        <v>9</v>
      </c>
      <c r="B18" s="157" t="str">
        <f>+IF(LEN('OSNOVNA PLAČA'!B18)&gt;0,'OSNOVNA PLAČA'!B18,"")</f>
        <v>A9</v>
      </c>
      <c r="C18" s="52" t="str">
        <f>+IF(LEN('OSNOVNA PLAČA'!C18)&gt;0,'OSNOVNA PLAČA'!C18,"")</f>
        <v/>
      </c>
      <c r="D18" s="54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:48" ht="28.5" customHeight="1" x14ac:dyDescent="0.2">
      <c r="A19" s="51">
        <f>'OSNOVNA PLAČA'!A19</f>
        <v>10</v>
      </c>
      <c r="B19" s="157" t="str">
        <f>+IF(LEN('OSNOVNA PLAČA'!B19)&gt;0,'OSNOVNA PLAČA'!B19,"")</f>
        <v>A10</v>
      </c>
      <c r="C19" s="52" t="str">
        <f>+IF(LEN('OSNOVNA PLAČA'!C19)&gt;0,'OSNOVNA PLAČA'!C19,"")</f>
        <v/>
      </c>
      <c r="D19" s="54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</row>
    <row r="20" spans="1:48" ht="28.5" customHeight="1" x14ac:dyDescent="0.2">
      <c r="A20" s="51">
        <f>'OSNOVNA PLAČA'!A20</f>
        <v>11</v>
      </c>
      <c r="B20" s="157" t="str">
        <f>+IF(LEN('OSNOVNA PLAČA'!B20)&gt;0,'OSNOVNA PLAČA'!B20,"")</f>
        <v>A11</v>
      </c>
      <c r="C20" s="52" t="str">
        <f>+IF(LEN('OSNOVNA PLAČA'!C20)&gt;0,'OSNOVNA PLAČA'!C20,"")</f>
        <v>IV</v>
      </c>
      <c r="D20" s="54">
        <f>+IF(LEN('OSNOVNA PLAČA'!D20)&gt;0,'OSNOVNA PLAČA'!D20,"")</f>
        <v>34</v>
      </c>
      <c r="E20" s="5">
        <v>2000</v>
      </c>
      <c r="F20" s="5">
        <v>2000</v>
      </c>
      <c r="G20" s="5">
        <v>2000</v>
      </c>
      <c r="H20" s="5">
        <v>2000</v>
      </c>
      <c r="I20" s="5">
        <v>2000</v>
      </c>
      <c r="J20" s="5">
        <v>2000</v>
      </c>
      <c r="K20" s="5">
        <v>2000</v>
      </c>
      <c r="L20" s="5">
        <v>2000</v>
      </c>
      <c r="M20" s="5">
        <v>2000</v>
      </c>
      <c r="N20" s="5">
        <v>2000</v>
      </c>
      <c r="O20" s="5">
        <v>2000</v>
      </c>
      <c r="P20" s="5">
        <v>2000</v>
      </c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:48" ht="28.5" customHeight="1" x14ac:dyDescent="0.2">
      <c r="A21" s="51">
        <f>'OSNOVNA PLAČA'!A21</f>
        <v>12</v>
      </c>
      <c r="B21" s="157" t="str">
        <f>+IF(LEN('OSNOVNA PLAČA'!B21)&gt;0,'OSNOVNA PLAČA'!B21,"")</f>
        <v>A12</v>
      </c>
      <c r="C21" s="52" t="str">
        <f>+IF(LEN('OSNOVNA PLAČA'!C21)&gt;0,'OSNOVNA PLAČA'!C21,"")</f>
        <v/>
      </c>
      <c r="D21" s="54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:48" ht="28.5" customHeight="1" x14ac:dyDescent="0.2">
      <c r="A22" s="51">
        <f>'OSNOVNA PLAČA'!A22</f>
        <v>13</v>
      </c>
      <c r="B22" s="157" t="str">
        <f>+IF(LEN('OSNOVNA PLAČA'!B22)&gt;0,'OSNOVNA PLAČA'!B22,"")</f>
        <v>A13</v>
      </c>
      <c r="C22" s="52" t="str">
        <f>+IF(LEN('OSNOVNA PLAČA'!C22)&gt;0,'OSNOVNA PLAČA'!C22,"")</f>
        <v/>
      </c>
      <c r="D22" s="54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</row>
    <row r="23" spans="1:48" ht="28.5" customHeight="1" x14ac:dyDescent="0.2">
      <c r="A23" s="51">
        <f>'OSNOVNA PLAČA'!A23</f>
        <v>14</v>
      </c>
      <c r="B23" s="157" t="str">
        <f>+IF(LEN('OSNOVNA PLAČA'!B23)&gt;0,'OSNOVNA PLAČA'!B23,"")</f>
        <v>A14</v>
      </c>
      <c r="C23" s="52" t="str">
        <f>+IF(LEN('OSNOVNA PLAČA'!C23)&gt;0,'OSNOVNA PLAČA'!C23,"")</f>
        <v/>
      </c>
      <c r="D23" s="54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</row>
    <row r="24" spans="1:48" ht="28.5" customHeight="1" x14ac:dyDescent="0.2">
      <c r="A24" s="51">
        <f>'OSNOVNA PLAČA'!A24</f>
        <v>15</v>
      </c>
      <c r="B24" s="157" t="str">
        <f>+IF(LEN('OSNOVNA PLAČA'!B24)&gt;0,'OSNOVNA PLAČA'!B24,"")</f>
        <v>A15</v>
      </c>
      <c r="C24" s="52" t="str">
        <f>+IF(LEN('OSNOVNA PLAČA'!C24)&gt;0,'OSNOVNA PLAČA'!C24,"")</f>
        <v/>
      </c>
      <c r="D24" s="54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</row>
    <row r="25" spans="1:48" ht="28.5" customHeight="1" x14ac:dyDescent="0.2">
      <c r="A25" s="51">
        <f>'OSNOVNA PLAČA'!A25</f>
        <v>16</v>
      </c>
      <c r="B25" s="157" t="str">
        <f>+IF(LEN('OSNOVNA PLAČA'!B25)&gt;0,'OSNOVNA PLAČA'!B25,"")</f>
        <v>A16</v>
      </c>
      <c r="C25" s="52" t="str">
        <f>+IF(LEN('OSNOVNA PLAČA'!C25)&gt;0,'OSNOVNA PLAČA'!C25,"")</f>
        <v/>
      </c>
      <c r="D25" s="54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</row>
    <row r="26" spans="1:48" ht="28.5" customHeight="1" x14ac:dyDescent="0.2">
      <c r="A26" s="51">
        <f>'OSNOVNA PLAČA'!A26</f>
        <v>17</v>
      </c>
      <c r="B26" s="157" t="str">
        <f>+IF(LEN('OSNOVNA PLAČA'!B26)&gt;0,'OSNOVNA PLAČA'!B26,"")</f>
        <v>A17</v>
      </c>
      <c r="C26" s="52" t="str">
        <f>+IF(LEN('OSNOVNA PLAČA'!C26)&gt;0,'OSNOVNA PLAČA'!C26,"")</f>
        <v/>
      </c>
      <c r="D26" s="54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</row>
    <row r="27" spans="1:48" ht="28.5" customHeight="1" x14ac:dyDescent="0.2">
      <c r="A27" s="51">
        <f>'OSNOVNA PLAČA'!A27</f>
        <v>18</v>
      </c>
      <c r="B27" s="157" t="str">
        <f>+IF(LEN('OSNOVNA PLAČA'!B27)&gt;0,'OSNOVNA PLAČA'!B27,"")</f>
        <v>A18</v>
      </c>
      <c r="C27" s="52" t="str">
        <f>+IF(LEN('OSNOVNA PLAČA'!C27)&gt;0,'OSNOVNA PLAČA'!C27,"")</f>
        <v/>
      </c>
      <c r="D27" s="54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</row>
    <row r="28" spans="1:48" ht="28.5" customHeight="1" x14ac:dyDescent="0.2">
      <c r="A28" s="51">
        <f>'OSNOVNA PLAČA'!A28</f>
        <v>19</v>
      </c>
      <c r="B28" s="157" t="str">
        <f>+IF(LEN('OSNOVNA PLAČA'!B28)&gt;0,'OSNOVNA PLAČA'!B28,"")</f>
        <v>A19</v>
      </c>
      <c r="C28" s="52" t="str">
        <f>+IF(LEN('OSNOVNA PLAČA'!C28)&gt;0,'OSNOVNA PLAČA'!C28,"")</f>
        <v/>
      </c>
      <c r="D28" s="54" t="str">
        <f>+IF(LEN('OSNOVNA PLAČA'!D28)&gt;0,'OSNOVNA PLAČA'!D28,"")</f>
        <v/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</row>
    <row r="29" spans="1:48" ht="28.5" customHeight="1" x14ac:dyDescent="0.2">
      <c r="A29" s="51">
        <f>'OSNOVNA PLAČA'!A29</f>
        <v>20</v>
      </c>
      <c r="B29" s="157" t="str">
        <f>+IF(LEN('OSNOVNA PLAČA'!B29)&gt;0,'OSNOVNA PLAČA'!B29,"")</f>
        <v>A20</v>
      </c>
      <c r="C29" s="52" t="str">
        <f>+IF(LEN('OSNOVNA PLAČA'!C29)&gt;0,'OSNOVNA PLAČA'!C29,"")</f>
        <v/>
      </c>
      <c r="D29" s="54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</row>
    <row r="30" spans="1:48" ht="28.5" customHeight="1" x14ac:dyDescent="0.2">
      <c r="A30" s="51">
        <f>'OSNOVNA PLAČA'!A30</f>
        <v>21</v>
      </c>
      <c r="B30" s="157" t="str">
        <f>+IF(LEN('OSNOVNA PLAČA'!B30)&gt;0,'OSNOVNA PLAČA'!B30,"")</f>
        <v>A21</v>
      </c>
      <c r="C30" s="52" t="str">
        <f>+IF(LEN('OSNOVNA PLAČA'!C30)&gt;0,'OSNOVNA PLAČA'!C30,"")</f>
        <v/>
      </c>
      <c r="D30" s="54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</row>
    <row r="31" spans="1:48" ht="28.5" customHeight="1" x14ac:dyDescent="0.2">
      <c r="A31" s="51">
        <f>'OSNOVNA PLAČA'!A31</f>
        <v>22</v>
      </c>
      <c r="B31" s="157" t="str">
        <f>+IF(LEN('OSNOVNA PLAČA'!B31)&gt;0,'OSNOVNA PLAČA'!B31,"")</f>
        <v>A22</v>
      </c>
      <c r="C31" s="52" t="str">
        <f>+IF(LEN('OSNOVNA PLAČA'!C31)&gt;0,'OSNOVNA PLAČA'!C31,"")</f>
        <v/>
      </c>
      <c r="D31" s="54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</row>
    <row r="32" spans="1:48" ht="28.5" customHeight="1" x14ac:dyDescent="0.2">
      <c r="A32" s="51">
        <f>'OSNOVNA PLAČA'!A32</f>
        <v>23</v>
      </c>
      <c r="B32" s="157" t="str">
        <f>+IF(LEN('OSNOVNA PLAČA'!B32)&gt;0,'OSNOVNA PLAČA'!B32,"")</f>
        <v>A23</v>
      </c>
      <c r="C32" s="52" t="str">
        <f>+IF(LEN('OSNOVNA PLAČA'!C32)&gt;0,'OSNOVNA PLAČA'!C32,"")</f>
        <v/>
      </c>
      <c r="D32" s="54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</row>
    <row r="33" spans="1:48" ht="28.5" customHeight="1" x14ac:dyDescent="0.2">
      <c r="A33" s="51">
        <f>'OSNOVNA PLAČA'!A33</f>
        <v>24</v>
      </c>
      <c r="B33" s="157" t="str">
        <f>+IF(LEN('OSNOVNA PLAČA'!B33)&gt;0,'OSNOVNA PLAČA'!B33,"")</f>
        <v>A24</v>
      </c>
      <c r="C33" s="52" t="str">
        <f>+IF(LEN('OSNOVNA PLAČA'!C33)&gt;0,'OSNOVNA PLAČA'!C33,"")</f>
        <v/>
      </c>
      <c r="D33" s="54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</row>
    <row r="34" spans="1:48" ht="28.5" customHeight="1" x14ac:dyDescent="0.2">
      <c r="A34" s="51">
        <f>'OSNOVNA PLAČA'!A34</f>
        <v>25</v>
      </c>
      <c r="B34" s="157" t="str">
        <f>+IF(LEN('OSNOVNA PLAČA'!B34)&gt;0,'OSNOVNA PLAČA'!B34,"")</f>
        <v>A25</v>
      </c>
      <c r="C34" s="52" t="str">
        <f>+IF(LEN('OSNOVNA PLAČA'!C34)&gt;0,'OSNOVNA PLAČA'!C34,"")</f>
        <v/>
      </c>
      <c r="D34" s="54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</row>
    <row r="35" spans="1:48" ht="28.5" customHeight="1" x14ac:dyDescent="0.2">
      <c r="A35" s="51">
        <f>'OSNOVNA PLAČA'!A35</f>
        <v>26</v>
      </c>
      <c r="B35" s="157" t="str">
        <f>+IF(LEN('OSNOVNA PLAČA'!B35)&gt;0,'OSNOVNA PLAČA'!B35,"")</f>
        <v>A26</v>
      </c>
      <c r="C35" s="52" t="str">
        <f>+IF(LEN('OSNOVNA PLAČA'!C35)&gt;0,'OSNOVNA PLAČA'!C35,"")</f>
        <v/>
      </c>
      <c r="D35" s="54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</row>
    <row r="36" spans="1:48" ht="28.5" customHeight="1" x14ac:dyDescent="0.2">
      <c r="A36" s="51">
        <f>'OSNOVNA PLAČA'!A36</f>
        <v>27</v>
      </c>
      <c r="B36" s="157" t="str">
        <f>+IF(LEN('OSNOVNA PLAČA'!B36)&gt;0,'OSNOVNA PLAČA'!B36,"")</f>
        <v>A27</v>
      </c>
      <c r="C36" s="52" t="str">
        <f>+IF(LEN('OSNOVNA PLAČA'!C36)&gt;0,'OSNOVNA PLAČA'!C36,"")</f>
        <v/>
      </c>
      <c r="D36" s="54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</row>
    <row r="37" spans="1:48" ht="28.5" customHeight="1" x14ac:dyDescent="0.2">
      <c r="A37" s="51">
        <f>'OSNOVNA PLAČA'!A37</f>
        <v>28</v>
      </c>
      <c r="B37" s="157" t="str">
        <f>+IF(LEN('OSNOVNA PLAČA'!B37)&gt;0,'OSNOVNA PLAČA'!B37,"")</f>
        <v>A28</v>
      </c>
      <c r="C37" s="52" t="str">
        <f>+IF(LEN('OSNOVNA PLAČA'!C37)&gt;0,'OSNOVNA PLAČA'!C37,"")</f>
        <v/>
      </c>
      <c r="D37" s="54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</row>
    <row r="38" spans="1:48" ht="28.5" customHeight="1" x14ac:dyDescent="0.2">
      <c r="A38" s="51">
        <f>'OSNOVNA PLAČA'!A38</f>
        <v>29</v>
      </c>
      <c r="B38" s="157" t="str">
        <f>+IF(LEN('OSNOVNA PLAČA'!B38)&gt;0,'OSNOVNA PLAČA'!B38,"")</f>
        <v>A29</v>
      </c>
      <c r="C38" s="52" t="str">
        <f>+IF(LEN('OSNOVNA PLAČA'!C38)&gt;0,'OSNOVNA PLAČA'!C38,"")</f>
        <v/>
      </c>
      <c r="D38" s="54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</row>
    <row r="39" spans="1:48" ht="28.5" customHeight="1" x14ac:dyDescent="0.2">
      <c r="A39" s="51">
        <f>'OSNOVNA PLAČA'!A39</f>
        <v>30</v>
      </c>
      <c r="B39" s="157" t="str">
        <f>+IF(LEN('OSNOVNA PLAČA'!B39)&gt;0,'OSNOVNA PLAČA'!B39,"")</f>
        <v>A30</v>
      </c>
      <c r="C39" s="52" t="str">
        <f>+IF(LEN('OSNOVNA PLAČA'!C39)&gt;0,'OSNOVNA PLAČA'!C39,"")</f>
        <v/>
      </c>
      <c r="D39" s="54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</row>
    <row r="40" spans="1:48" ht="28.5" customHeight="1" x14ac:dyDescent="0.2">
      <c r="A40" s="51">
        <f>'OSNOVNA PLAČA'!A40</f>
        <v>31</v>
      </c>
      <c r="B40" s="157" t="str">
        <f>+IF(LEN('OSNOVNA PLAČA'!B40)&gt;0,'OSNOVNA PLAČA'!B40,"")</f>
        <v>A31</v>
      </c>
      <c r="C40" s="52" t="str">
        <f>+IF(LEN('OSNOVNA PLAČA'!C40)&gt;0,'OSNOVNA PLAČA'!C40,"")</f>
        <v/>
      </c>
      <c r="D40" s="54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</row>
    <row r="41" spans="1:48" ht="28.5" customHeight="1" x14ac:dyDescent="0.2">
      <c r="A41" s="51">
        <f>'OSNOVNA PLAČA'!A41</f>
        <v>32</v>
      </c>
      <c r="B41" s="157" t="str">
        <f>+IF(LEN('OSNOVNA PLAČA'!B41)&gt;0,'OSNOVNA PLAČA'!B41,"")</f>
        <v>A32</v>
      </c>
      <c r="C41" s="52" t="str">
        <f>+IF(LEN('OSNOVNA PLAČA'!C41)&gt;0,'OSNOVNA PLAČA'!C41,"")</f>
        <v/>
      </c>
      <c r="D41" s="54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</row>
    <row r="42" spans="1:48" ht="28.5" customHeight="1" x14ac:dyDescent="0.2">
      <c r="A42" s="51">
        <f>'OSNOVNA PLAČA'!A42</f>
        <v>33</v>
      </c>
      <c r="B42" s="157" t="str">
        <f>+IF(LEN('OSNOVNA PLAČA'!B42)&gt;0,'OSNOVNA PLAČA'!B42,"")</f>
        <v>A33</v>
      </c>
      <c r="C42" s="52" t="str">
        <f>+IF(LEN('OSNOVNA PLAČA'!C42)&gt;0,'OSNOVNA PLAČA'!C42,"")</f>
        <v/>
      </c>
      <c r="D42" s="54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</row>
    <row r="43" spans="1:48" ht="28.5" customHeight="1" x14ac:dyDescent="0.2">
      <c r="A43" s="51">
        <f>'OSNOVNA PLAČA'!A43</f>
        <v>34</v>
      </c>
      <c r="B43" s="157" t="str">
        <f>+IF(LEN('OSNOVNA PLAČA'!B43)&gt;0,'OSNOVNA PLAČA'!B43,"")</f>
        <v>A34</v>
      </c>
      <c r="C43" s="52" t="str">
        <f>+IF(LEN('OSNOVNA PLAČA'!C43)&gt;0,'OSNOVNA PLAČA'!C43,"")</f>
        <v/>
      </c>
      <c r="D43" s="54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</row>
    <row r="44" spans="1:48" ht="28.5" customHeight="1" x14ac:dyDescent="0.2">
      <c r="A44" s="51">
        <f>'OSNOVNA PLAČA'!A44</f>
        <v>35</v>
      </c>
      <c r="B44" s="157" t="str">
        <f>+IF(LEN('OSNOVNA PLAČA'!B44)&gt;0,'OSNOVNA PLAČA'!B44,"")</f>
        <v>A35</v>
      </c>
      <c r="C44" s="52" t="str">
        <f>+IF(LEN('OSNOVNA PLAČA'!C44)&gt;0,'OSNOVNA PLAČA'!C44,"")</f>
        <v/>
      </c>
      <c r="D44" s="54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</row>
    <row r="45" spans="1:48" ht="28.5" customHeight="1" x14ac:dyDescent="0.2">
      <c r="A45" s="51">
        <f>'OSNOVNA PLAČA'!A45</f>
        <v>36</v>
      </c>
      <c r="B45" s="157" t="str">
        <f>+IF(LEN('OSNOVNA PLAČA'!B45)&gt;0,'OSNOVNA PLAČA'!B45,"")</f>
        <v>A36</v>
      </c>
      <c r="C45" s="52" t="str">
        <f>+IF(LEN('OSNOVNA PLAČA'!C45)&gt;0,'OSNOVNA PLAČA'!C45,"")</f>
        <v/>
      </c>
      <c r="D45" s="54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</row>
    <row r="46" spans="1:48" ht="28.5" customHeight="1" x14ac:dyDescent="0.2">
      <c r="A46" s="51">
        <f>'OSNOVNA PLAČA'!A46</f>
        <v>37</v>
      </c>
      <c r="B46" s="157" t="str">
        <f>+IF(LEN('OSNOVNA PLAČA'!B46)&gt;0,'OSNOVNA PLAČA'!B46,"")</f>
        <v>A37</v>
      </c>
      <c r="C46" s="52" t="str">
        <f>+IF(LEN('OSNOVNA PLAČA'!C46)&gt;0,'OSNOVNA PLAČA'!C46,"")</f>
        <v/>
      </c>
      <c r="D46" s="54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</row>
    <row r="47" spans="1:48" ht="28.5" customHeight="1" x14ac:dyDescent="0.2">
      <c r="A47" s="51">
        <f>'OSNOVNA PLAČA'!A47</f>
        <v>38</v>
      </c>
      <c r="B47" s="157" t="str">
        <f>+IF(LEN('OSNOVNA PLAČA'!B47)&gt;0,'OSNOVNA PLAČA'!B47,"")</f>
        <v>A38</v>
      </c>
      <c r="C47" s="52" t="str">
        <f>+IF(LEN('OSNOVNA PLAČA'!C47)&gt;0,'OSNOVNA PLAČA'!C47,"")</f>
        <v/>
      </c>
      <c r="D47" s="54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</row>
    <row r="48" spans="1:48" ht="28.5" customHeight="1" x14ac:dyDescent="0.2">
      <c r="A48" s="51">
        <f>'OSNOVNA PLAČA'!A48</f>
        <v>39</v>
      </c>
      <c r="B48" s="157" t="str">
        <f>+IF(LEN('OSNOVNA PLAČA'!B48)&gt;0,'OSNOVNA PLAČA'!B48,"")</f>
        <v>A39</v>
      </c>
      <c r="C48" s="52" t="str">
        <f>+IF(LEN('OSNOVNA PLAČA'!C48)&gt;0,'OSNOVNA PLAČA'!C48,"")</f>
        <v/>
      </c>
      <c r="D48" s="54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</row>
    <row r="49" spans="1:48" ht="28.5" customHeight="1" x14ac:dyDescent="0.2">
      <c r="A49" s="51">
        <f>'OSNOVNA PLAČA'!A49</f>
        <v>40</v>
      </c>
      <c r="B49" s="157" t="str">
        <f>+IF(LEN('OSNOVNA PLAČA'!B49)&gt;0,'OSNOVNA PLAČA'!B49,"")</f>
        <v>A40</v>
      </c>
      <c r="C49" s="52" t="str">
        <f>+IF(LEN('OSNOVNA PLAČA'!C49)&gt;0,'OSNOVNA PLAČA'!C49,"")</f>
        <v/>
      </c>
      <c r="D49" s="54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</row>
    <row r="50" spans="1:48" ht="28.5" customHeight="1" x14ac:dyDescent="0.2">
      <c r="A50" s="51">
        <f>'OSNOVNA PLAČA'!A50</f>
        <v>41</v>
      </c>
      <c r="B50" s="157" t="str">
        <f>+IF(LEN('OSNOVNA PLAČA'!B50)&gt;0,'OSNOVNA PLAČA'!B50,"")</f>
        <v>A41</v>
      </c>
      <c r="C50" s="52" t="str">
        <f>+IF(LEN('OSNOVNA PLAČA'!C50)&gt;0,'OSNOVNA PLAČA'!C50,"")</f>
        <v/>
      </c>
      <c r="D50" s="54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</row>
    <row r="51" spans="1:48" ht="28.5" customHeight="1" x14ac:dyDescent="0.2">
      <c r="A51" s="51">
        <f>'OSNOVNA PLAČA'!A51</f>
        <v>42</v>
      </c>
      <c r="B51" s="157" t="str">
        <f>+IF(LEN('OSNOVNA PLAČA'!B51)&gt;0,'OSNOVNA PLAČA'!B51,"")</f>
        <v>A42</v>
      </c>
      <c r="C51" s="52" t="str">
        <f>+IF(LEN('OSNOVNA PLAČA'!C51)&gt;0,'OSNOVNA PLAČA'!C51,"")</f>
        <v/>
      </c>
      <c r="D51" s="54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</row>
    <row r="52" spans="1:48" ht="28.5" customHeight="1" x14ac:dyDescent="0.2">
      <c r="A52" s="51">
        <f>'OSNOVNA PLAČA'!A52</f>
        <v>43</v>
      </c>
      <c r="B52" s="157" t="str">
        <f>+IF(LEN('OSNOVNA PLAČA'!B52)&gt;0,'OSNOVNA PLAČA'!B52,"")</f>
        <v>A43</v>
      </c>
      <c r="C52" s="52" t="str">
        <f>+IF(LEN('OSNOVNA PLAČA'!C52)&gt;0,'OSNOVNA PLAČA'!C52,"")</f>
        <v/>
      </c>
      <c r="D52" s="54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</row>
    <row r="53" spans="1:48" ht="28.5" customHeight="1" x14ac:dyDescent="0.2">
      <c r="A53" s="51">
        <f>'OSNOVNA PLAČA'!A53</f>
        <v>44</v>
      </c>
      <c r="B53" s="157" t="str">
        <f>+IF(LEN('OSNOVNA PLAČA'!B53)&gt;0,'OSNOVNA PLAČA'!B53,"")</f>
        <v>A44</v>
      </c>
      <c r="C53" s="52" t="str">
        <f>+IF(LEN('OSNOVNA PLAČA'!C53)&gt;0,'OSNOVNA PLAČA'!C53,"")</f>
        <v/>
      </c>
      <c r="D53" s="54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</row>
    <row r="54" spans="1:48" ht="28.5" customHeight="1" x14ac:dyDescent="0.2">
      <c r="A54" s="51">
        <f>'OSNOVNA PLAČA'!A54</f>
        <v>45</v>
      </c>
      <c r="B54" s="157" t="str">
        <f>+IF(LEN('OSNOVNA PLAČA'!B54)&gt;0,'OSNOVNA PLAČA'!B54,"")</f>
        <v>A45</v>
      </c>
      <c r="C54" s="52" t="str">
        <f>+IF(LEN('OSNOVNA PLAČA'!C54)&gt;0,'OSNOVNA PLAČA'!C54,"")</f>
        <v/>
      </c>
      <c r="D54" s="54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</row>
    <row r="55" spans="1:48" ht="28.5" customHeight="1" x14ac:dyDescent="0.2">
      <c r="A55" s="51">
        <f>'OSNOVNA PLAČA'!A55</f>
        <v>46</v>
      </c>
      <c r="B55" s="157" t="str">
        <f>+IF(LEN('OSNOVNA PLAČA'!B55)&gt;0,'OSNOVNA PLAČA'!B55,"")</f>
        <v>A46</v>
      </c>
      <c r="C55" s="52" t="str">
        <f>+IF(LEN('OSNOVNA PLAČA'!C55)&gt;0,'OSNOVNA PLAČA'!C55,"")</f>
        <v/>
      </c>
      <c r="D55" s="54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</row>
    <row r="56" spans="1:48" ht="28.5" customHeight="1" x14ac:dyDescent="0.2">
      <c r="A56" s="51">
        <f>'OSNOVNA PLAČA'!A56</f>
        <v>47</v>
      </c>
      <c r="B56" s="157" t="str">
        <f>+IF(LEN('OSNOVNA PLAČA'!B56)&gt;0,'OSNOVNA PLAČA'!B56,"")</f>
        <v>A47</v>
      </c>
      <c r="C56" s="52" t="str">
        <f>+IF(LEN('OSNOVNA PLAČA'!C56)&gt;0,'OSNOVNA PLAČA'!C56,"")</f>
        <v/>
      </c>
      <c r="D56" s="54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</row>
    <row r="57" spans="1:48" ht="28.5" customHeight="1" x14ac:dyDescent="0.2">
      <c r="A57" s="51">
        <f>'OSNOVNA PLAČA'!A57</f>
        <v>48</v>
      </c>
      <c r="B57" s="157" t="str">
        <f>+IF(LEN('OSNOVNA PLAČA'!B57)&gt;0,'OSNOVNA PLAČA'!B57,"")</f>
        <v>A48</v>
      </c>
      <c r="C57" s="52" t="str">
        <f>+IF(LEN('OSNOVNA PLAČA'!C57)&gt;0,'OSNOVNA PLAČA'!C57,"")</f>
        <v/>
      </c>
      <c r="D57" s="54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</row>
    <row r="58" spans="1:48" ht="28.5" customHeight="1" x14ac:dyDescent="0.2">
      <c r="A58" s="51">
        <f>'OSNOVNA PLAČA'!A58</f>
        <v>49</v>
      </c>
      <c r="B58" s="157" t="str">
        <f>+IF(LEN('OSNOVNA PLAČA'!B58)&gt;0,'OSNOVNA PLAČA'!B58,"")</f>
        <v>A49</v>
      </c>
      <c r="C58" s="52" t="str">
        <f>+IF(LEN('OSNOVNA PLAČA'!C58)&gt;0,'OSNOVNA PLAČA'!C58,"")</f>
        <v/>
      </c>
      <c r="D58" s="54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</row>
    <row r="59" spans="1:48" ht="28.5" customHeight="1" x14ac:dyDescent="0.2">
      <c r="A59" s="51">
        <f>'OSNOVNA PLAČA'!A59</f>
        <v>50</v>
      </c>
      <c r="B59" s="157" t="str">
        <f>+IF(LEN('OSNOVNA PLAČA'!B59)&gt;0,'OSNOVNA PLAČA'!B59,"")</f>
        <v>A50</v>
      </c>
      <c r="C59" s="52" t="str">
        <f>+IF(LEN('OSNOVNA PLAČA'!C59)&gt;0,'OSNOVNA PLAČA'!C59,"")</f>
        <v/>
      </c>
      <c r="D59" s="54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</row>
    <row r="60" spans="1:48" ht="28.5" customHeight="1" x14ac:dyDescent="0.2">
      <c r="A60" s="51">
        <f>'OSNOVNA PLAČA'!A60</f>
        <v>51</v>
      </c>
      <c r="B60" s="157" t="str">
        <f>+IF(LEN('OSNOVNA PLAČA'!B60)&gt;0,'OSNOVNA PLAČA'!B60,"")</f>
        <v>A51</v>
      </c>
      <c r="C60" s="52" t="str">
        <f>+IF(LEN('OSNOVNA PLAČA'!C60)&gt;0,'OSNOVNA PLAČA'!C60,"")</f>
        <v/>
      </c>
      <c r="D60" s="54" t="str">
        <f>+IF(LEN('OSNOVNA PLAČA'!D60)&gt;0,'OSNOVNA PLAČA'!D60,"")</f>
        <v/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</row>
    <row r="61" spans="1:48" ht="28.5" customHeight="1" x14ac:dyDescent="0.2">
      <c r="A61" s="51">
        <f>'OSNOVNA PLAČA'!A61</f>
        <v>52</v>
      </c>
      <c r="B61" s="157" t="str">
        <f>+IF(LEN('OSNOVNA PLAČA'!B61)&gt;0,'OSNOVNA PLAČA'!B61,"")</f>
        <v>A52</v>
      </c>
      <c r="C61" s="52" t="str">
        <f>+IF(LEN('OSNOVNA PLAČA'!C61)&gt;0,'OSNOVNA PLAČA'!C61,"")</f>
        <v/>
      </c>
      <c r="D61" s="54" t="str">
        <f>+IF(LEN('OSNOVNA PLAČA'!D61)&gt;0,'OSNOVNA PLAČA'!D61,"")</f>
        <v/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</row>
    <row r="62" spans="1:48" ht="28.5" customHeight="1" x14ac:dyDescent="0.2">
      <c r="A62" s="51">
        <f>'OSNOVNA PLAČA'!A62</f>
        <v>53</v>
      </c>
      <c r="B62" s="157" t="str">
        <f>+IF(LEN('OSNOVNA PLAČA'!B62)&gt;0,'OSNOVNA PLAČA'!B62,"")</f>
        <v>A53</v>
      </c>
      <c r="C62" s="52" t="str">
        <f>+IF(LEN('OSNOVNA PLAČA'!C62)&gt;0,'OSNOVNA PLAČA'!C62,"")</f>
        <v/>
      </c>
      <c r="D62" s="54" t="str">
        <f>+IF(LEN('OSNOVNA PLAČA'!D62)&gt;0,'OSNOVNA PLAČA'!D62,"")</f>
        <v/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</row>
    <row r="63" spans="1:48" ht="28.5" customHeight="1" x14ac:dyDescent="0.2">
      <c r="A63" s="51">
        <f>'OSNOVNA PLAČA'!A63</f>
        <v>54</v>
      </c>
      <c r="B63" s="157" t="str">
        <f>+IF(LEN('OSNOVNA PLAČA'!B63)&gt;0,'OSNOVNA PLAČA'!B63,"")</f>
        <v>A54</v>
      </c>
      <c r="C63" s="52" t="str">
        <f>+IF(LEN('OSNOVNA PLAČA'!C63)&gt;0,'OSNOVNA PLAČA'!C63,"")</f>
        <v/>
      </c>
      <c r="D63" s="54" t="str">
        <f>+IF(LEN('OSNOVNA PLAČA'!D63)&gt;0,'OSNOVNA PLAČA'!D63,"")</f>
        <v/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</row>
    <row r="64" spans="1:48" ht="28.5" customHeight="1" x14ac:dyDescent="0.2">
      <c r="A64" s="51">
        <f>'OSNOVNA PLAČA'!A64</f>
        <v>55</v>
      </c>
      <c r="B64" s="157" t="str">
        <f>+IF(LEN('OSNOVNA PLAČA'!B64)&gt;0,'OSNOVNA PLAČA'!B64,"")</f>
        <v>A55</v>
      </c>
      <c r="C64" s="52" t="str">
        <f>+IF(LEN('OSNOVNA PLAČA'!C64)&gt;0,'OSNOVNA PLAČA'!C64,"")</f>
        <v/>
      </c>
      <c r="D64" s="54" t="str">
        <f>+IF(LEN('OSNOVNA PLAČA'!D64)&gt;0,'OSNOVNA PLAČA'!D64,"")</f>
        <v/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</row>
    <row r="65" spans="1:48" ht="28.5" customHeight="1" x14ac:dyDescent="0.2">
      <c r="A65" s="51">
        <f>'OSNOVNA PLAČA'!A65</f>
        <v>56</v>
      </c>
      <c r="B65" s="157" t="str">
        <f>+IF(LEN('OSNOVNA PLAČA'!B65)&gt;0,'OSNOVNA PLAČA'!B65,"")</f>
        <v>A56</v>
      </c>
      <c r="C65" s="52" t="str">
        <f>+IF(LEN('OSNOVNA PLAČA'!C65)&gt;0,'OSNOVNA PLAČA'!C65,"")</f>
        <v/>
      </c>
      <c r="D65" s="54" t="str">
        <f>+IF(LEN('OSNOVNA PLAČA'!D65)&gt;0,'OSNOVNA PLAČA'!D65,"")</f>
        <v/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</row>
    <row r="66" spans="1:48" ht="28.5" customHeight="1" x14ac:dyDescent="0.2">
      <c r="A66" s="51">
        <f>'OSNOVNA PLAČA'!A66</f>
        <v>57</v>
      </c>
      <c r="B66" s="157" t="str">
        <f>+IF(LEN('OSNOVNA PLAČA'!B66)&gt;0,'OSNOVNA PLAČA'!B66,"")</f>
        <v>A57</v>
      </c>
      <c r="C66" s="52" t="str">
        <f>+IF(LEN('OSNOVNA PLAČA'!C66)&gt;0,'OSNOVNA PLAČA'!C66,"")</f>
        <v/>
      </c>
      <c r="D66" s="54" t="str">
        <f>+IF(LEN('OSNOVNA PLAČA'!D66)&gt;0,'OSNOVNA PLAČA'!D66,"")</f>
        <v/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</row>
    <row r="67" spans="1:48" ht="28.5" customHeight="1" x14ac:dyDescent="0.2">
      <c r="A67" s="51">
        <f>'OSNOVNA PLAČA'!A67</f>
        <v>58</v>
      </c>
      <c r="B67" s="157" t="str">
        <f>+IF(LEN('OSNOVNA PLAČA'!B67)&gt;0,'OSNOVNA PLAČA'!B67,"")</f>
        <v>A58</v>
      </c>
      <c r="C67" s="52" t="str">
        <f>+IF(LEN('OSNOVNA PLAČA'!C67)&gt;0,'OSNOVNA PLAČA'!C67,"")</f>
        <v/>
      </c>
      <c r="D67" s="54" t="str">
        <f>+IF(LEN('OSNOVNA PLAČA'!D67)&gt;0,'OSNOVNA PLAČA'!D67,"")</f>
        <v/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</row>
    <row r="68" spans="1:48" ht="28.5" customHeight="1" x14ac:dyDescent="0.2">
      <c r="A68" s="51">
        <f>'OSNOVNA PLAČA'!A68</f>
        <v>59</v>
      </c>
      <c r="B68" s="157" t="str">
        <f>+IF(LEN('OSNOVNA PLAČA'!B68)&gt;0,'OSNOVNA PLAČA'!B68,"")</f>
        <v>A59</v>
      </c>
      <c r="C68" s="52" t="str">
        <f>+IF(LEN('OSNOVNA PLAČA'!C68)&gt;0,'OSNOVNA PLAČA'!C68,"")</f>
        <v/>
      </c>
      <c r="D68" s="54" t="str">
        <f>+IF(LEN('OSNOVNA PLAČA'!D68)&gt;0,'OSNOVNA PLAČA'!D68,"")</f>
        <v/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</row>
    <row r="69" spans="1:48" ht="28.5" customHeight="1" x14ac:dyDescent="0.2">
      <c r="A69" s="51">
        <f>'OSNOVNA PLAČA'!A69</f>
        <v>60</v>
      </c>
      <c r="B69" s="157" t="str">
        <f>+IF(LEN('OSNOVNA PLAČA'!B69)&gt;0,'OSNOVNA PLAČA'!B69,"")</f>
        <v>A60</v>
      </c>
      <c r="C69" s="52" t="str">
        <f>+IF(LEN('OSNOVNA PLAČA'!C69)&gt;0,'OSNOVNA PLAČA'!C69,"")</f>
        <v/>
      </c>
      <c r="D69" s="54" t="str">
        <f>+IF(LEN('OSNOVNA PLAČA'!D69)&gt;0,'OSNOVNA PLAČA'!D69,"")</f>
        <v/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</row>
    <row r="70" spans="1:48" ht="28.5" customHeight="1" x14ac:dyDescent="0.2">
      <c r="A70" s="51">
        <f>'OSNOVNA PLAČA'!A70</f>
        <v>61</v>
      </c>
      <c r="B70" s="157" t="str">
        <f>+IF(LEN('OSNOVNA PLAČA'!B70)&gt;0,'OSNOVNA PLAČA'!B70,"")</f>
        <v>A61</v>
      </c>
      <c r="C70" s="52" t="str">
        <f>+IF(LEN('OSNOVNA PLAČA'!C70)&gt;0,'OSNOVNA PLAČA'!C70,"")</f>
        <v/>
      </c>
      <c r="D70" s="54" t="str">
        <f>+IF(LEN('OSNOVNA PLAČA'!D70)&gt;0,'OSNOVNA PLAČA'!D70,"")</f>
        <v/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</row>
    <row r="71" spans="1:48" ht="28.5" customHeight="1" x14ac:dyDescent="0.2">
      <c r="A71" s="51">
        <f>'OSNOVNA PLAČA'!A71</f>
        <v>62</v>
      </c>
      <c r="B71" s="157" t="str">
        <f>+IF(LEN('OSNOVNA PLAČA'!B71)&gt;0,'OSNOVNA PLAČA'!B71,"")</f>
        <v>A62</v>
      </c>
      <c r="C71" s="52" t="str">
        <f>+IF(LEN('OSNOVNA PLAČA'!C71)&gt;0,'OSNOVNA PLAČA'!C71,"")</f>
        <v/>
      </c>
      <c r="D71" s="54" t="str">
        <f>+IF(LEN('OSNOVNA PLAČA'!D71)&gt;0,'OSNOVNA PLAČA'!D71,"")</f>
        <v/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</row>
    <row r="72" spans="1:48" ht="28.5" customHeight="1" x14ac:dyDescent="0.2">
      <c r="A72" s="51">
        <f>'OSNOVNA PLAČA'!A72</f>
        <v>63</v>
      </c>
      <c r="B72" s="157" t="str">
        <f>+IF(LEN('OSNOVNA PLAČA'!B72)&gt;0,'OSNOVNA PLAČA'!B72,"")</f>
        <v>A63</v>
      </c>
      <c r="C72" s="52" t="str">
        <f>+IF(LEN('OSNOVNA PLAČA'!C72)&gt;0,'OSNOVNA PLAČA'!C72,"")</f>
        <v/>
      </c>
      <c r="D72" s="54" t="str">
        <f>+IF(LEN('OSNOVNA PLAČA'!D72)&gt;0,'OSNOVNA PLAČA'!D72,"")</f>
        <v/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</row>
    <row r="73" spans="1:48" ht="28.5" customHeight="1" x14ac:dyDescent="0.2">
      <c r="A73" s="51">
        <f>'OSNOVNA PLAČA'!A73</f>
        <v>64</v>
      </c>
      <c r="B73" s="157" t="str">
        <f>+IF(LEN('OSNOVNA PLAČA'!B73)&gt;0,'OSNOVNA PLAČA'!B73,"")</f>
        <v>A64</v>
      </c>
      <c r="C73" s="52" t="str">
        <f>+IF(LEN('OSNOVNA PLAČA'!C73)&gt;0,'OSNOVNA PLAČA'!C73,"")</f>
        <v/>
      </c>
      <c r="D73" s="54" t="str">
        <f>+IF(LEN('OSNOVNA PLAČA'!D73)&gt;0,'OSNOVNA PLAČA'!D73,"")</f>
        <v/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</row>
    <row r="74" spans="1:48" ht="28.5" customHeight="1" x14ac:dyDescent="0.2">
      <c r="A74" s="51">
        <f>'OSNOVNA PLAČA'!A74</f>
        <v>65</v>
      </c>
      <c r="B74" s="157" t="str">
        <f>+IF(LEN('OSNOVNA PLAČA'!B74)&gt;0,'OSNOVNA PLAČA'!B74,"")</f>
        <v>A65</v>
      </c>
      <c r="C74" s="52" t="str">
        <f>+IF(LEN('OSNOVNA PLAČA'!C74)&gt;0,'OSNOVNA PLAČA'!C74,"")</f>
        <v/>
      </c>
      <c r="D74" s="54" t="str">
        <f>+IF(LEN('OSNOVNA PLAČA'!D74)&gt;0,'OSNOVNA PLAČA'!D74,"")</f>
        <v/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</row>
    <row r="75" spans="1:48" ht="28.5" customHeight="1" x14ac:dyDescent="0.2">
      <c r="A75" s="51">
        <f>'OSNOVNA PLAČA'!A75</f>
        <v>66</v>
      </c>
      <c r="B75" s="157" t="str">
        <f>+IF(LEN('OSNOVNA PLAČA'!B75)&gt;0,'OSNOVNA PLAČA'!B75,"")</f>
        <v>A66</v>
      </c>
      <c r="C75" s="52" t="str">
        <f>+IF(LEN('OSNOVNA PLAČA'!C75)&gt;0,'OSNOVNA PLAČA'!C75,"")</f>
        <v/>
      </c>
      <c r="D75" s="54" t="str">
        <f>+IF(LEN('OSNOVNA PLAČA'!D75)&gt;0,'OSNOVNA PLAČA'!D75,"")</f>
        <v/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</row>
    <row r="76" spans="1:48" ht="28.5" customHeight="1" x14ac:dyDescent="0.2">
      <c r="A76" s="51">
        <f>'OSNOVNA PLAČA'!A76</f>
        <v>67</v>
      </c>
      <c r="B76" s="157" t="str">
        <f>+IF(LEN('OSNOVNA PLAČA'!B76)&gt;0,'OSNOVNA PLAČA'!B76,"")</f>
        <v>A67</v>
      </c>
      <c r="C76" s="52" t="str">
        <f>+IF(LEN('OSNOVNA PLAČA'!C76)&gt;0,'OSNOVNA PLAČA'!C76,"")</f>
        <v/>
      </c>
      <c r="D76" s="54" t="str">
        <f>+IF(LEN('OSNOVNA PLAČA'!D76)&gt;0,'OSNOVNA PLAČA'!D76,"")</f>
        <v/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</row>
    <row r="77" spans="1:48" ht="28.5" customHeight="1" x14ac:dyDescent="0.2">
      <c r="A77" s="51">
        <f>'OSNOVNA PLAČA'!A77</f>
        <v>68</v>
      </c>
      <c r="B77" s="157" t="str">
        <f>+IF(LEN('OSNOVNA PLAČA'!B77)&gt;0,'OSNOVNA PLAČA'!B77,"")</f>
        <v>A68</v>
      </c>
      <c r="C77" s="52" t="str">
        <f>+IF(LEN('OSNOVNA PLAČA'!C77)&gt;0,'OSNOVNA PLAČA'!C77,"")</f>
        <v/>
      </c>
      <c r="D77" s="54" t="str">
        <f>+IF(LEN('OSNOVNA PLAČA'!D77)&gt;0,'OSNOVNA PLAČA'!D77,"")</f>
        <v/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</row>
    <row r="78" spans="1:48" ht="28.5" customHeight="1" x14ac:dyDescent="0.2">
      <c r="A78" s="51">
        <f>'OSNOVNA PLAČA'!A78</f>
        <v>69</v>
      </c>
      <c r="B78" s="157" t="str">
        <f>+IF(LEN('OSNOVNA PLAČA'!B78)&gt;0,'OSNOVNA PLAČA'!B78,"")</f>
        <v>A69</v>
      </c>
      <c r="C78" s="52" t="str">
        <f>+IF(LEN('OSNOVNA PLAČA'!C78)&gt;0,'OSNOVNA PLAČA'!C78,"")</f>
        <v/>
      </c>
      <c r="D78" s="54" t="str">
        <f>+IF(LEN('OSNOVNA PLAČA'!D78)&gt;0,'OSNOVNA PLAČA'!D78,"")</f>
        <v/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</row>
    <row r="79" spans="1:48" ht="28.5" customHeight="1" x14ac:dyDescent="0.2">
      <c r="A79" s="51">
        <f>'OSNOVNA PLAČA'!A79</f>
        <v>70</v>
      </c>
      <c r="B79" s="157" t="str">
        <f>+IF(LEN('OSNOVNA PLAČA'!B79)&gt;0,'OSNOVNA PLAČA'!B79,"")</f>
        <v>A70</v>
      </c>
      <c r="C79" s="52" t="str">
        <f>+IF(LEN('OSNOVNA PLAČA'!C79)&gt;0,'OSNOVNA PLAČA'!C79,"")</f>
        <v/>
      </c>
      <c r="D79" s="54" t="str">
        <f>+IF(LEN('OSNOVNA PLAČA'!D79)&gt;0,'OSNOVNA PLAČA'!D79,"")</f>
        <v/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</row>
    <row r="80" spans="1:48" ht="28.5" customHeight="1" x14ac:dyDescent="0.2">
      <c r="A80" s="51">
        <f>'OSNOVNA PLAČA'!A80</f>
        <v>71</v>
      </c>
      <c r="B80" s="157" t="str">
        <f>+IF(LEN('OSNOVNA PLAČA'!B80)&gt;0,'OSNOVNA PLAČA'!B80,"")</f>
        <v>A71</v>
      </c>
      <c r="C80" s="52" t="str">
        <f>+IF(LEN('OSNOVNA PLAČA'!C80)&gt;0,'OSNOVNA PLAČA'!C80,"")</f>
        <v/>
      </c>
      <c r="D80" s="54" t="str">
        <f>+IF(LEN('OSNOVNA PLAČA'!D80)&gt;0,'OSNOVNA PLAČA'!D80,"")</f>
        <v/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</row>
    <row r="81" spans="1:48" ht="28.5" customHeight="1" x14ac:dyDescent="0.2">
      <c r="A81" s="51">
        <f>'OSNOVNA PLAČA'!A81</f>
        <v>72</v>
      </c>
      <c r="B81" s="157" t="str">
        <f>+IF(LEN('OSNOVNA PLAČA'!B81)&gt;0,'OSNOVNA PLAČA'!B81,"")</f>
        <v>A72</v>
      </c>
      <c r="C81" s="52" t="str">
        <f>+IF(LEN('OSNOVNA PLAČA'!C81)&gt;0,'OSNOVNA PLAČA'!C81,"")</f>
        <v/>
      </c>
      <c r="D81" s="54" t="str">
        <f>+IF(LEN('OSNOVNA PLAČA'!D81)&gt;0,'OSNOVNA PLAČA'!D81,"")</f>
        <v/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</row>
    <row r="82" spans="1:48" ht="28.5" customHeight="1" x14ac:dyDescent="0.2">
      <c r="A82" s="51">
        <f>'OSNOVNA PLAČA'!A82</f>
        <v>73</v>
      </c>
      <c r="B82" s="157" t="str">
        <f>+IF(LEN('OSNOVNA PLAČA'!B82)&gt;0,'OSNOVNA PLAČA'!B82,"")</f>
        <v>A73</v>
      </c>
      <c r="C82" s="52" t="str">
        <f>+IF(LEN('OSNOVNA PLAČA'!C82)&gt;0,'OSNOVNA PLAČA'!C82,"")</f>
        <v/>
      </c>
      <c r="D82" s="54" t="str">
        <f>+IF(LEN('OSNOVNA PLAČA'!D82)&gt;0,'OSNOVNA PLAČA'!D82,"")</f>
        <v/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</row>
    <row r="83" spans="1:48" ht="28.5" customHeight="1" x14ac:dyDescent="0.2">
      <c r="A83" s="51">
        <f>'OSNOVNA PLAČA'!A83</f>
        <v>74</v>
      </c>
      <c r="B83" s="157" t="str">
        <f>+IF(LEN('OSNOVNA PLAČA'!B83)&gt;0,'OSNOVNA PLAČA'!B83,"")</f>
        <v>A74</v>
      </c>
      <c r="C83" s="52" t="str">
        <f>+IF(LEN('OSNOVNA PLAČA'!C83)&gt;0,'OSNOVNA PLAČA'!C83,"")</f>
        <v/>
      </c>
      <c r="D83" s="54" t="str">
        <f>+IF(LEN('OSNOVNA PLAČA'!D83)&gt;0,'OSNOVNA PLAČA'!D83,"")</f>
        <v/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</row>
    <row r="84" spans="1:48" ht="28.5" customHeight="1" x14ac:dyDescent="0.2">
      <c r="A84" s="51">
        <f>'OSNOVNA PLAČA'!A84</f>
        <v>75</v>
      </c>
      <c r="B84" s="157" t="str">
        <f>+IF(LEN('OSNOVNA PLAČA'!B84)&gt;0,'OSNOVNA PLAČA'!B84,"")</f>
        <v>A75</v>
      </c>
      <c r="C84" s="52" t="str">
        <f>+IF(LEN('OSNOVNA PLAČA'!C84)&gt;0,'OSNOVNA PLAČA'!C84,"")</f>
        <v/>
      </c>
      <c r="D84" s="54" t="str">
        <f>+IF(LEN('OSNOVNA PLAČA'!D84)&gt;0,'OSNOVNA PLAČA'!D84,"")</f>
        <v/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</row>
    <row r="85" spans="1:48" ht="28.5" customHeight="1" x14ac:dyDescent="0.2">
      <c r="A85" s="51">
        <f>'OSNOVNA PLAČA'!A85</f>
        <v>76</v>
      </c>
      <c r="B85" s="157" t="str">
        <f>+IF(LEN('OSNOVNA PLAČA'!B85)&gt;0,'OSNOVNA PLAČA'!B85,"")</f>
        <v>A76</v>
      </c>
      <c r="C85" s="52" t="str">
        <f>+IF(LEN('OSNOVNA PLAČA'!C85)&gt;0,'OSNOVNA PLAČA'!C85,"")</f>
        <v/>
      </c>
      <c r="D85" s="54" t="str">
        <f>+IF(LEN('OSNOVNA PLAČA'!D85)&gt;0,'OSNOVNA PLAČA'!D85,"")</f>
        <v/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</row>
    <row r="86" spans="1:48" ht="28.5" customHeight="1" x14ac:dyDescent="0.2">
      <c r="A86" s="51">
        <f>'OSNOVNA PLAČA'!A86</f>
        <v>77</v>
      </c>
      <c r="B86" s="157" t="str">
        <f>+IF(LEN('OSNOVNA PLAČA'!B86)&gt;0,'OSNOVNA PLAČA'!B86,"")</f>
        <v>A77</v>
      </c>
      <c r="C86" s="52" t="str">
        <f>+IF(LEN('OSNOVNA PLAČA'!C86)&gt;0,'OSNOVNA PLAČA'!C86,"")</f>
        <v/>
      </c>
      <c r="D86" s="54" t="str">
        <f>+IF(LEN('OSNOVNA PLAČA'!D86)&gt;0,'OSNOVNA PLAČA'!D86,"")</f>
        <v/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</row>
    <row r="87" spans="1:48" ht="28.5" customHeight="1" x14ac:dyDescent="0.2">
      <c r="A87" s="51">
        <f>'OSNOVNA PLAČA'!A87</f>
        <v>78</v>
      </c>
      <c r="B87" s="157" t="str">
        <f>+IF(LEN('OSNOVNA PLAČA'!B87)&gt;0,'OSNOVNA PLAČA'!B87,"")</f>
        <v>A78</v>
      </c>
      <c r="C87" s="52" t="str">
        <f>+IF(LEN('OSNOVNA PLAČA'!C87)&gt;0,'OSNOVNA PLAČA'!C87,"")</f>
        <v/>
      </c>
      <c r="D87" s="54" t="str">
        <f>+IF(LEN('OSNOVNA PLAČA'!D87)&gt;0,'OSNOVNA PLAČA'!D87,"")</f>
        <v/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</row>
    <row r="88" spans="1:48" ht="28.5" customHeight="1" x14ac:dyDescent="0.2">
      <c r="A88" s="51">
        <f>'OSNOVNA PLAČA'!A88</f>
        <v>79</v>
      </c>
      <c r="B88" s="157" t="str">
        <f>+IF(LEN('OSNOVNA PLAČA'!B88)&gt;0,'OSNOVNA PLAČA'!B88,"")</f>
        <v>A79</v>
      </c>
      <c r="C88" s="52" t="str">
        <f>+IF(LEN('OSNOVNA PLAČA'!C88)&gt;0,'OSNOVNA PLAČA'!C88,"")</f>
        <v/>
      </c>
      <c r="D88" s="54" t="str">
        <f>+IF(LEN('OSNOVNA PLAČA'!D88)&gt;0,'OSNOVNA PLAČA'!D88,"")</f>
        <v/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</row>
    <row r="89" spans="1:48" ht="28.5" customHeight="1" x14ac:dyDescent="0.2">
      <c r="A89" s="51">
        <f>'OSNOVNA PLAČA'!A89</f>
        <v>80</v>
      </c>
      <c r="B89" s="157" t="str">
        <f>+IF(LEN('OSNOVNA PLAČA'!B89)&gt;0,'OSNOVNA PLAČA'!B89,"")</f>
        <v>A80</v>
      </c>
      <c r="C89" s="52" t="str">
        <f>+IF(LEN('OSNOVNA PLAČA'!C89)&gt;0,'OSNOVNA PLAČA'!C89,"")</f>
        <v/>
      </c>
      <c r="D89" s="54" t="str">
        <f>+IF(LEN('OSNOVNA PLAČA'!D89)&gt;0,'OSNOVNA PLAČA'!D89,"")</f>
        <v/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</row>
    <row r="90" spans="1:48" ht="28.5" customHeight="1" x14ac:dyDescent="0.2">
      <c r="A90" s="51">
        <f>'OSNOVNA PLAČA'!A90</f>
        <v>81</v>
      </c>
      <c r="B90" s="157" t="str">
        <f>+IF(LEN('OSNOVNA PLAČA'!B90)&gt;0,'OSNOVNA PLAČA'!B90,"")</f>
        <v>A81</v>
      </c>
      <c r="C90" s="52" t="str">
        <f>+IF(LEN('OSNOVNA PLAČA'!C90)&gt;0,'OSNOVNA PLAČA'!C90,"")</f>
        <v/>
      </c>
      <c r="D90" s="54" t="str">
        <f>+IF(LEN('OSNOVNA PLAČA'!D90)&gt;0,'OSNOVNA PLAČA'!D90,"")</f>
        <v/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</row>
    <row r="91" spans="1:48" ht="28.5" customHeight="1" x14ac:dyDescent="0.2">
      <c r="A91" s="51">
        <f>'OSNOVNA PLAČA'!A91</f>
        <v>82</v>
      </c>
      <c r="B91" s="157" t="str">
        <f>+IF(LEN('OSNOVNA PLAČA'!B91)&gt;0,'OSNOVNA PLAČA'!B91,"")</f>
        <v>A82</v>
      </c>
      <c r="C91" s="52" t="str">
        <f>+IF(LEN('OSNOVNA PLAČA'!C91)&gt;0,'OSNOVNA PLAČA'!C91,"")</f>
        <v/>
      </c>
      <c r="D91" s="54" t="str">
        <f>+IF(LEN('OSNOVNA PLAČA'!D91)&gt;0,'OSNOVNA PLAČA'!D91,"")</f>
        <v/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</row>
    <row r="92" spans="1:48" ht="28.5" customHeight="1" x14ac:dyDescent="0.2">
      <c r="A92" s="51">
        <f>'OSNOVNA PLAČA'!A92</f>
        <v>83</v>
      </c>
      <c r="B92" s="157" t="str">
        <f>+IF(LEN('OSNOVNA PLAČA'!B92)&gt;0,'OSNOVNA PLAČA'!B92,"")</f>
        <v>A83</v>
      </c>
      <c r="C92" s="52" t="str">
        <f>+IF(LEN('OSNOVNA PLAČA'!C92)&gt;0,'OSNOVNA PLAČA'!C92,"")</f>
        <v/>
      </c>
      <c r="D92" s="54" t="str">
        <f>+IF(LEN('OSNOVNA PLAČA'!D92)&gt;0,'OSNOVNA PLAČA'!D92,"")</f>
        <v/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</row>
    <row r="93" spans="1:48" ht="28.5" customHeight="1" x14ac:dyDescent="0.2">
      <c r="A93" s="51">
        <f>'OSNOVNA PLAČA'!A93</f>
        <v>84</v>
      </c>
      <c r="B93" s="157" t="str">
        <f>+IF(LEN('OSNOVNA PLAČA'!B93)&gt;0,'OSNOVNA PLAČA'!B93,"")</f>
        <v>A84</v>
      </c>
      <c r="C93" s="52" t="str">
        <f>+IF(LEN('OSNOVNA PLAČA'!C93)&gt;0,'OSNOVNA PLAČA'!C93,"")</f>
        <v/>
      </c>
      <c r="D93" s="54" t="str">
        <f>+IF(LEN('OSNOVNA PLAČA'!D93)&gt;0,'OSNOVNA PLAČA'!D93,"")</f>
        <v/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</row>
    <row r="94" spans="1:48" ht="28.5" customHeight="1" x14ac:dyDescent="0.2">
      <c r="A94" s="51">
        <f>'OSNOVNA PLAČA'!A94</f>
        <v>85</v>
      </c>
      <c r="B94" s="157" t="str">
        <f>+IF(LEN('OSNOVNA PLAČA'!B94)&gt;0,'OSNOVNA PLAČA'!B94,"")</f>
        <v>A85</v>
      </c>
      <c r="C94" s="52" t="str">
        <f>+IF(LEN('OSNOVNA PLAČA'!C94)&gt;0,'OSNOVNA PLAČA'!C94,"")</f>
        <v/>
      </c>
      <c r="D94" s="54" t="str">
        <f>+IF(LEN('OSNOVNA PLAČA'!D94)&gt;0,'OSNOVNA PLAČA'!D94,"")</f>
        <v/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</row>
    <row r="95" spans="1:48" ht="28.5" customHeight="1" x14ac:dyDescent="0.2">
      <c r="A95" s="51">
        <f>'OSNOVNA PLAČA'!A95</f>
        <v>86</v>
      </c>
      <c r="B95" s="157" t="str">
        <f>+IF(LEN('OSNOVNA PLAČA'!B95)&gt;0,'OSNOVNA PLAČA'!B95,"")</f>
        <v>A86</v>
      </c>
      <c r="C95" s="52" t="str">
        <f>+IF(LEN('OSNOVNA PLAČA'!C95)&gt;0,'OSNOVNA PLAČA'!C95,"")</f>
        <v/>
      </c>
      <c r="D95" s="54" t="str">
        <f>+IF(LEN('OSNOVNA PLAČA'!D95)&gt;0,'OSNOVNA PLAČA'!D95,"")</f>
        <v/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</row>
    <row r="96" spans="1:48" ht="28.5" customHeight="1" x14ac:dyDescent="0.2">
      <c r="A96" s="51">
        <f>'OSNOVNA PLAČA'!A96</f>
        <v>87</v>
      </c>
      <c r="B96" s="157" t="str">
        <f>+IF(LEN('OSNOVNA PLAČA'!B96)&gt;0,'OSNOVNA PLAČA'!B96,"")</f>
        <v>A87</v>
      </c>
      <c r="C96" s="52" t="str">
        <f>+IF(LEN('OSNOVNA PLAČA'!C96)&gt;0,'OSNOVNA PLAČA'!C96,"")</f>
        <v/>
      </c>
      <c r="D96" s="54" t="str">
        <f>+IF(LEN('OSNOVNA PLAČA'!D96)&gt;0,'OSNOVNA PLAČA'!D96,"")</f>
        <v/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</row>
    <row r="97" spans="1:48" ht="28.5" customHeight="1" x14ac:dyDescent="0.2">
      <c r="A97" s="51">
        <f>'OSNOVNA PLAČA'!A97</f>
        <v>88</v>
      </c>
      <c r="B97" s="157" t="str">
        <f>+IF(LEN('OSNOVNA PLAČA'!B97)&gt;0,'OSNOVNA PLAČA'!B97,"")</f>
        <v>A88</v>
      </c>
      <c r="C97" s="52" t="str">
        <f>+IF(LEN('OSNOVNA PLAČA'!C97)&gt;0,'OSNOVNA PLAČA'!C97,"")</f>
        <v/>
      </c>
      <c r="D97" s="54" t="str">
        <f>+IF(LEN('OSNOVNA PLAČA'!D97)&gt;0,'OSNOVNA PLAČA'!D97,"")</f>
        <v/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</row>
    <row r="98" spans="1:48" ht="28.5" customHeight="1" x14ac:dyDescent="0.2">
      <c r="A98" s="51">
        <f>'OSNOVNA PLAČA'!A98</f>
        <v>89</v>
      </c>
      <c r="B98" s="157" t="str">
        <f>+IF(LEN('OSNOVNA PLAČA'!B98)&gt;0,'OSNOVNA PLAČA'!B98,"")</f>
        <v>A89</v>
      </c>
      <c r="C98" s="52" t="str">
        <f>+IF(LEN('OSNOVNA PLAČA'!C98)&gt;0,'OSNOVNA PLAČA'!C98,"")</f>
        <v/>
      </c>
      <c r="D98" s="54" t="str">
        <f>+IF(LEN('OSNOVNA PLAČA'!D98)&gt;0,'OSNOVNA PLAČA'!D98,"")</f>
        <v/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</row>
    <row r="99" spans="1:48" ht="28.5" customHeight="1" x14ac:dyDescent="0.2">
      <c r="A99" s="51">
        <f>'OSNOVNA PLAČA'!A99</f>
        <v>90</v>
      </c>
      <c r="B99" s="157" t="str">
        <f>+IF(LEN('OSNOVNA PLAČA'!B99)&gt;0,'OSNOVNA PLAČA'!B99,"")</f>
        <v>A90</v>
      </c>
      <c r="C99" s="52" t="str">
        <f>+IF(LEN('OSNOVNA PLAČA'!C99)&gt;0,'OSNOVNA PLAČA'!C99,"")</f>
        <v/>
      </c>
      <c r="D99" s="54" t="str">
        <f>+IF(LEN('OSNOVNA PLAČA'!D99)&gt;0,'OSNOVNA PLAČA'!D99,"")</f>
        <v/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</row>
    <row r="100" spans="1:48" ht="28.5" customHeight="1" x14ac:dyDescent="0.2">
      <c r="A100" s="51">
        <f>'OSNOVNA PLAČA'!A100</f>
        <v>91</v>
      </c>
      <c r="B100" s="157" t="str">
        <f>+IF(LEN('OSNOVNA PLAČA'!B100)&gt;0,'OSNOVNA PLAČA'!B100,"")</f>
        <v>A91</v>
      </c>
      <c r="C100" s="52" t="str">
        <f>+IF(LEN('OSNOVNA PLAČA'!C100)&gt;0,'OSNOVNA PLAČA'!C100,"")</f>
        <v/>
      </c>
      <c r="D100" s="54" t="str">
        <f>+IF(LEN('OSNOVNA PLAČA'!D100)&gt;0,'OSNOVNA PLAČA'!D100,"")</f>
        <v/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</row>
    <row r="101" spans="1:48" ht="28.5" customHeight="1" x14ac:dyDescent="0.2">
      <c r="A101" s="51">
        <f>'OSNOVNA PLAČA'!A101</f>
        <v>92</v>
      </c>
      <c r="B101" s="157" t="str">
        <f>+IF(LEN('OSNOVNA PLAČA'!B101)&gt;0,'OSNOVNA PLAČA'!B101,"")</f>
        <v>A92</v>
      </c>
      <c r="C101" s="52" t="str">
        <f>+IF(LEN('OSNOVNA PLAČA'!C101)&gt;0,'OSNOVNA PLAČA'!C101,"")</f>
        <v/>
      </c>
      <c r="D101" s="54" t="str">
        <f>+IF(LEN('OSNOVNA PLAČA'!D101)&gt;0,'OSNOVNA PLAČA'!D101,"")</f>
        <v/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</row>
    <row r="102" spans="1:48" ht="28.5" customHeight="1" x14ac:dyDescent="0.2">
      <c r="A102" s="51">
        <f>'OSNOVNA PLAČA'!A102</f>
        <v>93</v>
      </c>
      <c r="B102" s="157" t="str">
        <f>+IF(LEN('OSNOVNA PLAČA'!B102)&gt;0,'OSNOVNA PLAČA'!B102,"")</f>
        <v>A93</v>
      </c>
      <c r="C102" s="52" t="str">
        <f>+IF(LEN('OSNOVNA PLAČA'!C102)&gt;0,'OSNOVNA PLAČA'!C102,"")</f>
        <v/>
      </c>
      <c r="D102" s="54" t="str">
        <f>+IF(LEN('OSNOVNA PLAČA'!D102)&gt;0,'OSNOVNA PLAČA'!D102,"")</f>
        <v/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</row>
    <row r="103" spans="1:48" ht="28.5" customHeight="1" x14ac:dyDescent="0.2">
      <c r="A103" s="51">
        <f>'OSNOVNA PLAČA'!A103</f>
        <v>94</v>
      </c>
      <c r="B103" s="157" t="str">
        <f>+IF(LEN('OSNOVNA PLAČA'!B103)&gt;0,'OSNOVNA PLAČA'!B103,"")</f>
        <v>A94</v>
      </c>
      <c r="C103" s="52" t="str">
        <f>+IF(LEN('OSNOVNA PLAČA'!C103)&gt;0,'OSNOVNA PLAČA'!C103,"")</f>
        <v/>
      </c>
      <c r="D103" s="54" t="str">
        <f>+IF(LEN('OSNOVNA PLAČA'!D103)&gt;0,'OSNOVNA PLAČA'!D103,"")</f>
        <v/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</row>
    <row r="104" spans="1:48" ht="28.5" customHeight="1" x14ac:dyDescent="0.2">
      <c r="A104" s="51">
        <f>'OSNOVNA PLAČA'!A104</f>
        <v>95</v>
      </c>
      <c r="B104" s="157" t="str">
        <f>+IF(LEN('OSNOVNA PLAČA'!B104)&gt;0,'OSNOVNA PLAČA'!B104,"")</f>
        <v>A95</v>
      </c>
      <c r="C104" s="52" t="str">
        <f>+IF(LEN('OSNOVNA PLAČA'!C104)&gt;0,'OSNOVNA PLAČA'!C104,"")</f>
        <v/>
      </c>
      <c r="D104" s="54" t="str">
        <f>+IF(LEN('OSNOVNA PLAČA'!D104)&gt;0,'OSNOVNA PLAČA'!D104,"")</f>
        <v/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</row>
    <row r="105" spans="1:48" ht="28.5" customHeight="1" x14ac:dyDescent="0.2">
      <c r="A105" s="51">
        <f>'OSNOVNA PLAČA'!A105</f>
        <v>96</v>
      </c>
      <c r="B105" s="157" t="str">
        <f>+IF(LEN('OSNOVNA PLAČA'!B105)&gt;0,'OSNOVNA PLAČA'!B105,"")</f>
        <v>A96</v>
      </c>
      <c r="C105" s="52" t="str">
        <f>+IF(LEN('OSNOVNA PLAČA'!C105)&gt;0,'OSNOVNA PLAČA'!C105,"")</f>
        <v/>
      </c>
      <c r="D105" s="54" t="str">
        <f>+IF(LEN('OSNOVNA PLAČA'!D105)&gt;0,'OSNOVNA PLAČA'!D105,"")</f>
        <v/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</row>
    <row r="106" spans="1:48" ht="28.5" customHeight="1" x14ac:dyDescent="0.2">
      <c r="A106" s="51">
        <f>'OSNOVNA PLAČA'!A106</f>
        <v>97</v>
      </c>
      <c r="B106" s="157" t="str">
        <f>+IF(LEN('OSNOVNA PLAČA'!B106)&gt;0,'OSNOVNA PLAČA'!B106,"")</f>
        <v>A97</v>
      </c>
      <c r="C106" s="52" t="str">
        <f>+IF(LEN('OSNOVNA PLAČA'!C106)&gt;0,'OSNOVNA PLAČA'!C106,"")</f>
        <v/>
      </c>
      <c r="D106" s="54" t="str">
        <f>+IF(LEN('OSNOVNA PLAČA'!D106)&gt;0,'OSNOVNA PLAČA'!D106,"")</f>
        <v/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</row>
    <row r="107" spans="1:48" ht="28.5" customHeight="1" x14ac:dyDescent="0.2">
      <c r="A107" s="51">
        <f>'OSNOVNA PLAČA'!A107</f>
        <v>98</v>
      </c>
      <c r="B107" s="157" t="str">
        <f>+IF(LEN('OSNOVNA PLAČA'!B107)&gt;0,'OSNOVNA PLAČA'!B107,"")</f>
        <v>A98</v>
      </c>
      <c r="C107" s="52" t="str">
        <f>+IF(LEN('OSNOVNA PLAČA'!C107)&gt;0,'OSNOVNA PLAČA'!C107,"")</f>
        <v/>
      </c>
      <c r="D107" s="54" t="str">
        <f>+IF(LEN('OSNOVNA PLAČA'!D107)&gt;0,'OSNOVNA PLAČA'!D107,"")</f>
        <v/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</row>
    <row r="108" spans="1:48" ht="28.5" customHeight="1" x14ac:dyDescent="0.2">
      <c r="A108" s="51">
        <f>'OSNOVNA PLAČA'!A108</f>
        <v>99</v>
      </c>
      <c r="B108" s="157" t="str">
        <f>+IF(LEN('OSNOVNA PLAČA'!B108)&gt;0,'OSNOVNA PLAČA'!B108,"")</f>
        <v>A99</v>
      </c>
      <c r="C108" s="52" t="str">
        <f>+IF(LEN('OSNOVNA PLAČA'!C108)&gt;0,'OSNOVNA PLAČA'!C108,"")</f>
        <v/>
      </c>
      <c r="D108" s="54" t="str">
        <f>+IF(LEN('OSNOVNA PLAČA'!D108)&gt;0,'OSNOVNA PLAČA'!D108,"")</f>
        <v/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</row>
    <row r="109" spans="1:48" ht="28.5" customHeight="1" x14ac:dyDescent="0.2">
      <c r="A109" s="51">
        <f>'OSNOVNA PLAČA'!A109</f>
        <v>100</v>
      </c>
      <c r="B109" s="157" t="str">
        <f>+IF(LEN('OSNOVNA PLAČA'!B109)&gt;0,'OSNOVNA PLAČA'!B109,"")</f>
        <v>A100</v>
      </c>
      <c r="C109" s="52" t="str">
        <f>+IF(LEN('OSNOVNA PLAČA'!C109)&gt;0,'OSNOVNA PLAČA'!C109,"")</f>
        <v/>
      </c>
      <c r="D109" s="54" t="str">
        <f>+IF(LEN('OSNOVNA PLAČA'!D109)&gt;0,'OSNOVNA PLAČA'!D109,"")</f>
        <v/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</row>
    <row r="110" spans="1:48" x14ac:dyDescent="0.2">
      <c r="A110" s="32"/>
      <c r="B110" s="37"/>
      <c r="C110" s="32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</row>
    <row r="111" spans="1:48" x14ac:dyDescent="0.2">
      <c r="A111" s="32"/>
      <c r="B111" s="32"/>
      <c r="C111" s="32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</row>
    <row r="112" spans="1:48" x14ac:dyDescent="0.2">
      <c r="A112" s="32"/>
      <c r="B112" s="32"/>
      <c r="C112" s="32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</row>
    <row r="113" spans="1:48" x14ac:dyDescent="0.2">
      <c r="A113" s="32"/>
      <c r="B113" s="32"/>
      <c r="C113" s="32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</row>
    <row r="114" spans="1:48" x14ac:dyDescent="0.2">
      <c r="A114" s="32"/>
      <c r="B114" s="32"/>
      <c r="C114" s="32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</row>
    <row r="115" spans="1:48" x14ac:dyDescent="0.2">
      <c r="A115" s="32"/>
      <c r="B115" s="32"/>
      <c r="C115" s="32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</row>
    <row r="116" spans="1:48" x14ac:dyDescent="0.2"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</row>
    <row r="117" spans="1:48" x14ac:dyDescent="0.2"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</row>
    <row r="118" spans="1:48" x14ac:dyDescent="0.2"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</row>
    <row r="119" spans="1:48" x14ac:dyDescent="0.2"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</row>
    <row r="120" spans="1:48" x14ac:dyDescent="0.2"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</row>
    <row r="121" spans="1:48" x14ac:dyDescent="0.2"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</row>
    <row r="122" spans="1:48" x14ac:dyDescent="0.2"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</row>
    <row r="123" spans="1:48" x14ac:dyDescent="0.2"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</row>
    <row r="124" spans="1:48" x14ac:dyDescent="0.2"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</row>
    <row r="125" spans="1:48" x14ac:dyDescent="0.2"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</row>
    <row r="126" spans="1:48" x14ac:dyDescent="0.2"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</row>
    <row r="127" spans="1:48" x14ac:dyDescent="0.2"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</row>
    <row r="128" spans="1:48" x14ac:dyDescent="0.2"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</row>
    <row r="129" spans="27:48" x14ac:dyDescent="0.2"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</row>
    <row r="130" spans="27:48" x14ac:dyDescent="0.2"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</row>
    <row r="131" spans="27:48" x14ac:dyDescent="0.2"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</row>
    <row r="132" spans="27:48" x14ac:dyDescent="0.2"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</row>
    <row r="133" spans="27:48" x14ac:dyDescent="0.2"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</row>
    <row r="134" spans="27:48" x14ac:dyDescent="0.2"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</row>
    <row r="135" spans="27:48" x14ac:dyDescent="0.2"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</row>
    <row r="136" spans="27:48" x14ac:dyDescent="0.2"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</row>
    <row r="137" spans="27:48" x14ac:dyDescent="0.2"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</row>
    <row r="138" spans="27:48" x14ac:dyDescent="0.2"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</row>
    <row r="139" spans="27:48" x14ac:dyDescent="0.2"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</row>
    <row r="140" spans="27:48" x14ac:dyDescent="0.2"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</row>
    <row r="141" spans="27:48" x14ac:dyDescent="0.2"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</row>
    <row r="142" spans="27:48" x14ac:dyDescent="0.2"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</row>
    <row r="143" spans="27:48" x14ac:dyDescent="0.2"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</row>
    <row r="144" spans="27:48" x14ac:dyDescent="0.2"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</row>
    <row r="145" spans="27:48" x14ac:dyDescent="0.2"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</row>
    <row r="146" spans="27:48" x14ac:dyDescent="0.2"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</row>
    <row r="147" spans="27:48" x14ac:dyDescent="0.2"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</row>
    <row r="148" spans="27:48" x14ac:dyDescent="0.2"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</row>
    <row r="149" spans="27:48" x14ac:dyDescent="0.2"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</row>
    <row r="150" spans="27:48" x14ac:dyDescent="0.2"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</row>
    <row r="151" spans="27:48" x14ac:dyDescent="0.2"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</row>
    <row r="152" spans="27:48" x14ac:dyDescent="0.2"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</row>
    <row r="153" spans="27:48" x14ac:dyDescent="0.2"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</row>
    <row r="154" spans="27:48" x14ac:dyDescent="0.2"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</row>
    <row r="155" spans="27:48" x14ac:dyDescent="0.2"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</row>
    <row r="156" spans="27:48" x14ac:dyDescent="0.2"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</row>
    <row r="157" spans="27:48" x14ac:dyDescent="0.2"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</row>
    <row r="158" spans="27:48" x14ac:dyDescent="0.2"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</row>
    <row r="159" spans="27:48" x14ac:dyDescent="0.2"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</row>
    <row r="160" spans="27:48" x14ac:dyDescent="0.2"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</row>
    <row r="161" spans="27:48" x14ac:dyDescent="0.2"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</row>
    <row r="162" spans="27:48" x14ac:dyDescent="0.2"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</row>
    <row r="163" spans="27:48" x14ac:dyDescent="0.2"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</row>
    <row r="164" spans="27:48" x14ac:dyDescent="0.2"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</row>
    <row r="165" spans="27:48" x14ac:dyDescent="0.2"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</row>
    <row r="166" spans="27:48" x14ac:dyDescent="0.2"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</row>
    <row r="167" spans="27:48" x14ac:dyDescent="0.2"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</row>
    <row r="168" spans="27:48" x14ac:dyDescent="0.2"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</row>
    <row r="169" spans="27:48" x14ac:dyDescent="0.2"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</row>
    <row r="170" spans="27:48" x14ac:dyDescent="0.2"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</row>
    <row r="171" spans="27:48" x14ac:dyDescent="0.2"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27:48" x14ac:dyDescent="0.2"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27:48" x14ac:dyDescent="0.2"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27:48" x14ac:dyDescent="0.2"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27:48" x14ac:dyDescent="0.2"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27:48" x14ac:dyDescent="0.2"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27:48" x14ac:dyDescent="0.2"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27:48" x14ac:dyDescent="0.2"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27:48" x14ac:dyDescent="0.2"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27:48" x14ac:dyDescent="0.2"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27:48" x14ac:dyDescent="0.2"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27:48" x14ac:dyDescent="0.2"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27:48" x14ac:dyDescent="0.2"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27:48" x14ac:dyDescent="0.2"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27:48" x14ac:dyDescent="0.2"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27:48" x14ac:dyDescent="0.2"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27:48" x14ac:dyDescent="0.2"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27:48" x14ac:dyDescent="0.2"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27:48" x14ac:dyDescent="0.2"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27:48" x14ac:dyDescent="0.2"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27:48" x14ac:dyDescent="0.2"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27:48" x14ac:dyDescent="0.2"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27:48" x14ac:dyDescent="0.2"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27:48" x14ac:dyDescent="0.2"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27:48" x14ac:dyDescent="0.2"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27:48" x14ac:dyDescent="0.2"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27:48" x14ac:dyDescent="0.2"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27:48" x14ac:dyDescent="0.2"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27:48" x14ac:dyDescent="0.2"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27:48" x14ac:dyDescent="0.2"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27:48" x14ac:dyDescent="0.2"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27:48" x14ac:dyDescent="0.2"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27:48" x14ac:dyDescent="0.2"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27:48" x14ac:dyDescent="0.2"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27:48" x14ac:dyDescent="0.2"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27:48" x14ac:dyDescent="0.2"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27:48" x14ac:dyDescent="0.2"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27:48" x14ac:dyDescent="0.2"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27:48" x14ac:dyDescent="0.2"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27:48" x14ac:dyDescent="0.2"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27:48" x14ac:dyDescent="0.2"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27:48" x14ac:dyDescent="0.2"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27:48" x14ac:dyDescent="0.2"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27:48" x14ac:dyDescent="0.2"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27:48" x14ac:dyDescent="0.2"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27:48" x14ac:dyDescent="0.2"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27:48" x14ac:dyDescent="0.2"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27:48" x14ac:dyDescent="0.2"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27:48" x14ac:dyDescent="0.2"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27:48" x14ac:dyDescent="0.2"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27:48" x14ac:dyDescent="0.2"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27:48" x14ac:dyDescent="0.2"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27:48" x14ac:dyDescent="0.2"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27:48" x14ac:dyDescent="0.2"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27:48" x14ac:dyDescent="0.2"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27:48" x14ac:dyDescent="0.2"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27:48" x14ac:dyDescent="0.2"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27:48" x14ac:dyDescent="0.2"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27:48" x14ac:dyDescent="0.2"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27:48" x14ac:dyDescent="0.2"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</row>
    <row r="231" spans="27:48" x14ac:dyDescent="0.2"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</row>
    <row r="232" spans="27:48" x14ac:dyDescent="0.2"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</row>
    <row r="233" spans="27:48" x14ac:dyDescent="0.2"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</row>
    <row r="234" spans="27:48" x14ac:dyDescent="0.2"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</row>
    <row r="235" spans="27:48" x14ac:dyDescent="0.2"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</row>
    <row r="236" spans="27:48" x14ac:dyDescent="0.2"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</row>
    <row r="237" spans="27:48" x14ac:dyDescent="0.2"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</row>
    <row r="238" spans="27:48" x14ac:dyDescent="0.2"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</row>
    <row r="239" spans="27:48" x14ac:dyDescent="0.2"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</row>
    <row r="240" spans="27:48" x14ac:dyDescent="0.2"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</row>
    <row r="241" spans="27:48" x14ac:dyDescent="0.2"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</row>
    <row r="242" spans="27:48" x14ac:dyDescent="0.2"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</row>
    <row r="243" spans="27:48" x14ac:dyDescent="0.2"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</row>
    <row r="244" spans="27:48" x14ac:dyDescent="0.2"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</row>
    <row r="245" spans="27:48" x14ac:dyDescent="0.2"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</row>
    <row r="246" spans="27:48" x14ac:dyDescent="0.2"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</row>
    <row r="247" spans="27:48" x14ac:dyDescent="0.2"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</row>
    <row r="248" spans="27:48" x14ac:dyDescent="0.2"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</row>
    <row r="249" spans="27:48" x14ac:dyDescent="0.2"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</row>
    <row r="250" spans="27:48" x14ac:dyDescent="0.2"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</row>
    <row r="251" spans="27:48" x14ac:dyDescent="0.2"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</row>
    <row r="252" spans="27:48" x14ac:dyDescent="0.2"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</row>
    <row r="253" spans="27:48" x14ac:dyDescent="0.2"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</row>
    <row r="254" spans="27:48" x14ac:dyDescent="0.2"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</row>
    <row r="255" spans="27:48" x14ac:dyDescent="0.2"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</row>
    <row r="256" spans="27:48" x14ac:dyDescent="0.2"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</row>
    <row r="257" spans="27:48" x14ac:dyDescent="0.2"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</row>
    <row r="258" spans="27:48" x14ac:dyDescent="0.2"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</row>
    <row r="259" spans="27:48" x14ac:dyDescent="0.2"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</row>
    <row r="260" spans="27:48" x14ac:dyDescent="0.2"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</row>
    <row r="261" spans="27:48" x14ac:dyDescent="0.2"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</row>
    <row r="262" spans="27:48" x14ac:dyDescent="0.2"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</row>
    <row r="263" spans="27:48" x14ac:dyDescent="0.2"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</row>
    <row r="264" spans="27:48" x14ac:dyDescent="0.2"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</row>
    <row r="265" spans="27:48" x14ac:dyDescent="0.2"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</row>
    <row r="266" spans="27:48" x14ac:dyDescent="0.2"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</row>
    <row r="267" spans="27:48" x14ac:dyDescent="0.2"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</row>
    <row r="268" spans="27:48" x14ac:dyDescent="0.2"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</row>
    <row r="269" spans="27:48" x14ac:dyDescent="0.2"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</row>
    <row r="270" spans="27:48" x14ac:dyDescent="0.2"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</row>
    <row r="271" spans="27:48" x14ac:dyDescent="0.2"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</row>
    <row r="272" spans="27:48" x14ac:dyDescent="0.2"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</row>
    <row r="273" spans="27:48" x14ac:dyDescent="0.2"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</row>
    <row r="274" spans="27:48" x14ac:dyDescent="0.2"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</row>
    <row r="275" spans="27:48" x14ac:dyDescent="0.2"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</row>
    <row r="276" spans="27:48" x14ac:dyDescent="0.2"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</row>
    <row r="277" spans="27:48" x14ac:dyDescent="0.2"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</row>
    <row r="278" spans="27:48" x14ac:dyDescent="0.2"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</row>
    <row r="279" spans="27:48" x14ac:dyDescent="0.2"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</row>
    <row r="280" spans="27:48" x14ac:dyDescent="0.2"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</row>
    <row r="281" spans="27:48" x14ac:dyDescent="0.2"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</row>
    <row r="282" spans="27:48" x14ac:dyDescent="0.2"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</row>
    <row r="283" spans="27:48" x14ac:dyDescent="0.2"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</row>
    <row r="284" spans="27:48" x14ac:dyDescent="0.2"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</row>
    <row r="285" spans="27:48" x14ac:dyDescent="0.2"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</row>
    <row r="286" spans="27:48" x14ac:dyDescent="0.2"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</row>
    <row r="287" spans="27:48" x14ac:dyDescent="0.2"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</row>
    <row r="288" spans="27:48" x14ac:dyDescent="0.2"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</row>
    <row r="289" spans="27:48" x14ac:dyDescent="0.2"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</row>
    <row r="290" spans="27:48" x14ac:dyDescent="0.2"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</row>
    <row r="291" spans="27:48" x14ac:dyDescent="0.2"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</row>
    <row r="292" spans="27:48" x14ac:dyDescent="0.2"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</row>
    <row r="293" spans="27:48" x14ac:dyDescent="0.2"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</row>
    <row r="294" spans="27:48" x14ac:dyDescent="0.2"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</row>
    <row r="295" spans="27:48" x14ac:dyDescent="0.2"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</row>
    <row r="296" spans="27:48" x14ac:dyDescent="0.2"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</row>
    <row r="297" spans="27:48" x14ac:dyDescent="0.2"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</row>
    <row r="298" spans="27:48" x14ac:dyDescent="0.2"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</row>
    <row r="299" spans="27:48" x14ac:dyDescent="0.2"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</row>
    <row r="300" spans="27:48" x14ac:dyDescent="0.2"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</row>
    <row r="301" spans="27:48" x14ac:dyDescent="0.2"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</row>
    <row r="302" spans="27:48" x14ac:dyDescent="0.2"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</row>
    <row r="303" spans="27:48" x14ac:dyDescent="0.2"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</row>
    <row r="304" spans="27:48" x14ac:dyDescent="0.2"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</row>
    <row r="305" spans="27:48" x14ac:dyDescent="0.2"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</row>
    <row r="306" spans="27:48" x14ac:dyDescent="0.2"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</row>
    <row r="307" spans="27:48" x14ac:dyDescent="0.2"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</row>
    <row r="308" spans="27:48" x14ac:dyDescent="0.2"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</row>
    <row r="309" spans="27:48" x14ac:dyDescent="0.2"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</row>
    <row r="310" spans="27:48" x14ac:dyDescent="0.2"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</row>
    <row r="311" spans="27:48" x14ac:dyDescent="0.2"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</row>
    <row r="312" spans="27:48" x14ac:dyDescent="0.2"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</row>
    <row r="313" spans="27:48" x14ac:dyDescent="0.2"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</row>
    <row r="314" spans="27:48" x14ac:dyDescent="0.2"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</row>
    <row r="315" spans="27:48" x14ac:dyDescent="0.2"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</row>
    <row r="316" spans="27:48" x14ac:dyDescent="0.2"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</row>
    <row r="317" spans="27:48" x14ac:dyDescent="0.2"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</row>
    <row r="318" spans="27:48" x14ac:dyDescent="0.2"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</row>
    <row r="319" spans="27:48" x14ac:dyDescent="0.2"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</row>
    <row r="320" spans="27:48" x14ac:dyDescent="0.2"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</row>
    <row r="321" spans="27:48" x14ac:dyDescent="0.2"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</row>
    <row r="322" spans="27:48" x14ac:dyDescent="0.2"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</row>
    <row r="323" spans="27:48" x14ac:dyDescent="0.2"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</row>
    <row r="324" spans="27:48" x14ac:dyDescent="0.2"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</row>
    <row r="325" spans="27:48" x14ac:dyDescent="0.2"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</row>
    <row r="326" spans="27:48" x14ac:dyDescent="0.2"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</row>
    <row r="327" spans="27:48" x14ac:dyDescent="0.2"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</row>
    <row r="328" spans="27:48" x14ac:dyDescent="0.2"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</row>
    <row r="329" spans="27:48" x14ac:dyDescent="0.2"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</row>
    <row r="330" spans="27:48" x14ac:dyDescent="0.2"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</row>
    <row r="331" spans="27:48" x14ac:dyDescent="0.2"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</row>
    <row r="332" spans="27:48" x14ac:dyDescent="0.2"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</row>
    <row r="333" spans="27:48" x14ac:dyDescent="0.2"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</row>
    <row r="334" spans="27:48" x14ac:dyDescent="0.2"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</row>
    <row r="335" spans="27:48" x14ac:dyDescent="0.2"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</row>
    <row r="336" spans="27:48" x14ac:dyDescent="0.2"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</row>
    <row r="337" spans="27:48" x14ac:dyDescent="0.2"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</row>
    <row r="338" spans="27:48" x14ac:dyDescent="0.2"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</row>
    <row r="339" spans="27:48" x14ac:dyDescent="0.2"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</row>
    <row r="340" spans="27:48" x14ac:dyDescent="0.2"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</row>
    <row r="341" spans="27:48" x14ac:dyDescent="0.2"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</row>
    <row r="342" spans="27:48" x14ac:dyDescent="0.2"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</row>
    <row r="343" spans="27:48" x14ac:dyDescent="0.2"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</row>
    <row r="344" spans="27:48" x14ac:dyDescent="0.2"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</row>
    <row r="345" spans="27:48" x14ac:dyDescent="0.2"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</row>
    <row r="346" spans="27:48" x14ac:dyDescent="0.2"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</row>
    <row r="347" spans="27:48" x14ac:dyDescent="0.2"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</row>
    <row r="348" spans="27:48" x14ac:dyDescent="0.2"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</row>
    <row r="349" spans="27:48" x14ac:dyDescent="0.2"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</row>
    <row r="350" spans="27:48" x14ac:dyDescent="0.2"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</row>
    <row r="351" spans="27:48" x14ac:dyDescent="0.2"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</row>
    <row r="352" spans="27:48" x14ac:dyDescent="0.2"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</row>
    <row r="353" spans="27:48" x14ac:dyDescent="0.2"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</row>
    <row r="354" spans="27:48" x14ac:dyDescent="0.2"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</row>
    <row r="355" spans="27:48" x14ac:dyDescent="0.2"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</row>
    <row r="356" spans="27:48" x14ac:dyDescent="0.2"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</row>
    <row r="357" spans="27:48" x14ac:dyDescent="0.2"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</row>
    <row r="358" spans="27:48" x14ac:dyDescent="0.2"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</row>
    <row r="359" spans="27:48" x14ac:dyDescent="0.2"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</row>
    <row r="360" spans="27:48" x14ac:dyDescent="0.2"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</row>
    <row r="361" spans="27:48" x14ac:dyDescent="0.2"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</row>
    <row r="362" spans="27:48" x14ac:dyDescent="0.2"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</row>
    <row r="363" spans="27:48" x14ac:dyDescent="0.2"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</row>
    <row r="364" spans="27:48" x14ac:dyDescent="0.2"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</row>
    <row r="365" spans="27:48" x14ac:dyDescent="0.2"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</row>
    <row r="366" spans="27:48" x14ac:dyDescent="0.2"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</row>
    <row r="367" spans="27:48" x14ac:dyDescent="0.2"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</row>
    <row r="368" spans="27:48" x14ac:dyDescent="0.2"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</row>
    <row r="369" spans="27:48" x14ac:dyDescent="0.2"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</row>
    <row r="370" spans="27:48" x14ac:dyDescent="0.2"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</row>
    <row r="371" spans="27:48" x14ac:dyDescent="0.2"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</row>
    <row r="372" spans="27:48" x14ac:dyDescent="0.2"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</row>
    <row r="373" spans="27:48" x14ac:dyDescent="0.2"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</row>
    <row r="374" spans="27:48" x14ac:dyDescent="0.2"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</row>
    <row r="375" spans="27:48" x14ac:dyDescent="0.2"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</row>
    <row r="376" spans="27:48" x14ac:dyDescent="0.2"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</row>
    <row r="377" spans="27:48" x14ac:dyDescent="0.2"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</row>
    <row r="378" spans="27:48" x14ac:dyDescent="0.2"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</row>
    <row r="379" spans="27:48" x14ac:dyDescent="0.2"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</row>
    <row r="380" spans="27:48" x14ac:dyDescent="0.2"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</row>
    <row r="381" spans="27:48" x14ac:dyDescent="0.2"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</row>
    <row r="382" spans="27:48" x14ac:dyDescent="0.2"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</row>
    <row r="383" spans="27:48" x14ac:dyDescent="0.2"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</row>
    <row r="384" spans="27:48" x14ac:dyDescent="0.2"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</row>
    <row r="385" spans="27:48" x14ac:dyDescent="0.2"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</row>
    <row r="386" spans="27:48" x14ac:dyDescent="0.2"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</row>
    <row r="387" spans="27:48" x14ac:dyDescent="0.2"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</row>
    <row r="388" spans="27:48" x14ac:dyDescent="0.2"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</row>
    <row r="389" spans="27:48" x14ac:dyDescent="0.2"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</row>
    <row r="390" spans="27:48" x14ac:dyDescent="0.2"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</row>
    <row r="391" spans="27:48" x14ac:dyDescent="0.2"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</row>
    <row r="392" spans="27:48" x14ac:dyDescent="0.2"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</row>
    <row r="393" spans="27:48" x14ac:dyDescent="0.2"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</row>
    <row r="394" spans="27:48" x14ac:dyDescent="0.2"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</row>
    <row r="395" spans="27:48" x14ac:dyDescent="0.2"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</row>
    <row r="396" spans="27:48" x14ac:dyDescent="0.2"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</row>
    <row r="397" spans="27:48" x14ac:dyDescent="0.2"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</row>
    <row r="398" spans="27:48" x14ac:dyDescent="0.2"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</row>
    <row r="399" spans="27:48" x14ac:dyDescent="0.2"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</row>
    <row r="400" spans="27:48" x14ac:dyDescent="0.2"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</row>
    <row r="401" spans="27:48" x14ac:dyDescent="0.2"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</row>
    <row r="402" spans="27:48" x14ac:dyDescent="0.2"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</row>
    <row r="403" spans="27:48" x14ac:dyDescent="0.2"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</row>
    <row r="404" spans="27:48" x14ac:dyDescent="0.2"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</row>
    <row r="405" spans="27:48" x14ac:dyDescent="0.2"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</row>
    <row r="406" spans="27:48" x14ac:dyDescent="0.2"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  <c r="AP406" s="32"/>
      <c r="AQ406" s="32"/>
      <c r="AR406" s="32"/>
      <c r="AS406" s="32"/>
      <c r="AT406" s="32"/>
      <c r="AU406" s="32"/>
      <c r="AV406" s="32"/>
    </row>
    <row r="407" spans="27:48" x14ac:dyDescent="0.2"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  <c r="AP407" s="32"/>
      <c r="AQ407" s="32"/>
      <c r="AR407" s="32"/>
      <c r="AS407" s="32"/>
      <c r="AT407" s="32"/>
      <c r="AU407" s="32"/>
      <c r="AV407" s="32"/>
    </row>
    <row r="408" spans="27:48" x14ac:dyDescent="0.2"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</row>
    <row r="409" spans="27:48" x14ac:dyDescent="0.2"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  <c r="AP409" s="32"/>
      <c r="AQ409" s="32"/>
      <c r="AR409" s="32"/>
      <c r="AS409" s="32"/>
      <c r="AT409" s="32"/>
      <c r="AU409" s="32"/>
      <c r="AV409" s="32"/>
    </row>
    <row r="410" spans="27:48" x14ac:dyDescent="0.2"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</row>
    <row r="411" spans="27:48" x14ac:dyDescent="0.2"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  <c r="AP411" s="32"/>
      <c r="AQ411" s="32"/>
      <c r="AR411" s="32"/>
      <c r="AS411" s="32"/>
      <c r="AT411" s="32"/>
      <c r="AU411" s="32"/>
      <c r="AV411" s="32"/>
    </row>
    <row r="412" spans="27:48" x14ac:dyDescent="0.2"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  <c r="AP412" s="32"/>
      <c r="AQ412" s="32"/>
      <c r="AR412" s="32"/>
      <c r="AS412" s="32"/>
      <c r="AT412" s="32"/>
      <c r="AU412" s="32"/>
      <c r="AV412" s="32"/>
    </row>
    <row r="413" spans="27:48" x14ac:dyDescent="0.2"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</row>
    <row r="414" spans="27:48" x14ac:dyDescent="0.2"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</row>
    <row r="415" spans="27:48" x14ac:dyDescent="0.2"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</row>
    <row r="416" spans="27:48" x14ac:dyDescent="0.2"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</row>
    <row r="417" spans="27:48" x14ac:dyDescent="0.2"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</row>
    <row r="418" spans="27:48" x14ac:dyDescent="0.2"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</row>
    <row r="419" spans="27:48" x14ac:dyDescent="0.2"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</row>
    <row r="420" spans="27:48" x14ac:dyDescent="0.2"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</row>
    <row r="421" spans="27:48" x14ac:dyDescent="0.2"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</row>
    <row r="422" spans="27:48" x14ac:dyDescent="0.2"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</row>
    <row r="423" spans="27:48" x14ac:dyDescent="0.2"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</row>
    <row r="424" spans="27:48" x14ac:dyDescent="0.2"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</row>
    <row r="425" spans="27:48" x14ac:dyDescent="0.2"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</row>
    <row r="426" spans="27:48" x14ac:dyDescent="0.2"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</row>
    <row r="427" spans="27:48" x14ac:dyDescent="0.2"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</row>
    <row r="428" spans="27:48" x14ac:dyDescent="0.2"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</row>
    <row r="429" spans="27:48" x14ac:dyDescent="0.2"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</row>
    <row r="430" spans="27:48" x14ac:dyDescent="0.2"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</row>
    <row r="431" spans="27:48" x14ac:dyDescent="0.2"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</row>
    <row r="432" spans="27:48" x14ac:dyDescent="0.2"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</row>
    <row r="433" spans="27:48" x14ac:dyDescent="0.2"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</row>
    <row r="434" spans="27:48" x14ac:dyDescent="0.2"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</row>
    <row r="435" spans="27:48" x14ac:dyDescent="0.2"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</row>
    <row r="436" spans="27:48" x14ac:dyDescent="0.2"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</row>
    <row r="437" spans="27:48" x14ac:dyDescent="0.2"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</row>
    <row r="438" spans="27:48" x14ac:dyDescent="0.2"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</row>
    <row r="439" spans="27:48" x14ac:dyDescent="0.2"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</row>
    <row r="440" spans="27:48" x14ac:dyDescent="0.2"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</row>
    <row r="441" spans="27:48" x14ac:dyDescent="0.2"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</row>
    <row r="442" spans="27:48" x14ac:dyDescent="0.2"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</row>
    <row r="443" spans="27:48" x14ac:dyDescent="0.2"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</row>
    <row r="444" spans="27:48" x14ac:dyDescent="0.2"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</row>
    <row r="445" spans="27:48" x14ac:dyDescent="0.2"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</row>
    <row r="446" spans="27:48" x14ac:dyDescent="0.2"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</row>
    <row r="447" spans="27:48" x14ac:dyDescent="0.2"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</row>
    <row r="448" spans="27:48" x14ac:dyDescent="0.2"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</row>
    <row r="449" spans="27:48" x14ac:dyDescent="0.2"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</row>
    <row r="450" spans="27:48" x14ac:dyDescent="0.2"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</row>
    <row r="451" spans="27:48" x14ac:dyDescent="0.2"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</row>
    <row r="452" spans="27:48" x14ac:dyDescent="0.2"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</row>
    <row r="453" spans="27:48" x14ac:dyDescent="0.2"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</row>
    <row r="454" spans="27:48" x14ac:dyDescent="0.2"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</row>
    <row r="455" spans="27:48" x14ac:dyDescent="0.2"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</row>
    <row r="456" spans="27:48" x14ac:dyDescent="0.2"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</row>
    <row r="457" spans="27:48" x14ac:dyDescent="0.2"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</row>
    <row r="458" spans="27:48" x14ac:dyDescent="0.2"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</row>
    <row r="459" spans="27:48" x14ac:dyDescent="0.2"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</row>
    <row r="460" spans="27:48" x14ac:dyDescent="0.2"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</row>
    <row r="461" spans="27:48" x14ac:dyDescent="0.2"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</row>
    <row r="462" spans="27:48" x14ac:dyDescent="0.2"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</row>
    <row r="463" spans="27:48" x14ac:dyDescent="0.2"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  <c r="AP463" s="32"/>
      <c r="AQ463" s="32"/>
      <c r="AR463" s="32"/>
      <c r="AS463" s="32"/>
      <c r="AT463" s="32"/>
      <c r="AU463" s="32"/>
      <c r="AV463" s="32"/>
    </row>
    <row r="464" spans="27:48" x14ac:dyDescent="0.2"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  <c r="AP464" s="32"/>
      <c r="AQ464" s="32"/>
      <c r="AR464" s="32"/>
      <c r="AS464" s="32"/>
      <c r="AT464" s="32"/>
      <c r="AU464" s="32"/>
      <c r="AV464" s="32"/>
    </row>
    <row r="465" spans="27:48" x14ac:dyDescent="0.2"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  <c r="AR465" s="32"/>
      <c r="AS465" s="32"/>
      <c r="AT465" s="32"/>
      <c r="AU465" s="32"/>
      <c r="AV465" s="32"/>
    </row>
    <row r="466" spans="27:48" x14ac:dyDescent="0.2"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  <c r="AR466" s="32"/>
      <c r="AS466" s="32"/>
      <c r="AT466" s="32"/>
      <c r="AU466" s="32"/>
      <c r="AV466" s="32"/>
    </row>
    <row r="467" spans="27:48" x14ac:dyDescent="0.2"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32"/>
      <c r="AP467" s="32"/>
      <c r="AQ467" s="32"/>
      <c r="AR467" s="32"/>
      <c r="AS467" s="32"/>
      <c r="AT467" s="32"/>
      <c r="AU467" s="32"/>
      <c r="AV467" s="32"/>
    </row>
    <row r="468" spans="27:48" x14ac:dyDescent="0.2"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32"/>
      <c r="AU468" s="32"/>
      <c r="AV468" s="32"/>
    </row>
    <row r="469" spans="27:48" x14ac:dyDescent="0.2"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  <c r="AR469" s="32"/>
      <c r="AS469" s="32"/>
      <c r="AT469" s="32"/>
      <c r="AU469" s="32"/>
      <c r="AV469" s="32"/>
    </row>
    <row r="470" spans="27:48" x14ac:dyDescent="0.2"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  <c r="AR470" s="32"/>
      <c r="AS470" s="32"/>
      <c r="AT470" s="32"/>
      <c r="AU470" s="32"/>
      <c r="AV470" s="32"/>
    </row>
    <row r="471" spans="27:48" x14ac:dyDescent="0.2"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</row>
    <row r="472" spans="27:48" x14ac:dyDescent="0.2"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  <c r="AR472" s="32"/>
      <c r="AS472" s="32"/>
      <c r="AT472" s="32"/>
      <c r="AU472" s="32"/>
      <c r="AV472" s="32"/>
    </row>
    <row r="473" spans="27:48" x14ac:dyDescent="0.2"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32"/>
      <c r="AP473" s="32"/>
      <c r="AQ473" s="32"/>
      <c r="AR473" s="32"/>
      <c r="AS473" s="32"/>
      <c r="AT473" s="32"/>
      <c r="AU473" s="32"/>
      <c r="AV473" s="32"/>
    </row>
    <row r="474" spans="27:48" x14ac:dyDescent="0.2"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  <c r="AP474" s="32"/>
      <c r="AQ474" s="32"/>
      <c r="AR474" s="32"/>
      <c r="AS474" s="32"/>
      <c r="AT474" s="32"/>
      <c r="AU474" s="32"/>
      <c r="AV474" s="32"/>
    </row>
    <row r="475" spans="27:48" x14ac:dyDescent="0.2"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  <c r="AP475" s="32"/>
      <c r="AQ475" s="32"/>
      <c r="AR475" s="32"/>
      <c r="AS475" s="32"/>
      <c r="AT475" s="32"/>
      <c r="AU475" s="32"/>
      <c r="AV475" s="32"/>
    </row>
    <row r="476" spans="27:48" x14ac:dyDescent="0.2"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  <c r="AP476" s="32"/>
      <c r="AQ476" s="32"/>
      <c r="AR476" s="32"/>
      <c r="AS476" s="32"/>
      <c r="AT476" s="32"/>
      <c r="AU476" s="32"/>
      <c r="AV476" s="32"/>
    </row>
    <row r="477" spans="27:48" x14ac:dyDescent="0.2"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  <c r="AR477" s="32"/>
      <c r="AS477" s="32"/>
      <c r="AT477" s="32"/>
      <c r="AU477" s="32"/>
      <c r="AV477" s="32"/>
    </row>
    <row r="478" spans="27:48" x14ac:dyDescent="0.2"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  <c r="AR478" s="32"/>
      <c r="AS478" s="32"/>
      <c r="AT478" s="32"/>
      <c r="AU478" s="32"/>
      <c r="AV478" s="32"/>
    </row>
    <row r="479" spans="27:48" x14ac:dyDescent="0.2"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</row>
    <row r="480" spans="27:48" x14ac:dyDescent="0.2"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</row>
    <row r="481" spans="27:48" x14ac:dyDescent="0.2"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</row>
    <row r="482" spans="27:48" x14ac:dyDescent="0.2"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</row>
    <row r="483" spans="27:48" x14ac:dyDescent="0.2"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</row>
    <row r="484" spans="27:48" x14ac:dyDescent="0.2"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</row>
    <row r="485" spans="27:48" x14ac:dyDescent="0.2"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</row>
    <row r="486" spans="27:48" x14ac:dyDescent="0.2"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  <c r="AP486" s="32"/>
      <c r="AQ486" s="32"/>
      <c r="AR486" s="32"/>
      <c r="AS486" s="32"/>
      <c r="AT486" s="32"/>
      <c r="AU486" s="32"/>
      <c r="AV486" s="32"/>
    </row>
    <row r="487" spans="27:48" x14ac:dyDescent="0.2"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  <c r="AR487" s="32"/>
      <c r="AS487" s="32"/>
      <c r="AT487" s="32"/>
      <c r="AU487" s="32"/>
      <c r="AV487" s="32"/>
    </row>
    <row r="488" spans="27:48" x14ac:dyDescent="0.2"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  <c r="AK488" s="32"/>
      <c r="AL488" s="32"/>
      <c r="AM488" s="32"/>
      <c r="AN488" s="32"/>
      <c r="AO488" s="32"/>
      <c r="AP488" s="32"/>
      <c r="AQ488" s="32"/>
      <c r="AR488" s="32"/>
      <c r="AS488" s="32"/>
      <c r="AT488" s="32"/>
      <c r="AU488" s="32"/>
      <c r="AV488" s="32"/>
    </row>
    <row r="489" spans="27:48" x14ac:dyDescent="0.2"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  <c r="AP489" s="32"/>
      <c r="AQ489" s="32"/>
      <c r="AR489" s="32"/>
      <c r="AS489" s="32"/>
      <c r="AT489" s="32"/>
      <c r="AU489" s="32"/>
      <c r="AV489" s="32"/>
    </row>
    <row r="490" spans="27:48" x14ac:dyDescent="0.2"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  <c r="AP490" s="32"/>
      <c r="AQ490" s="32"/>
      <c r="AR490" s="32"/>
      <c r="AS490" s="32"/>
      <c r="AT490" s="32"/>
      <c r="AU490" s="32"/>
      <c r="AV490" s="32"/>
    </row>
    <row r="491" spans="27:48" x14ac:dyDescent="0.2"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  <c r="AR491" s="32"/>
      <c r="AS491" s="32"/>
      <c r="AT491" s="32"/>
      <c r="AU491" s="32"/>
      <c r="AV491" s="32"/>
    </row>
    <row r="492" spans="27:48" x14ac:dyDescent="0.2"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  <c r="AR492" s="32"/>
      <c r="AS492" s="32"/>
      <c r="AT492" s="32"/>
      <c r="AU492" s="32"/>
      <c r="AV492" s="32"/>
    </row>
    <row r="493" spans="27:48" x14ac:dyDescent="0.2"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32"/>
      <c r="AU493" s="32"/>
      <c r="AV493" s="32"/>
    </row>
    <row r="494" spans="27:48" x14ac:dyDescent="0.2"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  <c r="AR494" s="32"/>
      <c r="AS494" s="32"/>
      <c r="AT494" s="32"/>
      <c r="AU494" s="32"/>
      <c r="AV494" s="32"/>
    </row>
    <row r="495" spans="27:48" x14ac:dyDescent="0.2"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  <c r="AR495" s="32"/>
      <c r="AS495" s="32"/>
      <c r="AT495" s="32"/>
      <c r="AU495" s="32"/>
      <c r="AV495" s="32"/>
    </row>
    <row r="496" spans="27:48" x14ac:dyDescent="0.2"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</row>
    <row r="497" spans="27:48" x14ac:dyDescent="0.2"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</row>
    <row r="498" spans="27:48" x14ac:dyDescent="0.2"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</row>
    <row r="499" spans="27:48" x14ac:dyDescent="0.2"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  <c r="AP499" s="32"/>
      <c r="AQ499" s="32"/>
      <c r="AR499" s="32"/>
      <c r="AS499" s="32"/>
      <c r="AT499" s="32"/>
      <c r="AU499" s="32"/>
      <c r="AV499" s="32"/>
    </row>
    <row r="500" spans="27:48" x14ac:dyDescent="0.2"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</row>
    <row r="501" spans="27:48" x14ac:dyDescent="0.2"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  <c r="AR501" s="32"/>
      <c r="AS501" s="32"/>
      <c r="AT501" s="32"/>
      <c r="AU501" s="32"/>
      <c r="AV501" s="32"/>
    </row>
    <row r="502" spans="27:48" x14ac:dyDescent="0.2"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  <c r="AR502" s="32"/>
      <c r="AS502" s="32"/>
      <c r="AT502" s="32"/>
      <c r="AU502" s="32"/>
      <c r="AV502" s="32"/>
    </row>
    <row r="503" spans="27:48" x14ac:dyDescent="0.2"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  <c r="AP503" s="32"/>
      <c r="AQ503" s="32"/>
      <c r="AR503" s="32"/>
      <c r="AS503" s="32"/>
      <c r="AT503" s="32"/>
      <c r="AU503" s="32"/>
      <c r="AV503" s="32"/>
    </row>
    <row r="504" spans="27:48" x14ac:dyDescent="0.2"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  <c r="AP504" s="32"/>
      <c r="AQ504" s="32"/>
      <c r="AR504" s="32"/>
      <c r="AS504" s="32"/>
      <c r="AT504" s="32"/>
      <c r="AU504" s="32"/>
      <c r="AV504" s="32"/>
    </row>
    <row r="505" spans="27:48" x14ac:dyDescent="0.2"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  <c r="AP505" s="32"/>
      <c r="AQ505" s="32"/>
      <c r="AR505" s="32"/>
      <c r="AS505" s="32"/>
      <c r="AT505" s="32"/>
      <c r="AU505" s="32"/>
      <c r="AV505" s="32"/>
    </row>
    <row r="506" spans="27:48" x14ac:dyDescent="0.2"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  <c r="AP506" s="32"/>
      <c r="AQ506" s="32"/>
      <c r="AR506" s="32"/>
      <c r="AS506" s="32"/>
      <c r="AT506" s="32"/>
      <c r="AU506" s="32"/>
      <c r="AV506" s="32"/>
    </row>
    <row r="507" spans="27:48" x14ac:dyDescent="0.2"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  <c r="AP507" s="32"/>
      <c r="AQ507" s="32"/>
      <c r="AR507" s="32"/>
      <c r="AS507" s="32"/>
      <c r="AT507" s="32"/>
      <c r="AU507" s="32"/>
      <c r="AV507" s="32"/>
    </row>
    <row r="508" spans="27:48" x14ac:dyDescent="0.2"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</row>
    <row r="509" spans="27:48" x14ac:dyDescent="0.2"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</row>
    <row r="510" spans="27:48" x14ac:dyDescent="0.2"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</row>
    <row r="511" spans="27:48" x14ac:dyDescent="0.2"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  <c r="AR511" s="32"/>
      <c r="AS511" s="32"/>
      <c r="AT511" s="32"/>
      <c r="AU511" s="32"/>
      <c r="AV511" s="32"/>
    </row>
    <row r="512" spans="27:48" x14ac:dyDescent="0.2"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</row>
    <row r="513" spans="27:48" x14ac:dyDescent="0.2"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</row>
    <row r="514" spans="27:48" x14ac:dyDescent="0.2"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</row>
    <row r="515" spans="27:48" x14ac:dyDescent="0.2"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</row>
    <row r="516" spans="27:48" x14ac:dyDescent="0.2"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</row>
    <row r="517" spans="27:48" x14ac:dyDescent="0.2"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</row>
    <row r="518" spans="27:48" x14ac:dyDescent="0.2"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</row>
    <row r="519" spans="27:48" x14ac:dyDescent="0.2"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</row>
    <row r="520" spans="27:48" x14ac:dyDescent="0.2"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</row>
    <row r="521" spans="27:48" x14ac:dyDescent="0.2"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</row>
    <row r="522" spans="27:48" x14ac:dyDescent="0.2"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</row>
    <row r="523" spans="27:48" x14ac:dyDescent="0.2"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</row>
    <row r="524" spans="27:48" x14ac:dyDescent="0.2"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</row>
    <row r="525" spans="27:48" x14ac:dyDescent="0.2"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</row>
    <row r="526" spans="27:48" x14ac:dyDescent="0.2"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</row>
    <row r="527" spans="27:48" x14ac:dyDescent="0.2"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</row>
    <row r="528" spans="27:48" x14ac:dyDescent="0.2"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</row>
    <row r="529" spans="27:48" x14ac:dyDescent="0.2"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</row>
    <row r="530" spans="27:48" x14ac:dyDescent="0.2"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</row>
    <row r="531" spans="27:48" x14ac:dyDescent="0.2"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</row>
    <row r="532" spans="27:48" x14ac:dyDescent="0.2"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</row>
    <row r="533" spans="27:48" x14ac:dyDescent="0.2"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</row>
    <row r="534" spans="27:48" x14ac:dyDescent="0.2"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</row>
    <row r="535" spans="27:48" x14ac:dyDescent="0.2"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</row>
    <row r="536" spans="27:48" x14ac:dyDescent="0.2"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</row>
    <row r="537" spans="27:48" x14ac:dyDescent="0.2"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</row>
    <row r="538" spans="27:48" x14ac:dyDescent="0.2"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</row>
    <row r="539" spans="27:48" x14ac:dyDescent="0.2"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</row>
    <row r="540" spans="27:48" x14ac:dyDescent="0.2"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</row>
    <row r="541" spans="27:48" x14ac:dyDescent="0.2"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</row>
    <row r="542" spans="27:48" x14ac:dyDescent="0.2"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</row>
    <row r="543" spans="27:48" x14ac:dyDescent="0.2"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</row>
    <row r="544" spans="27:48" x14ac:dyDescent="0.2"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</row>
    <row r="545" spans="27:48" x14ac:dyDescent="0.2"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</row>
    <row r="546" spans="27:48" x14ac:dyDescent="0.2"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</row>
    <row r="547" spans="27:48" x14ac:dyDescent="0.2"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</row>
    <row r="548" spans="27:48" x14ac:dyDescent="0.2"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</row>
    <row r="549" spans="27:48" x14ac:dyDescent="0.2"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</row>
    <row r="550" spans="27:48" x14ac:dyDescent="0.2"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</row>
    <row r="551" spans="27:48" x14ac:dyDescent="0.2"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</row>
    <row r="552" spans="27:48" x14ac:dyDescent="0.2"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</row>
    <row r="553" spans="27:48" x14ac:dyDescent="0.2"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</row>
    <row r="554" spans="27:48" x14ac:dyDescent="0.2"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</row>
    <row r="555" spans="27:48" x14ac:dyDescent="0.2"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</row>
    <row r="556" spans="27:48" x14ac:dyDescent="0.2"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</row>
    <row r="557" spans="27:48" x14ac:dyDescent="0.2"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  <c r="AR557" s="32"/>
      <c r="AS557" s="32"/>
      <c r="AT557" s="32"/>
      <c r="AU557" s="32"/>
      <c r="AV557" s="32"/>
    </row>
    <row r="558" spans="27:48" x14ac:dyDescent="0.2"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</row>
    <row r="559" spans="27:48" x14ac:dyDescent="0.2"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</row>
    <row r="560" spans="27:48" x14ac:dyDescent="0.2"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</row>
    <row r="561" spans="27:48" x14ac:dyDescent="0.2"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  <c r="AR561" s="32"/>
      <c r="AS561" s="32"/>
      <c r="AT561" s="32"/>
      <c r="AU561" s="32"/>
      <c r="AV561" s="32"/>
    </row>
    <row r="562" spans="27:48" x14ac:dyDescent="0.2"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</row>
    <row r="563" spans="27:48" x14ac:dyDescent="0.2"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</row>
    <row r="564" spans="27:48" x14ac:dyDescent="0.2"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</row>
    <row r="565" spans="27:48" x14ac:dyDescent="0.2"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</row>
    <row r="566" spans="27:48" x14ac:dyDescent="0.2"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  <c r="AP566" s="32"/>
      <c r="AQ566" s="32"/>
      <c r="AR566" s="32"/>
      <c r="AS566" s="32"/>
      <c r="AT566" s="32"/>
      <c r="AU566" s="32"/>
      <c r="AV566" s="32"/>
    </row>
    <row r="567" spans="27:48" x14ac:dyDescent="0.2"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  <c r="AP567" s="32"/>
      <c r="AQ567" s="32"/>
      <c r="AR567" s="32"/>
      <c r="AS567" s="32"/>
      <c r="AT567" s="32"/>
      <c r="AU567" s="32"/>
      <c r="AV567" s="32"/>
    </row>
    <row r="568" spans="27:48" x14ac:dyDescent="0.2"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  <c r="AP568" s="32"/>
      <c r="AQ568" s="32"/>
      <c r="AR568" s="32"/>
      <c r="AS568" s="32"/>
      <c r="AT568" s="32"/>
      <c r="AU568" s="32"/>
      <c r="AV568" s="32"/>
    </row>
    <row r="569" spans="27:48" x14ac:dyDescent="0.2"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  <c r="AP569" s="32"/>
      <c r="AQ569" s="32"/>
      <c r="AR569" s="32"/>
      <c r="AS569" s="32"/>
      <c r="AT569" s="32"/>
      <c r="AU569" s="32"/>
      <c r="AV569" s="32"/>
    </row>
    <row r="570" spans="27:48" x14ac:dyDescent="0.2"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  <c r="AP570" s="32"/>
      <c r="AQ570" s="32"/>
      <c r="AR570" s="32"/>
      <c r="AS570" s="32"/>
      <c r="AT570" s="32"/>
      <c r="AU570" s="32"/>
      <c r="AV570" s="32"/>
    </row>
    <row r="571" spans="27:48" x14ac:dyDescent="0.2"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  <c r="AP571" s="32"/>
      <c r="AQ571" s="32"/>
      <c r="AR571" s="32"/>
      <c r="AS571" s="32"/>
      <c r="AT571" s="32"/>
      <c r="AU571" s="32"/>
      <c r="AV571" s="32"/>
    </row>
    <row r="572" spans="27:48" x14ac:dyDescent="0.2"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  <c r="AP572" s="32"/>
      <c r="AQ572" s="32"/>
      <c r="AR572" s="32"/>
      <c r="AS572" s="32"/>
      <c r="AT572" s="32"/>
      <c r="AU572" s="32"/>
      <c r="AV572" s="32"/>
    </row>
    <row r="573" spans="27:48" x14ac:dyDescent="0.2"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  <c r="AP573" s="32"/>
      <c r="AQ573" s="32"/>
      <c r="AR573" s="32"/>
      <c r="AS573" s="32"/>
      <c r="AT573" s="32"/>
      <c r="AU573" s="32"/>
      <c r="AV573" s="32"/>
    </row>
    <row r="574" spans="27:48" x14ac:dyDescent="0.2"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  <c r="AP574" s="32"/>
      <c r="AQ574" s="32"/>
      <c r="AR574" s="32"/>
      <c r="AS574" s="32"/>
      <c r="AT574" s="32"/>
      <c r="AU574" s="32"/>
      <c r="AV574" s="32"/>
    </row>
    <row r="575" spans="27:48" x14ac:dyDescent="0.2"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  <c r="AK575" s="32"/>
      <c r="AL575" s="32"/>
      <c r="AM575" s="32"/>
      <c r="AN575" s="32"/>
      <c r="AO575" s="32"/>
      <c r="AP575" s="32"/>
      <c r="AQ575" s="32"/>
      <c r="AR575" s="32"/>
      <c r="AS575" s="32"/>
      <c r="AT575" s="32"/>
      <c r="AU575" s="32"/>
      <c r="AV575" s="32"/>
    </row>
    <row r="576" spans="27:48" x14ac:dyDescent="0.2"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</row>
    <row r="577" spans="27:48" x14ac:dyDescent="0.2"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</row>
    <row r="578" spans="27:48" x14ac:dyDescent="0.2"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  <c r="AP578" s="32"/>
      <c r="AQ578" s="32"/>
      <c r="AR578" s="32"/>
      <c r="AS578" s="32"/>
      <c r="AT578" s="32"/>
      <c r="AU578" s="32"/>
      <c r="AV578" s="32"/>
    </row>
    <row r="579" spans="27:48" x14ac:dyDescent="0.2"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  <c r="AP579" s="32"/>
      <c r="AQ579" s="32"/>
      <c r="AR579" s="32"/>
      <c r="AS579" s="32"/>
      <c r="AT579" s="32"/>
      <c r="AU579" s="32"/>
      <c r="AV579" s="32"/>
    </row>
    <row r="580" spans="27:48" x14ac:dyDescent="0.2"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  <c r="AP580" s="32"/>
      <c r="AQ580" s="32"/>
      <c r="AR580" s="32"/>
      <c r="AS580" s="32"/>
      <c r="AT580" s="32"/>
      <c r="AU580" s="32"/>
      <c r="AV580" s="32"/>
    </row>
    <row r="581" spans="27:48" x14ac:dyDescent="0.2"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  <c r="AP581" s="32"/>
      <c r="AQ581" s="32"/>
      <c r="AR581" s="32"/>
      <c r="AS581" s="32"/>
      <c r="AT581" s="32"/>
      <c r="AU581" s="32"/>
      <c r="AV581" s="32"/>
    </row>
    <row r="582" spans="27:48" x14ac:dyDescent="0.2"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  <c r="AP582" s="32"/>
      <c r="AQ582" s="32"/>
      <c r="AR582" s="32"/>
      <c r="AS582" s="32"/>
      <c r="AT582" s="32"/>
      <c r="AU582" s="32"/>
      <c r="AV582" s="32"/>
    </row>
    <row r="583" spans="27:48" x14ac:dyDescent="0.2"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</row>
    <row r="584" spans="27:48" x14ac:dyDescent="0.2"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</row>
    <row r="585" spans="27:48" x14ac:dyDescent="0.2"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</row>
    <row r="586" spans="27:48" x14ac:dyDescent="0.2"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</row>
    <row r="587" spans="27:48" x14ac:dyDescent="0.2"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</row>
    <row r="588" spans="27:48" x14ac:dyDescent="0.2"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  <c r="AP588" s="32"/>
      <c r="AQ588" s="32"/>
      <c r="AR588" s="32"/>
      <c r="AS588" s="32"/>
      <c r="AT588" s="32"/>
      <c r="AU588" s="32"/>
      <c r="AV588" s="32"/>
    </row>
    <row r="589" spans="27:48" x14ac:dyDescent="0.2"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/>
      <c r="AQ589" s="32"/>
      <c r="AR589" s="32"/>
      <c r="AS589" s="32"/>
      <c r="AT589" s="32"/>
      <c r="AU589" s="32"/>
      <c r="AV589" s="32"/>
    </row>
    <row r="590" spans="27:48" x14ac:dyDescent="0.2"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  <c r="AP590" s="32"/>
      <c r="AQ590" s="32"/>
      <c r="AR590" s="32"/>
      <c r="AS590" s="32"/>
      <c r="AT590" s="32"/>
      <c r="AU590" s="32"/>
      <c r="AV590" s="32"/>
    </row>
    <row r="591" spans="27:48" x14ac:dyDescent="0.2"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  <c r="AP591" s="32"/>
      <c r="AQ591" s="32"/>
      <c r="AR591" s="32"/>
      <c r="AS591" s="32"/>
      <c r="AT591" s="32"/>
      <c r="AU591" s="32"/>
      <c r="AV591" s="32"/>
    </row>
    <row r="592" spans="27:48" x14ac:dyDescent="0.2"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  <c r="AP592" s="32"/>
      <c r="AQ592" s="32"/>
      <c r="AR592" s="32"/>
      <c r="AS592" s="32"/>
      <c r="AT592" s="32"/>
      <c r="AU592" s="32"/>
      <c r="AV592" s="32"/>
    </row>
    <row r="593" spans="27:48" x14ac:dyDescent="0.2"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  <c r="AP593" s="32"/>
      <c r="AQ593" s="32"/>
      <c r="AR593" s="32"/>
      <c r="AS593" s="32"/>
      <c r="AT593" s="32"/>
      <c r="AU593" s="32"/>
      <c r="AV593" s="32"/>
    </row>
    <row r="594" spans="27:48" x14ac:dyDescent="0.2"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  <c r="AP594" s="32"/>
      <c r="AQ594" s="32"/>
      <c r="AR594" s="32"/>
      <c r="AS594" s="32"/>
      <c r="AT594" s="32"/>
      <c r="AU594" s="32"/>
      <c r="AV594" s="32"/>
    </row>
    <row r="595" spans="27:48" x14ac:dyDescent="0.2"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  <c r="AP595" s="32"/>
      <c r="AQ595" s="32"/>
      <c r="AR595" s="32"/>
      <c r="AS595" s="32"/>
      <c r="AT595" s="32"/>
      <c r="AU595" s="32"/>
      <c r="AV595" s="32"/>
    </row>
    <row r="596" spans="27:48" x14ac:dyDescent="0.2"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  <c r="AR596" s="32"/>
      <c r="AS596" s="32"/>
      <c r="AT596" s="32"/>
      <c r="AU596" s="32"/>
      <c r="AV596" s="32"/>
    </row>
    <row r="597" spans="27:48" x14ac:dyDescent="0.2"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  <c r="AO597" s="32"/>
      <c r="AP597" s="32"/>
      <c r="AQ597" s="32"/>
      <c r="AR597" s="32"/>
      <c r="AS597" s="32"/>
      <c r="AT597" s="32"/>
      <c r="AU597" s="32"/>
      <c r="AV597" s="32"/>
    </row>
    <row r="598" spans="27:48" x14ac:dyDescent="0.2"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  <c r="AO598" s="32"/>
      <c r="AP598" s="32"/>
      <c r="AQ598" s="32"/>
      <c r="AR598" s="32"/>
      <c r="AS598" s="32"/>
      <c r="AT598" s="32"/>
      <c r="AU598" s="32"/>
      <c r="AV598" s="32"/>
    </row>
    <row r="599" spans="27:48" x14ac:dyDescent="0.2"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  <c r="AK599" s="32"/>
      <c r="AL599" s="32"/>
      <c r="AM599" s="32"/>
      <c r="AN599" s="32"/>
      <c r="AO599" s="32"/>
      <c r="AP599" s="32"/>
      <c r="AQ599" s="32"/>
      <c r="AR599" s="32"/>
      <c r="AS599" s="32"/>
      <c r="AT599" s="32"/>
      <c r="AU599" s="32"/>
      <c r="AV599" s="32"/>
    </row>
    <row r="600" spans="27:48" x14ac:dyDescent="0.2"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  <c r="AR600" s="32"/>
      <c r="AS600" s="32"/>
      <c r="AT600" s="32"/>
      <c r="AU600" s="32"/>
      <c r="AV600" s="32"/>
    </row>
    <row r="601" spans="27:48" x14ac:dyDescent="0.2"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  <c r="AO601" s="32"/>
      <c r="AP601" s="32"/>
      <c r="AQ601" s="32"/>
      <c r="AR601" s="32"/>
      <c r="AS601" s="32"/>
      <c r="AT601" s="32"/>
      <c r="AU601" s="32"/>
      <c r="AV601" s="32"/>
    </row>
    <row r="602" spans="27:48" x14ac:dyDescent="0.2"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  <c r="AP602" s="32"/>
      <c r="AQ602" s="32"/>
      <c r="AR602" s="32"/>
      <c r="AS602" s="32"/>
      <c r="AT602" s="32"/>
      <c r="AU602" s="32"/>
      <c r="AV602" s="32"/>
    </row>
  </sheetData>
  <sheetProtection algorithmName="SHA-512" hashValue="/zXcGw8uwARLHy4I57lh1aIJ6dihCu9qmNasSi6gyyMMH+4LZ4JqfBjq9ApD1Gn89IX/ytLU14Ea5Kra2o9eUw==" saltValue="oAfASEP9ih5oqTsRkWEhsQ==" spinCount="100000" sheet="1" objects="1" scenarios="1"/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10C2-4C5D-460D-955E-A91C1C8E4D39}">
  <dimension ref="A1:AZ126"/>
  <sheetViews>
    <sheetView showGridLines="0" showRowColHeaders="0" workbookViewId="0">
      <selection activeCell="E118" sqref="E118"/>
    </sheetView>
  </sheetViews>
  <sheetFormatPr defaultColWidth="9.140625" defaultRowHeight="12.75" x14ac:dyDescent="0.2"/>
  <cols>
    <col min="1" max="1" width="17.140625" style="6" customWidth="1"/>
    <col min="2" max="2" width="50.85546875" style="6" customWidth="1"/>
    <col min="3" max="4" width="7" style="6" customWidth="1"/>
    <col min="5" max="5" width="13.285156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0.140625" style="41" customWidth="1"/>
    <col min="19" max="21" width="9.42578125" style="32" customWidth="1"/>
    <col min="22" max="22" width="10.85546875" style="32" customWidth="1"/>
    <col min="23" max="26" width="9.140625" style="32"/>
    <col min="27" max="27" width="9.28515625" style="68" hidden="1" customWidth="1"/>
    <col min="28" max="28" width="21.5703125" style="6" hidden="1" customWidth="1"/>
    <col min="29" max="29" width="12.85546875" style="6" hidden="1" customWidth="1"/>
    <col min="30" max="31" width="12.7109375" style="6" hidden="1" customWidth="1"/>
    <col min="32" max="32" width="13.42578125" style="64" hidden="1" customWidth="1"/>
    <col min="33" max="33" width="13.42578125" style="6" hidden="1" customWidth="1"/>
    <col min="34" max="37" width="13.7109375" style="6" hidden="1" customWidth="1"/>
    <col min="38" max="38" width="9.140625" style="6" hidden="1" customWidth="1"/>
    <col min="39" max="39" width="19.7109375" style="6" hidden="1" customWidth="1"/>
    <col min="40" max="40" width="31.42578125" style="6" hidden="1" customWidth="1"/>
    <col min="41" max="41" width="9.140625" style="6" hidden="1" customWidth="1"/>
    <col min="42" max="42" width="18.85546875" style="6" hidden="1" customWidth="1"/>
    <col min="43" max="43" width="9.85546875" style="6" hidden="1" customWidth="1"/>
    <col min="44" max="44" width="17.5703125" style="6" hidden="1" customWidth="1"/>
    <col min="45" max="45" width="11.7109375" style="6" hidden="1" customWidth="1"/>
    <col min="46" max="46" width="16" style="6" hidden="1" customWidth="1"/>
    <col min="47" max="52" width="9.140625" style="6" hidden="1" customWidth="1"/>
    <col min="53" max="16384" width="9.140625" style="6"/>
  </cols>
  <sheetData>
    <row r="1" spans="1:52" ht="15.75" x14ac:dyDescent="0.2">
      <c r="A1" s="32"/>
      <c r="B1" s="44" t="str">
        <f ca="1">INDIRECT( "'" &amp; $AC$2 &amp; "'!B1") &amp; " za obdobje " &amp; "1-3"</f>
        <v>Priloga 2: trimesečno izplačilo redne delovne uspešnosti za obdobje 1-3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26" t="s">
        <v>109</v>
      </c>
      <c r="AB1" s="327"/>
      <c r="AC1" s="327"/>
      <c r="AD1" s="327"/>
      <c r="AE1" s="328"/>
      <c r="AF1" s="163"/>
      <c r="AG1" s="329" t="s">
        <v>108</v>
      </c>
      <c r="AH1" s="330"/>
      <c r="AI1" s="330"/>
      <c r="AJ1" s="330"/>
      <c r="AK1" s="331"/>
      <c r="AM1" s="58" t="s">
        <v>32</v>
      </c>
      <c r="AN1" s="59" t="str">
        <f ca="1">RIGHT(CELL("filename",A1),LEN(CELL("filename",A1))-FIND("]",CELL("filename",A1)))</f>
        <v>1-3</v>
      </c>
      <c r="AO1" s="59" t="s">
        <v>32</v>
      </c>
      <c r="AP1" s="59" t="s">
        <v>104</v>
      </c>
      <c r="AQ1" s="59" t="s">
        <v>73</v>
      </c>
      <c r="AR1" s="59" t="s">
        <v>102</v>
      </c>
      <c r="AS1" s="59" t="s">
        <v>103</v>
      </c>
      <c r="AT1" s="59" t="s">
        <v>102</v>
      </c>
    </row>
    <row r="2" spans="1:52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35" t="s">
        <v>46</v>
      </c>
      <c r="AB2" s="336"/>
      <c r="AC2" s="337" t="s">
        <v>46</v>
      </c>
      <c r="AD2" s="338"/>
      <c r="AE2" s="339"/>
      <c r="AF2" s="163"/>
      <c r="AG2" s="332"/>
      <c r="AH2" s="333"/>
      <c r="AI2" s="333"/>
      <c r="AJ2" s="333"/>
      <c r="AK2" s="334"/>
      <c r="AM2" s="154" t="s">
        <v>104</v>
      </c>
      <c r="AN2" s="59" t="e">
        <f ca="1">VLOOKUP(AN1,AO2:AP19,2,FALSE)</f>
        <v>#N/A</v>
      </c>
      <c r="AO2" s="60" t="s">
        <v>101</v>
      </c>
      <c r="AP2" s="60"/>
      <c r="AQ2" s="61">
        <f t="shared" ref="AQ2:AQ13" ca="1" si="0">MAX($AR$2:$AR$13)</f>
        <v>12</v>
      </c>
      <c r="AR2" s="1">
        <f t="shared" ref="AR2:AR19" ca="1" si="1">ROW(INDIRECT(CELL("address",AO2)))-ROW(INDIRECT(AS2))+1</f>
        <v>1</v>
      </c>
      <c r="AS2" s="1" t="str">
        <f t="shared" ref="AS2:AS13" ca="1" si="2">CELL("address",$AO$2)</f>
        <v>$AO$2</v>
      </c>
      <c r="AT2" s="10" t="s">
        <v>70</v>
      </c>
      <c r="AZ2" s="9"/>
    </row>
    <row r="3" spans="1:52" x14ac:dyDescent="0.2">
      <c r="A3" s="32"/>
      <c r="B3" s="340" t="str">
        <f ca="1">INDIRECT( "'" &amp; $AC$2 &amp; "'!B3")</f>
        <v>Šifra proračunskega uporabnika:</v>
      </c>
      <c r="C3" s="341"/>
      <c r="D3" s="258" t="str">
        <f>+IF(LEN('OSNOVNA PLAČA'!D3)&gt;0,'OSNOVNA PLAČA'!D3,"")</f>
        <v xml:space="preserve">šifra </v>
      </c>
      <c r="E3" s="258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62" t="s">
        <v>74</v>
      </c>
      <c r="AB3" s="63"/>
      <c r="AC3" s="337" t="s">
        <v>74</v>
      </c>
      <c r="AD3" s="338"/>
      <c r="AE3" s="339"/>
      <c r="AG3" s="65" t="s">
        <v>106</v>
      </c>
      <c r="AH3" s="66" t="s">
        <v>112</v>
      </c>
      <c r="AK3" s="67"/>
      <c r="AM3" s="58" t="s">
        <v>102</v>
      </c>
      <c r="AN3" s="59" t="e">
        <f ca="1">VLOOKUP(AN1,AO2:AR19,4,FALSE)</f>
        <v>#N/A</v>
      </c>
      <c r="AO3" s="60" t="s">
        <v>35</v>
      </c>
      <c r="AP3" s="60" t="str">
        <f t="shared" ref="AP3:AP19" si="3">+AO2</f>
        <v>11</v>
      </c>
      <c r="AQ3" s="61">
        <f t="shared" ca="1" si="0"/>
        <v>12</v>
      </c>
      <c r="AR3" s="1">
        <f t="shared" ca="1" si="1"/>
        <v>2</v>
      </c>
      <c r="AS3" s="1" t="str">
        <f t="shared" ca="1" si="2"/>
        <v>$AO$2</v>
      </c>
      <c r="AT3" s="10" t="s">
        <v>71</v>
      </c>
      <c r="AZ3" s="9"/>
    </row>
    <row r="4" spans="1:52" x14ac:dyDescent="0.2">
      <c r="A4" s="32"/>
      <c r="B4" s="340" t="str">
        <f ca="1">INDIRECT( "'" &amp; $AC$2 &amp; "'!B4")</f>
        <v>Organizacijska enota:</v>
      </c>
      <c r="C4" s="340"/>
      <c r="D4" s="342" t="str">
        <f>+IF(LEN('OSNOVNA PLAČA'!D4)&gt;0,'OSNOVNA PLAČA'!D4,"")</f>
        <v xml:space="preserve">enota </v>
      </c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4"/>
      <c r="S4" s="41"/>
      <c r="AG4" s="58" t="s">
        <v>105</v>
      </c>
      <c r="AH4" s="30">
        <v>6</v>
      </c>
      <c r="AK4" s="67"/>
      <c r="AM4" s="58" t="s">
        <v>73</v>
      </c>
      <c r="AN4" s="59" t="e">
        <f ca="1">VLOOKUP(AN1,AO2:AQ19,3,FALSE)</f>
        <v>#N/A</v>
      </c>
      <c r="AO4" s="60" t="s">
        <v>91</v>
      </c>
      <c r="AP4" s="60" t="str">
        <f t="shared" si="3"/>
        <v>12</v>
      </c>
      <c r="AQ4" s="61">
        <f t="shared" ca="1" si="0"/>
        <v>12</v>
      </c>
      <c r="AR4" s="1">
        <f t="shared" ca="1" si="1"/>
        <v>3</v>
      </c>
      <c r="AS4" s="1" t="str">
        <f t="shared" ca="1" si="2"/>
        <v>$AO$2</v>
      </c>
      <c r="AT4" s="10" t="s">
        <v>60</v>
      </c>
    </row>
    <row r="5" spans="1:52" x14ac:dyDescent="0.2">
      <c r="A5" s="32"/>
      <c r="B5" s="234" t="str">
        <f ca="1">INDIRECT( "'" &amp; $AC$2 &amp; "'!B5")</f>
        <v>Leto:</v>
      </c>
      <c r="C5" s="234"/>
      <c r="D5" s="345">
        <f>+IF(LEN('OSNOVNA PLAČA'!D5)&gt;0,'OSNOVNA PLAČA'!D5,"")</f>
        <v>2024</v>
      </c>
      <c r="E5" s="34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8" t="s">
        <v>107</v>
      </c>
      <c r="AH5" s="30">
        <v>29</v>
      </c>
      <c r="AI5" s="346" t="str">
        <f>+$AC$2</f>
        <v>OSNOVNA PLAČA</v>
      </c>
      <c r="AJ5" s="347"/>
      <c r="AK5" s="348"/>
      <c r="AM5" s="58" t="s">
        <v>102</v>
      </c>
      <c r="AN5" s="59" t="e">
        <f ca="1">VLOOKUP(AN1,AO2:AT19,6,FALSE)</f>
        <v>#N/A</v>
      </c>
      <c r="AO5" s="60" t="s">
        <v>92</v>
      </c>
      <c r="AP5" s="60" t="str">
        <f t="shared" si="3"/>
        <v>1</v>
      </c>
      <c r="AQ5" s="61">
        <f t="shared" ca="1" si="0"/>
        <v>12</v>
      </c>
      <c r="AR5" s="1">
        <f t="shared" ca="1" si="1"/>
        <v>4</v>
      </c>
      <c r="AS5" s="1" t="str">
        <f t="shared" ca="1" si="2"/>
        <v>$AO$2</v>
      </c>
      <c r="AT5" s="10" t="s">
        <v>61</v>
      </c>
    </row>
    <row r="6" spans="1:52" x14ac:dyDescent="0.2">
      <c r="B6" s="17"/>
      <c r="C6" s="17"/>
      <c r="D6" s="8"/>
      <c r="E6" s="6"/>
      <c r="AG6" s="58" t="s">
        <v>107</v>
      </c>
      <c r="AH6" s="30">
        <v>29</v>
      </c>
      <c r="AI6" s="349" t="str">
        <f>+$AC$3</f>
        <v>OBRAČUNANA OSNOVNA PLAČA</v>
      </c>
      <c r="AJ6" s="349"/>
      <c r="AK6" s="349"/>
      <c r="AM6" s="58" t="s">
        <v>125</v>
      </c>
      <c r="AN6" s="59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60" t="s">
        <v>93</v>
      </c>
      <c r="AP6" s="60" t="str">
        <f t="shared" si="3"/>
        <v>2</v>
      </c>
      <c r="AQ6" s="61">
        <f t="shared" ca="1" si="0"/>
        <v>12</v>
      </c>
      <c r="AR6" s="1">
        <f t="shared" ca="1" si="1"/>
        <v>5</v>
      </c>
      <c r="AS6" s="1" t="str">
        <f t="shared" ca="1" si="2"/>
        <v>$AO$2</v>
      </c>
      <c r="AT6" s="10" t="s">
        <v>62</v>
      </c>
    </row>
    <row r="7" spans="1:52" x14ac:dyDescent="0.2">
      <c r="B7" s="301" t="s">
        <v>9</v>
      </c>
      <c r="C7" s="324"/>
      <c r="D7" s="325"/>
      <c r="E7" s="304"/>
      <c r="AM7" s="58" t="s">
        <v>58</v>
      </c>
      <c r="AN7" s="59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60" t="s">
        <v>94</v>
      </c>
      <c r="AP7" s="60" t="str">
        <f t="shared" si="3"/>
        <v>3</v>
      </c>
      <c r="AQ7" s="61">
        <f t="shared" ca="1" si="0"/>
        <v>12</v>
      </c>
      <c r="AR7" s="1">
        <f t="shared" ca="1" si="1"/>
        <v>6</v>
      </c>
      <c r="AS7" s="1" t="str">
        <f t="shared" ca="1" si="2"/>
        <v>$AO$2</v>
      </c>
      <c r="AT7" s="10" t="s">
        <v>63</v>
      </c>
      <c r="AX7" s="9"/>
      <c r="AY7" s="9"/>
      <c r="AZ7" s="9"/>
    </row>
    <row r="8" spans="1:52" x14ac:dyDescent="0.2">
      <c r="B8" s="301" t="s">
        <v>10</v>
      </c>
      <c r="C8" s="301"/>
      <c r="D8" s="302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4"/>
      <c r="S8" s="41"/>
      <c r="AO8" s="60" t="s">
        <v>95</v>
      </c>
      <c r="AP8" s="60" t="str">
        <f t="shared" si="3"/>
        <v>4</v>
      </c>
      <c r="AQ8" s="61">
        <f t="shared" ca="1" si="0"/>
        <v>12</v>
      </c>
      <c r="AR8" s="1">
        <f t="shared" ca="1" si="1"/>
        <v>7</v>
      </c>
      <c r="AS8" s="1" t="str">
        <f t="shared" ca="1" si="2"/>
        <v>$AO$2</v>
      </c>
      <c r="AT8" s="10" t="s">
        <v>64</v>
      </c>
      <c r="AX8" s="9"/>
      <c r="AY8" s="9"/>
      <c r="AZ8" s="9"/>
    </row>
    <row r="9" spans="1:52" ht="16.5" thickBot="1" x14ac:dyDescent="0.25">
      <c r="B9" s="7"/>
      <c r="AO9" s="60" t="s">
        <v>96</v>
      </c>
      <c r="AP9" s="60" t="str">
        <f t="shared" si="3"/>
        <v>5</v>
      </c>
      <c r="AQ9" s="61">
        <f t="shared" ca="1" si="0"/>
        <v>12</v>
      </c>
      <c r="AR9" s="1">
        <f t="shared" ca="1" si="1"/>
        <v>8</v>
      </c>
      <c r="AS9" s="1" t="str">
        <f t="shared" ca="1" si="2"/>
        <v>$AO$2</v>
      </c>
      <c r="AT9" s="10" t="s">
        <v>65</v>
      </c>
      <c r="AX9" s="9"/>
      <c r="AY9" s="9"/>
      <c r="AZ9" s="9"/>
    </row>
    <row r="10" spans="1:52" ht="15.75" customHeight="1" thickBot="1" x14ac:dyDescent="0.25">
      <c r="B10" s="305" t="s">
        <v>0</v>
      </c>
      <c r="C10" s="306"/>
      <c r="D10" s="306"/>
      <c r="E10" s="306"/>
      <c r="F10" s="306"/>
      <c r="G10" s="306"/>
      <c r="H10" s="306"/>
      <c r="I10" s="306"/>
      <c r="J10" s="306"/>
      <c r="K10" s="307"/>
      <c r="L10" s="308" t="s">
        <v>1</v>
      </c>
      <c r="M10" s="309"/>
      <c r="N10" s="309"/>
      <c r="O10" s="309"/>
      <c r="P10" s="309"/>
      <c r="Q10" s="309"/>
      <c r="R10" s="166"/>
      <c r="S10" s="167"/>
      <c r="AO10" s="60" t="s">
        <v>97</v>
      </c>
      <c r="AP10" s="60" t="str">
        <f t="shared" si="3"/>
        <v>6</v>
      </c>
      <c r="AQ10" s="61">
        <f t="shared" ca="1" si="0"/>
        <v>12</v>
      </c>
      <c r="AR10" s="1">
        <f t="shared" ca="1" si="1"/>
        <v>9</v>
      </c>
      <c r="AS10" s="1" t="str">
        <f t="shared" ca="1" si="2"/>
        <v>$AO$2</v>
      </c>
      <c r="AT10" s="10" t="s">
        <v>66</v>
      </c>
      <c r="AX10" s="9"/>
      <c r="AY10" s="9"/>
      <c r="AZ10" s="9"/>
    </row>
    <row r="11" spans="1:52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10" t="s">
        <v>34</v>
      </c>
      <c r="AC11" s="310"/>
      <c r="AF11" s="6"/>
      <c r="AO11" s="60" t="s">
        <v>98</v>
      </c>
      <c r="AP11" s="60" t="str">
        <f t="shared" si="3"/>
        <v>7</v>
      </c>
      <c r="AQ11" s="61">
        <f t="shared" ca="1" si="0"/>
        <v>12</v>
      </c>
      <c r="AR11" s="1">
        <f t="shared" ca="1" si="1"/>
        <v>10</v>
      </c>
      <c r="AS11" s="1" t="str">
        <f t="shared" ca="1" si="2"/>
        <v>$AO$2</v>
      </c>
      <c r="AT11" s="10" t="s">
        <v>67</v>
      </c>
    </row>
    <row r="12" spans="1:52" s="17" customFormat="1" ht="76.5" customHeight="1" x14ac:dyDescent="0.2">
      <c r="A12" s="168"/>
      <c r="B12" s="311" t="s">
        <v>13</v>
      </c>
      <c r="C12" s="312"/>
      <c r="D12" s="312"/>
      <c r="E12" s="313"/>
      <c r="F12" s="314" t="s">
        <v>14</v>
      </c>
      <c r="G12" s="315"/>
      <c r="H12" s="315"/>
      <c r="I12" s="315"/>
      <c r="J12" s="315"/>
      <c r="K12" s="316"/>
      <c r="L12" s="317" t="s">
        <v>76</v>
      </c>
      <c r="M12" s="318"/>
      <c r="N12" s="318"/>
      <c r="O12" s="318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75"/>
      <c r="AB12" s="280" t="str">
        <f>+P12</f>
        <v>IZPLAČILO REDNE DELOVNE USPEŠNOSTI</v>
      </c>
      <c r="AC12" s="280" t="str">
        <f>+Q12</f>
        <v>NAJVIŠJE MOŽNO IZPLAČILO REDNE LETNE DELOVNE USPEŠNOSTI</v>
      </c>
      <c r="AD12" s="322" t="s">
        <v>15</v>
      </c>
      <c r="AE12" s="322"/>
      <c r="AF12" s="323" t="s">
        <v>16</v>
      </c>
      <c r="AG12" s="323"/>
      <c r="AH12" s="280" t="s">
        <v>17</v>
      </c>
      <c r="AI12" s="280" t="s">
        <v>18</v>
      </c>
      <c r="AJ12" s="280" t="str">
        <f>+AC3</f>
        <v>OBRAČUNANA OSNOVNA PLAČA</v>
      </c>
      <c r="AK12" s="280" t="str">
        <f>+AC2</f>
        <v>OSNOVNA PLAČA</v>
      </c>
      <c r="AM12" s="6"/>
      <c r="AN12" s="6"/>
      <c r="AO12" s="60" t="s">
        <v>99</v>
      </c>
      <c r="AP12" s="60" t="str">
        <f t="shared" si="3"/>
        <v>8</v>
      </c>
      <c r="AQ12" s="61">
        <f t="shared" ca="1" si="0"/>
        <v>12</v>
      </c>
      <c r="AR12" s="1">
        <f t="shared" ca="1" si="1"/>
        <v>11</v>
      </c>
      <c r="AS12" s="1" t="str">
        <f t="shared" ca="1" si="2"/>
        <v>$AO$2</v>
      </c>
      <c r="AT12" s="10" t="s">
        <v>68</v>
      </c>
      <c r="AX12" s="6"/>
      <c r="AY12" s="6"/>
      <c r="AZ12" s="6"/>
    </row>
    <row r="13" spans="1:52" ht="12.75" customHeight="1" x14ac:dyDescent="0.2">
      <c r="A13" s="281" t="s">
        <v>127</v>
      </c>
      <c r="B13" s="283" t="s">
        <v>2</v>
      </c>
      <c r="C13" s="285" t="s">
        <v>11</v>
      </c>
      <c r="D13" s="285" t="s">
        <v>12</v>
      </c>
      <c r="E13" s="287" t="s">
        <v>90</v>
      </c>
      <c r="F13" s="319" t="s">
        <v>38</v>
      </c>
      <c r="G13" s="320"/>
      <c r="H13" s="320"/>
      <c r="I13" s="320"/>
      <c r="J13" s="321"/>
      <c r="K13" s="291" t="s">
        <v>3</v>
      </c>
      <c r="L13" s="293" t="s">
        <v>75</v>
      </c>
      <c r="M13" s="295" t="s">
        <v>78</v>
      </c>
      <c r="N13" s="297" t="s">
        <v>77</v>
      </c>
      <c r="O13" s="295" t="s">
        <v>78</v>
      </c>
      <c r="P13" s="299" t="s">
        <v>78</v>
      </c>
      <c r="Q13" s="289" t="s">
        <v>78</v>
      </c>
      <c r="R13" s="169"/>
      <c r="AB13" s="280"/>
      <c r="AC13" s="280"/>
      <c r="AD13" s="322"/>
      <c r="AE13" s="322"/>
      <c r="AF13" s="323"/>
      <c r="AG13" s="323"/>
      <c r="AH13" s="280"/>
      <c r="AI13" s="280"/>
      <c r="AJ13" s="280"/>
      <c r="AK13" s="280"/>
      <c r="AO13" s="60" t="s">
        <v>100</v>
      </c>
      <c r="AP13" s="60" t="str">
        <f t="shared" si="3"/>
        <v>9</v>
      </c>
      <c r="AQ13" s="61">
        <f t="shared" ca="1" si="0"/>
        <v>12</v>
      </c>
      <c r="AR13" s="1">
        <f t="shared" ca="1" si="1"/>
        <v>12</v>
      </c>
      <c r="AS13" s="1" t="str">
        <f t="shared" ca="1" si="2"/>
        <v>$AO$2</v>
      </c>
      <c r="AT13" s="10" t="s">
        <v>69</v>
      </c>
    </row>
    <row r="14" spans="1:52" ht="13.5" thickBot="1" x14ac:dyDescent="0.25">
      <c r="A14" s="282"/>
      <c r="B14" s="284"/>
      <c r="C14" s="286"/>
      <c r="D14" s="286"/>
      <c r="E14" s="288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2"/>
      <c r="L14" s="294"/>
      <c r="M14" s="296"/>
      <c r="N14" s="298"/>
      <c r="O14" s="296"/>
      <c r="P14" s="300"/>
      <c r="Q14" s="290"/>
      <c r="R14" s="169"/>
      <c r="AB14" s="280"/>
      <c r="AC14" s="280"/>
      <c r="AD14" s="322"/>
      <c r="AE14" s="322"/>
      <c r="AF14" s="323"/>
      <c r="AG14" s="323"/>
      <c r="AH14" s="280"/>
      <c r="AI14" s="280"/>
      <c r="AJ14" s="280"/>
      <c r="AK14" s="280"/>
      <c r="AO14" s="60" t="s">
        <v>113</v>
      </c>
      <c r="AP14" s="60" t="str">
        <f t="shared" si="3"/>
        <v>10</v>
      </c>
      <c r="AQ14" s="61">
        <f ca="1">MAX($AR$14:$AR$17)</f>
        <v>4</v>
      </c>
      <c r="AR14" s="1">
        <f t="shared" ca="1" si="1"/>
        <v>1</v>
      </c>
      <c r="AS14" s="1" t="str">
        <f ca="1">CELL("address",$AO$14)</f>
        <v>$AO$14</v>
      </c>
      <c r="AT14" s="10" t="s">
        <v>119</v>
      </c>
    </row>
    <row r="15" spans="1:52" s="29" customFormat="1" ht="13.5" customHeight="1" thickTop="1" x14ac:dyDescent="0.2">
      <c r="A15" s="107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84" t="s">
        <v>33</v>
      </c>
      <c r="AB15" s="85" t="str">
        <f>+P13</f>
        <v>€</v>
      </c>
      <c r="AC15" s="85" t="str">
        <f>+Q13</f>
        <v>€</v>
      </c>
      <c r="AD15" s="86" t="s">
        <v>19</v>
      </c>
      <c r="AE15" s="86" t="s">
        <v>20</v>
      </c>
      <c r="AF15" s="87" t="s">
        <v>19</v>
      </c>
      <c r="AG15" s="88" t="s">
        <v>20</v>
      </c>
      <c r="AH15" s="89" t="s">
        <v>20</v>
      </c>
      <c r="AI15" s="90" t="s">
        <v>20</v>
      </c>
      <c r="AJ15" s="85" t="s">
        <v>20</v>
      </c>
      <c r="AK15" s="85" t="s">
        <v>20</v>
      </c>
      <c r="AM15" s="6"/>
      <c r="AN15" s="6"/>
      <c r="AO15" s="60" t="s">
        <v>114</v>
      </c>
      <c r="AP15" s="60" t="str">
        <f t="shared" si="3"/>
        <v>11-1</v>
      </c>
      <c r="AQ15" s="61">
        <f ca="1">MAX($AR$14:$AR$17)</f>
        <v>4</v>
      </c>
      <c r="AR15" s="1">
        <f t="shared" ca="1" si="1"/>
        <v>2</v>
      </c>
      <c r="AS15" s="1" t="str">
        <f ca="1">CELL("address",$AO$14)</f>
        <v>$AO$14</v>
      </c>
      <c r="AT15" s="10" t="s">
        <v>120</v>
      </c>
    </row>
    <row r="16" spans="1:52" ht="25.5" customHeight="1" x14ac:dyDescent="0.2">
      <c r="A16" s="51">
        <f>'OSNOVNA PLAČA'!A10</f>
        <v>1</v>
      </c>
      <c r="B16" s="157" t="str">
        <f>IF(LEN('OSNOVNA PLAČA'!B10)&gt;0,'OSNOVNA PLAČA'!B10,"")</f>
        <v>A1</v>
      </c>
      <c r="C16" s="52" t="str">
        <f>IF(LEN(B16)&gt;0,'OSNOVNA PLAČA'!C10,"")</f>
        <v>V</v>
      </c>
      <c r="D16" s="54">
        <f>IF(LEN(B16)&gt;0,'OSNOVNA PLAČA'!D10,"")</f>
        <v>20</v>
      </c>
      <c r="E16" s="171">
        <f>IF(LEN(B16)&gt;0,SUM('OBRAČUNANA OSNOVNA PLAČA'!E10:G10),"")</f>
        <v>3100</v>
      </c>
      <c r="F16" s="55">
        <v>0</v>
      </c>
      <c r="G16" s="55">
        <v>0</v>
      </c>
      <c r="H16" s="55">
        <v>1</v>
      </c>
      <c r="I16" s="55">
        <v>0</v>
      </c>
      <c r="J16" s="55">
        <v>0</v>
      </c>
      <c r="K16" s="172">
        <f t="shared" ref="K16:K79" si="4">+F16+G16+H16+I16+J16</f>
        <v>1</v>
      </c>
      <c r="L16" s="120">
        <f>IF(LEN(B16)&gt;0,K16/5,"")</f>
        <v>0.2</v>
      </c>
      <c r="M16" s="120">
        <f>IF(LEN(B16)&gt;0,E16*L16,"")</f>
        <v>620</v>
      </c>
      <c r="N16" s="120">
        <f t="shared" ref="N16:N79" si="5">IF(LEN(B16)&gt;0,L16*$O$117,"")</f>
        <v>4.1758241758241763E-2</v>
      </c>
      <c r="O16" s="120">
        <f t="shared" ref="O16:O79" si="6">IF(LEN(B16)&gt;0,E16*N16,"")</f>
        <v>129.45054945054946</v>
      </c>
      <c r="P16" s="173">
        <f t="shared" ref="P16:P79" si="7">MIN(O16,Q16)</f>
        <v>129.45054945054946</v>
      </c>
      <c r="Q16" s="173">
        <f>IF(LEN(B16)&gt;0,2*'OSNOVNA PLAČA'!E10,"")</f>
        <v>2000</v>
      </c>
      <c r="R16" s="174"/>
      <c r="AA16" s="155">
        <f>ROW()</f>
        <v>16</v>
      </c>
      <c r="AB16" s="91" t="e">
        <f t="shared" ref="AB16:AB79" ca="1" si="8">IF($AN$3=1,0,INDIRECT( "'" &amp; $AN$2 &amp; "'!P" &amp; TEXT($AA16,0)))</f>
        <v>#N/A</v>
      </c>
      <c r="AC16" s="91" t="e">
        <f t="shared" ref="AC16:AC79" ca="1" si="9">IF($AN$3=1,(INDIRECT( "'" &amp; $AC$2 &amp; "'!F" &amp; TEXT($AA16-6,0))*2/12+INDIRECT( "'" &amp; $AC$2 &amp; "'!G" &amp; TEXT($AA16-6,0))*10/12)*2,INDIRECT( "'" &amp; $AN$2 &amp; "'!Q" &amp; TEXT($AA16,0)))</f>
        <v>#N/A</v>
      </c>
      <c r="AD16" s="92" t="e">
        <f t="shared" ref="AD16:AD47" ca="1" si="10">IF(AB16&gt;=AC16,"-",$K16/(5*MAX($L$121:$L$122)))</f>
        <v>#N/A</v>
      </c>
      <c r="AE16" s="91" t="e">
        <f t="shared" ref="AE16:AE47" ca="1" si="11">IF(AB16&gt;=AC16,"-",$K16/(5*MAX($L$121:$L$122))*AJ16)</f>
        <v>#N/A</v>
      </c>
      <c r="AF16" s="92" t="e">
        <f t="shared" ref="AF16:AF47" ca="1" si="12">IF(AD16="-","-",AD16*$AE$117)</f>
        <v>#N/A</v>
      </c>
      <c r="AG16" s="91" t="e">
        <f t="shared" ref="AG16:AG47" ca="1" si="13">IF(AE16="-","-",AE16*$AE$117)</f>
        <v>#N/A</v>
      </c>
      <c r="AH16" s="91" t="e">
        <f t="shared" ref="AH16:AH79" ca="1" si="14">IF(AF16="-",0,MIN(AG16,Q16))</f>
        <v>#N/A</v>
      </c>
      <c r="AI16" s="93" t="e">
        <f t="shared" ref="AI16:AI79" ca="1" si="15">+AC16-AB16</f>
        <v>#N/A</v>
      </c>
      <c r="AJ16" s="91" t="e">
        <f t="shared" ref="AJ16:AJ79" ca="1" si="1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91" t="e">
        <f t="shared" ref="AK16:AK79" ca="1" si="17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60" t="s">
        <v>115</v>
      </c>
      <c r="AP16" s="60" t="str">
        <f t="shared" si="3"/>
        <v>2-4</v>
      </c>
      <c r="AQ16" s="61">
        <f ca="1">MAX($AR$14:$AR$17)</f>
        <v>4</v>
      </c>
      <c r="AR16" s="1">
        <f t="shared" ca="1" si="1"/>
        <v>3</v>
      </c>
      <c r="AS16" s="1" t="str">
        <f ca="1">CELL("address",$AO$14)</f>
        <v>$AO$14</v>
      </c>
      <c r="AT16" s="10" t="s">
        <v>121</v>
      </c>
    </row>
    <row r="17" spans="1:46" ht="25.5" customHeight="1" x14ac:dyDescent="0.2">
      <c r="A17" s="51">
        <f>'OSNOVNA PLAČA'!A11</f>
        <v>2</v>
      </c>
      <c r="B17" s="157" t="str">
        <f>IF(LEN('OSNOVNA PLAČA'!B11)&gt;0,'OSNOVNA PLAČA'!B11,"")</f>
        <v>A2</v>
      </c>
      <c r="C17" s="52" t="str">
        <f>IF(LEN(B17)&gt;0,'OSNOVNA PLAČA'!C11,"")</f>
        <v>VII</v>
      </c>
      <c r="D17" s="54">
        <f>IF(LEN(B17)&gt;0,'OSNOVNA PLAČA'!D11,"")</f>
        <v>40</v>
      </c>
      <c r="E17" s="171">
        <f>IF(LEN(B17)&gt;0,SUM('OBRAČUNANA OSNOVNA PLAČA'!E11:G11),"")</f>
        <v>6000</v>
      </c>
      <c r="F17" s="55">
        <v>0</v>
      </c>
      <c r="G17" s="55">
        <v>0</v>
      </c>
      <c r="H17" s="55"/>
      <c r="I17" s="55">
        <v>1</v>
      </c>
      <c r="J17" s="55"/>
      <c r="K17" s="172">
        <f t="shared" si="4"/>
        <v>1</v>
      </c>
      <c r="L17" s="120">
        <f t="shared" ref="L17:L79" si="18">IF(LEN(B17)&gt;0,K17/5,"")</f>
        <v>0.2</v>
      </c>
      <c r="M17" s="120">
        <f t="shared" ref="M17:M79" si="19">IF(LEN(B17)&gt;0,E17*L17,"")</f>
        <v>1200</v>
      </c>
      <c r="N17" s="120">
        <f t="shared" si="5"/>
        <v>4.1758241758241763E-2</v>
      </c>
      <c r="O17" s="120">
        <f t="shared" si="6"/>
        <v>250.54945054945057</v>
      </c>
      <c r="P17" s="173">
        <f t="shared" si="7"/>
        <v>250.54945054945057</v>
      </c>
      <c r="Q17" s="173">
        <f>IF(LEN(B17)&gt;0,2*'OSNOVNA PLAČA'!E11,"")</f>
        <v>4000</v>
      </c>
      <c r="R17" s="174"/>
      <c r="AA17" s="155">
        <f>ROW()</f>
        <v>17</v>
      </c>
      <c r="AB17" s="91" t="e">
        <f t="shared" ca="1" si="8"/>
        <v>#N/A</v>
      </c>
      <c r="AC17" s="91" t="e">
        <f t="shared" ca="1" si="9"/>
        <v>#N/A</v>
      </c>
      <c r="AD17" s="92" t="e">
        <f t="shared" ca="1" si="10"/>
        <v>#N/A</v>
      </c>
      <c r="AE17" s="91" t="e">
        <f t="shared" ca="1" si="11"/>
        <v>#N/A</v>
      </c>
      <c r="AF17" s="92" t="e">
        <f t="shared" ca="1" si="12"/>
        <v>#N/A</v>
      </c>
      <c r="AG17" s="91" t="e">
        <f t="shared" ca="1" si="13"/>
        <v>#N/A</v>
      </c>
      <c r="AH17" s="91" t="e">
        <f t="shared" ca="1" si="14"/>
        <v>#N/A</v>
      </c>
      <c r="AI17" s="93" t="e">
        <f t="shared" ca="1" si="15"/>
        <v>#N/A</v>
      </c>
      <c r="AJ17" s="91" t="e">
        <f t="shared" ca="1" si="16"/>
        <v>#N/A</v>
      </c>
      <c r="AK17" s="91" t="e">
        <f t="shared" ca="1" si="17"/>
        <v>#N/A</v>
      </c>
      <c r="AO17" s="60" t="s">
        <v>116</v>
      </c>
      <c r="AP17" s="60" t="str">
        <f t="shared" si="3"/>
        <v>5-7</v>
      </c>
      <c r="AQ17" s="61">
        <f ca="1">MAX($AR$14:$AR$17)</f>
        <v>4</v>
      </c>
      <c r="AR17" s="1">
        <f t="shared" ca="1" si="1"/>
        <v>4</v>
      </c>
      <c r="AS17" s="1" t="str">
        <f ca="1">CELL("address",$AO$14)</f>
        <v>$AO$14</v>
      </c>
      <c r="AT17" s="10" t="s">
        <v>122</v>
      </c>
    </row>
    <row r="18" spans="1:46" ht="25.5" customHeight="1" x14ac:dyDescent="0.2">
      <c r="A18" s="51">
        <f>'OSNOVNA PLAČA'!A12</f>
        <v>3</v>
      </c>
      <c r="B18" s="157" t="str">
        <f>IF(LEN('OSNOVNA PLAČA'!B12)&gt;0,'OSNOVNA PLAČA'!B12,"")</f>
        <v>A3</v>
      </c>
      <c r="C18" s="52" t="str">
        <f>IF(LEN(B18)&gt;0,'OSNOVNA PLAČA'!C12,"")</f>
        <v>VIII</v>
      </c>
      <c r="D18" s="54">
        <f>IF(LEN(B18)&gt;0,'OSNOVNA PLAČA'!D12,"")</f>
        <v>48</v>
      </c>
      <c r="E18" s="171">
        <f>IF(LEN(B18)&gt;0,SUM('OBRAČUNANA OSNOVNA PLAČA'!E12:G12),"")</f>
        <v>8400</v>
      </c>
      <c r="F18" s="55"/>
      <c r="G18" s="55"/>
      <c r="H18" s="55"/>
      <c r="I18" s="55"/>
      <c r="J18" s="55"/>
      <c r="K18" s="172">
        <f t="shared" si="4"/>
        <v>0</v>
      </c>
      <c r="L18" s="120">
        <f t="shared" si="18"/>
        <v>0</v>
      </c>
      <c r="M18" s="120">
        <f t="shared" si="19"/>
        <v>0</v>
      </c>
      <c r="N18" s="120">
        <f t="shared" si="5"/>
        <v>0</v>
      </c>
      <c r="O18" s="120">
        <f t="shared" si="6"/>
        <v>0</v>
      </c>
      <c r="P18" s="173">
        <f t="shared" si="7"/>
        <v>0</v>
      </c>
      <c r="Q18" s="173">
        <f>IF(LEN(B18)&gt;0,2*'OSNOVNA PLAČA'!E12,"")</f>
        <v>5000</v>
      </c>
      <c r="R18" s="174"/>
      <c r="AA18" s="155">
        <f>ROW()</f>
        <v>18</v>
      </c>
      <c r="AB18" s="91" t="e">
        <f t="shared" ca="1" si="8"/>
        <v>#N/A</v>
      </c>
      <c r="AC18" s="91" t="e">
        <f t="shared" ca="1" si="9"/>
        <v>#N/A</v>
      </c>
      <c r="AD18" s="92" t="e">
        <f t="shared" ca="1" si="10"/>
        <v>#N/A</v>
      </c>
      <c r="AE18" s="91" t="e">
        <f t="shared" ca="1" si="11"/>
        <v>#N/A</v>
      </c>
      <c r="AF18" s="92" t="e">
        <f t="shared" ca="1" si="12"/>
        <v>#N/A</v>
      </c>
      <c r="AG18" s="91" t="e">
        <f t="shared" ca="1" si="13"/>
        <v>#N/A</v>
      </c>
      <c r="AH18" s="91" t="e">
        <f t="shared" ca="1" si="14"/>
        <v>#N/A</v>
      </c>
      <c r="AI18" s="93" t="e">
        <f t="shared" ca="1" si="15"/>
        <v>#N/A</v>
      </c>
      <c r="AJ18" s="91" t="e">
        <f t="shared" ca="1" si="16"/>
        <v>#N/A</v>
      </c>
      <c r="AK18" s="91" t="e">
        <f t="shared" ca="1" si="17"/>
        <v>#N/A</v>
      </c>
      <c r="AO18" s="60" t="s">
        <v>117</v>
      </c>
      <c r="AP18" s="60" t="str">
        <f t="shared" si="3"/>
        <v>8-10</v>
      </c>
      <c r="AQ18" s="61">
        <f ca="1">MAX($AR$18:$AR$19)</f>
        <v>2</v>
      </c>
      <c r="AR18" s="1">
        <f t="shared" ca="1" si="1"/>
        <v>1</v>
      </c>
      <c r="AS18" s="1" t="str">
        <f ca="1">CELL("address",$AO$18)</f>
        <v>$AO$18</v>
      </c>
      <c r="AT18" s="10" t="s">
        <v>123</v>
      </c>
    </row>
    <row r="19" spans="1:46" ht="25.5" customHeight="1" x14ac:dyDescent="0.2">
      <c r="A19" s="51">
        <f>'OSNOVNA PLAČA'!A13</f>
        <v>4</v>
      </c>
      <c r="B19" s="157" t="str">
        <f>IF(LEN('OSNOVNA PLAČA'!B13)&gt;0,'OSNOVNA PLAČA'!B13,"")</f>
        <v>A4</v>
      </c>
      <c r="C19" s="52">
        <f>IF(LEN(B19)&gt;0,'OSNOVNA PLAČA'!C13,"")</f>
        <v>0</v>
      </c>
      <c r="D19" s="54">
        <f>IF(LEN(B19)&gt;0,'OSNOVNA PLAČA'!D13,"")</f>
        <v>0</v>
      </c>
      <c r="E19" s="171">
        <f>IF(LEN(B19)&gt;0,SUM('OBRAČUNANA OSNOVNA PLAČA'!E13:G13),"")</f>
        <v>0</v>
      </c>
      <c r="F19" s="55"/>
      <c r="G19" s="55"/>
      <c r="H19" s="55"/>
      <c r="I19" s="55">
        <v>0</v>
      </c>
      <c r="J19" s="55"/>
      <c r="K19" s="172">
        <f t="shared" si="4"/>
        <v>0</v>
      </c>
      <c r="L19" s="120">
        <f t="shared" si="18"/>
        <v>0</v>
      </c>
      <c r="M19" s="120">
        <f t="shared" si="19"/>
        <v>0</v>
      </c>
      <c r="N19" s="120">
        <f t="shared" si="5"/>
        <v>0</v>
      </c>
      <c r="O19" s="120">
        <f t="shared" si="6"/>
        <v>0</v>
      </c>
      <c r="P19" s="173">
        <f t="shared" si="7"/>
        <v>0</v>
      </c>
      <c r="Q19" s="173">
        <f>IF(LEN(B19)&gt;0,2*'OSNOVNA PLAČA'!E13,"")</f>
        <v>0</v>
      </c>
      <c r="R19" s="174"/>
      <c r="AA19" s="155">
        <f>ROW()</f>
        <v>19</v>
      </c>
      <c r="AB19" s="91" t="e">
        <f t="shared" ca="1" si="8"/>
        <v>#N/A</v>
      </c>
      <c r="AC19" s="91" t="e">
        <f t="shared" ca="1" si="9"/>
        <v>#N/A</v>
      </c>
      <c r="AD19" s="92" t="e">
        <f t="shared" ca="1" si="10"/>
        <v>#N/A</v>
      </c>
      <c r="AE19" s="91" t="e">
        <f t="shared" ca="1" si="11"/>
        <v>#N/A</v>
      </c>
      <c r="AF19" s="92" t="e">
        <f t="shared" ca="1" si="12"/>
        <v>#N/A</v>
      </c>
      <c r="AG19" s="91" t="e">
        <f t="shared" ca="1" si="13"/>
        <v>#N/A</v>
      </c>
      <c r="AH19" s="91" t="e">
        <f t="shared" ca="1" si="14"/>
        <v>#N/A</v>
      </c>
      <c r="AI19" s="93" t="e">
        <f t="shared" ca="1" si="15"/>
        <v>#N/A</v>
      </c>
      <c r="AJ19" s="91" t="e">
        <f t="shared" ca="1" si="16"/>
        <v>#N/A</v>
      </c>
      <c r="AK19" s="91" t="e">
        <f t="shared" ca="1" si="17"/>
        <v>#N/A</v>
      </c>
      <c r="AO19" s="60" t="s">
        <v>118</v>
      </c>
      <c r="AP19" s="60" t="str">
        <f t="shared" si="3"/>
        <v>11-4</v>
      </c>
      <c r="AQ19" s="61">
        <f ca="1">MAX($AR$18:$AR$19)</f>
        <v>2</v>
      </c>
      <c r="AR19" s="1">
        <f t="shared" ca="1" si="1"/>
        <v>2</v>
      </c>
      <c r="AS19" s="1" t="str">
        <f ca="1">CELL("address",$AO$18)</f>
        <v>$AO$18</v>
      </c>
      <c r="AT19" s="10" t="s">
        <v>124</v>
      </c>
    </row>
    <row r="20" spans="1:46" ht="25.5" customHeight="1" x14ac:dyDescent="0.2">
      <c r="A20" s="51">
        <f>'OSNOVNA PLAČA'!A14</f>
        <v>5</v>
      </c>
      <c r="B20" s="157" t="str">
        <f>IF(LEN('OSNOVNA PLAČA'!B14)&gt;0,'OSNOVNA PLAČA'!B14,"")</f>
        <v>A5</v>
      </c>
      <c r="C20" s="52">
        <f>IF(LEN(B20)&gt;0,'OSNOVNA PLAČA'!C14,"")</f>
        <v>0</v>
      </c>
      <c r="D20" s="54">
        <f>IF(LEN(B20)&gt;0,'OSNOVNA PLAČA'!D14,"")</f>
        <v>0</v>
      </c>
      <c r="E20" s="171">
        <f>IF(LEN(B20)&gt;0,SUM('OBRAČUNANA OSNOVNA PLAČA'!E14:G14),"")</f>
        <v>0</v>
      </c>
      <c r="F20" s="55"/>
      <c r="G20" s="55"/>
      <c r="H20" s="55">
        <v>0</v>
      </c>
      <c r="I20" s="55"/>
      <c r="J20" s="55"/>
      <c r="K20" s="172">
        <f t="shared" si="4"/>
        <v>0</v>
      </c>
      <c r="L20" s="120">
        <f t="shared" si="18"/>
        <v>0</v>
      </c>
      <c r="M20" s="120">
        <f t="shared" si="19"/>
        <v>0</v>
      </c>
      <c r="N20" s="120">
        <f t="shared" si="5"/>
        <v>0</v>
      </c>
      <c r="O20" s="120">
        <f t="shared" si="6"/>
        <v>0</v>
      </c>
      <c r="P20" s="173">
        <f t="shared" si="7"/>
        <v>0</v>
      </c>
      <c r="Q20" s="173">
        <f>IF(LEN(B20)&gt;0,2*'OSNOVNA PLAČA'!E14,"")</f>
        <v>0</v>
      </c>
      <c r="R20" s="174"/>
      <c r="AA20" s="155">
        <f>ROW()</f>
        <v>20</v>
      </c>
      <c r="AB20" s="91" t="e">
        <f t="shared" ca="1" si="8"/>
        <v>#N/A</v>
      </c>
      <c r="AC20" s="91" t="e">
        <f t="shared" ca="1" si="9"/>
        <v>#N/A</v>
      </c>
      <c r="AD20" s="92" t="e">
        <f t="shared" ca="1" si="10"/>
        <v>#N/A</v>
      </c>
      <c r="AE20" s="91" t="e">
        <f t="shared" ca="1" si="11"/>
        <v>#N/A</v>
      </c>
      <c r="AF20" s="92" t="e">
        <f t="shared" ca="1" si="12"/>
        <v>#N/A</v>
      </c>
      <c r="AG20" s="91" t="e">
        <f t="shared" ca="1" si="13"/>
        <v>#N/A</v>
      </c>
      <c r="AH20" s="91" t="e">
        <f t="shared" ca="1" si="14"/>
        <v>#N/A</v>
      </c>
      <c r="AI20" s="93" t="e">
        <f t="shared" ca="1" si="15"/>
        <v>#N/A</v>
      </c>
      <c r="AJ20" s="91" t="e">
        <f t="shared" ca="1" si="16"/>
        <v>#N/A</v>
      </c>
      <c r="AK20" s="91" t="e">
        <f t="shared" ca="1" si="17"/>
        <v>#N/A</v>
      </c>
    </row>
    <row r="21" spans="1:46" ht="25.5" customHeight="1" x14ac:dyDescent="0.2">
      <c r="A21" s="51">
        <f>'OSNOVNA PLAČA'!A15</f>
        <v>6</v>
      </c>
      <c r="B21" s="157" t="str">
        <f>IF(LEN('OSNOVNA PLAČA'!B15)&gt;0,'OSNOVNA PLAČA'!B15,"")</f>
        <v>A6</v>
      </c>
      <c r="C21" s="52">
        <f>IF(LEN(B21)&gt;0,'OSNOVNA PLAČA'!C15,"")</f>
        <v>0</v>
      </c>
      <c r="D21" s="54">
        <f>IF(LEN(B21)&gt;0,'OSNOVNA PLAČA'!D15,"")</f>
        <v>0</v>
      </c>
      <c r="E21" s="171">
        <f>IF(LEN(B21)&gt;0,SUM('OBRAČUNANA OSNOVNA PLAČA'!E15:G15),"")</f>
        <v>0</v>
      </c>
      <c r="F21" s="55"/>
      <c r="G21" s="55">
        <v>0</v>
      </c>
      <c r="H21" s="55"/>
      <c r="I21" s="55"/>
      <c r="J21" s="55">
        <v>0</v>
      </c>
      <c r="K21" s="172">
        <f t="shared" si="4"/>
        <v>0</v>
      </c>
      <c r="L21" s="120">
        <f t="shared" si="18"/>
        <v>0</v>
      </c>
      <c r="M21" s="120">
        <f t="shared" si="19"/>
        <v>0</v>
      </c>
      <c r="N21" s="120">
        <f t="shared" si="5"/>
        <v>0</v>
      </c>
      <c r="O21" s="120">
        <f t="shared" si="6"/>
        <v>0</v>
      </c>
      <c r="P21" s="173">
        <f t="shared" si="7"/>
        <v>0</v>
      </c>
      <c r="Q21" s="173">
        <f>IF(LEN(B21)&gt;0,2*'OSNOVNA PLAČA'!E15,"")</f>
        <v>0</v>
      </c>
      <c r="R21" s="174"/>
      <c r="AA21" s="155">
        <f>ROW()</f>
        <v>21</v>
      </c>
      <c r="AB21" s="91" t="e">
        <f t="shared" ca="1" si="8"/>
        <v>#N/A</v>
      </c>
      <c r="AC21" s="91" t="e">
        <f t="shared" ca="1" si="9"/>
        <v>#N/A</v>
      </c>
      <c r="AD21" s="92" t="e">
        <f t="shared" ca="1" si="10"/>
        <v>#N/A</v>
      </c>
      <c r="AE21" s="91" t="e">
        <f t="shared" ca="1" si="11"/>
        <v>#N/A</v>
      </c>
      <c r="AF21" s="92" t="e">
        <f t="shared" ca="1" si="12"/>
        <v>#N/A</v>
      </c>
      <c r="AG21" s="91" t="e">
        <f t="shared" ca="1" si="13"/>
        <v>#N/A</v>
      </c>
      <c r="AH21" s="91" t="e">
        <f t="shared" ca="1" si="14"/>
        <v>#N/A</v>
      </c>
      <c r="AI21" s="93" t="e">
        <f t="shared" ca="1" si="15"/>
        <v>#N/A</v>
      </c>
      <c r="AJ21" s="91" t="e">
        <f t="shared" ca="1" si="16"/>
        <v>#N/A</v>
      </c>
      <c r="AK21" s="91" t="e">
        <f t="shared" ca="1" si="17"/>
        <v>#N/A</v>
      </c>
    </row>
    <row r="22" spans="1:46" ht="25.5" customHeight="1" x14ac:dyDescent="0.2">
      <c r="A22" s="51">
        <f>'OSNOVNA PLAČA'!A16</f>
        <v>7</v>
      </c>
      <c r="B22" s="157" t="str">
        <f>IF(LEN('OSNOVNA PLAČA'!B16)&gt;0,'OSNOVNA PLAČA'!B16,"")</f>
        <v>A7</v>
      </c>
      <c r="C22" s="52" t="str">
        <f>IF(LEN(B22)&gt;0,'OSNOVNA PLAČA'!C16,"")</f>
        <v>IV</v>
      </c>
      <c r="D22" s="54">
        <f>IF(LEN(B22)&gt;0,'OSNOVNA PLAČA'!D16,"")</f>
        <v>34</v>
      </c>
      <c r="E22" s="171">
        <f>IF(LEN(B22)&gt;0,SUM('OBRAČUNANA OSNOVNA PLAČA'!E16:G16),"")</f>
        <v>15000</v>
      </c>
      <c r="F22" s="55"/>
      <c r="G22" s="55"/>
      <c r="H22" s="55"/>
      <c r="I22" s="55"/>
      <c r="J22" s="55"/>
      <c r="K22" s="172">
        <f t="shared" si="4"/>
        <v>0</v>
      </c>
      <c r="L22" s="120">
        <f t="shared" si="18"/>
        <v>0</v>
      </c>
      <c r="M22" s="120">
        <f t="shared" si="19"/>
        <v>0</v>
      </c>
      <c r="N22" s="120">
        <f t="shared" si="5"/>
        <v>0</v>
      </c>
      <c r="O22" s="120">
        <f t="shared" si="6"/>
        <v>0</v>
      </c>
      <c r="P22" s="173">
        <f t="shared" si="7"/>
        <v>0</v>
      </c>
      <c r="Q22" s="173">
        <f>IF(LEN(B22)&gt;0,2*'OSNOVNA PLAČA'!E16,"")</f>
        <v>3000</v>
      </c>
      <c r="R22" s="174"/>
      <c r="AA22" s="155">
        <f>ROW()</f>
        <v>22</v>
      </c>
      <c r="AB22" s="91" t="e">
        <f t="shared" ca="1" si="8"/>
        <v>#N/A</v>
      </c>
      <c r="AC22" s="91" t="e">
        <f t="shared" ca="1" si="9"/>
        <v>#N/A</v>
      </c>
      <c r="AD22" s="92" t="e">
        <f t="shared" ca="1" si="10"/>
        <v>#N/A</v>
      </c>
      <c r="AE22" s="91" t="e">
        <f t="shared" ca="1" si="11"/>
        <v>#N/A</v>
      </c>
      <c r="AF22" s="92" t="e">
        <f t="shared" ca="1" si="12"/>
        <v>#N/A</v>
      </c>
      <c r="AG22" s="91" t="e">
        <f t="shared" ca="1" si="13"/>
        <v>#N/A</v>
      </c>
      <c r="AH22" s="91" t="e">
        <f t="shared" ca="1" si="14"/>
        <v>#N/A</v>
      </c>
      <c r="AI22" s="93" t="e">
        <f t="shared" ca="1" si="15"/>
        <v>#N/A</v>
      </c>
      <c r="AJ22" s="91" t="e">
        <f t="shared" ca="1" si="16"/>
        <v>#N/A</v>
      </c>
      <c r="AK22" s="91" t="e">
        <f t="shared" ca="1" si="17"/>
        <v>#N/A</v>
      </c>
    </row>
    <row r="23" spans="1:46" ht="25.5" customHeight="1" x14ac:dyDescent="0.2">
      <c r="A23" s="51">
        <f>'OSNOVNA PLAČA'!A17</f>
        <v>8</v>
      </c>
      <c r="B23" s="157" t="str">
        <f>IF(LEN('OSNOVNA PLAČA'!B17)&gt;0,'OSNOVNA PLAČA'!B17,"")</f>
        <v>A8</v>
      </c>
      <c r="C23" s="52">
        <f>IF(LEN(B23)&gt;0,'OSNOVNA PLAČA'!C17,"")</f>
        <v>0</v>
      </c>
      <c r="D23" s="54">
        <f>IF(LEN(B23)&gt;0,'OSNOVNA PLAČA'!D17,"")</f>
        <v>0</v>
      </c>
      <c r="E23" s="171">
        <f>IF(LEN(B23)&gt;0,SUM('OBRAČUNANA OSNOVNA PLAČA'!E17:G17),"")</f>
        <v>0</v>
      </c>
      <c r="F23" s="55"/>
      <c r="G23" s="55"/>
      <c r="H23" s="55"/>
      <c r="I23" s="55"/>
      <c r="J23" s="55"/>
      <c r="K23" s="172">
        <f t="shared" si="4"/>
        <v>0</v>
      </c>
      <c r="L23" s="120">
        <f t="shared" si="18"/>
        <v>0</v>
      </c>
      <c r="M23" s="120">
        <f t="shared" si="19"/>
        <v>0</v>
      </c>
      <c r="N23" s="120">
        <f t="shared" si="5"/>
        <v>0</v>
      </c>
      <c r="O23" s="120">
        <f t="shared" si="6"/>
        <v>0</v>
      </c>
      <c r="P23" s="173">
        <f t="shared" si="7"/>
        <v>0</v>
      </c>
      <c r="Q23" s="173">
        <f>IF(LEN(B23)&gt;0,2*'OSNOVNA PLAČA'!E17,"")</f>
        <v>0</v>
      </c>
      <c r="R23" s="174"/>
      <c r="AA23" s="155">
        <f>ROW()</f>
        <v>23</v>
      </c>
      <c r="AB23" s="91" t="e">
        <f t="shared" ca="1" si="8"/>
        <v>#N/A</v>
      </c>
      <c r="AC23" s="91" t="e">
        <f t="shared" ca="1" si="9"/>
        <v>#N/A</v>
      </c>
      <c r="AD23" s="92" t="e">
        <f t="shared" ca="1" si="10"/>
        <v>#N/A</v>
      </c>
      <c r="AE23" s="91" t="e">
        <f t="shared" ca="1" si="11"/>
        <v>#N/A</v>
      </c>
      <c r="AF23" s="92" t="e">
        <f t="shared" ca="1" si="12"/>
        <v>#N/A</v>
      </c>
      <c r="AG23" s="91" t="e">
        <f t="shared" ca="1" si="13"/>
        <v>#N/A</v>
      </c>
      <c r="AH23" s="91" t="e">
        <f t="shared" ca="1" si="14"/>
        <v>#N/A</v>
      </c>
      <c r="AI23" s="93" t="e">
        <f t="shared" ca="1" si="15"/>
        <v>#N/A</v>
      </c>
      <c r="AJ23" s="91" t="e">
        <f t="shared" ca="1" si="16"/>
        <v>#N/A</v>
      </c>
      <c r="AK23" s="91" t="e">
        <f t="shared" ca="1" si="17"/>
        <v>#N/A</v>
      </c>
    </row>
    <row r="24" spans="1:46" ht="25.5" customHeight="1" x14ac:dyDescent="0.2">
      <c r="A24" s="51">
        <f>'OSNOVNA PLAČA'!A18</f>
        <v>9</v>
      </c>
      <c r="B24" s="157" t="str">
        <f>IF(LEN('OSNOVNA PLAČA'!B18)&gt;0,'OSNOVNA PLAČA'!B18,"")</f>
        <v>A9</v>
      </c>
      <c r="C24" s="52">
        <f>IF(LEN(B24)&gt;0,'OSNOVNA PLAČA'!C18,"")</f>
        <v>0</v>
      </c>
      <c r="D24" s="54">
        <f>IF(LEN(B24)&gt;0,'OSNOVNA PLAČA'!D18,"")</f>
        <v>0</v>
      </c>
      <c r="E24" s="171">
        <f>IF(LEN(B24)&gt;0,SUM('OBRAČUNANA OSNOVNA PLAČA'!E18:G18),"")</f>
        <v>0</v>
      </c>
      <c r="F24" s="55"/>
      <c r="G24" s="55"/>
      <c r="H24" s="55"/>
      <c r="I24" s="55"/>
      <c r="J24" s="55"/>
      <c r="K24" s="172">
        <f t="shared" si="4"/>
        <v>0</v>
      </c>
      <c r="L24" s="120">
        <f t="shared" si="18"/>
        <v>0</v>
      </c>
      <c r="M24" s="120">
        <f t="shared" si="19"/>
        <v>0</v>
      </c>
      <c r="N24" s="120">
        <f t="shared" si="5"/>
        <v>0</v>
      </c>
      <c r="O24" s="120">
        <f t="shared" si="6"/>
        <v>0</v>
      </c>
      <c r="P24" s="173">
        <f t="shared" si="7"/>
        <v>0</v>
      </c>
      <c r="Q24" s="173">
        <f>IF(LEN(B24)&gt;0,2*'OSNOVNA PLAČA'!E18,"")</f>
        <v>0</v>
      </c>
      <c r="R24" s="174"/>
      <c r="AA24" s="155">
        <f>ROW()</f>
        <v>24</v>
      </c>
      <c r="AB24" s="91" t="e">
        <f t="shared" ca="1" si="8"/>
        <v>#N/A</v>
      </c>
      <c r="AC24" s="91" t="e">
        <f t="shared" ca="1" si="9"/>
        <v>#N/A</v>
      </c>
      <c r="AD24" s="92" t="e">
        <f t="shared" ca="1" si="10"/>
        <v>#N/A</v>
      </c>
      <c r="AE24" s="91" t="e">
        <f t="shared" ca="1" si="11"/>
        <v>#N/A</v>
      </c>
      <c r="AF24" s="92" t="e">
        <f t="shared" ca="1" si="12"/>
        <v>#N/A</v>
      </c>
      <c r="AG24" s="91" t="e">
        <f t="shared" ca="1" si="13"/>
        <v>#N/A</v>
      </c>
      <c r="AH24" s="91" t="e">
        <f t="shared" ca="1" si="14"/>
        <v>#N/A</v>
      </c>
      <c r="AI24" s="93" t="e">
        <f t="shared" ca="1" si="15"/>
        <v>#N/A</v>
      </c>
      <c r="AJ24" s="91" t="e">
        <f t="shared" ca="1" si="16"/>
        <v>#N/A</v>
      </c>
      <c r="AK24" s="91" t="e">
        <f t="shared" ca="1" si="17"/>
        <v>#N/A</v>
      </c>
    </row>
    <row r="25" spans="1:46" ht="25.5" customHeight="1" x14ac:dyDescent="0.2">
      <c r="A25" s="51">
        <f>'OSNOVNA PLAČA'!A19</f>
        <v>10</v>
      </c>
      <c r="B25" s="157" t="str">
        <f>IF(LEN('OSNOVNA PLAČA'!B19)&gt;0,'OSNOVNA PLAČA'!B19,"")</f>
        <v>A10</v>
      </c>
      <c r="C25" s="52">
        <f>IF(LEN(B25)&gt;0,'OSNOVNA PLAČA'!C19,"")</f>
        <v>0</v>
      </c>
      <c r="D25" s="54">
        <f>IF(LEN(B25)&gt;0,'OSNOVNA PLAČA'!D19,"")</f>
        <v>0</v>
      </c>
      <c r="E25" s="171">
        <f>IF(LEN(B25)&gt;0,SUM('OBRAČUNANA OSNOVNA PLAČA'!E19:G19),"")</f>
        <v>0</v>
      </c>
      <c r="F25" s="55"/>
      <c r="G25" s="55"/>
      <c r="H25" s="55"/>
      <c r="I25" s="55"/>
      <c r="J25" s="55"/>
      <c r="K25" s="172">
        <f t="shared" si="4"/>
        <v>0</v>
      </c>
      <c r="L25" s="120">
        <f t="shared" si="18"/>
        <v>0</v>
      </c>
      <c r="M25" s="120">
        <f t="shared" si="19"/>
        <v>0</v>
      </c>
      <c r="N25" s="120">
        <f t="shared" si="5"/>
        <v>0</v>
      </c>
      <c r="O25" s="120">
        <f t="shared" si="6"/>
        <v>0</v>
      </c>
      <c r="P25" s="173">
        <f t="shared" si="7"/>
        <v>0</v>
      </c>
      <c r="Q25" s="173">
        <f>IF(LEN(B25)&gt;0,2*'OSNOVNA PLAČA'!E19,"")</f>
        <v>0</v>
      </c>
      <c r="R25" s="174"/>
      <c r="AA25" s="155">
        <f>ROW()</f>
        <v>25</v>
      </c>
      <c r="AB25" s="91" t="e">
        <f t="shared" ca="1" si="8"/>
        <v>#N/A</v>
      </c>
      <c r="AC25" s="91" t="e">
        <f t="shared" ca="1" si="9"/>
        <v>#N/A</v>
      </c>
      <c r="AD25" s="92" t="e">
        <f t="shared" ca="1" si="10"/>
        <v>#N/A</v>
      </c>
      <c r="AE25" s="91" t="e">
        <f t="shared" ca="1" si="11"/>
        <v>#N/A</v>
      </c>
      <c r="AF25" s="92" t="e">
        <f t="shared" ca="1" si="12"/>
        <v>#N/A</v>
      </c>
      <c r="AG25" s="91" t="e">
        <f t="shared" ca="1" si="13"/>
        <v>#N/A</v>
      </c>
      <c r="AH25" s="91" t="e">
        <f t="shared" ca="1" si="14"/>
        <v>#N/A</v>
      </c>
      <c r="AI25" s="93" t="e">
        <f t="shared" ca="1" si="15"/>
        <v>#N/A</v>
      </c>
      <c r="AJ25" s="91" t="e">
        <f t="shared" ca="1" si="16"/>
        <v>#N/A</v>
      </c>
      <c r="AK25" s="91" t="e">
        <f t="shared" ca="1" si="17"/>
        <v>#N/A</v>
      </c>
    </row>
    <row r="26" spans="1:46" ht="25.5" customHeight="1" x14ac:dyDescent="0.2">
      <c r="A26" s="51">
        <f>'OSNOVNA PLAČA'!A20</f>
        <v>11</v>
      </c>
      <c r="B26" s="157" t="str">
        <f>IF(LEN('OSNOVNA PLAČA'!B20)&gt;0,'OSNOVNA PLAČA'!B20,"")</f>
        <v>A11</v>
      </c>
      <c r="C26" s="52" t="str">
        <f>IF(LEN(B26)&gt;0,'OSNOVNA PLAČA'!C20,"")</f>
        <v>IV</v>
      </c>
      <c r="D26" s="54">
        <f>IF(LEN(B26)&gt;0,'OSNOVNA PLAČA'!D20,"")</f>
        <v>34</v>
      </c>
      <c r="E26" s="171">
        <f>IF(LEN(B26)&gt;0,SUM('OBRAČUNANA OSNOVNA PLAČA'!E20:G20),"")</f>
        <v>6000</v>
      </c>
      <c r="F26" s="55"/>
      <c r="G26" s="55"/>
      <c r="H26" s="55"/>
      <c r="I26" s="55"/>
      <c r="J26" s="55"/>
      <c r="K26" s="172">
        <f t="shared" si="4"/>
        <v>0</v>
      </c>
      <c r="L26" s="120">
        <f t="shared" si="18"/>
        <v>0</v>
      </c>
      <c r="M26" s="120">
        <f t="shared" si="19"/>
        <v>0</v>
      </c>
      <c r="N26" s="120">
        <f t="shared" si="5"/>
        <v>0</v>
      </c>
      <c r="O26" s="120">
        <f t="shared" si="6"/>
        <v>0</v>
      </c>
      <c r="P26" s="173">
        <f t="shared" si="7"/>
        <v>0</v>
      </c>
      <c r="Q26" s="173">
        <f>IF(LEN(B26)&gt;0,2*'OSNOVNA PLAČA'!E20,"")</f>
        <v>3000</v>
      </c>
      <c r="R26" s="174"/>
      <c r="AA26" s="155">
        <f>ROW()</f>
        <v>26</v>
      </c>
      <c r="AB26" s="91" t="e">
        <f t="shared" ca="1" si="8"/>
        <v>#N/A</v>
      </c>
      <c r="AC26" s="91" t="e">
        <f t="shared" ca="1" si="9"/>
        <v>#N/A</v>
      </c>
      <c r="AD26" s="92" t="e">
        <f t="shared" ca="1" si="10"/>
        <v>#N/A</v>
      </c>
      <c r="AE26" s="91" t="e">
        <f t="shared" ca="1" si="11"/>
        <v>#N/A</v>
      </c>
      <c r="AF26" s="92" t="e">
        <f t="shared" ca="1" si="12"/>
        <v>#N/A</v>
      </c>
      <c r="AG26" s="91" t="e">
        <f t="shared" ca="1" si="13"/>
        <v>#N/A</v>
      </c>
      <c r="AH26" s="91" t="e">
        <f t="shared" ca="1" si="14"/>
        <v>#N/A</v>
      </c>
      <c r="AI26" s="93" t="e">
        <f t="shared" ca="1" si="15"/>
        <v>#N/A</v>
      </c>
      <c r="AJ26" s="91" t="e">
        <f t="shared" ca="1" si="16"/>
        <v>#N/A</v>
      </c>
      <c r="AK26" s="91" t="e">
        <f t="shared" ca="1" si="17"/>
        <v>#N/A</v>
      </c>
    </row>
    <row r="27" spans="1:46" ht="25.5" customHeight="1" x14ac:dyDescent="0.2">
      <c r="A27" s="51">
        <f>'OSNOVNA PLAČA'!A21</f>
        <v>12</v>
      </c>
      <c r="B27" s="157" t="str">
        <f>IF(LEN('OSNOVNA PLAČA'!B21)&gt;0,'OSNOVNA PLAČA'!B21,"")</f>
        <v>A12</v>
      </c>
      <c r="C27" s="52">
        <f>IF(LEN(B27)&gt;0,'OSNOVNA PLAČA'!C21,"")</f>
        <v>0</v>
      </c>
      <c r="D27" s="54">
        <f>IF(LEN(B27)&gt;0,'OSNOVNA PLAČA'!D21,"")</f>
        <v>0</v>
      </c>
      <c r="E27" s="171">
        <f>IF(LEN(B27)&gt;0,SUM('OBRAČUNANA OSNOVNA PLAČA'!E21:G21),"")</f>
        <v>0</v>
      </c>
      <c r="F27" s="55"/>
      <c r="G27" s="55"/>
      <c r="H27" s="55"/>
      <c r="I27" s="55"/>
      <c r="J27" s="55"/>
      <c r="K27" s="172">
        <f t="shared" si="4"/>
        <v>0</v>
      </c>
      <c r="L27" s="120">
        <f t="shared" si="18"/>
        <v>0</v>
      </c>
      <c r="M27" s="120">
        <f t="shared" si="19"/>
        <v>0</v>
      </c>
      <c r="N27" s="120">
        <f t="shared" si="5"/>
        <v>0</v>
      </c>
      <c r="O27" s="120">
        <f t="shared" si="6"/>
        <v>0</v>
      </c>
      <c r="P27" s="173">
        <f t="shared" si="7"/>
        <v>0</v>
      </c>
      <c r="Q27" s="173">
        <f>IF(LEN(B27)&gt;0,2*'OSNOVNA PLAČA'!E21,"")</f>
        <v>0</v>
      </c>
      <c r="R27" s="174"/>
      <c r="AA27" s="155">
        <f>ROW()</f>
        <v>27</v>
      </c>
      <c r="AB27" s="91" t="e">
        <f t="shared" ca="1" si="8"/>
        <v>#N/A</v>
      </c>
      <c r="AC27" s="91" t="e">
        <f t="shared" ca="1" si="9"/>
        <v>#N/A</v>
      </c>
      <c r="AD27" s="92" t="e">
        <f t="shared" ca="1" si="10"/>
        <v>#N/A</v>
      </c>
      <c r="AE27" s="91" t="e">
        <f t="shared" ca="1" si="11"/>
        <v>#N/A</v>
      </c>
      <c r="AF27" s="92" t="e">
        <f t="shared" ca="1" si="12"/>
        <v>#N/A</v>
      </c>
      <c r="AG27" s="91" t="e">
        <f t="shared" ca="1" si="13"/>
        <v>#N/A</v>
      </c>
      <c r="AH27" s="91" t="e">
        <f t="shared" ca="1" si="14"/>
        <v>#N/A</v>
      </c>
      <c r="AI27" s="93" t="e">
        <f t="shared" ca="1" si="15"/>
        <v>#N/A</v>
      </c>
      <c r="AJ27" s="91" t="e">
        <f t="shared" ca="1" si="16"/>
        <v>#N/A</v>
      </c>
      <c r="AK27" s="91" t="e">
        <f t="shared" ca="1" si="17"/>
        <v>#N/A</v>
      </c>
    </row>
    <row r="28" spans="1:46" ht="25.5" customHeight="1" x14ac:dyDescent="0.2">
      <c r="A28" s="51">
        <f>'OSNOVNA PLAČA'!A22</f>
        <v>13</v>
      </c>
      <c r="B28" s="157" t="str">
        <f>IF(LEN('OSNOVNA PLAČA'!B22)&gt;0,'OSNOVNA PLAČA'!B22,"")</f>
        <v>A13</v>
      </c>
      <c r="C28" s="52">
        <f>IF(LEN(B28)&gt;0,'OSNOVNA PLAČA'!C22,"")</f>
        <v>0</v>
      </c>
      <c r="D28" s="54">
        <f>IF(LEN(B28)&gt;0,'OSNOVNA PLAČA'!D22,"")</f>
        <v>0</v>
      </c>
      <c r="E28" s="171">
        <f>IF(LEN(B28)&gt;0,SUM('OBRAČUNANA OSNOVNA PLAČA'!E22:G22),"")</f>
        <v>0</v>
      </c>
      <c r="F28" s="55"/>
      <c r="G28" s="55"/>
      <c r="H28" s="55"/>
      <c r="I28" s="55"/>
      <c r="J28" s="55"/>
      <c r="K28" s="172">
        <f t="shared" si="4"/>
        <v>0</v>
      </c>
      <c r="L28" s="120">
        <f t="shared" si="18"/>
        <v>0</v>
      </c>
      <c r="M28" s="120">
        <f t="shared" si="19"/>
        <v>0</v>
      </c>
      <c r="N28" s="120">
        <f t="shared" si="5"/>
        <v>0</v>
      </c>
      <c r="O28" s="120">
        <f t="shared" si="6"/>
        <v>0</v>
      </c>
      <c r="P28" s="173">
        <f t="shared" si="7"/>
        <v>0</v>
      </c>
      <c r="Q28" s="173">
        <f>IF(LEN(B28)&gt;0,2*'OSNOVNA PLAČA'!E22,"")</f>
        <v>0</v>
      </c>
      <c r="R28" s="174"/>
      <c r="AA28" s="155">
        <f>ROW()</f>
        <v>28</v>
      </c>
      <c r="AB28" s="91" t="e">
        <f t="shared" ca="1" si="8"/>
        <v>#N/A</v>
      </c>
      <c r="AC28" s="91" t="e">
        <f t="shared" ca="1" si="9"/>
        <v>#N/A</v>
      </c>
      <c r="AD28" s="92" t="e">
        <f t="shared" ca="1" si="10"/>
        <v>#N/A</v>
      </c>
      <c r="AE28" s="91" t="e">
        <f t="shared" ca="1" si="11"/>
        <v>#N/A</v>
      </c>
      <c r="AF28" s="92" t="e">
        <f t="shared" ca="1" si="12"/>
        <v>#N/A</v>
      </c>
      <c r="AG28" s="91" t="e">
        <f t="shared" ca="1" si="13"/>
        <v>#N/A</v>
      </c>
      <c r="AH28" s="91" t="e">
        <f t="shared" ca="1" si="14"/>
        <v>#N/A</v>
      </c>
      <c r="AI28" s="93" t="e">
        <f t="shared" ca="1" si="15"/>
        <v>#N/A</v>
      </c>
      <c r="AJ28" s="91" t="e">
        <f t="shared" ca="1" si="16"/>
        <v>#N/A</v>
      </c>
      <c r="AK28" s="91" t="e">
        <f t="shared" ca="1" si="17"/>
        <v>#N/A</v>
      </c>
    </row>
    <row r="29" spans="1:46" ht="25.5" customHeight="1" x14ac:dyDescent="0.2">
      <c r="A29" s="51">
        <f>'OSNOVNA PLAČA'!A23</f>
        <v>14</v>
      </c>
      <c r="B29" s="157" t="str">
        <f>IF(LEN('OSNOVNA PLAČA'!B23)&gt;0,'OSNOVNA PLAČA'!B23,"")</f>
        <v>A14</v>
      </c>
      <c r="C29" s="52">
        <f>IF(LEN(B29)&gt;0,'OSNOVNA PLAČA'!C23,"")</f>
        <v>0</v>
      </c>
      <c r="D29" s="54">
        <f>IF(LEN(B29)&gt;0,'OSNOVNA PLAČA'!D23,"")</f>
        <v>0</v>
      </c>
      <c r="E29" s="171">
        <f>IF(LEN(B29)&gt;0,SUM('OBRAČUNANA OSNOVNA PLAČA'!E23:G23),"")</f>
        <v>0</v>
      </c>
      <c r="F29" s="55"/>
      <c r="G29" s="55"/>
      <c r="H29" s="55"/>
      <c r="I29" s="55"/>
      <c r="J29" s="55"/>
      <c r="K29" s="172">
        <f t="shared" si="4"/>
        <v>0</v>
      </c>
      <c r="L29" s="120">
        <f t="shared" si="18"/>
        <v>0</v>
      </c>
      <c r="M29" s="120">
        <f t="shared" si="19"/>
        <v>0</v>
      </c>
      <c r="N29" s="120">
        <f t="shared" si="5"/>
        <v>0</v>
      </c>
      <c r="O29" s="120">
        <f t="shared" si="6"/>
        <v>0</v>
      </c>
      <c r="P29" s="173">
        <f t="shared" si="7"/>
        <v>0</v>
      </c>
      <c r="Q29" s="173">
        <f>IF(LEN(B29)&gt;0,2*'OSNOVNA PLAČA'!E23,"")</f>
        <v>0</v>
      </c>
      <c r="R29" s="174"/>
      <c r="AA29" s="155">
        <f>ROW()</f>
        <v>29</v>
      </c>
      <c r="AB29" s="91" t="e">
        <f t="shared" ca="1" si="8"/>
        <v>#N/A</v>
      </c>
      <c r="AC29" s="91" t="e">
        <f t="shared" ca="1" si="9"/>
        <v>#N/A</v>
      </c>
      <c r="AD29" s="92" t="e">
        <f t="shared" ca="1" si="10"/>
        <v>#N/A</v>
      </c>
      <c r="AE29" s="91" t="e">
        <f t="shared" ca="1" si="11"/>
        <v>#N/A</v>
      </c>
      <c r="AF29" s="92" t="e">
        <f t="shared" ca="1" si="12"/>
        <v>#N/A</v>
      </c>
      <c r="AG29" s="91" t="e">
        <f t="shared" ca="1" si="13"/>
        <v>#N/A</v>
      </c>
      <c r="AH29" s="91" t="e">
        <f t="shared" ca="1" si="14"/>
        <v>#N/A</v>
      </c>
      <c r="AI29" s="93" t="e">
        <f t="shared" ca="1" si="15"/>
        <v>#N/A</v>
      </c>
      <c r="AJ29" s="91" t="e">
        <f t="shared" ca="1" si="16"/>
        <v>#N/A</v>
      </c>
      <c r="AK29" s="91" t="e">
        <f t="shared" ca="1" si="17"/>
        <v>#N/A</v>
      </c>
    </row>
    <row r="30" spans="1:46" ht="25.5" customHeight="1" x14ac:dyDescent="0.2">
      <c r="A30" s="51">
        <f>'OSNOVNA PLAČA'!A24</f>
        <v>15</v>
      </c>
      <c r="B30" s="157" t="str">
        <f>IF(LEN('OSNOVNA PLAČA'!B24)&gt;0,'OSNOVNA PLAČA'!B24,"")</f>
        <v>A15</v>
      </c>
      <c r="C30" s="52">
        <f>IF(LEN(B30)&gt;0,'OSNOVNA PLAČA'!C24,"")</f>
        <v>0</v>
      </c>
      <c r="D30" s="54">
        <f>IF(LEN(B30)&gt;0,'OSNOVNA PLAČA'!D24,"")</f>
        <v>0</v>
      </c>
      <c r="E30" s="171">
        <f>IF(LEN(B30)&gt;0,SUM('OBRAČUNANA OSNOVNA PLAČA'!E24:G24),"")</f>
        <v>0</v>
      </c>
      <c r="F30" s="55"/>
      <c r="G30" s="55"/>
      <c r="H30" s="55"/>
      <c r="I30" s="55"/>
      <c r="J30" s="55"/>
      <c r="K30" s="172">
        <f t="shared" si="4"/>
        <v>0</v>
      </c>
      <c r="L30" s="120">
        <f t="shared" si="18"/>
        <v>0</v>
      </c>
      <c r="M30" s="120">
        <f t="shared" si="19"/>
        <v>0</v>
      </c>
      <c r="N30" s="120">
        <f t="shared" si="5"/>
        <v>0</v>
      </c>
      <c r="O30" s="120">
        <f t="shared" si="6"/>
        <v>0</v>
      </c>
      <c r="P30" s="173">
        <f t="shared" si="7"/>
        <v>0</v>
      </c>
      <c r="Q30" s="173">
        <f>IF(LEN(B30)&gt;0,2*'OSNOVNA PLAČA'!E24,"")</f>
        <v>0</v>
      </c>
      <c r="R30" s="174"/>
      <c r="AA30" s="155">
        <f>ROW()</f>
        <v>30</v>
      </c>
      <c r="AB30" s="91" t="e">
        <f t="shared" ca="1" si="8"/>
        <v>#N/A</v>
      </c>
      <c r="AC30" s="91" t="e">
        <f t="shared" ca="1" si="9"/>
        <v>#N/A</v>
      </c>
      <c r="AD30" s="92" t="e">
        <f t="shared" ca="1" si="10"/>
        <v>#N/A</v>
      </c>
      <c r="AE30" s="91" t="e">
        <f t="shared" ca="1" si="11"/>
        <v>#N/A</v>
      </c>
      <c r="AF30" s="92" t="e">
        <f t="shared" ca="1" si="12"/>
        <v>#N/A</v>
      </c>
      <c r="AG30" s="91" t="e">
        <f t="shared" ca="1" si="13"/>
        <v>#N/A</v>
      </c>
      <c r="AH30" s="91" t="e">
        <f t="shared" ca="1" si="14"/>
        <v>#N/A</v>
      </c>
      <c r="AI30" s="93" t="e">
        <f t="shared" ca="1" si="15"/>
        <v>#N/A</v>
      </c>
      <c r="AJ30" s="91" t="e">
        <f t="shared" ca="1" si="16"/>
        <v>#N/A</v>
      </c>
      <c r="AK30" s="91" t="e">
        <f t="shared" ca="1" si="17"/>
        <v>#N/A</v>
      </c>
    </row>
    <row r="31" spans="1:46" ht="25.5" customHeight="1" x14ac:dyDescent="0.2">
      <c r="A31" s="51">
        <f>'OSNOVNA PLAČA'!A25</f>
        <v>16</v>
      </c>
      <c r="B31" s="157" t="str">
        <f>IF(LEN('OSNOVNA PLAČA'!B25)&gt;0,'OSNOVNA PLAČA'!B25,"")</f>
        <v>A16</v>
      </c>
      <c r="C31" s="52">
        <f>IF(LEN(B31)&gt;0,'OSNOVNA PLAČA'!C25,"")</f>
        <v>0</v>
      </c>
      <c r="D31" s="54">
        <f>IF(LEN(B31)&gt;0,'OSNOVNA PLAČA'!D25,"")</f>
        <v>0</v>
      </c>
      <c r="E31" s="171">
        <f>IF(LEN(B31)&gt;0,SUM('OBRAČUNANA OSNOVNA PLAČA'!E25:G25),"")</f>
        <v>0</v>
      </c>
      <c r="F31" s="55"/>
      <c r="G31" s="55"/>
      <c r="H31" s="55"/>
      <c r="I31" s="55"/>
      <c r="J31" s="55"/>
      <c r="K31" s="172">
        <f t="shared" si="4"/>
        <v>0</v>
      </c>
      <c r="L31" s="120">
        <f t="shared" si="18"/>
        <v>0</v>
      </c>
      <c r="M31" s="120">
        <f t="shared" si="19"/>
        <v>0</v>
      </c>
      <c r="N31" s="120">
        <f t="shared" si="5"/>
        <v>0</v>
      </c>
      <c r="O31" s="120">
        <f t="shared" si="6"/>
        <v>0</v>
      </c>
      <c r="P31" s="173">
        <f t="shared" si="7"/>
        <v>0</v>
      </c>
      <c r="Q31" s="173">
        <f>IF(LEN(B31)&gt;0,2*'OSNOVNA PLAČA'!E25,"")</f>
        <v>0</v>
      </c>
      <c r="R31" s="174"/>
      <c r="AA31" s="155">
        <f>ROW()</f>
        <v>31</v>
      </c>
      <c r="AB31" s="91" t="e">
        <f t="shared" ca="1" si="8"/>
        <v>#N/A</v>
      </c>
      <c r="AC31" s="91" t="e">
        <f t="shared" ca="1" si="9"/>
        <v>#N/A</v>
      </c>
      <c r="AD31" s="92" t="e">
        <f t="shared" ca="1" si="10"/>
        <v>#N/A</v>
      </c>
      <c r="AE31" s="91" t="e">
        <f t="shared" ca="1" si="11"/>
        <v>#N/A</v>
      </c>
      <c r="AF31" s="92" t="e">
        <f t="shared" ca="1" si="12"/>
        <v>#N/A</v>
      </c>
      <c r="AG31" s="91" t="e">
        <f t="shared" ca="1" si="13"/>
        <v>#N/A</v>
      </c>
      <c r="AH31" s="91" t="e">
        <f t="shared" ca="1" si="14"/>
        <v>#N/A</v>
      </c>
      <c r="AI31" s="93" t="e">
        <f t="shared" ca="1" si="15"/>
        <v>#N/A</v>
      </c>
      <c r="AJ31" s="91" t="e">
        <f t="shared" ca="1" si="16"/>
        <v>#N/A</v>
      </c>
      <c r="AK31" s="91" t="e">
        <f t="shared" ca="1" si="17"/>
        <v>#N/A</v>
      </c>
    </row>
    <row r="32" spans="1:46" ht="25.5" customHeight="1" x14ac:dyDescent="0.2">
      <c r="A32" s="51">
        <f>'OSNOVNA PLAČA'!A26</f>
        <v>17</v>
      </c>
      <c r="B32" s="157" t="str">
        <f>IF(LEN('OSNOVNA PLAČA'!B26)&gt;0,'OSNOVNA PLAČA'!B26,"")</f>
        <v>A17</v>
      </c>
      <c r="C32" s="52">
        <f>IF(LEN(B32)&gt;0,'OSNOVNA PLAČA'!C26,"")</f>
        <v>0</v>
      </c>
      <c r="D32" s="54">
        <f>IF(LEN(B32)&gt;0,'OSNOVNA PLAČA'!D26,"")</f>
        <v>0</v>
      </c>
      <c r="E32" s="171">
        <f>IF(LEN(B32)&gt;0,SUM('OBRAČUNANA OSNOVNA PLAČA'!E26:G26),"")</f>
        <v>0</v>
      </c>
      <c r="F32" s="55"/>
      <c r="G32" s="55"/>
      <c r="H32" s="55"/>
      <c r="I32" s="55"/>
      <c r="J32" s="55"/>
      <c r="K32" s="172">
        <f t="shared" si="4"/>
        <v>0</v>
      </c>
      <c r="L32" s="120">
        <f t="shared" si="18"/>
        <v>0</v>
      </c>
      <c r="M32" s="120">
        <f t="shared" si="19"/>
        <v>0</v>
      </c>
      <c r="N32" s="120">
        <f t="shared" si="5"/>
        <v>0</v>
      </c>
      <c r="O32" s="120">
        <f t="shared" si="6"/>
        <v>0</v>
      </c>
      <c r="P32" s="173">
        <f t="shared" si="7"/>
        <v>0</v>
      </c>
      <c r="Q32" s="173">
        <f>IF(LEN(B32)&gt;0,2*'OSNOVNA PLAČA'!E26,"")</f>
        <v>0</v>
      </c>
      <c r="R32" s="174"/>
      <c r="AA32" s="155">
        <f>ROW()</f>
        <v>32</v>
      </c>
      <c r="AB32" s="91" t="e">
        <f t="shared" ca="1" si="8"/>
        <v>#N/A</v>
      </c>
      <c r="AC32" s="91" t="e">
        <f t="shared" ca="1" si="9"/>
        <v>#N/A</v>
      </c>
      <c r="AD32" s="92" t="e">
        <f t="shared" ca="1" si="10"/>
        <v>#N/A</v>
      </c>
      <c r="AE32" s="91" t="e">
        <f t="shared" ca="1" si="11"/>
        <v>#N/A</v>
      </c>
      <c r="AF32" s="92" t="e">
        <f t="shared" ca="1" si="12"/>
        <v>#N/A</v>
      </c>
      <c r="AG32" s="91" t="e">
        <f t="shared" ca="1" si="13"/>
        <v>#N/A</v>
      </c>
      <c r="AH32" s="91" t="e">
        <f t="shared" ca="1" si="14"/>
        <v>#N/A</v>
      </c>
      <c r="AI32" s="93" t="e">
        <f t="shared" ca="1" si="15"/>
        <v>#N/A</v>
      </c>
      <c r="AJ32" s="91" t="e">
        <f t="shared" ca="1" si="16"/>
        <v>#N/A</v>
      </c>
      <c r="AK32" s="91" t="e">
        <f t="shared" ca="1" si="17"/>
        <v>#N/A</v>
      </c>
    </row>
    <row r="33" spans="1:37" ht="25.5" customHeight="1" x14ac:dyDescent="0.2">
      <c r="A33" s="51">
        <f>'OSNOVNA PLAČA'!A27</f>
        <v>18</v>
      </c>
      <c r="B33" s="157" t="str">
        <f>IF(LEN('OSNOVNA PLAČA'!B27)&gt;0,'OSNOVNA PLAČA'!B27,"")</f>
        <v>A18</v>
      </c>
      <c r="C33" s="52">
        <f>IF(LEN(B33)&gt;0,'OSNOVNA PLAČA'!C27,"")</f>
        <v>0</v>
      </c>
      <c r="D33" s="54">
        <f>IF(LEN(B33)&gt;0,'OSNOVNA PLAČA'!D27,"")</f>
        <v>0</v>
      </c>
      <c r="E33" s="171">
        <f>IF(LEN(B33)&gt;0,SUM('OBRAČUNANA OSNOVNA PLAČA'!E27:G27),"")</f>
        <v>0</v>
      </c>
      <c r="F33" s="55"/>
      <c r="G33" s="55"/>
      <c r="H33" s="55"/>
      <c r="I33" s="55"/>
      <c r="J33" s="55"/>
      <c r="K33" s="172">
        <f t="shared" si="4"/>
        <v>0</v>
      </c>
      <c r="L33" s="120">
        <f t="shared" si="18"/>
        <v>0</v>
      </c>
      <c r="M33" s="120">
        <f t="shared" si="19"/>
        <v>0</v>
      </c>
      <c r="N33" s="120">
        <f t="shared" si="5"/>
        <v>0</v>
      </c>
      <c r="O33" s="120">
        <f t="shared" si="6"/>
        <v>0</v>
      </c>
      <c r="P33" s="173">
        <f t="shared" si="7"/>
        <v>0</v>
      </c>
      <c r="Q33" s="173">
        <f>IF(LEN(B33)&gt;0,2*'OSNOVNA PLAČA'!E27,"")</f>
        <v>0</v>
      </c>
      <c r="R33" s="174"/>
      <c r="AA33" s="155">
        <f>ROW()</f>
        <v>33</v>
      </c>
      <c r="AB33" s="91" t="e">
        <f t="shared" ca="1" si="8"/>
        <v>#N/A</v>
      </c>
      <c r="AC33" s="91" t="e">
        <f t="shared" ca="1" si="9"/>
        <v>#N/A</v>
      </c>
      <c r="AD33" s="92" t="e">
        <f t="shared" ca="1" si="10"/>
        <v>#N/A</v>
      </c>
      <c r="AE33" s="91" t="e">
        <f t="shared" ca="1" si="11"/>
        <v>#N/A</v>
      </c>
      <c r="AF33" s="92" t="e">
        <f t="shared" ca="1" si="12"/>
        <v>#N/A</v>
      </c>
      <c r="AG33" s="91" t="e">
        <f t="shared" ca="1" si="13"/>
        <v>#N/A</v>
      </c>
      <c r="AH33" s="91" t="e">
        <f t="shared" ca="1" si="14"/>
        <v>#N/A</v>
      </c>
      <c r="AI33" s="93" t="e">
        <f t="shared" ca="1" si="15"/>
        <v>#N/A</v>
      </c>
      <c r="AJ33" s="91" t="e">
        <f t="shared" ca="1" si="16"/>
        <v>#N/A</v>
      </c>
      <c r="AK33" s="91" t="e">
        <f t="shared" ca="1" si="17"/>
        <v>#N/A</v>
      </c>
    </row>
    <row r="34" spans="1:37" ht="25.5" customHeight="1" x14ac:dyDescent="0.2">
      <c r="A34" s="51">
        <f>'OSNOVNA PLAČA'!A28</f>
        <v>19</v>
      </c>
      <c r="B34" s="157" t="str">
        <f>IF(LEN('OSNOVNA PLAČA'!B28)&gt;0,'OSNOVNA PLAČA'!B28,"")</f>
        <v>A19</v>
      </c>
      <c r="C34" s="52">
        <f>IF(LEN(B34)&gt;0,'OSNOVNA PLAČA'!C28,"")</f>
        <v>0</v>
      </c>
      <c r="D34" s="54">
        <f>IF(LEN(B34)&gt;0,'OSNOVNA PLAČA'!D28,"")</f>
        <v>0</v>
      </c>
      <c r="E34" s="171">
        <f>IF(LEN(B34)&gt;0,SUM('OBRAČUNANA OSNOVNA PLAČA'!E28:G28),"")</f>
        <v>0</v>
      </c>
      <c r="F34" s="55"/>
      <c r="G34" s="55"/>
      <c r="H34" s="55"/>
      <c r="I34" s="55"/>
      <c r="J34" s="55"/>
      <c r="K34" s="172">
        <f t="shared" si="4"/>
        <v>0</v>
      </c>
      <c r="L34" s="120">
        <f t="shared" si="18"/>
        <v>0</v>
      </c>
      <c r="M34" s="120">
        <f t="shared" si="19"/>
        <v>0</v>
      </c>
      <c r="N34" s="120">
        <f t="shared" si="5"/>
        <v>0</v>
      </c>
      <c r="O34" s="120">
        <f t="shared" si="6"/>
        <v>0</v>
      </c>
      <c r="P34" s="173">
        <f t="shared" si="7"/>
        <v>0</v>
      </c>
      <c r="Q34" s="173">
        <f>IF(LEN(B34)&gt;0,2*'OSNOVNA PLAČA'!E28,"")</f>
        <v>0</v>
      </c>
      <c r="R34" s="174"/>
      <c r="AA34" s="155">
        <f>ROW()</f>
        <v>34</v>
      </c>
      <c r="AB34" s="91" t="e">
        <f t="shared" ca="1" si="8"/>
        <v>#N/A</v>
      </c>
      <c r="AC34" s="91" t="e">
        <f t="shared" ca="1" si="9"/>
        <v>#N/A</v>
      </c>
      <c r="AD34" s="92" t="e">
        <f t="shared" ca="1" si="10"/>
        <v>#N/A</v>
      </c>
      <c r="AE34" s="91" t="e">
        <f t="shared" ca="1" si="11"/>
        <v>#N/A</v>
      </c>
      <c r="AF34" s="92" t="e">
        <f t="shared" ca="1" si="12"/>
        <v>#N/A</v>
      </c>
      <c r="AG34" s="91" t="e">
        <f t="shared" ca="1" si="13"/>
        <v>#N/A</v>
      </c>
      <c r="AH34" s="91" t="e">
        <f t="shared" ca="1" si="14"/>
        <v>#N/A</v>
      </c>
      <c r="AI34" s="93" t="e">
        <f t="shared" ca="1" si="15"/>
        <v>#N/A</v>
      </c>
      <c r="AJ34" s="91" t="e">
        <f t="shared" ca="1" si="16"/>
        <v>#N/A</v>
      </c>
      <c r="AK34" s="91" t="e">
        <f t="shared" ca="1" si="17"/>
        <v>#N/A</v>
      </c>
    </row>
    <row r="35" spans="1:37" ht="25.5" customHeight="1" x14ac:dyDescent="0.2">
      <c r="A35" s="51">
        <f>'OSNOVNA PLAČA'!A29</f>
        <v>20</v>
      </c>
      <c r="B35" s="157" t="str">
        <f>IF(LEN('OSNOVNA PLAČA'!B29)&gt;0,'OSNOVNA PLAČA'!B29,"")</f>
        <v>A20</v>
      </c>
      <c r="C35" s="52">
        <f>IF(LEN(B35)&gt;0,'OSNOVNA PLAČA'!C29,"")</f>
        <v>0</v>
      </c>
      <c r="D35" s="54">
        <f>IF(LEN(B35)&gt;0,'OSNOVNA PLAČA'!D29,"")</f>
        <v>0</v>
      </c>
      <c r="E35" s="171">
        <f>IF(LEN(B35)&gt;0,SUM('OBRAČUNANA OSNOVNA PLAČA'!E29:G29),"")</f>
        <v>0</v>
      </c>
      <c r="F35" s="55"/>
      <c r="G35" s="55"/>
      <c r="H35" s="55"/>
      <c r="I35" s="55"/>
      <c r="J35" s="55"/>
      <c r="K35" s="172">
        <f t="shared" si="4"/>
        <v>0</v>
      </c>
      <c r="L35" s="120">
        <f t="shared" si="18"/>
        <v>0</v>
      </c>
      <c r="M35" s="120">
        <f t="shared" si="19"/>
        <v>0</v>
      </c>
      <c r="N35" s="120">
        <f t="shared" si="5"/>
        <v>0</v>
      </c>
      <c r="O35" s="120">
        <f t="shared" si="6"/>
        <v>0</v>
      </c>
      <c r="P35" s="173">
        <f t="shared" si="7"/>
        <v>0</v>
      </c>
      <c r="Q35" s="173">
        <f>IF(LEN(B35)&gt;0,2*'OSNOVNA PLAČA'!E29,"")</f>
        <v>0</v>
      </c>
      <c r="R35" s="174"/>
      <c r="AA35" s="155">
        <f>ROW()</f>
        <v>35</v>
      </c>
      <c r="AB35" s="91" t="e">
        <f t="shared" ca="1" si="8"/>
        <v>#N/A</v>
      </c>
      <c r="AC35" s="91" t="e">
        <f t="shared" ca="1" si="9"/>
        <v>#N/A</v>
      </c>
      <c r="AD35" s="92" t="e">
        <f t="shared" ca="1" si="10"/>
        <v>#N/A</v>
      </c>
      <c r="AE35" s="91" t="e">
        <f t="shared" ca="1" si="11"/>
        <v>#N/A</v>
      </c>
      <c r="AF35" s="92" t="e">
        <f t="shared" ca="1" si="12"/>
        <v>#N/A</v>
      </c>
      <c r="AG35" s="91" t="e">
        <f t="shared" ca="1" si="13"/>
        <v>#N/A</v>
      </c>
      <c r="AH35" s="91" t="e">
        <f t="shared" ca="1" si="14"/>
        <v>#N/A</v>
      </c>
      <c r="AI35" s="93" t="e">
        <f t="shared" ca="1" si="15"/>
        <v>#N/A</v>
      </c>
      <c r="AJ35" s="91" t="e">
        <f t="shared" ca="1" si="16"/>
        <v>#N/A</v>
      </c>
      <c r="AK35" s="91" t="e">
        <f t="shared" ca="1" si="17"/>
        <v>#N/A</v>
      </c>
    </row>
    <row r="36" spans="1:37" ht="25.5" customHeight="1" x14ac:dyDescent="0.2">
      <c r="A36" s="51">
        <f>'OSNOVNA PLAČA'!A30</f>
        <v>21</v>
      </c>
      <c r="B36" s="157" t="str">
        <f>IF(LEN('OSNOVNA PLAČA'!B30)&gt;0,'OSNOVNA PLAČA'!B30,"")</f>
        <v>A21</v>
      </c>
      <c r="C36" s="52">
        <f>IF(LEN(B36)&gt;0,'OSNOVNA PLAČA'!C30,"")</f>
        <v>0</v>
      </c>
      <c r="D36" s="54">
        <f>IF(LEN(B36)&gt;0,'OSNOVNA PLAČA'!D30,"")</f>
        <v>0</v>
      </c>
      <c r="E36" s="171">
        <f>IF(LEN(B36)&gt;0,SUM('OBRAČUNANA OSNOVNA PLAČA'!E30:G30),"")</f>
        <v>0</v>
      </c>
      <c r="F36" s="55"/>
      <c r="G36" s="55"/>
      <c r="H36" s="55"/>
      <c r="I36" s="55"/>
      <c r="J36" s="55"/>
      <c r="K36" s="172">
        <f t="shared" si="4"/>
        <v>0</v>
      </c>
      <c r="L36" s="120">
        <f t="shared" si="18"/>
        <v>0</v>
      </c>
      <c r="M36" s="120">
        <f t="shared" si="19"/>
        <v>0</v>
      </c>
      <c r="N36" s="120">
        <f t="shared" si="5"/>
        <v>0</v>
      </c>
      <c r="O36" s="120">
        <f t="shared" si="6"/>
        <v>0</v>
      </c>
      <c r="P36" s="173">
        <f t="shared" si="7"/>
        <v>0</v>
      </c>
      <c r="Q36" s="173">
        <f>IF(LEN(B36)&gt;0,2*'OSNOVNA PLAČA'!E30,"")</f>
        <v>0</v>
      </c>
      <c r="R36" s="174"/>
      <c r="AA36" s="155">
        <f>ROW()</f>
        <v>36</v>
      </c>
      <c r="AB36" s="91" t="e">
        <f t="shared" ca="1" si="8"/>
        <v>#N/A</v>
      </c>
      <c r="AC36" s="91" t="e">
        <f t="shared" ca="1" si="9"/>
        <v>#N/A</v>
      </c>
      <c r="AD36" s="92" t="e">
        <f t="shared" ca="1" si="10"/>
        <v>#N/A</v>
      </c>
      <c r="AE36" s="91" t="e">
        <f t="shared" ca="1" si="11"/>
        <v>#N/A</v>
      </c>
      <c r="AF36" s="92" t="e">
        <f t="shared" ca="1" si="12"/>
        <v>#N/A</v>
      </c>
      <c r="AG36" s="91" t="e">
        <f t="shared" ca="1" si="13"/>
        <v>#N/A</v>
      </c>
      <c r="AH36" s="91" t="e">
        <f t="shared" ca="1" si="14"/>
        <v>#N/A</v>
      </c>
      <c r="AI36" s="93" t="e">
        <f t="shared" ca="1" si="15"/>
        <v>#N/A</v>
      </c>
      <c r="AJ36" s="91" t="e">
        <f t="shared" ca="1" si="16"/>
        <v>#N/A</v>
      </c>
      <c r="AK36" s="91" t="e">
        <f t="shared" ca="1" si="17"/>
        <v>#N/A</v>
      </c>
    </row>
    <row r="37" spans="1:37" ht="25.5" customHeight="1" x14ac:dyDescent="0.2">
      <c r="A37" s="51">
        <f>'OSNOVNA PLAČA'!A31</f>
        <v>22</v>
      </c>
      <c r="B37" s="157" t="str">
        <f>IF(LEN('OSNOVNA PLAČA'!B31)&gt;0,'OSNOVNA PLAČA'!B31,"")</f>
        <v>A22</v>
      </c>
      <c r="C37" s="52">
        <f>IF(LEN(B37)&gt;0,'OSNOVNA PLAČA'!C31,"")</f>
        <v>0</v>
      </c>
      <c r="D37" s="54">
        <f>IF(LEN(B37)&gt;0,'OSNOVNA PLAČA'!D31,"")</f>
        <v>0</v>
      </c>
      <c r="E37" s="171">
        <f>IF(LEN(B37)&gt;0,SUM('OBRAČUNANA OSNOVNA PLAČA'!E31:G31),"")</f>
        <v>0</v>
      </c>
      <c r="F37" s="55"/>
      <c r="G37" s="55"/>
      <c r="H37" s="55"/>
      <c r="I37" s="55"/>
      <c r="J37" s="55"/>
      <c r="K37" s="172">
        <f t="shared" si="4"/>
        <v>0</v>
      </c>
      <c r="L37" s="120">
        <f t="shared" si="18"/>
        <v>0</v>
      </c>
      <c r="M37" s="120">
        <f t="shared" si="19"/>
        <v>0</v>
      </c>
      <c r="N37" s="120">
        <f t="shared" si="5"/>
        <v>0</v>
      </c>
      <c r="O37" s="120">
        <f t="shared" si="6"/>
        <v>0</v>
      </c>
      <c r="P37" s="173">
        <f t="shared" si="7"/>
        <v>0</v>
      </c>
      <c r="Q37" s="173">
        <f>IF(LEN(B37)&gt;0,2*'OSNOVNA PLAČA'!E31,"")</f>
        <v>0</v>
      </c>
      <c r="R37" s="174"/>
      <c r="AA37" s="155">
        <f>ROW()</f>
        <v>37</v>
      </c>
      <c r="AB37" s="91" t="e">
        <f t="shared" ca="1" si="8"/>
        <v>#N/A</v>
      </c>
      <c r="AC37" s="91" t="e">
        <f t="shared" ca="1" si="9"/>
        <v>#N/A</v>
      </c>
      <c r="AD37" s="92" t="e">
        <f t="shared" ca="1" si="10"/>
        <v>#N/A</v>
      </c>
      <c r="AE37" s="91" t="e">
        <f t="shared" ca="1" si="11"/>
        <v>#N/A</v>
      </c>
      <c r="AF37" s="92" t="e">
        <f t="shared" ca="1" si="12"/>
        <v>#N/A</v>
      </c>
      <c r="AG37" s="91" t="e">
        <f t="shared" ca="1" si="13"/>
        <v>#N/A</v>
      </c>
      <c r="AH37" s="91" t="e">
        <f t="shared" ca="1" si="14"/>
        <v>#N/A</v>
      </c>
      <c r="AI37" s="93" t="e">
        <f t="shared" ca="1" si="15"/>
        <v>#N/A</v>
      </c>
      <c r="AJ37" s="91" t="e">
        <f t="shared" ca="1" si="16"/>
        <v>#N/A</v>
      </c>
      <c r="AK37" s="91" t="e">
        <f t="shared" ca="1" si="17"/>
        <v>#N/A</v>
      </c>
    </row>
    <row r="38" spans="1:37" ht="25.5" customHeight="1" x14ac:dyDescent="0.2">
      <c r="A38" s="51">
        <f>'OSNOVNA PLAČA'!A32</f>
        <v>23</v>
      </c>
      <c r="B38" s="157" t="str">
        <f>IF(LEN('OSNOVNA PLAČA'!B32)&gt;0,'OSNOVNA PLAČA'!B32,"")</f>
        <v>A23</v>
      </c>
      <c r="C38" s="52">
        <f>IF(LEN(B38)&gt;0,'OSNOVNA PLAČA'!C32,"")</f>
        <v>0</v>
      </c>
      <c r="D38" s="54">
        <f>IF(LEN(B38)&gt;0,'OSNOVNA PLAČA'!D32,"")</f>
        <v>0</v>
      </c>
      <c r="E38" s="171">
        <f>IF(LEN(B38)&gt;0,SUM('OBRAČUNANA OSNOVNA PLAČA'!E32:G32),"")</f>
        <v>0</v>
      </c>
      <c r="F38" s="55"/>
      <c r="G38" s="55"/>
      <c r="H38" s="55"/>
      <c r="I38" s="55"/>
      <c r="J38" s="55"/>
      <c r="K38" s="172">
        <f t="shared" si="4"/>
        <v>0</v>
      </c>
      <c r="L38" s="120">
        <f t="shared" si="18"/>
        <v>0</v>
      </c>
      <c r="M38" s="120">
        <f t="shared" si="19"/>
        <v>0</v>
      </c>
      <c r="N38" s="120">
        <f t="shared" si="5"/>
        <v>0</v>
      </c>
      <c r="O38" s="120">
        <f t="shared" si="6"/>
        <v>0</v>
      </c>
      <c r="P38" s="173">
        <f t="shared" si="7"/>
        <v>0</v>
      </c>
      <c r="Q38" s="173">
        <f>IF(LEN(B38)&gt;0,2*'OSNOVNA PLAČA'!E32,"")</f>
        <v>0</v>
      </c>
      <c r="R38" s="174"/>
      <c r="AA38" s="155">
        <f>ROW()</f>
        <v>38</v>
      </c>
      <c r="AB38" s="91" t="e">
        <f t="shared" ca="1" si="8"/>
        <v>#N/A</v>
      </c>
      <c r="AC38" s="91" t="e">
        <f t="shared" ca="1" si="9"/>
        <v>#N/A</v>
      </c>
      <c r="AD38" s="92" t="e">
        <f t="shared" ca="1" si="10"/>
        <v>#N/A</v>
      </c>
      <c r="AE38" s="91" t="e">
        <f t="shared" ca="1" si="11"/>
        <v>#N/A</v>
      </c>
      <c r="AF38" s="92" t="e">
        <f t="shared" ca="1" si="12"/>
        <v>#N/A</v>
      </c>
      <c r="AG38" s="91" t="e">
        <f t="shared" ca="1" si="13"/>
        <v>#N/A</v>
      </c>
      <c r="AH38" s="91" t="e">
        <f t="shared" ca="1" si="14"/>
        <v>#N/A</v>
      </c>
      <c r="AI38" s="93" t="e">
        <f t="shared" ca="1" si="15"/>
        <v>#N/A</v>
      </c>
      <c r="AJ38" s="91" t="e">
        <f t="shared" ca="1" si="16"/>
        <v>#N/A</v>
      </c>
      <c r="AK38" s="91" t="e">
        <f t="shared" ca="1" si="17"/>
        <v>#N/A</v>
      </c>
    </row>
    <row r="39" spans="1:37" ht="25.5" customHeight="1" x14ac:dyDescent="0.2">
      <c r="A39" s="51">
        <f>'OSNOVNA PLAČA'!A33</f>
        <v>24</v>
      </c>
      <c r="B39" s="157" t="str">
        <f>IF(LEN('OSNOVNA PLAČA'!B33)&gt;0,'OSNOVNA PLAČA'!B33,"")</f>
        <v>A24</v>
      </c>
      <c r="C39" s="52">
        <f>IF(LEN(B39)&gt;0,'OSNOVNA PLAČA'!C33,"")</f>
        <v>0</v>
      </c>
      <c r="D39" s="54">
        <f>IF(LEN(B39)&gt;0,'OSNOVNA PLAČA'!D33,"")</f>
        <v>0</v>
      </c>
      <c r="E39" s="171">
        <f>IF(LEN(B39)&gt;0,SUM('OBRAČUNANA OSNOVNA PLAČA'!E33:G33),"")</f>
        <v>0</v>
      </c>
      <c r="F39" s="55"/>
      <c r="G39" s="55"/>
      <c r="H39" s="55"/>
      <c r="I39" s="55"/>
      <c r="J39" s="55"/>
      <c r="K39" s="172">
        <f t="shared" si="4"/>
        <v>0</v>
      </c>
      <c r="L39" s="120">
        <f t="shared" si="18"/>
        <v>0</v>
      </c>
      <c r="M39" s="120">
        <f t="shared" si="19"/>
        <v>0</v>
      </c>
      <c r="N39" s="120">
        <f t="shared" si="5"/>
        <v>0</v>
      </c>
      <c r="O39" s="120">
        <f t="shared" si="6"/>
        <v>0</v>
      </c>
      <c r="P39" s="173">
        <f t="shared" si="7"/>
        <v>0</v>
      </c>
      <c r="Q39" s="173">
        <f>IF(LEN(B39)&gt;0,2*'OSNOVNA PLAČA'!E33,"")</f>
        <v>0</v>
      </c>
      <c r="R39" s="174"/>
      <c r="AA39" s="155">
        <f>ROW()</f>
        <v>39</v>
      </c>
      <c r="AB39" s="91" t="e">
        <f t="shared" ca="1" si="8"/>
        <v>#N/A</v>
      </c>
      <c r="AC39" s="91" t="e">
        <f t="shared" ca="1" si="9"/>
        <v>#N/A</v>
      </c>
      <c r="AD39" s="92" t="e">
        <f t="shared" ca="1" si="10"/>
        <v>#N/A</v>
      </c>
      <c r="AE39" s="91" t="e">
        <f t="shared" ca="1" si="11"/>
        <v>#N/A</v>
      </c>
      <c r="AF39" s="92" t="e">
        <f t="shared" ca="1" si="12"/>
        <v>#N/A</v>
      </c>
      <c r="AG39" s="91" t="e">
        <f t="shared" ca="1" si="13"/>
        <v>#N/A</v>
      </c>
      <c r="AH39" s="91" t="e">
        <f t="shared" ca="1" si="14"/>
        <v>#N/A</v>
      </c>
      <c r="AI39" s="93" t="e">
        <f t="shared" ca="1" si="15"/>
        <v>#N/A</v>
      </c>
      <c r="AJ39" s="91" t="e">
        <f t="shared" ca="1" si="16"/>
        <v>#N/A</v>
      </c>
      <c r="AK39" s="91" t="e">
        <f t="shared" ca="1" si="17"/>
        <v>#N/A</v>
      </c>
    </row>
    <row r="40" spans="1:37" ht="25.5" customHeight="1" x14ac:dyDescent="0.2">
      <c r="A40" s="51">
        <f>'OSNOVNA PLAČA'!A34</f>
        <v>25</v>
      </c>
      <c r="B40" s="157" t="str">
        <f>IF(LEN('OSNOVNA PLAČA'!B34)&gt;0,'OSNOVNA PLAČA'!B34,"")</f>
        <v>A25</v>
      </c>
      <c r="C40" s="52">
        <f>IF(LEN(B40)&gt;0,'OSNOVNA PLAČA'!C34,"")</f>
        <v>0</v>
      </c>
      <c r="D40" s="54">
        <f>IF(LEN(B40)&gt;0,'OSNOVNA PLAČA'!D34,"")</f>
        <v>0</v>
      </c>
      <c r="E40" s="171">
        <f>IF(LEN(B40)&gt;0,SUM('OBRAČUNANA OSNOVNA PLAČA'!E34:G34),"")</f>
        <v>0</v>
      </c>
      <c r="F40" s="55"/>
      <c r="G40" s="55"/>
      <c r="H40" s="55"/>
      <c r="I40" s="55"/>
      <c r="J40" s="55"/>
      <c r="K40" s="172">
        <f t="shared" si="4"/>
        <v>0</v>
      </c>
      <c r="L40" s="120">
        <f t="shared" si="18"/>
        <v>0</v>
      </c>
      <c r="M40" s="120">
        <f t="shared" si="19"/>
        <v>0</v>
      </c>
      <c r="N40" s="120">
        <f t="shared" si="5"/>
        <v>0</v>
      </c>
      <c r="O40" s="120">
        <f t="shared" si="6"/>
        <v>0</v>
      </c>
      <c r="P40" s="173">
        <f t="shared" si="7"/>
        <v>0</v>
      </c>
      <c r="Q40" s="173">
        <f>IF(LEN(B40)&gt;0,2*'OSNOVNA PLAČA'!E34,"")</f>
        <v>0</v>
      </c>
      <c r="R40" s="174"/>
      <c r="AA40" s="155">
        <f>ROW()</f>
        <v>40</v>
      </c>
      <c r="AB40" s="91" t="e">
        <f t="shared" ca="1" si="8"/>
        <v>#N/A</v>
      </c>
      <c r="AC40" s="91" t="e">
        <f t="shared" ca="1" si="9"/>
        <v>#N/A</v>
      </c>
      <c r="AD40" s="92" t="e">
        <f t="shared" ca="1" si="10"/>
        <v>#N/A</v>
      </c>
      <c r="AE40" s="91" t="e">
        <f t="shared" ca="1" si="11"/>
        <v>#N/A</v>
      </c>
      <c r="AF40" s="92" t="e">
        <f t="shared" ca="1" si="12"/>
        <v>#N/A</v>
      </c>
      <c r="AG40" s="91" t="e">
        <f t="shared" ca="1" si="13"/>
        <v>#N/A</v>
      </c>
      <c r="AH40" s="91" t="e">
        <f t="shared" ca="1" si="14"/>
        <v>#N/A</v>
      </c>
      <c r="AI40" s="93" t="e">
        <f t="shared" ca="1" si="15"/>
        <v>#N/A</v>
      </c>
      <c r="AJ40" s="91" t="e">
        <f t="shared" ca="1" si="16"/>
        <v>#N/A</v>
      </c>
      <c r="AK40" s="91" t="e">
        <f t="shared" ca="1" si="17"/>
        <v>#N/A</v>
      </c>
    </row>
    <row r="41" spans="1:37" ht="25.5" customHeight="1" x14ac:dyDescent="0.2">
      <c r="A41" s="51">
        <f>'OSNOVNA PLAČA'!A35</f>
        <v>26</v>
      </c>
      <c r="B41" s="157" t="str">
        <f>IF(LEN('OSNOVNA PLAČA'!B35)&gt;0,'OSNOVNA PLAČA'!B35,"")</f>
        <v>A26</v>
      </c>
      <c r="C41" s="52">
        <f>IF(LEN(B41)&gt;0,'OSNOVNA PLAČA'!C35,"")</f>
        <v>0</v>
      </c>
      <c r="D41" s="54">
        <f>IF(LEN(B41)&gt;0,'OSNOVNA PLAČA'!D35,"")</f>
        <v>0</v>
      </c>
      <c r="E41" s="171">
        <f>IF(LEN(B41)&gt;0,SUM('OBRAČUNANA OSNOVNA PLAČA'!E35:G35),"")</f>
        <v>0</v>
      </c>
      <c r="F41" s="55"/>
      <c r="G41" s="55"/>
      <c r="H41" s="55"/>
      <c r="I41" s="55"/>
      <c r="J41" s="55"/>
      <c r="K41" s="172">
        <f t="shared" si="4"/>
        <v>0</v>
      </c>
      <c r="L41" s="120">
        <f t="shared" si="18"/>
        <v>0</v>
      </c>
      <c r="M41" s="120">
        <f t="shared" si="19"/>
        <v>0</v>
      </c>
      <c r="N41" s="120">
        <f t="shared" si="5"/>
        <v>0</v>
      </c>
      <c r="O41" s="120">
        <f t="shared" si="6"/>
        <v>0</v>
      </c>
      <c r="P41" s="173">
        <f t="shared" si="7"/>
        <v>0</v>
      </c>
      <c r="Q41" s="173">
        <f>IF(LEN(B41)&gt;0,2*'OSNOVNA PLAČA'!E35,"")</f>
        <v>0</v>
      </c>
      <c r="R41" s="174"/>
      <c r="AA41" s="155">
        <f>ROW()</f>
        <v>41</v>
      </c>
      <c r="AB41" s="91" t="e">
        <f t="shared" ca="1" si="8"/>
        <v>#N/A</v>
      </c>
      <c r="AC41" s="91" t="e">
        <f t="shared" ca="1" si="9"/>
        <v>#N/A</v>
      </c>
      <c r="AD41" s="92" t="e">
        <f t="shared" ca="1" si="10"/>
        <v>#N/A</v>
      </c>
      <c r="AE41" s="91" t="e">
        <f t="shared" ca="1" si="11"/>
        <v>#N/A</v>
      </c>
      <c r="AF41" s="92" t="e">
        <f t="shared" ca="1" si="12"/>
        <v>#N/A</v>
      </c>
      <c r="AG41" s="91" t="e">
        <f t="shared" ca="1" si="13"/>
        <v>#N/A</v>
      </c>
      <c r="AH41" s="91" t="e">
        <f t="shared" ca="1" si="14"/>
        <v>#N/A</v>
      </c>
      <c r="AI41" s="93" t="e">
        <f t="shared" ca="1" si="15"/>
        <v>#N/A</v>
      </c>
      <c r="AJ41" s="91" t="e">
        <f t="shared" ca="1" si="16"/>
        <v>#N/A</v>
      </c>
      <c r="AK41" s="91" t="e">
        <f t="shared" ca="1" si="17"/>
        <v>#N/A</v>
      </c>
    </row>
    <row r="42" spans="1:37" ht="25.5" customHeight="1" x14ac:dyDescent="0.2">
      <c r="A42" s="51">
        <f>'OSNOVNA PLAČA'!A36</f>
        <v>27</v>
      </c>
      <c r="B42" s="157" t="str">
        <f>IF(LEN('OSNOVNA PLAČA'!B36)&gt;0,'OSNOVNA PLAČA'!B36,"")</f>
        <v>A27</v>
      </c>
      <c r="C42" s="52">
        <f>IF(LEN(B42)&gt;0,'OSNOVNA PLAČA'!C36,"")</f>
        <v>0</v>
      </c>
      <c r="D42" s="54">
        <f>IF(LEN(B42)&gt;0,'OSNOVNA PLAČA'!D36,"")</f>
        <v>0</v>
      </c>
      <c r="E42" s="171">
        <f>IF(LEN(B42)&gt;0,SUM('OBRAČUNANA OSNOVNA PLAČA'!E36:G36),"")</f>
        <v>0</v>
      </c>
      <c r="F42" s="55"/>
      <c r="G42" s="55"/>
      <c r="H42" s="55"/>
      <c r="I42" s="55"/>
      <c r="J42" s="55"/>
      <c r="K42" s="172">
        <f t="shared" si="4"/>
        <v>0</v>
      </c>
      <c r="L42" s="120">
        <f t="shared" si="18"/>
        <v>0</v>
      </c>
      <c r="M42" s="120">
        <f t="shared" si="19"/>
        <v>0</v>
      </c>
      <c r="N42" s="120">
        <f t="shared" si="5"/>
        <v>0</v>
      </c>
      <c r="O42" s="120">
        <f t="shared" si="6"/>
        <v>0</v>
      </c>
      <c r="P42" s="173">
        <f t="shared" si="7"/>
        <v>0</v>
      </c>
      <c r="Q42" s="173">
        <f>IF(LEN(B42)&gt;0,2*'OSNOVNA PLAČA'!E36,"")</f>
        <v>0</v>
      </c>
      <c r="R42" s="174"/>
      <c r="AA42" s="155">
        <f>ROW()</f>
        <v>42</v>
      </c>
      <c r="AB42" s="91" t="e">
        <f t="shared" ca="1" si="8"/>
        <v>#N/A</v>
      </c>
      <c r="AC42" s="91" t="e">
        <f t="shared" ca="1" si="9"/>
        <v>#N/A</v>
      </c>
      <c r="AD42" s="92" t="e">
        <f t="shared" ca="1" si="10"/>
        <v>#N/A</v>
      </c>
      <c r="AE42" s="91" t="e">
        <f t="shared" ca="1" si="11"/>
        <v>#N/A</v>
      </c>
      <c r="AF42" s="92" t="e">
        <f t="shared" ca="1" si="12"/>
        <v>#N/A</v>
      </c>
      <c r="AG42" s="91" t="e">
        <f t="shared" ca="1" si="13"/>
        <v>#N/A</v>
      </c>
      <c r="AH42" s="91" t="e">
        <f t="shared" ca="1" si="14"/>
        <v>#N/A</v>
      </c>
      <c r="AI42" s="93" t="e">
        <f t="shared" ca="1" si="15"/>
        <v>#N/A</v>
      </c>
      <c r="AJ42" s="91" t="e">
        <f t="shared" ca="1" si="16"/>
        <v>#N/A</v>
      </c>
      <c r="AK42" s="91" t="e">
        <f t="shared" ca="1" si="17"/>
        <v>#N/A</v>
      </c>
    </row>
    <row r="43" spans="1:37" ht="25.5" customHeight="1" x14ac:dyDescent="0.2">
      <c r="A43" s="51">
        <f>'OSNOVNA PLAČA'!A37</f>
        <v>28</v>
      </c>
      <c r="B43" s="157" t="str">
        <f>IF(LEN('OSNOVNA PLAČA'!B37)&gt;0,'OSNOVNA PLAČA'!B37,"")</f>
        <v>A28</v>
      </c>
      <c r="C43" s="52">
        <f>IF(LEN(B43)&gt;0,'OSNOVNA PLAČA'!C37,"")</f>
        <v>0</v>
      </c>
      <c r="D43" s="54">
        <f>IF(LEN(B43)&gt;0,'OSNOVNA PLAČA'!D37,"")</f>
        <v>0</v>
      </c>
      <c r="E43" s="171">
        <f>IF(LEN(B43)&gt;0,SUM('OBRAČUNANA OSNOVNA PLAČA'!E37:G37),"")</f>
        <v>0</v>
      </c>
      <c r="F43" s="55"/>
      <c r="G43" s="55"/>
      <c r="H43" s="55"/>
      <c r="I43" s="55"/>
      <c r="J43" s="55"/>
      <c r="K43" s="172">
        <f t="shared" si="4"/>
        <v>0</v>
      </c>
      <c r="L43" s="120">
        <f t="shared" si="18"/>
        <v>0</v>
      </c>
      <c r="M43" s="120">
        <f t="shared" si="19"/>
        <v>0</v>
      </c>
      <c r="N43" s="120">
        <f t="shared" si="5"/>
        <v>0</v>
      </c>
      <c r="O43" s="120">
        <f t="shared" si="6"/>
        <v>0</v>
      </c>
      <c r="P43" s="173">
        <f t="shared" si="7"/>
        <v>0</v>
      </c>
      <c r="Q43" s="173">
        <f>IF(LEN(B43)&gt;0,2*'OSNOVNA PLAČA'!E37,"")</f>
        <v>0</v>
      </c>
      <c r="R43" s="174"/>
      <c r="AA43" s="155">
        <f>ROW()</f>
        <v>43</v>
      </c>
      <c r="AB43" s="91" t="e">
        <f t="shared" ca="1" si="8"/>
        <v>#N/A</v>
      </c>
      <c r="AC43" s="91" t="e">
        <f t="shared" ca="1" si="9"/>
        <v>#N/A</v>
      </c>
      <c r="AD43" s="92" t="e">
        <f t="shared" ca="1" si="10"/>
        <v>#N/A</v>
      </c>
      <c r="AE43" s="91" t="e">
        <f t="shared" ca="1" si="11"/>
        <v>#N/A</v>
      </c>
      <c r="AF43" s="92" t="e">
        <f t="shared" ca="1" si="12"/>
        <v>#N/A</v>
      </c>
      <c r="AG43" s="91" t="e">
        <f t="shared" ca="1" si="13"/>
        <v>#N/A</v>
      </c>
      <c r="AH43" s="91" t="e">
        <f t="shared" ca="1" si="14"/>
        <v>#N/A</v>
      </c>
      <c r="AI43" s="93" t="e">
        <f t="shared" ca="1" si="15"/>
        <v>#N/A</v>
      </c>
      <c r="AJ43" s="91" t="e">
        <f t="shared" ca="1" si="16"/>
        <v>#N/A</v>
      </c>
      <c r="AK43" s="91" t="e">
        <f t="shared" ca="1" si="17"/>
        <v>#N/A</v>
      </c>
    </row>
    <row r="44" spans="1:37" ht="25.5" customHeight="1" x14ac:dyDescent="0.2">
      <c r="A44" s="51">
        <f>'OSNOVNA PLAČA'!A38</f>
        <v>29</v>
      </c>
      <c r="B44" s="157" t="str">
        <f>IF(LEN('OSNOVNA PLAČA'!B38)&gt;0,'OSNOVNA PLAČA'!B38,"")</f>
        <v>A29</v>
      </c>
      <c r="C44" s="52">
        <f>IF(LEN(B44)&gt;0,'OSNOVNA PLAČA'!C38,"")</f>
        <v>0</v>
      </c>
      <c r="D44" s="54">
        <f>IF(LEN(B44)&gt;0,'OSNOVNA PLAČA'!D38,"")</f>
        <v>0</v>
      </c>
      <c r="E44" s="171">
        <f>IF(LEN(B44)&gt;0,SUM('OBRAČUNANA OSNOVNA PLAČA'!E38:G38),"")</f>
        <v>0</v>
      </c>
      <c r="F44" s="55"/>
      <c r="G44" s="55"/>
      <c r="H44" s="55"/>
      <c r="I44" s="55"/>
      <c r="J44" s="55"/>
      <c r="K44" s="172">
        <f t="shared" si="4"/>
        <v>0</v>
      </c>
      <c r="L44" s="120">
        <f t="shared" si="18"/>
        <v>0</v>
      </c>
      <c r="M44" s="120">
        <f t="shared" si="19"/>
        <v>0</v>
      </c>
      <c r="N44" s="120">
        <f t="shared" si="5"/>
        <v>0</v>
      </c>
      <c r="O44" s="120">
        <f t="shared" si="6"/>
        <v>0</v>
      </c>
      <c r="P44" s="173">
        <f t="shared" si="7"/>
        <v>0</v>
      </c>
      <c r="Q44" s="173">
        <f>IF(LEN(B44)&gt;0,2*'OSNOVNA PLAČA'!E38,"")</f>
        <v>0</v>
      </c>
      <c r="R44" s="174"/>
      <c r="AA44" s="155">
        <f>ROW()</f>
        <v>44</v>
      </c>
      <c r="AB44" s="91" t="e">
        <f t="shared" ca="1" si="8"/>
        <v>#N/A</v>
      </c>
      <c r="AC44" s="91" t="e">
        <f t="shared" ca="1" si="9"/>
        <v>#N/A</v>
      </c>
      <c r="AD44" s="92" t="e">
        <f t="shared" ca="1" si="10"/>
        <v>#N/A</v>
      </c>
      <c r="AE44" s="91" t="e">
        <f t="shared" ca="1" si="11"/>
        <v>#N/A</v>
      </c>
      <c r="AF44" s="92" t="e">
        <f t="shared" ca="1" si="12"/>
        <v>#N/A</v>
      </c>
      <c r="AG44" s="91" t="e">
        <f t="shared" ca="1" si="13"/>
        <v>#N/A</v>
      </c>
      <c r="AH44" s="91" t="e">
        <f t="shared" ca="1" si="14"/>
        <v>#N/A</v>
      </c>
      <c r="AI44" s="93" t="e">
        <f t="shared" ca="1" si="15"/>
        <v>#N/A</v>
      </c>
      <c r="AJ44" s="91" t="e">
        <f t="shared" ca="1" si="16"/>
        <v>#N/A</v>
      </c>
      <c r="AK44" s="91" t="e">
        <f t="shared" ca="1" si="17"/>
        <v>#N/A</v>
      </c>
    </row>
    <row r="45" spans="1:37" ht="25.5" customHeight="1" x14ac:dyDescent="0.2">
      <c r="A45" s="51">
        <f>'OSNOVNA PLAČA'!A39</f>
        <v>30</v>
      </c>
      <c r="B45" s="157" t="str">
        <f>IF(LEN('OSNOVNA PLAČA'!B39)&gt;0,'OSNOVNA PLAČA'!B39,"")</f>
        <v>A30</v>
      </c>
      <c r="C45" s="52">
        <f>IF(LEN(B45)&gt;0,'OSNOVNA PLAČA'!C39,"")</f>
        <v>0</v>
      </c>
      <c r="D45" s="54">
        <f>IF(LEN(B45)&gt;0,'OSNOVNA PLAČA'!D39,"")</f>
        <v>0</v>
      </c>
      <c r="E45" s="171">
        <f>IF(LEN(B45)&gt;0,SUM('OBRAČUNANA OSNOVNA PLAČA'!E39:G39),"")</f>
        <v>0</v>
      </c>
      <c r="F45" s="55"/>
      <c r="G45" s="55"/>
      <c r="H45" s="55"/>
      <c r="I45" s="55"/>
      <c r="J45" s="55"/>
      <c r="K45" s="172">
        <f t="shared" si="4"/>
        <v>0</v>
      </c>
      <c r="L45" s="120">
        <f t="shared" si="18"/>
        <v>0</v>
      </c>
      <c r="M45" s="120">
        <f t="shared" si="19"/>
        <v>0</v>
      </c>
      <c r="N45" s="120">
        <f t="shared" si="5"/>
        <v>0</v>
      </c>
      <c r="O45" s="120">
        <f t="shared" si="6"/>
        <v>0</v>
      </c>
      <c r="P45" s="173">
        <f t="shared" si="7"/>
        <v>0</v>
      </c>
      <c r="Q45" s="173">
        <f>IF(LEN(B45)&gt;0,2*'OSNOVNA PLAČA'!E39,"")</f>
        <v>0</v>
      </c>
      <c r="R45" s="174"/>
      <c r="AA45" s="155">
        <f>ROW()</f>
        <v>45</v>
      </c>
      <c r="AB45" s="91" t="e">
        <f t="shared" ca="1" si="8"/>
        <v>#N/A</v>
      </c>
      <c r="AC45" s="91" t="e">
        <f t="shared" ca="1" si="9"/>
        <v>#N/A</v>
      </c>
      <c r="AD45" s="92" t="e">
        <f t="shared" ca="1" si="10"/>
        <v>#N/A</v>
      </c>
      <c r="AE45" s="91" t="e">
        <f t="shared" ca="1" si="11"/>
        <v>#N/A</v>
      </c>
      <c r="AF45" s="92" t="e">
        <f t="shared" ca="1" si="12"/>
        <v>#N/A</v>
      </c>
      <c r="AG45" s="91" t="e">
        <f t="shared" ca="1" si="13"/>
        <v>#N/A</v>
      </c>
      <c r="AH45" s="91" t="e">
        <f t="shared" ca="1" si="14"/>
        <v>#N/A</v>
      </c>
      <c r="AI45" s="93" t="e">
        <f t="shared" ca="1" si="15"/>
        <v>#N/A</v>
      </c>
      <c r="AJ45" s="91" t="e">
        <f t="shared" ca="1" si="16"/>
        <v>#N/A</v>
      </c>
      <c r="AK45" s="91" t="e">
        <f t="shared" ca="1" si="17"/>
        <v>#N/A</v>
      </c>
    </row>
    <row r="46" spans="1:37" ht="25.5" customHeight="1" x14ac:dyDescent="0.2">
      <c r="A46" s="51">
        <f>'OSNOVNA PLAČA'!A40</f>
        <v>31</v>
      </c>
      <c r="B46" s="157" t="str">
        <f>IF(LEN('OSNOVNA PLAČA'!B40)&gt;0,'OSNOVNA PLAČA'!B40,"")</f>
        <v>A31</v>
      </c>
      <c r="C46" s="52">
        <f>IF(LEN(B46)&gt;0,'OSNOVNA PLAČA'!C40,"")</f>
        <v>0</v>
      </c>
      <c r="D46" s="54">
        <f>IF(LEN(B46)&gt;0,'OSNOVNA PLAČA'!D40,"")</f>
        <v>0</v>
      </c>
      <c r="E46" s="171">
        <f>IF(LEN(B46)&gt;0,SUM('OBRAČUNANA OSNOVNA PLAČA'!E40:G40),"")</f>
        <v>0</v>
      </c>
      <c r="F46" s="55"/>
      <c r="G46" s="55"/>
      <c r="H46" s="55"/>
      <c r="I46" s="55"/>
      <c r="J46" s="55"/>
      <c r="K46" s="172">
        <f t="shared" si="4"/>
        <v>0</v>
      </c>
      <c r="L46" s="120">
        <f t="shared" si="18"/>
        <v>0</v>
      </c>
      <c r="M46" s="120">
        <f t="shared" si="19"/>
        <v>0</v>
      </c>
      <c r="N46" s="120">
        <f t="shared" si="5"/>
        <v>0</v>
      </c>
      <c r="O46" s="120">
        <f t="shared" si="6"/>
        <v>0</v>
      </c>
      <c r="P46" s="173">
        <f t="shared" si="7"/>
        <v>0</v>
      </c>
      <c r="Q46" s="173">
        <f>IF(LEN(B46)&gt;0,2*'OSNOVNA PLAČA'!E40,"")</f>
        <v>0</v>
      </c>
      <c r="R46" s="174"/>
      <c r="AA46" s="155">
        <f>ROW()</f>
        <v>46</v>
      </c>
      <c r="AB46" s="91" t="e">
        <f t="shared" ca="1" si="8"/>
        <v>#N/A</v>
      </c>
      <c r="AC46" s="91" t="e">
        <f t="shared" ca="1" si="9"/>
        <v>#N/A</v>
      </c>
      <c r="AD46" s="92" t="e">
        <f t="shared" ca="1" si="10"/>
        <v>#N/A</v>
      </c>
      <c r="AE46" s="91" t="e">
        <f t="shared" ca="1" si="11"/>
        <v>#N/A</v>
      </c>
      <c r="AF46" s="92" t="e">
        <f t="shared" ca="1" si="12"/>
        <v>#N/A</v>
      </c>
      <c r="AG46" s="91" t="e">
        <f t="shared" ca="1" si="13"/>
        <v>#N/A</v>
      </c>
      <c r="AH46" s="91" t="e">
        <f t="shared" ca="1" si="14"/>
        <v>#N/A</v>
      </c>
      <c r="AI46" s="93" t="e">
        <f t="shared" ca="1" si="15"/>
        <v>#N/A</v>
      </c>
      <c r="AJ46" s="91" t="e">
        <f t="shared" ca="1" si="16"/>
        <v>#N/A</v>
      </c>
      <c r="AK46" s="91" t="e">
        <f t="shared" ca="1" si="17"/>
        <v>#N/A</v>
      </c>
    </row>
    <row r="47" spans="1:37" ht="25.5" customHeight="1" x14ac:dyDescent="0.2">
      <c r="A47" s="51">
        <f>'OSNOVNA PLAČA'!A41</f>
        <v>32</v>
      </c>
      <c r="B47" s="157" t="str">
        <f>IF(LEN('OSNOVNA PLAČA'!B41)&gt;0,'OSNOVNA PLAČA'!B41,"")</f>
        <v>A32</v>
      </c>
      <c r="C47" s="52">
        <f>IF(LEN(B47)&gt;0,'OSNOVNA PLAČA'!C41,"")</f>
        <v>0</v>
      </c>
      <c r="D47" s="54">
        <f>IF(LEN(B47)&gt;0,'OSNOVNA PLAČA'!D41,"")</f>
        <v>0</v>
      </c>
      <c r="E47" s="171">
        <f>IF(LEN(B47)&gt;0,SUM('OBRAČUNANA OSNOVNA PLAČA'!E41:G41),"")</f>
        <v>0</v>
      </c>
      <c r="F47" s="55"/>
      <c r="G47" s="55"/>
      <c r="H47" s="55"/>
      <c r="I47" s="55"/>
      <c r="J47" s="55"/>
      <c r="K47" s="172">
        <f t="shared" si="4"/>
        <v>0</v>
      </c>
      <c r="L47" s="120">
        <f t="shared" si="18"/>
        <v>0</v>
      </c>
      <c r="M47" s="120">
        <f t="shared" si="19"/>
        <v>0</v>
      </c>
      <c r="N47" s="120">
        <f t="shared" si="5"/>
        <v>0</v>
      </c>
      <c r="O47" s="120">
        <f t="shared" si="6"/>
        <v>0</v>
      </c>
      <c r="P47" s="173">
        <f t="shared" si="7"/>
        <v>0</v>
      </c>
      <c r="Q47" s="173">
        <f>IF(LEN(B47)&gt;0,2*'OSNOVNA PLAČA'!E41,"")</f>
        <v>0</v>
      </c>
      <c r="R47" s="174"/>
      <c r="AA47" s="155">
        <f>ROW()</f>
        <v>47</v>
      </c>
      <c r="AB47" s="91" t="e">
        <f t="shared" ca="1" si="8"/>
        <v>#N/A</v>
      </c>
      <c r="AC47" s="91" t="e">
        <f t="shared" ca="1" si="9"/>
        <v>#N/A</v>
      </c>
      <c r="AD47" s="92" t="e">
        <f t="shared" ca="1" si="10"/>
        <v>#N/A</v>
      </c>
      <c r="AE47" s="91" t="e">
        <f t="shared" ca="1" si="11"/>
        <v>#N/A</v>
      </c>
      <c r="AF47" s="92" t="e">
        <f t="shared" ca="1" si="12"/>
        <v>#N/A</v>
      </c>
      <c r="AG47" s="91" t="e">
        <f t="shared" ca="1" si="13"/>
        <v>#N/A</v>
      </c>
      <c r="AH47" s="91" t="e">
        <f t="shared" ca="1" si="14"/>
        <v>#N/A</v>
      </c>
      <c r="AI47" s="93" t="e">
        <f t="shared" ca="1" si="15"/>
        <v>#N/A</v>
      </c>
      <c r="AJ47" s="91" t="e">
        <f t="shared" ca="1" si="16"/>
        <v>#N/A</v>
      </c>
      <c r="AK47" s="91" t="e">
        <f t="shared" ca="1" si="17"/>
        <v>#N/A</v>
      </c>
    </row>
    <row r="48" spans="1:37" ht="25.5" customHeight="1" x14ac:dyDescent="0.2">
      <c r="A48" s="51">
        <f>'OSNOVNA PLAČA'!A42</f>
        <v>33</v>
      </c>
      <c r="B48" s="157" t="str">
        <f>IF(LEN('OSNOVNA PLAČA'!B42)&gt;0,'OSNOVNA PLAČA'!B42,"")</f>
        <v>A33</v>
      </c>
      <c r="C48" s="52">
        <f>IF(LEN(B48)&gt;0,'OSNOVNA PLAČA'!C42,"")</f>
        <v>0</v>
      </c>
      <c r="D48" s="54">
        <f>IF(LEN(B48)&gt;0,'OSNOVNA PLAČA'!D42,"")</f>
        <v>0</v>
      </c>
      <c r="E48" s="171">
        <f>IF(LEN(B48)&gt;0,SUM('OBRAČUNANA OSNOVNA PLAČA'!E42:G42),"")</f>
        <v>0</v>
      </c>
      <c r="F48" s="55"/>
      <c r="G48" s="55"/>
      <c r="H48" s="55"/>
      <c r="I48" s="55"/>
      <c r="J48" s="55"/>
      <c r="K48" s="172">
        <f t="shared" si="4"/>
        <v>0</v>
      </c>
      <c r="L48" s="120">
        <f t="shared" si="18"/>
        <v>0</v>
      </c>
      <c r="M48" s="120">
        <f t="shared" si="19"/>
        <v>0</v>
      </c>
      <c r="N48" s="120">
        <f t="shared" si="5"/>
        <v>0</v>
      </c>
      <c r="O48" s="120">
        <f t="shared" si="6"/>
        <v>0</v>
      </c>
      <c r="P48" s="173">
        <f t="shared" si="7"/>
        <v>0</v>
      </c>
      <c r="Q48" s="173">
        <f>IF(LEN(B48)&gt;0,2*'OSNOVNA PLAČA'!E42,"")</f>
        <v>0</v>
      </c>
      <c r="R48" s="174"/>
      <c r="AA48" s="155">
        <f>ROW()</f>
        <v>48</v>
      </c>
      <c r="AB48" s="91" t="e">
        <f t="shared" ca="1" si="8"/>
        <v>#N/A</v>
      </c>
      <c r="AC48" s="91" t="e">
        <f t="shared" ca="1" si="9"/>
        <v>#N/A</v>
      </c>
      <c r="AD48" s="92" t="e">
        <f t="shared" ref="AD48:AD79" ca="1" si="20">IF(AB48&gt;=AC48,"-",$K48/(5*MAX($L$121:$L$122)))</f>
        <v>#N/A</v>
      </c>
      <c r="AE48" s="91" t="e">
        <f t="shared" ref="AE48:AE79" ca="1" si="21">IF(AB48&gt;=AC48,"-",$K48/(5*MAX($L$121:$L$122))*AJ48)</f>
        <v>#N/A</v>
      </c>
      <c r="AF48" s="92" t="e">
        <f t="shared" ref="AF48:AF79" ca="1" si="22">IF(AD48="-","-",AD48*$AE$117)</f>
        <v>#N/A</v>
      </c>
      <c r="AG48" s="91" t="e">
        <f t="shared" ref="AG48:AG79" ca="1" si="23">IF(AE48="-","-",AE48*$AE$117)</f>
        <v>#N/A</v>
      </c>
      <c r="AH48" s="91" t="e">
        <f t="shared" ca="1" si="14"/>
        <v>#N/A</v>
      </c>
      <c r="AI48" s="93" t="e">
        <f t="shared" ca="1" si="15"/>
        <v>#N/A</v>
      </c>
      <c r="AJ48" s="91" t="e">
        <f t="shared" ca="1" si="16"/>
        <v>#N/A</v>
      </c>
      <c r="AK48" s="91" t="e">
        <f t="shared" ca="1" si="17"/>
        <v>#N/A</v>
      </c>
    </row>
    <row r="49" spans="1:37" ht="25.5" customHeight="1" x14ac:dyDescent="0.2">
      <c r="A49" s="51">
        <f>'OSNOVNA PLAČA'!A43</f>
        <v>34</v>
      </c>
      <c r="B49" s="157" t="str">
        <f>IF(LEN('OSNOVNA PLAČA'!B43)&gt;0,'OSNOVNA PLAČA'!B43,"")</f>
        <v>A34</v>
      </c>
      <c r="C49" s="52">
        <f>IF(LEN(B49)&gt;0,'OSNOVNA PLAČA'!C43,"")</f>
        <v>0</v>
      </c>
      <c r="D49" s="54">
        <f>IF(LEN(B49)&gt;0,'OSNOVNA PLAČA'!D43,"")</f>
        <v>0</v>
      </c>
      <c r="E49" s="171">
        <f>IF(LEN(B49)&gt;0,SUM('OBRAČUNANA OSNOVNA PLAČA'!E43:G43),"")</f>
        <v>0</v>
      </c>
      <c r="F49" s="55"/>
      <c r="G49" s="55"/>
      <c r="H49" s="55"/>
      <c r="I49" s="55"/>
      <c r="J49" s="55"/>
      <c r="K49" s="172">
        <f t="shared" si="4"/>
        <v>0</v>
      </c>
      <c r="L49" s="120">
        <f t="shared" si="18"/>
        <v>0</v>
      </c>
      <c r="M49" s="120">
        <f t="shared" si="19"/>
        <v>0</v>
      </c>
      <c r="N49" s="120">
        <f t="shared" si="5"/>
        <v>0</v>
      </c>
      <c r="O49" s="120">
        <f t="shared" si="6"/>
        <v>0</v>
      </c>
      <c r="P49" s="173">
        <f t="shared" si="7"/>
        <v>0</v>
      </c>
      <c r="Q49" s="173">
        <f>IF(LEN(B49)&gt;0,2*'OSNOVNA PLAČA'!E43,"")</f>
        <v>0</v>
      </c>
      <c r="R49" s="174"/>
      <c r="AA49" s="155">
        <f>ROW()</f>
        <v>49</v>
      </c>
      <c r="AB49" s="91" t="e">
        <f t="shared" ca="1" si="8"/>
        <v>#N/A</v>
      </c>
      <c r="AC49" s="91" t="e">
        <f t="shared" ca="1" si="9"/>
        <v>#N/A</v>
      </c>
      <c r="AD49" s="92" t="e">
        <f t="shared" ca="1" si="20"/>
        <v>#N/A</v>
      </c>
      <c r="AE49" s="91" t="e">
        <f t="shared" ca="1" si="21"/>
        <v>#N/A</v>
      </c>
      <c r="AF49" s="92" t="e">
        <f t="shared" ca="1" si="22"/>
        <v>#N/A</v>
      </c>
      <c r="AG49" s="91" t="e">
        <f t="shared" ca="1" si="23"/>
        <v>#N/A</v>
      </c>
      <c r="AH49" s="91" t="e">
        <f t="shared" ca="1" si="14"/>
        <v>#N/A</v>
      </c>
      <c r="AI49" s="93" t="e">
        <f t="shared" ca="1" si="15"/>
        <v>#N/A</v>
      </c>
      <c r="AJ49" s="91" t="e">
        <f t="shared" ca="1" si="16"/>
        <v>#N/A</v>
      </c>
      <c r="AK49" s="91" t="e">
        <f t="shared" ca="1" si="17"/>
        <v>#N/A</v>
      </c>
    </row>
    <row r="50" spans="1:37" ht="25.5" customHeight="1" x14ac:dyDescent="0.2">
      <c r="A50" s="51">
        <f>'OSNOVNA PLAČA'!A44</f>
        <v>35</v>
      </c>
      <c r="B50" s="157" t="str">
        <f>IF(LEN('OSNOVNA PLAČA'!B44)&gt;0,'OSNOVNA PLAČA'!B44,"")</f>
        <v>A35</v>
      </c>
      <c r="C50" s="52">
        <f>IF(LEN(B50)&gt;0,'OSNOVNA PLAČA'!C44,"")</f>
        <v>0</v>
      </c>
      <c r="D50" s="54">
        <f>IF(LEN(B50)&gt;0,'OSNOVNA PLAČA'!D44,"")</f>
        <v>0</v>
      </c>
      <c r="E50" s="171">
        <f>IF(LEN(B50)&gt;0,SUM('OBRAČUNANA OSNOVNA PLAČA'!E44:G44),"")</f>
        <v>0</v>
      </c>
      <c r="F50" s="55"/>
      <c r="G50" s="55"/>
      <c r="H50" s="55"/>
      <c r="I50" s="55"/>
      <c r="J50" s="55"/>
      <c r="K50" s="172">
        <f t="shared" si="4"/>
        <v>0</v>
      </c>
      <c r="L50" s="120">
        <f t="shared" si="18"/>
        <v>0</v>
      </c>
      <c r="M50" s="120">
        <f t="shared" si="19"/>
        <v>0</v>
      </c>
      <c r="N50" s="120">
        <f t="shared" si="5"/>
        <v>0</v>
      </c>
      <c r="O50" s="120">
        <f t="shared" si="6"/>
        <v>0</v>
      </c>
      <c r="P50" s="173">
        <f t="shared" si="7"/>
        <v>0</v>
      </c>
      <c r="Q50" s="173">
        <f>IF(LEN(B50)&gt;0,2*'OSNOVNA PLAČA'!E44,"")</f>
        <v>0</v>
      </c>
      <c r="R50" s="174"/>
      <c r="AA50" s="155">
        <f>ROW()</f>
        <v>50</v>
      </c>
      <c r="AB50" s="91" t="e">
        <f t="shared" ca="1" si="8"/>
        <v>#N/A</v>
      </c>
      <c r="AC50" s="91" t="e">
        <f t="shared" ca="1" si="9"/>
        <v>#N/A</v>
      </c>
      <c r="AD50" s="92" t="e">
        <f t="shared" ca="1" si="20"/>
        <v>#N/A</v>
      </c>
      <c r="AE50" s="91" t="e">
        <f t="shared" ca="1" si="21"/>
        <v>#N/A</v>
      </c>
      <c r="AF50" s="92" t="e">
        <f t="shared" ca="1" si="22"/>
        <v>#N/A</v>
      </c>
      <c r="AG50" s="91" t="e">
        <f t="shared" ca="1" si="23"/>
        <v>#N/A</v>
      </c>
      <c r="AH50" s="91" t="e">
        <f t="shared" ca="1" si="14"/>
        <v>#N/A</v>
      </c>
      <c r="AI50" s="93" t="e">
        <f t="shared" ca="1" si="15"/>
        <v>#N/A</v>
      </c>
      <c r="AJ50" s="91" t="e">
        <f t="shared" ca="1" si="16"/>
        <v>#N/A</v>
      </c>
      <c r="AK50" s="91" t="e">
        <f t="shared" ca="1" si="17"/>
        <v>#N/A</v>
      </c>
    </row>
    <row r="51" spans="1:37" ht="25.5" customHeight="1" x14ac:dyDescent="0.2">
      <c r="A51" s="51">
        <f>'OSNOVNA PLAČA'!A45</f>
        <v>36</v>
      </c>
      <c r="B51" s="157" t="str">
        <f>IF(LEN('OSNOVNA PLAČA'!B45)&gt;0,'OSNOVNA PLAČA'!B45,"")</f>
        <v>A36</v>
      </c>
      <c r="C51" s="52">
        <f>IF(LEN(B51)&gt;0,'OSNOVNA PLAČA'!C45,"")</f>
        <v>0</v>
      </c>
      <c r="D51" s="54">
        <f>IF(LEN(B51)&gt;0,'OSNOVNA PLAČA'!D45,"")</f>
        <v>0</v>
      </c>
      <c r="E51" s="171">
        <f>IF(LEN(B51)&gt;0,SUM('OBRAČUNANA OSNOVNA PLAČA'!E45:G45),"")</f>
        <v>0</v>
      </c>
      <c r="F51" s="55"/>
      <c r="G51" s="55"/>
      <c r="H51" s="55"/>
      <c r="I51" s="55"/>
      <c r="J51" s="55"/>
      <c r="K51" s="172">
        <f t="shared" si="4"/>
        <v>0</v>
      </c>
      <c r="L51" s="120">
        <f t="shared" si="18"/>
        <v>0</v>
      </c>
      <c r="M51" s="120">
        <f t="shared" si="19"/>
        <v>0</v>
      </c>
      <c r="N51" s="120">
        <f t="shared" si="5"/>
        <v>0</v>
      </c>
      <c r="O51" s="120">
        <f t="shared" si="6"/>
        <v>0</v>
      </c>
      <c r="P51" s="173">
        <f t="shared" si="7"/>
        <v>0</v>
      </c>
      <c r="Q51" s="173">
        <f>IF(LEN(B51)&gt;0,2*'OSNOVNA PLAČA'!E45,"")</f>
        <v>0</v>
      </c>
      <c r="R51" s="174"/>
      <c r="AA51" s="155">
        <f>ROW()</f>
        <v>51</v>
      </c>
      <c r="AB51" s="91" t="e">
        <f t="shared" ca="1" si="8"/>
        <v>#N/A</v>
      </c>
      <c r="AC51" s="91" t="e">
        <f t="shared" ca="1" si="9"/>
        <v>#N/A</v>
      </c>
      <c r="AD51" s="92" t="e">
        <f t="shared" ca="1" si="20"/>
        <v>#N/A</v>
      </c>
      <c r="AE51" s="91" t="e">
        <f t="shared" ca="1" si="21"/>
        <v>#N/A</v>
      </c>
      <c r="AF51" s="92" t="e">
        <f t="shared" ca="1" si="22"/>
        <v>#N/A</v>
      </c>
      <c r="AG51" s="91" t="e">
        <f t="shared" ca="1" si="23"/>
        <v>#N/A</v>
      </c>
      <c r="AH51" s="91" t="e">
        <f t="shared" ca="1" si="14"/>
        <v>#N/A</v>
      </c>
      <c r="AI51" s="93" t="e">
        <f t="shared" ca="1" si="15"/>
        <v>#N/A</v>
      </c>
      <c r="AJ51" s="91" t="e">
        <f t="shared" ca="1" si="16"/>
        <v>#N/A</v>
      </c>
      <c r="AK51" s="91" t="e">
        <f t="shared" ca="1" si="17"/>
        <v>#N/A</v>
      </c>
    </row>
    <row r="52" spans="1:37" ht="25.5" customHeight="1" x14ac:dyDescent="0.2">
      <c r="A52" s="51">
        <f>'OSNOVNA PLAČA'!A46</f>
        <v>37</v>
      </c>
      <c r="B52" s="157" t="str">
        <f>IF(LEN('OSNOVNA PLAČA'!B46)&gt;0,'OSNOVNA PLAČA'!B46,"")</f>
        <v>A37</v>
      </c>
      <c r="C52" s="52">
        <f>IF(LEN(B52)&gt;0,'OSNOVNA PLAČA'!C46,"")</f>
        <v>0</v>
      </c>
      <c r="D52" s="54">
        <f>IF(LEN(B52)&gt;0,'OSNOVNA PLAČA'!D46,"")</f>
        <v>0</v>
      </c>
      <c r="E52" s="171">
        <f>IF(LEN(B52)&gt;0,SUM('OBRAČUNANA OSNOVNA PLAČA'!E46:G46),"")</f>
        <v>0</v>
      </c>
      <c r="F52" s="55"/>
      <c r="G52" s="55"/>
      <c r="H52" s="55"/>
      <c r="I52" s="55"/>
      <c r="J52" s="55"/>
      <c r="K52" s="172">
        <f t="shared" si="4"/>
        <v>0</v>
      </c>
      <c r="L52" s="120">
        <f t="shared" si="18"/>
        <v>0</v>
      </c>
      <c r="M52" s="120">
        <f t="shared" si="19"/>
        <v>0</v>
      </c>
      <c r="N52" s="120">
        <f t="shared" si="5"/>
        <v>0</v>
      </c>
      <c r="O52" s="120">
        <f t="shared" si="6"/>
        <v>0</v>
      </c>
      <c r="P52" s="173">
        <f t="shared" si="7"/>
        <v>0</v>
      </c>
      <c r="Q52" s="173">
        <f>IF(LEN(B52)&gt;0,2*'OSNOVNA PLAČA'!E46,"")</f>
        <v>0</v>
      </c>
      <c r="R52" s="174"/>
      <c r="AA52" s="155">
        <f>ROW()</f>
        <v>52</v>
      </c>
      <c r="AB52" s="91" t="e">
        <f t="shared" ca="1" si="8"/>
        <v>#N/A</v>
      </c>
      <c r="AC52" s="91" t="e">
        <f t="shared" ca="1" si="9"/>
        <v>#N/A</v>
      </c>
      <c r="AD52" s="92" t="e">
        <f t="shared" ca="1" si="20"/>
        <v>#N/A</v>
      </c>
      <c r="AE52" s="91" t="e">
        <f t="shared" ca="1" si="21"/>
        <v>#N/A</v>
      </c>
      <c r="AF52" s="92" t="e">
        <f t="shared" ca="1" si="22"/>
        <v>#N/A</v>
      </c>
      <c r="AG52" s="91" t="e">
        <f t="shared" ca="1" si="23"/>
        <v>#N/A</v>
      </c>
      <c r="AH52" s="91" t="e">
        <f t="shared" ca="1" si="14"/>
        <v>#N/A</v>
      </c>
      <c r="AI52" s="93" t="e">
        <f t="shared" ca="1" si="15"/>
        <v>#N/A</v>
      </c>
      <c r="AJ52" s="91" t="e">
        <f t="shared" ca="1" si="16"/>
        <v>#N/A</v>
      </c>
      <c r="AK52" s="91" t="e">
        <f t="shared" ca="1" si="17"/>
        <v>#N/A</v>
      </c>
    </row>
    <row r="53" spans="1:37" ht="25.5" customHeight="1" x14ac:dyDescent="0.2">
      <c r="A53" s="51">
        <f>'OSNOVNA PLAČA'!A47</f>
        <v>38</v>
      </c>
      <c r="B53" s="157" t="str">
        <f>IF(LEN('OSNOVNA PLAČA'!B47)&gt;0,'OSNOVNA PLAČA'!B47,"")</f>
        <v>A38</v>
      </c>
      <c r="C53" s="52">
        <f>IF(LEN(B53)&gt;0,'OSNOVNA PLAČA'!C47,"")</f>
        <v>0</v>
      </c>
      <c r="D53" s="54">
        <f>IF(LEN(B53)&gt;0,'OSNOVNA PLAČA'!D47,"")</f>
        <v>0</v>
      </c>
      <c r="E53" s="171">
        <f>IF(LEN(B53)&gt;0,SUM('OBRAČUNANA OSNOVNA PLAČA'!E47:G47),"")</f>
        <v>0</v>
      </c>
      <c r="F53" s="55"/>
      <c r="G53" s="55"/>
      <c r="H53" s="55"/>
      <c r="I53" s="55"/>
      <c r="J53" s="55"/>
      <c r="K53" s="172">
        <f t="shared" si="4"/>
        <v>0</v>
      </c>
      <c r="L53" s="120">
        <f t="shared" si="18"/>
        <v>0</v>
      </c>
      <c r="M53" s="120">
        <f t="shared" si="19"/>
        <v>0</v>
      </c>
      <c r="N53" s="120">
        <f t="shared" si="5"/>
        <v>0</v>
      </c>
      <c r="O53" s="120">
        <f t="shared" si="6"/>
        <v>0</v>
      </c>
      <c r="P53" s="173">
        <f t="shared" si="7"/>
        <v>0</v>
      </c>
      <c r="Q53" s="173">
        <f>IF(LEN(B53)&gt;0,2*'OSNOVNA PLAČA'!E47,"")</f>
        <v>0</v>
      </c>
      <c r="R53" s="174"/>
      <c r="AA53" s="155">
        <f>ROW()</f>
        <v>53</v>
      </c>
      <c r="AB53" s="91" t="e">
        <f t="shared" ca="1" si="8"/>
        <v>#N/A</v>
      </c>
      <c r="AC53" s="91" t="e">
        <f t="shared" ca="1" si="9"/>
        <v>#N/A</v>
      </c>
      <c r="AD53" s="92" t="e">
        <f t="shared" ca="1" si="20"/>
        <v>#N/A</v>
      </c>
      <c r="AE53" s="91" t="e">
        <f t="shared" ca="1" si="21"/>
        <v>#N/A</v>
      </c>
      <c r="AF53" s="92" t="e">
        <f t="shared" ca="1" si="22"/>
        <v>#N/A</v>
      </c>
      <c r="AG53" s="91" t="e">
        <f t="shared" ca="1" si="23"/>
        <v>#N/A</v>
      </c>
      <c r="AH53" s="91" t="e">
        <f t="shared" ca="1" si="14"/>
        <v>#N/A</v>
      </c>
      <c r="AI53" s="93" t="e">
        <f t="shared" ca="1" si="15"/>
        <v>#N/A</v>
      </c>
      <c r="AJ53" s="91" t="e">
        <f t="shared" ca="1" si="16"/>
        <v>#N/A</v>
      </c>
      <c r="AK53" s="91" t="e">
        <f t="shared" ca="1" si="17"/>
        <v>#N/A</v>
      </c>
    </row>
    <row r="54" spans="1:37" ht="25.5" customHeight="1" x14ac:dyDescent="0.2">
      <c r="A54" s="51">
        <f>'OSNOVNA PLAČA'!A48</f>
        <v>39</v>
      </c>
      <c r="B54" s="157" t="str">
        <f>IF(LEN('OSNOVNA PLAČA'!B48)&gt;0,'OSNOVNA PLAČA'!B48,"")</f>
        <v>A39</v>
      </c>
      <c r="C54" s="52">
        <f>IF(LEN(B54)&gt;0,'OSNOVNA PLAČA'!C48,"")</f>
        <v>0</v>
      </c>
      <c r="D54" s="54">
        <f>IF(LEN(B54)&gt;0,'OSNOVNA PLAČA'!D48,"")</f>
        <v>0</v>
      </c>
      <c r="E54" s="171">
        <f>IF(LEN(B54)&gt;0,SUM('OBRAČUNANA OSNOVNA PLAČA'!E48:G48),"")</f>
        <v>0</v>
      </c>
      <c r="F54" s="55"/>
      <c r="G54" s="55"/>
      <c r="H54" s="55"/>
      <c r="I54" s="55"/>
      <c r="J54" s="55"/>
      <c r="K54" s="172">
        <f t="shared" si="4"/>
        <v>0</v>
      </c>
      <c r="L54" s="120">
        <f t="shared" si="18"/>
        <v>0</v>
      </c>
      <c r="M54" s="120">
        <f t="shared" si="19"/>
        <v>0</v>
      </c>
      <c r="N54" s="120">
        <f t="shared" si="5"/>
        <v>0</v>
      </c>
      <c r="O54" s="120">
        <f t="shared" si="6"/>
        <v>0</v>
      </c>
      <c r="P54" s="173">
        <f t="shared" si="7"/>
        <v>0</v>
      </c>
      <c r="Q54" s="173">
        <f>IF(LEN(B54)&gt;0,2*'OSNOVNA PLAČA'!E48,"")</f>
        <v>0</v>
      </c>
      <c r="R54" s="174"/>
      <c r="AA54" s="155">
        <f>ROW()</f>
        <v>54</v>
      </c>
      <c r="AB54" s="91" t="e">
        <f t="shared" ca="1" si="8"/>
        <v>#N/A</v>
      </c>
      <c r="AC54" s="91" t="e">
        <f t="shared" ca="1" si="9"/>
        <v>#N/A</v>
      </c>
      <c r="AD54" s="92" t="e">
        <f t="shared" ca="1" si="20"/>
        <v>#N/A</v>
      </c>
      <c r="AE54" s="91" t="e">
        <f t="shared" ca="1" si="21"/>
        <v>#N/A</v>
      </c>
      <c r="AF54" s="92" t="e">
        <f t="shared" ca="1" si="22"/>
        <v>#N/A</v>
      </c>
      <c r="AG54" s="91" t="e">
        <f t="shared" ca="1" si="23"/>
        <v>#N/A</v>
      </c>
      <c r="AH54" s="91" t="e">
        <f t="shared" ca="1" si="14"/>
        <v>#N/A</v>
      </c>
      <c r="AI54" s="93" t="e">
        <f t="shared" ca="1" si="15"/>
        <v>#N/A</v>
      </c>
      <c r="AJ54" s="91" t="e">
        <f t="shared" ca="1" si="16"/>
        <v>#N/A</v>
      </c>
      <c r="AK54" s="91" t="e">
        <f t="shared" ca="1" si="17"/>
        <v>#N/A</v>
      </c>
    </row>
    <row r="55" spans="1:37" ht="25.5" customHeight="1" x14ac:dyDescent="0.2">
      <c r="A55" s="51">
        <f>'OSNOVNA PLAČA'!A49</f>
        <v>40</v>
      </c>
      <c r="B55" s="157" t="str">
        <f>IF(LEN('OSNOVNA PLAČA'!B49)&gt;0,'OSNOVNA PLAČA'!B49,"")</f>
        <v>A40</v>
      </c>
      <c r="C55" s="52">
        <f>IF(LEN(B55)&gt;0,'OSNOVNA PLAČA'!C49,"")</f>
        <v>0</v>
      </c>
      <c r="D55" s="54">
        <f>IF(LEN(B55)&gt;0,'OSNOVNA PLAČA'!D49,"")</f>
        <v>0</v>
      </c>
      <c r="E55" s="171">
        <f>IF(LEN(B55)&gt;0,SUM('OBRAČUNANA OSNOVNA PLAČA'!E49:G49),"")</f>
        <v>0</v>
      </c>
      <c r="F55" s="55"/>
      <c r="G55" s="55"/>
      <c r="H55" s="55"/>
      <c r="I55" s="55"/>
      <c r="J55" s="55"/>
      <c r="K55" s="172">
        <f t="shared" si="4"/>
        <v>0</v>
      </c>
      <c r="L55" s="120">
        <f t="shared" si="18"/>
        <v>0</v>
      </c>
      <c r="M55" s="120">
        <f t="shared" si="19"/>
        <v>0</v>
      </c>
      <c r="N55" s="120">
        <f t="shared" si="5"/>
        <v>0</v>
      </c>
      <c r="O55" s="120">
        <f t="shared" si="6"/>
        <v>0</v>
      </c>
      <c r="P55" s="173">
        <f t="shared" si="7"/>
        <v>0</v>
      </c>
      <c r="Q55" s="173">
        <f>IF(LEN(B55)&gt;0,2*'OSNOVNA PLAČA'!E49,"")</f>
        <v>0</v>
      </c>
      <c r="R55" s="174"/>
      <c r="AA55" s="155">
        <f>ROW()</f>
        <v>55</v>
      </c>
      <c r="AB55" s="91" t="e">
        <f t="shared" ca="1" si="8"/>
        <v>#N/A</v>
      </c>
      <c r="AC55" s="91" t="e">
        <f t="shared" ca="1" si="9"/>
        <v>#N/A</v>
      </c>
      <c r="AD55" s="92" t="e">
        <f t="shared" ca="1" si="20"/>
        <v>#N/A</v>
      </c>
      <c r="AE55" s="91" t="e">
        <f t="shared" ca="1" si="21"/>
        <v>#N/A</v>
      </c>
      <c r="AF55" s="92" t="e">
        <f t="shared" ca="1" si="22"/>
        <v>#N/A</v>
      </c>
      <c r="AG55" s="91" t="e">
        <f t="shared" ca="1" si="23"/>
        <v>#N/A</v>
      </c>
      <c r="AH55" s="91" t="e">
        <f t="shared" ca="1" si="14"/>
        <v>#N/A</v>
      </c>
      <c r="AI55" s="93" t="e">
        <f t="shared" ca="1" si="15"/>
        <v>#N/A</v>
      </c>
      <c r="AJ55" s="91" t="e">
        <f t="shared" ca="1" si="16"/>
        <v>#N/A</v>
      </c>
      <c r="AK55" s="91" t="e">
        <f t="shared" ca="1" si="17"/>
        <v>#N/A</v>
      </c>
    </row>
    <row r="56" spans="1:37" ht="25.5" customHeight="1" x14ac:dyDescent="0.2">
      <c r="A56" s="51">
        <f>'OSNOVNA PLAČA'!A50</f>
        <v>41</v>
      </c>
      <c r="B56" s="157" t="str">
        <f>IF(LEN('OSNOVNA PLAČA'!B50)&gt;0,'OSNOVNA PLAČA'!B50,"")</f>
        <v>A41</v>
      </c>
      <c r="C56" s="52">
        <f>IF(LEN(B56)&gt;0,'OSNOVNA PLAČA'!C50,"")</f>
        <v>0</v>
      </c>
      <c r="D56" s="54">
        <f>IF(LEN(B56)&gt;0,'OSNOVNA PLAČA'!D50,"")</f>
        <v>0</v>
      </c>
      <c r="E56" s="171">
        <f>IF(LEN(B56)&gt;0,SUM('OBRAČUNANA OSNOVNA PLAČA'!E50:G50),"")</f>
        <v>0</v>
      </c>
      <c r="F56" s="55"/>
      <c r="G56" s="55"/>
      <c r="H56" s="55"/>
      <c r="I56" s="55"/>
      <c r="J56" s="55"/>
      <c r="K56" s="172">
        <f t="shared" si="4"/>
        <v>0</v>
      </c>
      <c r="L56" s="120">
        <f t="shared" si="18"/>
        <v>0</v>
      </c>
      <c r="M56" s="120">
        <f t="shared" si="19"/>
        <v>0</v>
      </c>
      <c r="N56" s="120">
        <f t="shared" si="5"/>
        <v>0</v>
      </c>
      <c r="O56" s="120">
        <f t="shared" si="6"/>
        <v>0</v>
      </c>
      <c r="P56" s="173">
        <f t="shared" si="7"/>
        <v>0</v>
      </c>
      <c r="Q56" s="173">
        <f>IF(LEN(B56)&gt;0,2*'OSNOVNA PLAČA'!E50,"")</f>
        <v>0</v>
      </c>
      <c r="R56" s="174"/>
      <c r="AA56" s="155">
        <f>ROW()</f>
        <v>56</v>
      </c>
      <c r="AB56" s="91" t="e">
        <f t="shared" ca="1" si="8"/>
        <v>#N/A</v>
      </c>
      <c r="AC56" s="91" t="e">
        <f t="shared" ca="1" si="9"/>
        <v>#N/A</v>
      </c>
      <c r="AD56" s="92" t="e">
        <f t="shared" ca="1" si="20"/>
        <v>#N/A</v>
      </c>
      <c r="AE56" s="91" t="e">
        <f t="shared" ca="1" si="21"/>
        <v>#N/A</v>
      </c>
      <c r="AF56" s="92" t="e">
        <f t="shared" ca="1" si="22"/>
        <v>#N/A</v>
      </c>
      <c r="AG56" s="91" t="e">
        <f t="shared" ca="1" si="23"/>
        <v>#N/A</v>
      </c>
      <c r="AH56" s="91" t="e">
        <f t="shared" ca="1" si="14"/>
        <v>#N/A</v>
      </c>
      <c r="AI56" s="93" t="e">
        <f t="shared" ca="1" si="15"/>
        <v>#N/A</v>
      </c>
      <c r="AJ56" s="91" t="e">
        <f t="shared" ca="1" si="16"/>
        <v>#N/A</v>
      </c>
      <c r="AK56" s="91" t="e">
        <f t="shared" ca="1" si="17"/>
        <v>#N/A</v>
      </c>
    </row>
    <row r="57" spans="1:37" ht="25.5" customHeight="1" x14ac:dyDescent="0.2">
      <c r="A57" s="51">
        <f>'OSNOVNA PLAČA'!A51</f>
        <v>42</v>
      </c>
      <c r="B57" s="157" t="str">
        <f>IF(LEN('OSNOVNA PLAČA'!B51)&gt;0,'OSNOVNA PLAČA'!B51,"")</f>
        <v>A42</v>
      </c>
      <c r="C57" s="52">
        <f>IF(LEN(B57)&gt;0,'OSNOVNA PLAČA'!C51,"")</f>
        <v>0</v>
      </c>
      <c r="D57" s="54">
        <f>IF(LEN(B57)&gt;0,'OSNOVNA PLAČA'!D51,"")</f>
        <v>0</v>
      </c>
      <c r="E57" s="171">
        <f>IF(LEN(B57)&gt;0,SUM('OBRAČUNANA OSNOVNA PLAČA'!E51:G51),"")</f>
        <v>0</v>
      </c>
      <c r="F57" s="55"/>
      <c r="G57" s="55"/>
      <c r="H57" s="55"/>
      <c r="I57" s="55"/>
      <c r="J57" s="55"/>
      <c r="K57" s="172">
        <f t="shared" si="4"/>
        <v>0</v>
      </c>
      <c r="L57" s="120">
        <f t="shared" si="18"/>
        <v>0</v>
      </c>
      <c r="M57" s="120">
        <f t="shared" si="19"/>
        <v>0</v>
      </c>
      <c r="N57" s="120">
        <f t="shared" si="5"/>
        <v>0</v>
      </c>
      <c r="O57" s="120">
        <f t="shared" si="6"/>
        <v>0</v>
      </c>
      <c r="P57" s="173">
        <f t="shared" si="7"/>
        <v>0</v>
      </c>
      <c r="Q57" s="173">
        <f>IF(LEN(B57)&gt;0,2*'OSNOVNA PLAČA'!E51,"")</f>
        <v>0</v>
      </c>
      <c r="R57" s="174"/>
      <c r="AA57" s="155">
        <f>ROW()</f>
        <v>57</v>
      </c>
      <c r="AB57" s="91" t="e">
        <f t="shared" ca="1" si="8"/>
        <v>#N/A</v>
      </c>
      <c r="AC57" s="91" t="e">
        <f t="shared" ca="1" si="9"/>
        <v>#N/A</v>
      </c>
      <c r="AD57" s="92" t="e">
        <f t="shared" ca="1" si="20"/>
        <v>#N/A</v>
      </c>
      <c r="AE57" s="91" t="e">
        <f t="shared" ca="1" si="21"/>
        <v>#N/A</v>
      </c>
      <c r="AF57" s="92" t="e">
        <f t="shared" ca="1" si="22"/>
        <v>#N/A</v>
      </c>
      <c r="AG57" s="91" t="e">
        <f t="shared" ca="1" si="23"/>
        <v>#N/A</v>
      </c>
      <c r="AH57" s="91" t="e">
        <f t="shared" ca="1" si="14"/>
        <v>#N/A</v>
      </c>
      <c r="AI57" s="93" t="e">
        <f t="shared" ca="1" si="15"/>
        <v>#N/A</v>
      </c>
      <c r="AJ57" s="91" t="e">
        <f t="shared" ca="1" si="16"/>
        <v>#N/A</v>
      </c>
      <c r="AK57" s="91" t="e">
        <f t="shared" ca="1" si="17"/>
        <v>#N/A</v>
      </c>
    </row>
    <row r="58" spans="1:37" ht="25.5" customHeight="1" x14ac:dyDescent="0.2">
      <c r="A58" s="51">
        <f>'OSNOVNA PLAČA'!A52</f>
        <v>43</v>
      </c>
      <c r="B58" s="157" t="str">
        <f>IF(LEN('OSNOVNA PLAČA'!B52)&gt;0,'OSNOVNA PLAČA'!B52,"")</f>
        <v>A43</v>
      </c>
      <c r="C58" s="52">
        <f>IF(LEN(B58)&gt;0,'OSNOVNA PLAČA'!C52,"")</f>
        <v>0</v>
      </c>
      <c r="D58" s="54">
        <f>IF(LEN(B58)&gt;0,'OSNOVNA PLAČA'!D52,"")</f>
        <v>0</v>
      </c>
      <c r="E58" s="171">
        <f>IF(LEN(B58)&gt;0,SUM('OBRAČUNANA OSNOVNA PLAČA'!E52:G52),"")</f>
        <v>0</v>
      </c>
      <c r="F58" s="55"/>
      <c r="G58" s="55"/>
      <c r="H58" s="55"/>
      <c r="I58" s="55"/>
      <c r="J58" s="55"/>
      <c r="K58" s="172">
        <f t="shared" si="4"/>
        <v>0</v>
      </c>
      <c r="L58" s="120">
        <f t="shared" si="18"/>
        <v>0</v>
      </c>
      <c r="M58" s="120">
        <f t="shared" si="19"/>
        <v>0</v>
      </c>
      <c r="N58" s="120">
        <f t="shared" si="5"/>
        <v>0</v>
      </c>
      <c r="O58" s="120">
        <f t="shared" si="6"/>
        <v>0</v>
      </c>
      <c r="P58" s="173">
        <f t="shared" si="7"/>
        <v>0</v>
      </c>
      <c r="Q58" s="173">
        <f>IF(LEN(B58)&gt;0,2*'OSNOVNA PLAČA'!E52,"")</f>
        <v>0</v>
      </c>
      <c r="R58" s="174"/>
      <c r="AA58" s="155">
        <f>ROW()</f>
        <v>58</v>
      </c>
      <c r="AB58" s="91" t="e">
        <f t="shared" ca="1" si="8"/>
        <v>#N/A</v>
      </c>
      <c r="AC58" s="91" t="e">
        <f t="shared" ca="1" si="9"/>
        <v>#N/A</v>
      </c>
      <c r="AD58" s="92" t="e">
        <f t="shared" ca="1" si="20"/>
        <v>#N/A</v>
      </c>
      <c r="AE58" s="91" t="e">
        <f t="shared" ca="1" si="21"/>
        <v>#N/A</v>
      </c>
      <c r="AF58" s="92" t="e">
        <f t="shared" ca="1" si="22"/>
        <v>#N/A</v>
      </c>
      <c r="AG58" s="91" t="e">
        <f t="shared" ca="1" si="23"/>
        <v>#N/A</v>
      </c>
      <c r="AH58" s="91" t="e">
        <f t="shared" ca="1" si="14"/>
        <v>#N/A</v>
      </c>
      <c r="AI58" s="93" t="e">
        <f t="shared" ca="1" si="15"/>
        <v>#N/A</v>
      </c>
      <c r="AJ58" s="91" t="e">
        <f t="shared" ca="1" si="16"/>
        <v>#N/A</v>
      </c>
      <c r="AK58" s="91" t="e">
        <f t="shared" ca="1" si="17"/>
        <v>#N/A</v>
      </c>
    </row>
    <row r="59" spans="1:37" ht="25.5" customHeight="1" x14ac:dyDescent="0.2">
      <c r="A59" s="51">
        <f>'OSNOVNA PLAČA'!A53</f>
        <v>44</v>
      </c>
      <c r="B59" s="157" t="str">
        <f>IF(LEN('OSNOVNA PLAČA'!B53)&gt;0,'OSNOVNA PLAČA'!B53,"")</f>
        <v>A44</v>
      </c>
      <c r="C59" s="52">
        <f>IF(LEN(B59)&gt;0,'OSNOVNA PLAČA'!C53,"")</f>
        <v>0</v>
      </c>
      <c r="D59" s="54">
        <f>IF(LEN(B59)&gt;0,'OSNOVNA PLAČA'!D53,"")</f>
        <v>0</v>
      </c>
      <c r="E59" s="171">
        <f>IF(LEN(B59)&gt;0,SUM('OBRAČUNANA OSNOVNA PLAČA'!E53:G53),"")</f>
        <v>0</v>
      </c>
      <c r="F59" s="55"/>
      <c r="G59" s="55"/>
      <c r="H59" s="55"/>
      <c r="I59" s="55"/>
      <c r="J59" s="55"/>
      <c r="K59" s="172">
        <f t="shared" si="4"/>
        <v>0</v>
      </c>
      <c r="L59" s="120">
        <f t="shared" si="18"/>
        <v>0</v>
      </c>
      <c r="M59" s="120">
        <f t="shared" si="19"/>
        <v>0</v>
      </c>
      <c r="N59" s="120">
        <f t="shared" si="5"/>
        <v>0</v>
      </c>
      <c r="O59" s="120">
        <f t="shared" si="6"/>
        <v>0</v>
      </c>
      <c r="P59" s="173">
        <f t="shared" si="7"/>
        <v>0</v>
      </c>
      <c r="Q59" s="173">
        <f>IF(LEN(B59)&gt;0,2*'OSNOVNA PLAČA'!E53,"")</f>
        <v>0</v>
      </c>
      <c r="R59" s="174"/>
      <c r="AA59" s="155">
        <f>ROW()</f>
        <v>59</v>
      </c>
      <c r="AB59" s="91" t="e">
        <f t="shared" ca="1" si="8"/>
        <v>#N/A</v>
      </c>
      <c r="AC59" s="91" t="e">
        <f t="shared" ca="1" si="9"/>
        <v>#N/A</v>
      </c>
      <c r="AD59" s="92" t="e">
        <f t="shared" ca="1" si="20"/>
        <v>#N/A</v>
      </c>
      <c r="AE59" s="91" t="e">
        <f t="shared" ca="1" si="21"/>
        <v>#N/A</v>
      </c>
      <c r="AF59" s="92" t="e">
        <f t="shared" ca="1" si="22"/>
        <v>#N/A</v>
      </c>
      <c r="AG59" s="91" t="e">
        <f t="shared" ca="1" si="23"/>
        <v>#N/A</v>
      </c>
      <c r="AH59" s="91" t="e">
        <f t="shared" ca="1" si="14"/>
        <v>#N/A</v>
      </c>
      <c r="AI59" s="93" t="e">
        <f t="shared" ca="1" si="15"/>
        <v>#N/A</v>
      </c>
      <c r="AJ59" s="91" t="e">
        <f t="shared" ca="1" si="16"/>
        <v>#N/A</v>
      </c>
      <c r="AK59" s="91" t="e">
        <f t="shared" ca="1" si="17"/>
        <v>#N/A</v>
      </c>
    </row>
    <row r="60" spans="1:37" ht="25.5" customHeight="1" x14ac:dyDescent="0.2">
      <c r="A60" s="51">
        <f>'OSNOVNA PLAČA'!A54</f>
        <v>45</v>
      </c>
      <c r="B60" s="157" t="str">
        <f>IF(LEN('OSNOVNA PLAČA'!B54)&gt;0,'OSNOVNA PLAČA'!B54,"")</f>
        <v>A45</v>
      </c>
      <c r="C60" s="52">
        <f>IF(LEN(B60)&gt;0,'OSNOVNA PLAČA'!C54,"")</f>
        <v>0</v>
      </c>
      <c r="D60" s="54">
        <f>IF(LEN(B60)&gt;0,'OSNOVNA PLAČA'!D54,"")</f>
        <v>0</v>
      </c>
      <c r="E60" s="171">
        <f>IF(LEN(B60)&gt;0,SUM('OBRAČUNANA OSNOVNA PLAČA'!E54:G54),"")</f>
        <v>0</v>
      </c>
      <c r="F60" s="55"/>
      <c r="G60" s="55"/>
      <c r="H60" s="55"/>
      <c r="I60" s="55"/>
      <c r="J60" s="55"/>
      <c r="K60" s="172">
        <f t="shared" si="4"/>
        <v>0</v>
      </c>
      <c r="L60" s="120">
        <f t="shared" si="18"/>
        <v>0</v>
      </c>
      <c r="M60" s="120">
        <f t="shared" si="19"/>
        <v>0</v>
      </c>
      <c r="N60" s="120">
        <f t="shared" si="5"/>
        <v>0</v>
      </c>
      <c r="O60" s="120">
        <f t="shared" si="6"/>
        <v>0</v>
      </c>
      <c r="P60" s="173">
        <f t="shared" si="7"/>
        <v>0</v>
      </c>
      <c r="Q60" s="173">
        <f>IF(LEN(B60)&gt;0,2*'OSNOVNA PLAČA'!E54,"")</f>
        <v>0</v>
      </c>
      <c r="R60" s="174"/>
      <c r="AA60" s="155">
        <f>ROW()</f>
        <v>60</v>
      </c>
      <c r="AB60" s="91" t="e">
        <f t="shared" ca="1" si="8"/>
        <v>#N/A</v>
      </c>
      <c r="AC60" s="91" t="e">
        <f t="shared" ca="1" si="9"/>
        <v>#N/A</v>
      </c>
      <c r="AD60" s="92" t="e">
        <f t="shared" ca="1" si="20"/>
        <v>#N/A</v>
      </c>
      <c r="AE60" s="91" t="e">
        <f t="shared" ca="1" si="21"/>
        <v>#N/A</v>
      </c>
      <c r="AF60" s="92" t="e">
        <f t="shared" ca="1" si="22"/>
        <v>#N/A</v>
      </c>
      <c r="AG60" s="91" t="e">
        <f t="shared" ca="1" si="23"/>
        <v>#N/A</v>
      </c>
      <c r="AH60" s="91" t="e">
        <f t="shared" ca="1" si="14"/>
        <v>#N/A</v>
      </c>
      <c r="AI60" s="93" t="e">
        <f t="shared" ca="1" si="15"/>
        <v>#N/A</v>
      </c>
      <c r="AJ60" s="91" t="e">
        <f t="shared" ca="1" si="16"/>
        <v>#N/A</v>
      </c>
      <c r="AK60" s="91" t="e">
        <f t="shared" ca="1" si="17"/>
        <v>#N/A</v>
      </c>
    </row>
    <row r="61" spans="1:37" ht="25.5" customHeight="1" x14ac:dyDescent="0.2">
      <c r="A61" s="51">
        <f>'OSNOVNA PLAČA'!A55</f>
        <v>46</v>
      </c>
      <c r="B61" s="157" t="str">
        <f>IF(LEN('OSNOVNA PLAČA'!B55)&gt;0,'OSNOVNA PLAČA'!B55,"")</f>
        <v>A46</v>
      </c>
      <c r="C61" s="52">
        <f>IF(LEN(B61)&gt;0,'OSNOVNA PLAČA'!C55,"")</f>
        <v>0</v>
      </c>
      <c r="D61" s="54">
        <f>IF(LEN(B61)&gt;0,'OSNOVNA PLAČA'!D55,"")</f>
        <v>0</v>
      </c>
      <c r="E61" s="171">
        <f>IF(LEN(B61)&gt;0,SUM('OBRAČUNANA OSNOVNA PLAČA'!E55:G55),"")</f>
        <v>0</v>
      </c>
      <c r="F61" s="55"/>
      <c r="G61" s="55"/>
      <c r="H61" s="55"/>
      <c r="I61" s="55"/>
      <c r="J61" s="55"/>
      <c r="K61" s="172">
        <f t="shared" si="4"/>
        <v>0</v>
      </c>
      <c r="L61" s="120">
        <f t="shared" si="18"/>
        <v>0</v>
      </c>
      <c r="M61" s="120">
        <f t="shared" si="19"/>
        <v>0</v>
      </c>
      <c r="N61" s="120">
        <f t="shared" si="5"/>
        <v>0</v>
      </c>
      <c r="O61" s="120">
        <f t="shared" si="6"/>
        <v>0</v>
      </c>
      <c r="P61" s="173">
        <f t="shared" si="7"/>
        <v>0</v>
      </c>
      <c r="Q61" s="173">
        <f>IF(LEN(B61)&gt;0,2*'OSNOVNA PLAČA'!E55,"")</f>
        <v>0</v>
      </c>
      <c r="R61" s="174"/>
      <c r="AA61" s="155">
        <f>ROW()</f>
        <v>61</v>
      </c>
      <c r="AB61" s="91" t="e">
        <f t="shared" ca="1" si="8"/>
        <v>#N/A</v>
      </c>
      <c r="AC61" s="91" t="e">
        <f t="shared" ca="1" si="9"/>
        <v>#N/A</v>
      </c>
      <c r="AD61" s="92" t="e">
        <f t="shared" ca="1" si="20"/>
        <v>#N/A</v>
      </c>
      <c r="AE61" s="91" t="e">
        <f t="shared" ca="1" si="21"/>
        <v>#N/A</v>
      </c>
      <c r="AF61" s="92" t="e">
        <f t="shared" ca="1" si="22"/>
        <v>#N/A</v>
      </c>
      <c r="AG61" s="91" t="e">
        <f t="shared" ca="1" si="23"/>
        <v>#N/A</v>
      </c>
      <c r="AH61" s="91" t="e">
        <f t="shared" ca="1" si="14"/>
        <v>#N/A</v>
      </c>
      <c r="AI61" s="93" t="e">
        <f t="shared" ca="1" si="15"/>
        <v>#N/A</v>
      </c>
      <c r="AJ61" s="91" t="e">
        <f t="shared" ca="1" si="16"/>
        <v>#N/A</v>
      </c>
      <c r="AK61" s="91" t="e">
        <f t="shared" ca="1" si="17"/>
        <v>#N/A</v>
      </c>
    </row>
    <row r="62" spans="1:37" ht="25.5" customHeight="1" x14ac:dyDescent="0.2">
      <c r="A62" s="51">
        <f>'OSNOVNA PLAČA'!A56</f>
        <v>47</v>
      </c>
      <c r="B62" s="157" t="str">
        <f>IF(LEN('OSNOVNA PLAČA'!B56)&gt;0,'OSNOVNA PLAČA'!B56,"")</f>
        <v>A47</v>
      </c>
      <c r="C62" s="52">
        <f>IF(LEN(B62)&gt;0,'OSNOVNA PLAČA'!C56,"")</f>
        <v>0</v>
      </c>
      <c r="D62" s="54">
        <f>IF(LEN(B62)&gt;0,'OSNOVNA PLAČA'!D56,"")</f>
        <v>0</v>
      </c>
      <c r="E62" s="171">
        <f>IF(LEN(B62)&gt;0,SUM('OBRAČUNANA OSNOVNA PLAČA'!E56:G56),"")</f>
        <v>0</v>
      </c>
      <c r="F62" s="55"/>
      <c r="G62" s="55"/>
      <c r="H62" s="55"/>
      <c r="I62" s="55"/>
      <c r="J62" s="55"/>
      <c r="K62" s="172">
        <f t="shared" si="4"/>
        <v>0</v>
      </c>
      <c r="L62" s="120">
        <f t="shared" si="18"/>
        <v>0</v>
      </c>
      <c r="M62" s="120">
        <f t="shared" si="19"/>
        <v>0</v>
      </c>
      <c r="N62" s="120">
        <f t="shared" si="5"/>
        <v>0</v>
      </c>
      <c r="O62" s="120">
        <f t="shared" si="6"/>
        <v>0</v>
      </c>
      <c r="P62" s="173">
        <f t="shared" si="7"/>
        <v>0</v>
      </c>
      <c r="Q62" s="173">
        <f>IF(LEN(B62)&gt;0,2*'OSNOVNA PLAČA'!E56,"")</f>
        <v>0</v>
      </c>
      <c r="R62" s="174"/>
      <c r="AA62" s="155">
        <f>ROW()</f>
        <v>62</v>
      </c>
      <c r="AB62" s="91" t="e">
        <f t="shared" ca="1" si="8"/>
        <v>#N/A</v>
      </c>
      <c r="AC62" s="91" t="e">
        <f t="shared" ca="1" si="9"/>
        <v>#N/A</v>
      </c>
      <c r="AD62" s="92" t="e">
        <f t="shared" ca="1" si="20"/>
        <v>#N/A</v>
      </c>
      <c r="AE62" s="91" t="e">
        <f t="shared" ca="1" si="21"/>
        <v>#N/A</v>
      </c>
      <c r="AF62" s="92" t="e">
        <f t="shared" ca="1" si="22"/>
        <v>#N/A</v>
      </c>
      <c r="AG62" s="91" t="e">
        <f t="shared" ca="1" si="23"/>
        <v>#N/A</v>
      </c>
      <c r="AH62" s="91" t="e">
        <f t="shared" ca="1" si="14"/>
        <v>#N/A</v>
      </c>
      <c r="AI62" s="93" t="e">
        <f t="shared" ca="1" si="15"/>
        <v>#N/A</v>
      </c>
      <c r="AJ62" s="91" t="e">
        <f t="shared" ca="1" si="16"/>
        <v>#N/A</v>
      </c>
      <c r="AK62" s="91" t="e">
        <f t="shared" ca="1" si="17"/>
        <v>#N/A</v>
      </c>
    </row>
    <row r="63" spans="1:37" ht="25.5" customHeight="1" x14ac:dyDescent="0.2">
      <c r="A63" s="51">
        <f>'OSNOVNA PLAČA'!A57</f>
        <v>48</v>
      </c>
      <c r="B63" s="157" t="str">
        <f>IF(LEN('OSNOVNA PLAČA'!B57)&gt;0,'OSNOVNA PLAČA'!B57,"")</f>
        <v>A48</v>
      </c>
      <c r="C63" s="52">
        <f>IF(LEN(B63)&gt;0,'OSNOVNA PLAČA'!C57,"")</f>
        <v>0</v>
      </c>
      <c r="D63" s="54">
        <f>IF(LEN(B63)&gt;0,'OSNOVNA PLAČA'!D57,"")</f>
        <v>0</v>
      </c>
      <c r="E63" s="171">
        <f>IF(LEN(B63)&gt;0,SUM('OBRAČUNANA OSNOVNA PLAČA'!E57:G57),"")</f>
        <v>0</v>
      </c>
      <c r="F63" s="55"/>
      <c r="G63" s="55"/>
      <c r="H63" s="55"/>
      <c r="I63" s="55"/>
      <c r="J63" s="55"/>
      <c r="K63" s="172">
        <f t="shared" si="4"/>
        <v>0</v>
      </c>
      <c r="L63" s="120">
        <f t="shared" si="18"/>
        <v>0</v>
      </c>
      <c r="M63" s="120">
        <f t="shared" si="19"/>
        <v>0</v>
      </c>
      <c r="N63" s="120">
        <f t="shared" si="5"/>
        <v>0</v>
      </c>
      <c r="O63" s="120">
        <f t="shared" si="6"/>
        <v>0</v>
      </c>
      <c r="P63" s="173">
        <f t="shared" si="7"/>
        <v>0</v>
      </c>
      <c r="Q63" s="173">
        <f>IF(LEN(B63)&gt;0,2*'OSNOVNA PLAČA'!E57,"")</f>
        <v>0</v>
      </c>
      <c r="R63" s="174"/>
      <c r="AA63" s="155">
        <f>ROW()</f>
        <v>63</v>
      </c>
      <c r="AB63" s="91" t="e">
        <f t="shared" ca="1" si="8"/>
        <v>#N/A</v>
      </c>
      <c r="AC63" s="91" t="e">
        <f t="shared" ca="1" si="9"/>
        <v>#N/A</v>
      </c>
      <c r="AD63" s="92" t="e">
        <f t="shared" ca="1" si="20"/>
        <v>#N/A</v>
      </c>
      <c r="AE63" s="91" t="e">
        <f t="shared" ca="1" si="21"/>
        <v>#N/A</v>
      </c>
      <c r="AF63" s="92" t="e">
        <f t="shared" ca="1" si="22"/>
        <v>#N/A</v>
      </c>
      <c r="AG63" s="91" t="e">
        <f t="shared" ca="1" si="23"/>
        <v>#N/A</v>
      </c>
      <c r="AH63" s="91" t="e">
        <f t="shared" ca="1" si="14"/>
        <v>#N/A</v>
      </c>
      <c r="AI63" s="93" t="e">
        <f t="shared" ca="1" si="15"/>
        <v>#N/A</v>
      </c>
      <c r="AJ63" s="91" t="e">
        <f t="shared" ca="1" si="16"/>
        <v>#N/A</v>
      </c>
      <c r="AK63" s="91" t="e">
        <f t="shared" ca="1" si="17"/>
        <v>#N/A</v>
      </c>
    </row>
    <row r="64" spans="1:37" ht="25.5" customHeight="1" x14ac:dyDescent="0.2">
      <c r="A64" s="51">
        <f>'OSNOVNA PLAČA'!A58</f>
        <v>49</v>
      </c>
      <c r="B64" s="157" t="str">
        <f>IF(LEN('OSNOVNA PLAČA'!B58)&gt;0,'OSNOVNA PLAČA'!B58,"")</f>
        <v>A49</v>
      </c>
      <c r="C64" s="52">
        <f>IF(LEN(B64)&gt;0,'OSNOVNA PLAČA'!C58,"")</f>
        <v>0</v>
      </c>
      <c r="D64" s="54">
        <f>IF(LEN(B64)&gt;0,'OSNOVNA PLAČA'!D58,"")</f>
        <v>0</v>
      </c>
      <c r="E64" s="171">
        <f>IF(LEN(B64)&gt;0,SUM('OBRAČUNANA OSNOVNA PLAČA'!E58:G58),"")</f>
        <v>0</v>
      </c>
      <c r="F64" s="55"/>
      <c r="G64" s="55"/>
      <c r="H64" s="55"/>
      <c r="I64" s="55"/>
      <c r="J64" s="55"/>
      <c r="K64" s="172">
        <f t="shared" si="4"/>
        <v>0</v>
      </c>
      <c r="L64" s="120">
        <f t="shared" si="18"/>
        <v>0</v>
      </c>
      <c r="M64" s="120">
        <f t="shared" si="19"/>
        <v>0</v>
      </c>
      <c r="N64" s="120">
        <f t="shared" si="5"/>
        <v>0</v>
      </c>
      <c r="O64" s="120">
        <f t="shared" si="6"/>
        <v>0</v>
      </c>
      <c r="P64" s="173">
        <f t="shared" si="7"/>
        <v>0</v>
      </c>
      <c r="Q64" s="173">
        <f>IF(LEN(B64)&gt;0,2*'OSNOVNA PLAČA'!E58,"")</f>
        <v>0</v>
      </c>
      <c r="R64" s="174"/>
      <c r="AA64" s="155">
        <f>ROW()</f>
        <v>64</v>
      </c>
      <c r="AB64" s="91" t="e">
        <f t="shared" ca="1" si="8"/>
        <v>#N/A</v>
      </c>
      <c r="AC64" s="91" t="e">
        <f t="shared" ca="1" si="9"/>
        <v>#N/A</v>
      </c>
      <c r="AD64" s="92" t="e">
        <f t="shared" ca="1" si="20"/>
        <v>#N/A</v>
      </c>
      <c r="AE64" s="91" t="e">
        <f t="shared" ca="1" si="21"/>
        <v>#N/A</v>
      </c>
      <c r="AF64" s="92" t="e">
        <f t="shared" ca="1" si="22"/>
        <v>#N/A</v>
      </c>
      <c r="AG64" s="91" t="e">
        <f t="shared" ca="1" si="23"/>
        <v>#N/A</v>
      </c>
      <c r="AH64" s="91" t="e">
        <f t="shared" ca="1" si="14"/>
        <v>#N/A</v>
      </c>
      <c r="AI64" s="93" t="e">
        <f t="shared" ca="1" si="15"/>
        <v>#N/A</v>
      </c>
      <c r="AJ64" s="91" t="e">
        <f t="shared" ca="1" si="16"/>
        <v>#N/A</v>
      </c>
      <c r="AK64" s="91" t="e">
        <f t="shared" ca="1" si="17"/>
        <v>#N/A</v>
      </c>
    </row>
    <row r="65" spans="1:37" ht="25.5" customHeight="1" x14ac:dyDescent="0.2">
      <c r="A65" s="51">
        <f>'OSNOVNA PLAČA'!A59</f>
        <v>50</v>
      </c>
      <c r="B65" s="157" t="str">
        <f>IF(LEN('OSNOVNA PLAČA'!B59)&gt;0,'OSNOVNA PLAČA'!B59,"")</f>
        <v>A50</v>
      </c>
      <c r="C65" s="52">
        <f>IF(LEN(B65)&gt;0,'OSNOVNA PLAČA'!C59,"")</f>
        <v>0</v>
      </c>
      <c r="D65" s="54">
        <f>IF(LEN(B65)&gt;0,'OSNOVNA PLAČA'!D59,"")</f>
        <v>0</v>
      </c>
      <c r="E65" s="171">
        <f>IF(LEN(B65)&gt;0,SUM('OBRAČUNANA OSNOVNA PLAČA'!E59:G59),"")</f>
        <v>0</v>
      </c>
      <c r="F65" s="55"/>
      <c r="G65" s="55"/>
      <c r="H65" s="55"/>
      <c r="I65" s="55"/>
      <c r="J65" s="55"/>
      <c r="K65" s="172">
        <f t="shared" si="4"/>
        <v>0</v>
      </c>
      <c r="L65" s="120">
        <f t="shared" si="18"/>
        <v>0</v>
      </c>
      <c r="M65" s="120">
        <f t="shared" si="19"/>
        <v>0</v>
      </c>
      <c r="N65" s="120">
        <f t="shared" si="5"/>
        <v>0</v>
      </c>
      <c r="O65" s="120">
        <f t="shared" si="6"/>
        <v>0</v>
      </c>
      <c r="P65" s="173">
        <f t="shared" si="7"/>
        <v>0</v>
      </c>
      <c r="Q65" s="173">
        <f>IF(LEN(B65)&gt;0,2*'OSNOVNA PLAČA'!E59,"")</f>
        <v>0</v>
      </c>
      <c r="R65" s="174"/>
      <c r="AA65" s="155">
        <f>ROW()</f>
        <v>65</v>
      </c>
      <c r="AB65" s="91" t="e">
        <f t="shared" ca="1" si="8"/>
        <v>#N/A</v>
      </c>
      <c r="AC65" s="91" t="e">
        <f t="shared" ca="1" si="9"/>
        <v>#N/A</v>
      </c>
      <c r="AD65" s="92" t="e">
        <f t="shared" ca="1" si="20"/>
        <v>#N/A</v>
      </c>
      <c r="AE65" s="91" t="e">
        <f t="shared" ca="1" si="21"/>
        <v>#N/A</v>
      </c>
      <c r="AF65" s="92" t="e">
        <f t="shared" ca="1" si="22"/>
        <v>#N/A</v>
      </c>
      <c r="AG65" s="91" t="e">
        <f t="shared" ca="1" si="23"/>
        <v>#N/A</v>
      </c>
      <c r="AH65" s="91" t="e">
        <f t="shared" ca="1" si="14"/>
        <v>#N/A</v>
      </c>
      <c r="AI65" s="93" t="e">
        <f t="shared" ca="1" si="15"/>
        <v>#N/A</v>
      </c>
      <c r="AJ65" s="91" t="e">
        <f t="shared" ca="1" si="16"/>
        <v>#N/A</v>
      </c>
      <c r="AK65" s="91" t="e">
        <f t="shared" ca="1" si="17"/>
        <v>#N/A</v>
      </c>
    </row>
    <row r="66" spans="1:37" ht="25.5" customHeight="1" x14ac:dyDescent="0.2">
      <c r="A66" s="51">
        <f>'OSNOVNA PLAČA'!A60</f>
        <v>51</v>
      </c>
      <c r="B66" s="157" t="str">
        <f>IF(LEN('OSNOVNA PLAČA'!B60)&gt;0,'OSNOVNA PLAČA'!B60,"")</f>
        <v>A51</v>
      </c>
      <c r="C66" s="52">
        <f>IF(LEN(B66)&gt;0,'OSNOVNA PLAČA'!C60,"")</f>
        <v>0</v>
      </c>
      <c r="D66" s="54">
        <f>IF(LEN(B66)&gt;0,'OSNOVNA PLAČA'!D60,"")</f>
        <v>0</v>
      </c>
      <c r="E66" s="171">
        <f>IF(LEN(B66)&gt;0,SUM('OBRAČUNANA OSNOVNA PLAČA'!E60:G60),"")</f>
        <v>0</v>
      </c>
      <c r="F66" s="55"/>
      <c r="G66" s="55"/>
      <c r="H66" s="55"/>
      <c r="I66" s="55"/>
      <c r="J66" s="55"/>
      <c r="K66" s="172">
        <f t="shared" si="4"/>
        <v>0</v>
      </c>
      <c r="L66" s="120">
        <f t="shared" si="18"/>
        <v>0</v>
      </c>
      <c r="M66" s="120">
        <f t="shared" si="19"/>
        <v>0</v>
      </c>
      <c r="N66" s="120">
        <f t="shared" si="5"/>
        <v>0</v>
      </c>
      <c r="O66" s="120">
        <f t="shared" si="6"/>
        <v>0</v>
      </c>
      <c r="P66" s="173">
        <f t="shared" si="7"/>
        <v>0</v>
      </c>
      <c r="Q66" s="173">
        <f>IF(LEN(B66)&gt;0,2*'OSNOVNA PLAČA'!E60,"")</f>
        <v>0</v>
      </c>
      <c r="R66" s="174"/>
      <c r="AA66" s="155">
        <f>ROW()</f>
        <v>66</v>
      </c>
      <c r="AB66" s="91" t="e">
        <f t="shared" ca="1" si="8"/>
        <v>#N/A</v>
      </c>
      <c r="AC66" s="91" t="e">
        <f t="shared" ca="1" si="9"/>
        <v>#N/A</v>
      </c>
      <c r="AD66" s="92" t="e">
        <f t="shared" ca="1" si="20"/>
        <v>#N/A</v>
      </c>
      <c r="AE66" s="91" t="e">
        <f t="shared" ca="1" si="21"/>
        <v>#N/A</v>
      </c>
      <c r="AF66" s="92" t="e">
        <f t="shared" ca="1" si="22"/>
        <v>#N/A</v>
      </c>
      <c r="AG66" s="91" t="e">
        <f t="shared" ca="1" si="23"/>
        <v>#N/A</v>
      </c>
      <c r="AH66" s="91" t="e">
        <f t="shared" ca="1" si="14"/>
        <v>#N/A</v>
      </c>
      <c r="AI66" s="93" t="e">
        <f t="shared" ca="1" si="15"/>
        <v>#N/A</v>
      </c>
      <c r="AJ66" s="91" t="e">
        <f t="shared" ca="1" si="16"/>
        <v>#N/A</v>
      </c>
      <c r="AK66" s="91" t="e">
        <f t="shared" ca="1" si="17"/>
        <v>#N/A</v>
      </c>
    </row>
    <row r="67" spans="1:37" ht="25.5" customHeight="1" x14ac:dyDescent="0.2">
      <c r="A67" s="51">
        <f>'OSNOVNA PLAČA'!A61</f>
        <v>52</v>
      </c>
      <c r="B67" s="157" t="str">
        <f>IF(LEN('OSNOVNA PLAČA'!B61)&gt;0,'OSNOVNA PLAČA'!B61,"")</f>
        <v>A52</v>
      </c>
      <c r="C67" s="52">
        <f>IF(LEN(B67)&gt;0,'OSNOVNA PLAČA'!C61,"")</f>
        <v>0</v>
      </c>
      <c r="D67" s="54">
        <f>IF(LEN(B67)&gt;0,'OSNOVNA PLAČA'!D61,"")</f>
        <v>0</v>
      </c>
      <c r="E67" s="171">
        <f>IF(LEN(B67)&gt;0,SUM('OBRAČUNANA OSNOVNA PLAČA'!E61:G61),"")</f>
        <v>0</v>
      </c>
      <c r="F67" s="55"/>
      <c r="G67" s="55"/>
      <c r="H67" s="55"/>
      <c r="I67" s="55"/>
      <c r="J67" s="55"/>
      <c r="K67" s="172">
        <f t="shared" si="4"/>
        <v>0</v>
      </c>
      <c r="L67" s="120">
        <f t="shared" si="18"/>
        <v>0</v>
      </c>
      <c r="M67" s="120">
        <f t="shared" si="19"/>
        <v>0</v>
      </c>
      <c r="N67" s="120">
        <f t="shared" si="5"/>
        <v>0</v>
      </c>
      <c r="O67" s="120">
        <f t="shared" si="6"/>
        <v>0</v>
      </c>
      <c r="P67" s="173">
        <f t="shared" si="7"/>
        <v>0</v>
      </c>
      <c r="Q67" s="173">
        <f>IF(LEN(B67)&gt;0,2*'OSNOVNA PLAČA'!E61,"")</f>
        <v>0</v>
      </c>
      <c r="R67" s="174"/>
      <c r="AA67" s="155">
        <f>ROW()</f>
        <v>67</v>
      </c>
      <c r="AB67" s="91" t="e">
        <f t="shared" ca="1" si="8"/>
        <v>#N/A</v>
      </c>
      <c r="AC67" s="91" t="e">
        <f t="shared" ca="1" si="9"/>
        <v>#N/A</v>
      </c>
      <c r="AD67" s="92" t="e">
        <f t="shared" ca="1" si="20"/>
        <v>#N/A</v>
      </c>
      <c r="AE67" s="91" t="e">
        <f t="shared" ca="1" si="21"/>
        <v>#N/A</v>
      </c>
      <c r="AF67" s="92" t="e">
        <f t="shared" ca="1" si="22"/>
        <v>#N/A</v>
      </c>
      <c r="AG67" s="91" t="e">
        <f t="shared" ca="1" si="23"/>
        <v>#N/A</v>
      </c>
      <c r="AH67" s="91" t="e">
        <f t="shared" ca="1" si="14"/>
        <v>#N/A</v>
      </c>
      <c r="AI67" s="93" t="e">
        <f t="shared" ca="1" si="15"/>
        <v>#N/A</v>
      </c>
      <c r="AJ67" s="91" t="e">
        <f t="shared" ca="1" si="16"/>
        <v>#N/A</v>
      </c>
      <c r="AK67" s="91" t="e">
        <f t="shared" ca="1" si="17"/>
        <v>#N/A</v>
      </c>
    </row>
    <row r="68" spans="1:37" ht="25.5" customHeight="1" x14ac:dyDescent="0.2">
      <c r="A68" s="51">
        <f>'OSNOVNA PLAČA'!A62</f>
        <v>53</v>
      </c>
      <c r="B68" s="157" t="str">
        <f>IF(LEN('OSNOVNA PLAČA'!B62)&gt;0,'OSNOVNA PLAČA'!B62,"")</f>
        <v>A53</v>
      </c>
      <c r="C68" s="52">
        <f>IF(LEN(B68)&gt;0,'OSNOVNA PLAČA'!C62,"")</f>
        <v>0</v>
      </c>
      <c r="D68" s="54">
        <f>IF(LEN(B68)&gt;0,'OSNOVNA PLAČA'!D62,"")</f>
        <v>0</v>
      </c>
      <c r="E68" s="171">
        <f>IF(LEN(B68)&gt;0,SUM('OBRAČUNANA OSNOVNA PLAČA'!E62:G62),"")</f>
        <v>0</v>
      </c>
      <c r="F68" s="55"/>
      <c r="G68" s="55"/>
      <c r="H68" s="55"/>
      <c r="I68" s="55"/>
      <c r="J68" s="55"/>
      <c r="K68" s="172">
        <f t="shared" si="4"/>
        <v>0</v>
      </c>
      <c r="L68" s="120">
        <f t="shared" si="18"/>
        <v>0</v>
      </c>
      <c r="M68" s="120">
        <f t="shared" si="19"/>
        <v>0</v>
      </c>
      <c r="N68" s="120">
        <f t="shared" si="5"/>
        <v>0</v>
      </c>
      <c r="O68" s="120">
        <f t="shared" si="6"/>
        <v>0</v>
      </c>
      <c r="P68" s="173">
        <f t="shared" si="7"/>
        <v>0</v>
      </c>
      <c r="Q68" s="173">
        <f>IF(LEN(B68)&gt;0,2*'OSNOVNA PLAČA'!E62,"")</f>
        <v>0</v>
      </c>
      <c r="R68" s="174"/>
      <c r="AA68" s="155">
        <f>ROW()</f>
        <v>68</v>
      </c>
      <c r="AB68" s="91" t="e">
        <f t="shared" ca="1" si="8"/>
        <v>#N/A</v>
      </c>
      <c r="AC68" s="91" t="e">
        <f t="shared" ca="1" si="9"/>
        <v>#N/A</v>
      </c>
      <c r="AD68" s="92" t="e">
        <f t="shared" ca="1" si="20"/>
        <v>#N/A</v>
      </c>
      <c r="AE68" s="91" t="e">
        <f t="shared" ca="1" si="21"/>
        <v>#N/A</v>
      </c>
      <c r="AF68" s="92" t="e">
        <f t="shared" ca="1" si="22"/>
        <v>#N/A</v>
      </c>
      <c r="AG68" s="91" t="e">
        <f t="shared" ca="1" si="23"/>
        <v>#N/A</v>
      </c>
      <c r="AH68" s="91" t="e">
        <f t="shared" ca="1" si="14"/>
        <v>#N/A</v>
      </c>
      <c r="AI68" s="93" t="e">
        <f t="shared" ca="1" si="15"/>
        <v>#N/A</v>
      </c>
      <c r="AJ68" s="91" t="e">
        <f t="shared" ca="1" si="16"/>
        <v>#N/A</v>
      </c>
      <c r="AK68" s="91" t="e">
        <f t="shared" ca="1" si="17"/>
        <v>#N/A</v>
      </c>
    </row>
    <row r="69" spans="1:37" ht="25.5" customHeight="1" x14ac:dyDescent="0.2">
      <c r="A69" s="51">
        <f>'OSNOVNA PLAČA'!A63</f>
        <v>54</v>
      </c>
      <c r="B69" s="157" t="str">
        <f>IF(LEN('OSNOVNA PLAČA'!B63)&gt;0,'OSNOVNA PLAČA'!B63,"")</f>
        <v>A54</v>
      </c>
      <c r="C69" s="52">
        <f>IF(LEN(B69)&gt;0,'OSNOVNA PLAČA'!C63,"")</f>
        <v>0</v>
      </c>
      <c r="D69" s="54">
        <f>IF(LEN(B69)&gt;0,'OSNOVNA PLAČA'!D63,"")</f>
        <v>0</v>
      </c>
      <c r="E69" s="171">
        <f>IF(LEN(B69)&gt;0,SUM('OBRAČUNANA OSNOVNA PLAČA'!E63:G63),"")</f>
        <v>0</v>
      </c>
      <c r="F69" s="55"/>
      <c r="G69" s="55"/>
      <c r="H69" s="55"/>
      <c r="I69" s="55"/>
      <c r="J69" s="55"/>
      <c r="K69" s="172">
        <f t="shared" si="4"/>
        <v>0</v>
      </c>
      <c r="L69" s="120">
        <f t="shared" si="18"/>
        <v>0</v>
      </c>
      <c r="M69" s="120">
        <f t="shared" si="19"/>
        <v>0</v>
      </c>
      <c r="N69" s="120">
        <f t="shared" si="5"/>
        <v>0</v>
      </c>
      <c r="O69" s="120">
        <f t="shared" si="6"/>
        <v>0</v>
      </c>
      <c r="P69" s="173">
        <f t="shared" si="7"/>
        <v>0</v>
      </c>
      <c r="Q69" s="173">
        <f>IF(LEN(B69)&gt;0,2*'OSNOVNA PLAČA'!E63,"")</f>
        <v>0</v>
      </c>
      <c r="R69" s="174"/>
      <c r="AA69" s="155">
        <f>ROW()</f>
        <v>69</v>
      </c>
      <c r="AB69" s="91" t="e">
        <f t="shared" ca="1" si="8"/>
        <v>#N/A</v>
      </c>
      <c r="AC69" s="91" t="e">
        <f t="shared" ca="1" si="9"/>
        <v>#N/A</v>
      </c>
      <c r="AD69" s="92" t="e">
        <f t="shared" ca="1" si="20"/>
        <v>#N/A</v>
      </c>
      <c r="AE69" s="91" t="e">
        <f t="shared" ca="1" si="21"/>
        <v>#N/A</v>
      </c>
      <c r="AF69" s="92" t="e">
        <f t="shared" ca="1" si="22"/>
        <v>#N/A</v>
      </c>
      <c r="AG69" s="91" t="e">
        <f t="shared" ca="1" si="23"/>
        <v>#N/A</v>
      </c>
      <c r="AH69" s="91" t="e">
        <f t="shared" ca="1" si="14"/>
        <v>#N/A</v>
      </c>
      <c r="AI69" s="93" t="e">
        <f t="shared" ca="1" si="15"/>
        <v>#N/A</v>
      </c>
      <c r="AJ69" s="91" t="e">
        <f t="shared" ca="1" si="16"/>
        <v>#N/A</v>
      </c>
      <c r="AK69" s="91" t="e">
        <f t="shared" ca="1" si="17"/>
        <v>#N/A</v>
      </c>
    </row>
    <row r="70" spans="1:37" ht="25.5" customHeight="1" x14ac:dyDescent="0.2">
      <c r="A70" s="51">
        <f>'OSNOVNA PLAČA'!A64</f>
        <v>55</v>
      </c>
      <c r="B70" s="157" t="str">
        <f>IF(LEN('OSNOVNA PLAČA'!B64)&gt;0,'OSNOVNA PLAČA'!B64,"")</f>
        <v>A55</v>
      </c>
      <c r="C70" s="52">
        <f>IF(LEN(B70)&gt;0,'OSNOVNA PLAČA'!C64,"")</f>
        <v>0</v>
      </c>
      <c r="D70" s="54">
        <f>IF(LEN(B70)&gt;0,'OSNOVNA PLAČA'!D64,"")</f>
        <v>0</v>
      </c>
      <c r="E70" s="171">
        <f>IF(LEN(B70)&gt;0,SUM('OBRAČUNANA OSNOVNA PLAČA'!E64:G64),"")</f>
        <v>0</v>
      </c>
      <c r="F70" s="55"/>
      <c r="G70" s="55"/>
      <c r="H70" s="55"/>
      <c r="I70" s="55"/>
      <c r="J70" s="55"/>
      <c r="K70" s="172">
        <f t="shared" si="4"/>
        <v>0</v>
      </c>
      <c r="L70" s="120">
        <f t="shared" si="18"/>
        <v>0</v>
      </c>
      <c r="M70" s="120">
        <f t="shared" si="19"/>
        <v>0</v>
      </c>
      <c r="N70" s="120">
        <f t="shared" si="5"/>
        <v>0</v>
      </c>
      <c r="O70" s="120">
        <f t="shared" si="6"/>
        <v>0</v>
      </c>
      <c r="P70" s="173">
        <f t="shared" si="7"/>
        <v>0</v>
      </c>
      <c r="Q70" s="173">
        <f>IF(LEN(B70)&gt;0,2*'OSNOVNA PLAČA'!E64,"")</f>
        <v>0</v>
      </c>
      <c r="R70" s="174"/>
      <c r="AA70" s="155">
        <f>ROW()</f>
        <v>70</v>
      </c>
      <c r="AB70" s="91" t="e">
        <f t="shared" ca="1" si="8"/>
        <v>#N/A</v>
      </c>
      <c r="AC70" s="91" t="e">
        <f t="shared" ca="1" si="9"/>
        <v>#N/A</v>
      </c>
      <c r="AD70" s="92" t="e">
        <f t="shared" ca="1" si="20"/>
        <v>#N/A</v>
      </c>
      <c r="AE70" s="91" t="e">
        <f t="shared" ca="1" si="21"/>
        <v>#N/A</v>
      </c>
      <c r="AF70" s="92" t="e">
        <f t="shared" ca="1" si="22"/>
        <v>#N/A</v>
      </c>
      <c r="AG70" s="91" t="e">
        <f t="shared" ca="1" si="23"/>
        <v>#N/A</v>
      </c>
      <c r="AH70" s="91" t="e">
        <f t="shared" ca="1" si="14"/>
        <v>#N/A</v>
      </c>
      <c r="AI70" s="93" t="e">
        <f t="shared" ca="1" si="15"/>
        <v>#N/A</v>
      </c>
      <c r="AJ70" s="91" t="e">
        <f t="shared" ca="1" si="16"/>
        <v>#N/A</v>
      </c>
      <c r="AK70" s="91" t="e">
        <f t="shared" ca="1" si="17"/>
        <v>#N/A</v>
      </c>
    </row>
    <row r="71" spans="1:37" ht="25.5" customHeight="1" x14ac:dyDescent="0.2">
      <c r="A71" s="51">
        <f>'OSNOVNA PLAČA'!A65</f>
        <v>56</v>
      </c>
      <c r="B71" s="157" t="str">
        <f>IF(LEN('OSNOVNA PLAČA'!B65)&gt;0,'OSNOVNA PLAČA'!B65,"")</f>
        <v>A56</v>
      </c>
      <c r="C71" s="52">
        <f>IF(LEN(B71)&gt;0,'OSNOVNA PLAČA'!C65,"")</f>
        <v>0</v>
      </c>
      <c r="D71" s="54">
        <f>IF(LEN(B71)&gt;0,'OSNOVNA PLAČA'!D65,"")</f>
        <v>0</v>
      </c>
      <c r="E71" s="171">
        <f>IF(LEN(B71)&gt;0,SUM('OBRAČUNANA OSNOVNA PLAČA'!E65:G65),"")</f>
        <v>0</v>
      </c>
      <c r="F71" s="55"/>
      <c r="G71" s="55"/>
      <c r="H71" s="55"/>
      <c r="I71" s="55"/>
      <c r="J71" s="55"/>
      <c r="K71" s="172">
        <f t="shared" si="4"/>
        <v>0</v>
      </c>
      <c r="L71" s="120">
        <f t="shared" si="18"/>
        <v>0</v>
      </c>
      <c r="M71" s="120">
        <f t="shared" si="19"/>
        <v>0</v>
      </c>
      <c r="N71" s="120">
        <f t="shared" si="5"/>
        <v>0</v>
      </c>
      <c r="O71" s="120">
        <f t="shared" si="6"/>
        <v>0</v>
      </c>
      <c r="P71" s="173">
        <f t="shared" si="7"/>
        <v>0</v>
      </c>
      <c r="Q71" s="173">
        <f>IF(LEN(B71)&gt;0,2*'OSNOVNA PLAČA'!E65,"")</f>
        <v>0</v>
      </c>
      <c r="R71" s="174"/>
      <c r="AA71" s="155">
        <f>ROW()</f>
        <v>71</v>
      </c>
      <c r="AB71" s="91" t="e">
        <f t="shared" ca="1" si="8"/>
        <v>#N/A</v>
      </c>
      <c r="AC71" s="91" t="e">
        <f t="shared" ca="1" si="9"/>
        <v>#N/A</v>
      </c>
      <c r="AD71" s="92" t="e">
        <f t="shared" ca="1" si="20"/>
        <v>#N/A</v>
      </c>
      <c r="AE71" s="91" t="e">
        <f t="shared" ca="1" si="21"/>
        <v>#N/A</v>
      </c>
      <c r="AF71" s="92" t="e">
        <f t="shared" ca="1" si="22"/>
        <v>#N/A</v>
      </c>
      <c r="AG71" s="91" t="e">
        <f t="shared" ca="1" si="23"/>
        <v>#N/A</v>
      </c>
      <c r="AH71" s="91" t="e">
        <f t="shared" ca="1" si="14"/>
        <v>#N/A</v>
      </c>
      <c r="AI71" s="93" t="e">
        <f t="shared" ca="1" si="15"/>
        <v>#N/A</v>
      </c>
      <c r="AJ71" s="91" t="e">
        <f t="shared" ca="1" si="16"/>
        <v>#N/A</v>
      </c>
      <c r="AK71" s="91" t="e">
        <f t="shared" ca="1" si="17"/>
        <v>#N/A</v>
      </c>
    </row>
    <row r="72" spans="1:37" ht="25.5" customHeight="1" x14ac:dyDescent="0.2">
      <c r="A72" s="51">
        <f>'OSNOVNA PLAČA'!A66</f>
        <v>57</v>
      </c>
      <c r="B72" s="157" t="str">
        <f>IF(LEN('OSNOVNA PLAČA'!B66)&gt;0,'OSNOVNA PLAČA'!B66,"")</f>
        <v>A57</v>
      </c>
      <c r="C72" s="52">
        <f>IF(LEN(B72)&gt;0,'OSNOVNA PLAČA'!C66,"")</f>
        <v>0</v>
      </c>
      <c r="D72" s="54">
        <f>IF(LEN(B72)&gt;0,'OSNOVNA PLAČA'!D66,"")</f>
        <v>0</v>
      </c>
      <c r="E72" s="171">
        <f>IF(LEN(B72)&gt;0,SUM('OBRAČUNANA OSNOVNA PLAČA'!E66:G66),"")</f>
        <v>0</v>
      </c>
      <c r="F72" s="55"/>
      <c r="G72" s="55"/>
      <c r="H72" s="55"/>
      <c r="I72" s="55"/>
      <c r="J72" s="55"/>
      <c r="K72" s="172">
        <f t="shared" si="4"/>
        <v>0</v>
      </c>
      <c r="L72" s="120">
        <f t="shared" si="18"/>
        <v>0</v>
      </c>
      <c r="M72" s="120">
        <f t="shared" si="19"/>
        <v>0</v>
      </c>
      <c r="N72" s="120">
        <f t="shared" si="5"/>
        <v>0</v>
      </c>
      <c r="O72" s="120">
        <f t="shared" si="6"/>
        <v>0</v>
      </c>
      <c r="P72" s="173">
        <f t="shared" si="7"/>
        <v>0</v>
      </c>
      <c r="Q72" s="173">
        <f>IF(LEN(B72)&gt;0,2*'OSNOVNA PLAČA'!E66,"")</f>
        <v>0</v>
      </c>
      <c r="R72" s="174"/>
      <c r="AA72" s="155">
        <f>ROW()</f>
        <v>72</v>
      </c>
      <c r="AB72" s="91" t="e">
        <f t="shared" ca="1" si="8"/>
        <v>#N/A</v>
      </c>
      <c r="AC72" s="91" t="e">
        <f t="shared" ca="1" si="9"/>
        <v>#N/A</v>
      </c>
      <c r="AD72" s="92" t="e">
        <f t="shared" ca="1" si="20"/>
        <v>#N/A</v>
      </c>
      <c r="AE72" s="91" t="e">
        <f t="shared" ca="1" si="21"/>
        <v>#N/A</v>
      </c>
      <c r="AF72" s="92" t="e">
        <f t="shared" ca="1" si="22"/>
        <v>#N/A</v>
      </c>
      <c r="AG72" s="91" t="e">
        <f t="shared" ca="1" si="23"/>
        <v>#N/A</v>
      </c>
      <c r="AH72" s="91" t="e">
        <f t="shared" ca="1" si="14"/>
        <v>#N/A</v>
      </c>
      <c r="AI72" s="93" t="e">
        <f t="shared" ca="1" si="15"/>
        <v>#N/A</v>
      </c>
      <c r="AJ72" s="91" t="e">
        <f t="shared" ca="1" si="16"/>
        <v>#N/A</v>
      </c>
      <c r="AK72" s="91" t="e">
        <f t="shared" ca="1" si="17"/>
        <v>#N/A</v>
      </c>
    </row>
    <row r="73" spans="1:37" ht="25.5" customHeight="1" x14ac:dyDescent="0.2">
      <c r="A73" s="51">
        <f>'OSNOVNA PLAČA'!A67</f>
        <v>58</v>
      </c>
      <c r="B73" s="157" t="str">
        <f>IF(LEN('OSNOVNA PLAČA'!B67)&gt;0,'OSNOVNA PLAČA'!B67,"")</f>
        <v>A58</v>
      </c>
      <c r="C73" s="52">
        <f>IF(LEN(B73)&gt;0,'OSNOVNA PLAČA'!C67,"")</f>
        <v>0</v>
      </c>
      <c r="D73" s="54">
        <f>IF(LEN(B73)&gt;0,'OSNOVNA PLAČA'!D67,"")</f>
        <v>0</v>
      </c>
      <c r="E73" s="171">
        <f>IF(LEN(B73)&gt;0,SUM('OBRAČUNANA OSNOVNA PLAČA'!E67:G67),"")</f>
        <v>0</v>
      </c>
      <c r="F73" s="55"/>
      <c r="G73" s="55"/>
      <c r="H73" s="55"/>
      <c r="I73" s="55"/>
      <c r="J73" s="55"/>
      <c r="K73" s="172">
        <f t="shared" si="4"/>
        <v>0</v>
      </c>
      <c r="L73" s="120">
        <f t="shared" si="18"/>
        <v>0</v>
      </c>
      <c r="M73" s="120">
        <f t="shared" si="19"/>
        <v>0</v>
      </c>
      <c r="N73" s="120">
        <f t="shared" si="5"/>
        <v>0</v>
      </c>
      <c r="O73" s="120">
        <f t="shared" si="6"/>
        <v>0</v>
      </c>
      <c r="P73" s="173">
        <f t="shared" si="7"/>
        <v>0</v>
      </c>
      <c r="Q73" s="173">
        <f>IF(LEN(B73)&gt;0,2*'OSNOVNA PLAČA'!E67,"")</f>
        <v>0</v>
      </c>
      <c r="R73" s="174"/>
      <c r="AA73" s="155">
        <f>ROW()</f>
        <v>73</v>
      </c>
      <c r="AB73" s="91" t="e">
        <f t="shared" ca="1" si="8"/>
        <v>#N/A</v>
      </c>
      <c r="AC73" s="91" t="e">
        <f t="shared" ca="1" si="9"/>
        <v>#N/A</v>
      </c>
      <c r="AD73" s="92" t="e">
        <f t="shared" ca="1" si="20"/>
        <v>#N/A</v>
      </c>
      <c r="AE73" s="91" t="e">
        <f t="shared" ca="1" si="21"/>
        <v>#N/A</v>
      </c>
      <c r="AF73" s="92" t="e">
        <f t="shared" ca="1" si="22"/>
        <v>#N/A</v>
      </c>
      <c r="AG73" s="91" t="e">
        <f t="shared" ca="1" si="23"/>
        <v>#N/A</v>
      </c>
      <c r="AH73" s="91" t="e">
        <f t="shared" ca="1" si="14"/>
        <v>#N/A</v>
      </c>
      <c r="AI73" s="93" t="e">
        <f t="shared" ca="1" si="15"/>
        <v>#N/A</v>
      </c>
      <c r="AJ73" s="91" t="e">
        <f t="shared" ca="1" si="16"/>
        <v>#N/A</v>
      </c>
      <c r="AK73" s="91" t="e">
        <f t="shared" ca="1" si="17"/>
        <v>#N/A</v>
      </c>
    </row>
    <row r="74" spans="1:37" ht="25.5" customHeight="1" x14ac:dyDescent="0.2">
      <c r="A74" s="51">
        <f>'OSNOVNA PLAČA'!A68</f>
        <v>59</v>
      </c>
      <c r="B74" s="157" t="str">
        <f>IF(LEN('OSNOVNA PLAČA'!B68)&gt;0,'OSNOVNA PLAČA'!B68,"")</f>
        <v>A59</v>
      </c>
      <c r="C74" s="52">
        <f>IF(LEN(B74)&gt;0,'OSNOVNA PLAČA'!C68,"")</f>
        <v>0</v>
      </c>
      <c r="D74" s="54">
        <f>IF(LEN(B74)&gt;0,'OSNOVNA PLAČA'!D68,"")</f>
        <v>0</v>
      </c>
      <c r="E74" s="171">
        <f>IF(LEN(B74)&gt;0,SUM('OBRAČUNANA OSNOVNA PLAČA'!E68:G68),"")</f>
        <v>0</v>
      </c>
      <c r="F74" s="55"/>
      <c r="G74" s="55"/>
      <c r="H74" s="55"/>
      <c r="I74" s="55"/>
      <c r="J74" s="55"/>
      <c r="K74" s="172">
        <f t="shared" si="4"/>
        <v>0</v>
      </c>
      <c r="L74" s="120">
        <f t="shared" si="18"/>
        <v>0</v>
      </c>
      <c r="M74" s="120">
        <f t="shared" si="19"/>
        <v>0</v>
      </c>
      <c r="N74" s="120">
        <f t="shared" si="5"/>
        <v>0</v>
      </c>
      <c r="O74" s="120">
        <f t="shared" si="6"/>
        <v>0</v>
      </c>
      <c r="P74" s="173">
        <f t="shared" si="7"/>
        <v>0</v>
      </c>
      <c r="Q74" s="173">
        <f>IF(LEN(B74)&gt;0,2*'OSNOVNA PLAČA'!E68,"")</f>
        <v>0</v>
      </c>
      <c r="R74" s="174"/>
      <c r="AA74" s="155">
        <f>ROW()</f>
        <v>74</v>
      </c>
      <c r="AB74" s="91" t="e">
        <f t="shared" ca="1" si="8"/>
        <v>#N/A</v>
      </c>
      <c r="AC74" s="91" t="e">
        <f t="shared" ca="1" si="9"/>
        <v>#N/A</v>
      </c>
      <c r="AD74" s="92" t="e">
        <f t="shared" ca="1" si="20"/>
        <v>#N/A</v>
      </c>
      <c r="AE74" s="91" t="e">
        <f t="shared" ca="1" si="21"/>
        <v>#N/A</v>
      </c>
      <c r="AF74" s="92" t="e">
        <f t="shared" ca="1" si="22"/>
        <v>#N/A</v>
      </c>
      <c r="AG74" s="91" t="e">
        <f t="shared" ca="1" si="23"/>
        <v>#N/A</v>
      </c>
      <c r="AH74" s="91" t="e">
        <f t="shared" ca="1" si="14"/>
        <v>#N/A</v>
      </c>
      <c r="AI74" s="93" t="e">
        <f t="shared" ca="1" si="15"/>
        <v>#N/A</v>
      </c>
      <c r="AJ74" s="91" t="e">
        <f t="shared" ca="1" si="16"/>
        <v>#N/A</v>
      </c>
      <c r="AK74" s="91" t="e">
        <f t="shared" ca="1" si="17"/>
        <v>#N/A</v>
      </c>
    </row>
    <row r="75" spans="1:37" ht="25.5" customHeight="1" x14ac:dyDescent="0.2">
      <c r="A75" s="51">
        <f>'OSNOVNA PLAČA'!A69</f>
        <v>60</v>
      </c>
      <c r="B75" s="157" t="str">
        <f>IF(LEN('OSNOVNA PLAČA'!B69)&gt;0,'OSNOVNA PLAČA'!B69,"")</f>
        <v>A60</v>
      </c>
      <c r="C75" s="52">
        <f>IF(LEN(B75)&gt;0,'OSNOVNA PLAČA'!C69,"")</f>
        <v>0</v>
      </c>
      <c r="D75" s="54">
        <f>IF(LEN(B75)&gt;0,'OSNOVNA PLAČA'!D69,"")</f>
        <v>0</v>
      </c>
      <c r="E75" s="171">
        <f>IF(LEN(B75)&gt;0,SUM('OBRAČUNANA OSNOVNA PLAČA'!E69:G69),"")</f>
        <v>0</v>
      </c>
      <c r="F75" s="55"/>
      <c r="G75" s="55"/>
      <c r="H75" s="55"/>
      <c r="I75" s="55"/>
      <c r="J75" s="55"/>
      <c r="K75" s="172">
        <f t="shared" si="4"/>
        <v>0</v>
      </c>
      <c r="L75" s="120">
        <f t="shared" si="18"/>
        <v>0</v>
      </c>
      <c r="M75" s="120">
        <f t="shared" si="19"/>
        <v>0</v>
      </c>
      <c r="N75" s="120">
        <f t="shared" si="5"/>
        <v>0</v>
      </c>
      <c r="O75" s="120">
        <f t="shared" si="6"/>
        <v>0</v>
      </c>
      <c r="P75" s="173">
        <f t="shared" si="7"/>
        <v>0</v>
      </c>
      <c r="Q75" s="173">
        <f>IF(LEN(B75)&gt;0,2*'OSNOVNA PLAČA'!E69,"")</f>
        <v>0</v>
      </c>
      <c r="R75" s="174"/>
      <c r="AA75" s="155">
        <f>ROW()</f>
        <v>75</v>
      </c>
      <c r="AB75" s="91" t="e">
        <f t="shared" ca="1" si="8"/>
        <v>#N/A</v>
      </c>
      <c r="AC75" s="91" t="e">
        <f t="shared" ca="1" si="9"/>
        <v>#N/A</v>
      </c>
      <c r="AD75" s="92" t="e">
        <f t="shared" ca="1" si="20"/>
        <v>#N/A</v>
      </c>
      <c r="AE75" s="91" t="e">
        <f t="shared" ca="1" si="21"/>
        <v>#N/A</v>
      </c>
      <c r="AF75" s="92" t="e">
        <f t="shared" ca="1" si="22"/>
        <v>#N/A</v>
      </c>
      <c r="AG75" s="91" t="e">
        <f t="shared" ca="1" si="23"/>
        <v>#N/A</v>
      </c>
      <c r="AH75" s="91" t="e">
        <f t="shared" ca="1" si="14"/>
        <v>#N/A</v>
      </c>
      <c r="AI75" s="93" t="e">
        <f t="shared" ca="1" si="15"/>
        <v>#N/A</v>
      </c>
      <c r="AJ75" s="91" t="e">
        <f t="shared" ca="1" si="16"/>
        <v>#N/A</v>
      </c>
      <c r="AK75" s="91" t="e">
        <f t="shared" ca="1" si="17"/>
        <v>#N/A</v>
      </c>
    </row>
    <row r="76" spans="1:37" ht="25.5" customHeight="1" x14ac:dyDescent="0.2">
      <c r="A76" s="51">
        <f>'OSNOVNA PLAČA'!A70</f>
        <v>61</v>
      </c>
      <c r="B76" s="157" t="str">
        <f>IF(LEN('OSNOVNA PLAČA'!B70)&gt;0,'OSNOVNA PLAČA'!B70,"")</f>
        <v>A61</v>
      </c>
      <c r="C76" s="52">
        <f>IF(LEN(B76)&gt;0,'OSNOVNA PLAČA'!C70,"")</f>
        <v>0</v>
      </c>
      <c r="D76" s="54">
        <f>IF(LEN(B76)&gt;0,'OSNOVNA PLAČA'!D70,"")</f>
        <v>0</v>
      </c>
      <c r="E76" s="171">
        <f>IF(LEN(B76)&gt;0,SUM('OBRAČUNANA OSNOVNA PLAČA'!E70:G70),"")</f>
        <v>0</v>
      </c>
      <c r="F76" s="55"/>
      <c r="G76" s="55"/>
      <c r="H76" s="55"/>
      <c r="I76" s="55"/>
      <c r="J76" s="55"/>
      <c r="K76" s="172">
        <f t="shared" si="4"/>
        <v>0</v>
      </c>
      <c r="L76" s="120">
        <f t="shared" si="18"/>
        <v>0</v>
      </c>
      <c r="M76" s="120">
        <f t="shared" si="19"/>
        <v>0</v>
      </c>
      <c r="N76" s="120">
        <f t="shared" si="5"/>
        <v>0</v>
      </c>
      <c r="O76" s="120">
        <f t="shared" si="6"/>
        <v>0</v>
      </c>
      <c r="P76" s="173">
        <f t="shared" si="7"/>
        <v>0</v>
      </c>
      <c r="Q76" s="173">
        <f>IF(LEN(B76)&gt;0,2*'OSNOVNA PLAČA'!E70,"")</f>
        <v>0</v>
      </c>
      <c r="R76" s="174"/>
      <c r="AA76" s="155">
        <f>ROW()</f>
        <v>76</v>
      </c>
      <c r="AB76" s="91" t="e">
        <f t="shared" ca="1" si="8"/>
        <v>#N/A</v>
      </c>
      <c r="AC76" s="91" t="e">
        <f t="shared" ca="1" si="9"/>
        <v>#N/A</v>
      </c>
      <c r="AD76" s="92" t="e">
        <f t="shared" ca="1" si="20"/>
        <v>#N/A</v>
      </c>
      <c r="AE76" s="91" t="e">
        <f t="shared" ca="1" si="21"/>
        <v>#N/A</v>
      </c>
      <c r="AF76" s="92" t="e">
        <f t="shared" ca="1" si="22"/>
        <v>#N/A</v>
      </c>
      <c r="AG76" s="91" t="e">
        <f t="shared" ca="1" si="23"/>
        <v>#N/A</v>
      </c>
      <c r="AH76" s="91" t="e">
        <f t="shared" ca="1" si="14"/>
        <v>#N/A</v>
      </c>
      <c r="AI76" s="93" t="e">
        <f t="shared" ca="1" si="15"/>
        <v>#N/A</v>
      </c>
      <c r="AJ76" s="91" t="e">
        <f t="shared" ca="1" si="16"/>
        <v>#N/A</v>
      </c>
      <c r="AK76" s="91" t="e">
        <f t="shared" ca="1" si="17"/>
        <v>#N/A</v>
      </c>
    </row>
    <row r="77" spans="1:37" ht="25.5" customHeight="1" x14ac:dyDescent="0.2">
      <c r="A77" s="51">
        <f>'OSNOVNA PLAČA'!A71</f>
        <v>62</v>
      </c>
      <c r="B77" s="157" t="str">
        <f>IF(LEN('OSNOVNA PLAČA'!B71)&gt;0,'OSNOVNA PLAČA'!B71,"")</f>
        <v>A62</v>
      </c>
      <c r="C77" s="52">
        <f>IF(LEN(B77)&gt;0,'OSNOVNA PLAČA'!C71,"")</f>
        <v>0</v>
      </c>
      <c r="D77" s="54">
        <f>IF(LEN(B77)&gt;0,'OSNOVNA PLAČA'!D71,"")</f>
        <v>0</v>
      </c>
      <c r="E77" s="171">
        <f>IF(LEN(B77)&gt;0,SUM('OBRAČUNANA OSNOVNA PLAČA'!E71:G71),"")</f>
        <v>0</v>
      </c>
      <c r="F77" s="55"/>
      <c r="G77" s="55"/>
      <c r="H77" s="55"/>
      <c r="I77" s="55"/>
      <c r="J77" s="55"/>
      <c r="K77" s="172">
        <f t="shared" si="4"/>
        <v>0</v>
      </c>
      <c r="L77" s="120">
        <f t="shared" si="18"/>
        <v>0</v>
      </c>
      <c r="M77" s="120">
        <f t="shared" si="19"/>
        <v>0</v>
      </c>
      <c r="N77" s="120">
        <f t="shared" si="5"/>
        <v>0</v>
      </c>
      <c r="O77" s="120">
        <f t="shared" si="6"/>
        <v>0</v>
      </c>
      <c r="P77" s="173">
        <f t="shared" si="7"/>
        <v>0</v>
      </c>
      <c r="Q77" s="173">
        <f>IF(LEN(B77)&gt;0,2*'OSNOVNA PLAČA'!E71,"")</f>
        <v>0</v>
      </c>
      <c r="R77" s="174"/>
      <c r="AA77" s="155">
        <f>ROW()</f>
        <v>77</v>
      </c>
      <c r="AB77" s="91" t="e">
        <f t="shared" ca="1" si="8"/>
        <v>#N/A</v>
      </c>
      <c r="AC77" s="91" t="e">
        <f t="shared" ca="1" si="9"/>
        <v>#N/A</v>
      </c>
      <c r="AD77" s="92" t="e">
        <f t="shared" ca="1" si="20"/>
        <v>#N/A</v>
      </c>
      <c r="AE77" s="91" t="e">
        <f t="shared" ca="1" si="21"/>
        <v>#N/A</v>
      </c>
      <c r="AF77" s="92" t="e">
        <f t="shared" ca="1" si="22"/>
        <v>#N/A</v>
      </c>
      <c r="AG77" s="91" t="e">
        <f t="shared" ca="1" si="23"/>
        <v>#N/A</v>
      </c>
      <c r="AH77" s="91" t="e">
        <f t="shared" ca="1" si="14"/>
        <v>#N/A</v>
      </c>
      <c r="AI77" s="93" t="e">
        <f t="shared" ca="1" si="15"/>
        <v>#N/A</v>
      </c>
      <c r="AJ77" s="91" t="e">
        <f t="shared" ca="1" si="16"/>
        <v>#N/A</v>
      </c>
      <c r="AK77" s="91" t="e">
        <f t="shared" ca="1" si="17"/>
        <v>#N/A</v>
      </c>
    </row>
    <row r="78" spans="1:37" ht="25.5" customHeight="1" x14ac:dyDescent="0.2">
      <c r="A78" s="51">
        <f>'OSNOVNA PLAČA'!A72</f>
        <v>63</v>
      </c>
      <c r="B78" s="157" t="str">
        <f>IF(LEN('OSNOVNA PLAČA'!B72)&gt;0,'OSNOVNA PLAČA'!B72,"")</f>
        <v>A63</v>
      </c>
      <c r="C78" s="52">
        <f>IF(LEN(B78)&gt;0,'OSNOVNA PLAČA'!C72,"")</f>
        <v>0</v>
      </c>
      <c r="D78" s="54">
        <f>IF(LEN(B78)&gt;0,'OSNOVNA PLAČA'!D72,"")</f>
        <v>0</v>
      </c>
      <c r="E78" s="171">
        <f>IF(LEN(B78)&gt;0,SUM('OBRAČUNANA OSNOVNA PLAČA'!E72:G72),"")</f>
        <v>0</v>
      </c>
      <c r="F78" s="55"/>
      <c r="G78" s="55"/>
      <c r="H78" s="55"/>
      <c r="I78" s="55"/>
      <c r="J78" s="55"/>
      <c r="K78" s="172">
        <f t="shared" si="4"/>
        <v>0</v>
      </c>
      <c r="L78" s="120">
        <f t="shared" si="18"/>
        <v>0</v>
      </c>
      <c r="M78" s="120">
        <f t="shared" si="19"/>
        <v>0</v>
      </c>
      <c r="N78" s="120">
        <f t="shared" si="5"/>
        <v>0</v>
      </c>
      <c r="O78" s="120">
        <f t="shared" si="6"/>
        <v>0</v>
      </c>
      <c r="P78" s="173">
        <f t="shared" si="7"/>
        <v>0</v>
      </c>
      <c r="Q78" s="173">
        <f>IF(LEN(B78)&gt;0,2*'OSNOVNA PLAČA'!E72,"")</f>
        <v>0</v>
      </c>
      <c r="R78" s="174"/>
      <c r="AA78" s="155">
        <f>ROW()</f>
        <v>78</v>
      </c>
      <c r="AB78" s="91" t="e">
        <f t="shared" ca="1" si="8"/>
        <v>#N/A</v>
      </c>
      <c r="AC78" s="91" t="e">
        <f t="shared" ca="1" si="9"/>
        <v>#N/A</v>
      </c>
      <c r="AD78" s="92" t="e">
        <f t="shared" ca="1" si="20"/>
        <v>#N/A</v>
      </c>
      <c r="AE78" s="91" t="e">
        <f t="shared" ca="1" si="21"/>
        <v>#N/A</v>
      </c>
      <c r="AF78" s="92" t="e">
        <f t="shared" ca="1" si="22"/>
        <v>#N/A</v>
      </c>
      <c r="AG78" s="91" t="e">
        <f t="shared" ca="1" si="23"/>
        <v>#N/A</v>
      </c>
      <c r="AH78" s="91" t="e">
        <f t="shared" ca="1" si="14"/>
        <v>#N/A</v>
      </c>
      <c r="AI78" s="93" t="e">
        <f t="shared" ca="1" si="15"/>
        <v>#N/A</v>
      </c>
      <c r="AJ78" s="91" t="e">
        <f t="shared" ca="1" si="16"/>
        <v>#N/A</v>
      </c>
      <c r="AK78" s="91" t="e">
        <f t="shared" ca="1" si="17"/>
        <v>#N/A</v>
      </c>
    </row>
    <row r="79" spans="1:37" ht="25.5" customHeight="1" x14ac:dyDescent="0.2">
      <c r="A79" s="51">
        <f>'OSNOVNA PLAČA'!A73</f>
        <v>64</v>
      </c>
      <c r="B79" s="157" t="str">
        <f>IF(LEN('OSNOVNA PLAČA'!B73)&gt;0,'OSNOVNA PLAČA'!B73,"")</f>
        <v>A64</v>
      </c>
      <c r="C79" s="52">
        <f>IF(LEN(B79)&gt;0,'OSNOVNA PLAČA'!C73,"")</f>
        <v>0</v>
      </c>
      <c r="D79" s="54">
        <f>IF(LEN(B79)&gt;0,'OSNOVNA PLAČA'!D73,"")</f>
        <v>0</v>
      </c>
      <c r="E79" s="171">
        <f>IF(LEN(B79)&gt;0,SUM('OBRAČUNANA OSNOVNA PLAČA'!E73:G73),"")</f>
        <v>0</v>
      </c>
      <c r="F79" s="55"/>
      <c r="G79" s="55"/>
      <c r="H79" s="55"/>
      <c r="I79" s="55"/>
      <c r="J79" s="55"/>
      <c r="K79" s="172">
        <f t="shared" si="4"/>
        <v>0</v>
      </c>
      <c r="L79" s="120">
        <f t="shared" si="18"/>
        <v>0</v>
      </c>
      <c r="M79" s="120">
        <f t="shared" si="19"/>
        <v>0</v>
      </c>
      <c r="N79" s="120">
        <f t="shared" si="5"/>
        <v>0</v>
      </c>
      <c r="O79" s="120">
        <f t="shared" si="6"/>
        <v>0</v>
      </c>
      <c r="P79" s="173">
        <f t="shared" si="7"/>
        <v>0</v>
      </c>
      <c r="Q79" s="173">
        <f>IF(LEN(B79)&gt;0,2*'OSNOVNA PLAČA'!E73,"")</f>
        <v>0</v>
      </c>
      <c r="R79" s="174"/>
      <c r="AA79" s="155">
        <f>ROW()</f>
        <v>79</v>
      </c>
      <c r="AB79" s="91" t="e">
        <f t="shared" ca="1" si="8"/>
        <v>#N/A</v>
      </c>
      <c r="AC79" s="91" t="e">
        <f t="shared" ca="1" si="9"/>
        <v>#N/A</v>
      </c>
      <c r="AD79" s="92" t="e">
        <f t="shared" ca="1" si="20"/>
        <v>#N/A</v>
      </c>
      <c r="AE79" s="91" t="e">
        <f t="shared" ca="1" si="21"/>
        <v>#N/A</v>
      </c>
      <c r="AF79" s="92" t="e">
        <f t="shared" ca="1" si="22"/>
        <v>#N/A</v>
      </c>
      <c r="AG79" s="91" t="e">
        <f t="shared" ca="1" si="23"/>
        <v>#N/A</v>
      </c>
      <c r="AH79" s="91" t="e">
        <f t="shared" ca="1" si="14"/>
        <v>#N/A</v>
      </c>
      <c r="AI79" s="93" t="e">
        <f t="shared" ca="1" si="15"/>
        <v>#N/A</v>
      </c>
      <c r="AJ79" s="91" t="e">
        <f t="shared" ca="1" si="16"/>
        <v>#N/A</v>
      </c>
      <c r="AK79" s="91" t="e">
        <f t="shared" ca="1" si="17"/>
        <v>#N/A</v>
      </c>
    </row>
    <row r="80" spans="1:37" ht="25.5" customHeight="1" x14ac:dyDescent="0.2">
      <c r="A80" s="51">
        <f>'OSNOVNA PLAČA'!A74</f>
        <v>65</v>
      </c>
      <c r="B80" s="157" t="str">
        <f>IF(LEN('OSNOVNA PLAČA'!B74)&gt;0,'OSNOVNA PLAČA'!B74,"")</f>
        <v>A65</v>
      </c>
      <c r="C80" s="52">
        <f>IF(LEN(B80)&gt;0,'OSNOVNA PLAČA'!C74,"")</f>
        <v>0</v>
      </c>
      <c r="D80" s="54">
        <f>IF(LEN(B80)&gt;0,'OSNOVNA PLAČA'!D74,"")</f>
        <v>0</v>
      </c>
      <c r="E80" s="171">
        <f>IF(LEN(B80)&gt;0,SUM('OBRAČUNANA OSNOVNA PLAČA'!E74:G74),"")</f>
        <v>0</v>
      </c>
      <c r="F80" s="55"/>
      <c r="G80" s="55"/>
      <c r="H80" s="55"/>
      <c r="I80" s="55"/>
      <c r="J80" s="55"/>
      <c r="K80" s="172">
        <f t="shared" ref="K80:K115" si="24">+F80+G80+H80+I80+J80</f>
        <v>0</v>
      </c>
      <c r="L80" s="120">
        <f t="shared" ref="L80:L115" si="25">IF(LEN(B80)&gt;0,K80/5,"")</f>
        <v>0</v>
      </c>
      <c r="M80" s="120">
        <f t="shared" ref="M80:M115" si="26">IF(LEN(B80)&gt;0,E80*L80,"")</f>
        <v>0</v>
      </c>
      <c r="N80" s="120">
        <f t="shared" ref="N80:N115" si="27">IF(LEN(B80)&gt;0,L80*$O$117,"")</f>
        <v>0</v>
      </c>
      <c r="O80" s="120">
        <f t="shared" ref="O80:O115" si="28">IF(LEN(B80)&gt;0,E80*N80,"")</f>
        <v>0</v>
      </c>
      <c r="P80" s="173">
        <f t="shared" ref="P80:P115" si="29">MIN(O80,Q80)</f>
        <v>0</v>
      </c>
      <c r="Q80" s="173">
        <f>IF(LEN(B80)&gt;0,2*'OSNOVNA PLAČA'!E74,"")</f>
        <v>0</v>
      </c>
      <c r="R80" s="174"/>
      <c r="AA80" s="155">
        <f>ROW()</f>
        <v>80</v>
      </c>
      <c r="AB80" s="91" t="e">
        <f t="shared" ref="AB80:AB115" ca="1" si="30">IF($AN$3=1,0,INDIRECT( "'" &amp; $AN$2 &amp; "'!P" &amp; TEXT($AA80,0)))</f>
        <v>#N/A</v>
      </c>
      <c r="AC80" s="91" t="e">
        <f t="shared" ref="AC80:AC115" ca="1" si="31">IF($AN$3=1,(INDIRECT( "'" &amp; $AC$2 &amp; "'!F" &amp; TEXT($AA80-6,0))*2/12+INDIRECT( "'" &amp; $AC$2 &amp; "'!G" &amp; TEXT($AA80-6,0))*10/12)*2,INDIRECT( "'" &amp; $AN$2 &amp; "'!Q" &amp; TEXT($AA80,0)))</f>
        <v>#N/A</v>
      </c>
      <c r="AD80" s="92" t="e">
        <f t="shared" ref="AD80:AD111" ca="1" si="32">IF(AB80&gt;=AC80,"-",$K80/(5*MAX($L$121:$L$122)))</f>
        <v>#N/A</v>
      </c>
      <c r="AE80" s="91" t="e">
        <f t="shared" ref="AE80:AE115" ca="1" si="33">IF(AB80&gt;=AC80,"-",$K80/(5*MAX($L$121:$L$122))*AJ80)</f>
        <v>#N/A</v>
      </c>
      <c r="AF80" s="92" t="e">
        <f t="shared" ref="AF80:AF115" ca="1" si="34">IF(AD80="-","-",AD80*$AE$117)</f>
        <v>#N/A</v>
      </c>
      <c r="AG80" s="91" t="e">
        <f t="shared" ref="AG80:AG115" ca="1" si="35">IF(AE80="-","-",AE80*$AE$117)</f>
        <v>#N/A</v>
      </c>
      <c r="AH80" s="91" t="e">
        <f t="shared" ref="AH80:AH115" ca="1" si="36">IF(AF80="-",0,MIN(AG80,Q80))</f>
        <v>#N/A</v>
      </c>
      <c r="AI80" s="93" t="e">
        <f t="shared" ref="AI80:AI115" ca="1" si="37">+AC80-AB80</f>
        <v>#N/A</v>
      </c>
      <c r="AJ80" s="91" t="e">
        <f t="shared" ref="AJ80:AJ115" ca="1" si="3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91" t="e">
        <f t="shared" ref="AK80:AK115" ca="1" si="39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5.5" customHeight="1" x14ac:dyDescent="0.2">
      <c r="A81" s="51">
        <f>'OSNOVNA PLAČA'!A75</f>
        <v>66</v>
      </c>
      <c r="B81" s="157" t="str">
        <f>IF(LEN('OSNOVNA PLAČA'!B75)&gt;0,'OSNOVNA PLAČA'!B75,"")</f>
        <v>A66</v>
      </c>
      <c r="C81" s="52">
        <f>IF(LEN(B81)&gt;0,'OSNOVNA PLAČA'!C75,"")</f>
        <v>0</v>
      </c>
      <c r="D81" s="54">
        <f>IF(LEN(B81)&gt;0,'OSNOVNA PLAČA'!D75,"")</f>
        <v>0</v>
      </c>
      <c r="E81" s="171">
        <f>IF(LEN(B81)&gt;0,SUM('OBRAČUNANA OSNOVNA PLAČA'!E75:G75),"")</f>
        <v>0</v>
      </c>
      <c r="F81" s="55"/>
      <c r="G81" s="55"/>
      <c r="H81" s="55"/>
      <c r="I81" s="55"/>
      <c r="J81" s="55"/>
      <c r="K81" s="172">
        <f t="shared" si="24"/>
        <v>0</v>
      </c>
      <c r="L81" s="120">
        <f t="shared" si="25"/>
        <v>0</v>
      </c>
      <c r="M81" s="120">
        <f t="shared" si="26"/>
        <v>0</v>
      </c>
      <c r="N81" s="120">
        <f t="shared" si="27"/>
        <v>0</v>
      </c>
      <c r="O81" s="120">
        <f t="shared" si="28"/>
        <v>0</v>
      </c>
      <c r="P81" s="173">
        <f t="shared" si="29"/>
        <v>0</v>
      </c>
      <c r="Q81" s="173">
        <f>IF(LEN(B81)&gt;0,2*'OSNOVNA PLAČA'!E75,"")</f>
        <v>0</v>
      </c>
      <c r="R81" s="174"/>
      <c r="AA81" s="155">
        <f>ROW()</f>
        <v>81</v>
      </c>
      <c r="AB81" s="91" t="e">
        <f t="shared" ca="1" si="30"/>
        <v>#N/A</v>
      </c>
      <c r="AC81" s="91" t="e">
        <f t="shared" ca="1" si="31"/>
        <v>#N/A</v>
      </c>
      <c r="AD81" s="92" t="e">
        <f t="shared" ca="1" si="32"/>
        <v>#N/A</v>
      </c>
      <c r="AE81" s="91" t="e">
        <f t="shared" ca="1" si="33"/>
        <v>#N/A</v>
      </c>
      <c r="AF81" s="92" t="e">
        <f t="shared" ca="1" si="34"/>
        <v>#N/A</v>
      </c>
      <c r="AG81" s="91" t="e">
        <f t="shared" ca="1" si="35"/>
        <v>#N/A</v>
      </c>
      <c r="AH81" s="91" t="e">
        <f t="shared" ca="1" si="36"/>
        <v>#N/A</v>
      </c>
      <c r="AI81" s="93" t="e">
        <f t="shared" ca="1" si="37"/>
        <v>#N/A</v>
      </c>
      <c r="AJ81" s="91" t="e">
        <f t="shared" ca="1" si="38"/>
        <v>#N/A</v>
      </c>
      <c r="AK81" s="91" t="e">
        <f t="shared" ca="1" si="39"/>
        <v>#N/A</v>
      </c>
    </row>
    <row r="82" spans="1:37" ht="25.5" customHeight="1" x14ac:dyDescent="0.2">
      <c r="A82" s="51">
        <f>'OSNOVNA PLAČA'!A76</f>
        <v>67</v>
      </c>
      <c r="B82" s="157" t="str">
        <f>IF(LEN('OSNOVNA PLAČA'!B76)&gt;0,'OSNOVNA PLAČA'!B76,"")</f>
        <v>A67</v>
      </c>
      <c r="C82" s="52">
        <f>IF(LEN(B82)&gt;0,'OSNOVNA PLAČA'!C76,"")</f>
        <v>0</v>
      </c>
      <c r="D82" s="54">
        <f>IF(LEN(B82)&gt;0,'OSNOVNA PLAČA'!D76,"")</f>
        <v>0</v>
      </c>
      <c r="E82" s="171">
        <f>IF(LEN(B82)&gt;0,SUM('OBRAČUNANA OSNOVNA PLAČA'!E76:G76),"")</f>
        <v>0</v>
      </c>
      <c r="F82" s="55"/>
      <c r="G82" s="55"/>
      <c r="H82" s="55"/>
      <c r="I82" s="55"/>
      <c r="J82" s="55"/>
      <c r="K82" s="172">
        <f t="shared" si="24"/>
        <v>0</v>
      </c>
      <c r="L82" s="120">
        <f t="shared" si="25"/>
        <v>0</v>
      </c>
      <c r="M82" s="120">
        <f t="shared" si="26"/>
        <v>0</v>
      </c>
      <c r="N82" s="120">
        <f t="shared" si="27"/>
        <v>0</v>
      </c>
      <c r="O82" s="120">
        <f t="shared" si="28"/>
        <v>0</v>
      </c>
      <c r="P82" s="173">
        <f t="shared" si="29"/>
        <v>0</v>
      </c>
      <c r="Q82" s="173">
        <f>IF(LEN(B82)&gt;0,2*'OSNOVNA PLAČA'!E76,"")</f>
        <v>0</v>
      </c>
      <c r="R82" s="174"/>
      <c r="AA82" s="155">
        <f>ROW()</f>
        <v>82</v>
      </c>
      <c r="AB82" s="91" t="e">
        <f t="shared" ca="1" si="30"/>
        <v>#N/A</v>
      </c>
      <c r="AC82" s="91" t="e">
        <f t="shared" ca="1" si="31"/>
        <v>#N/A</v>
      </c>
      <c r="AD82" s="92" t="e">
        <f t="shared" ca="1" si="32"/>
        <v>#N/A</v>
      </c>
      <c r="AE82" s="91" t="e">
        <f t="shared" ca="1" si="33"/>
        <v>#N/A</v>
      </c>
      <c r="AF82" s="92" t="e">
        <f t="shared" ca="1" si="34"/>
        <v>#N/A</v>
      </c>
      <c r="AG82" s="91" t="e">
        <f t="shared" ca="1" si="35"/>
        <v>#N/A</v>
      </c>
      <c r="AH82" s="91" t="e">
        <f t="shared" ca="1" si="36"/>
        <v>#N/A</v>
      </c>
      <c r="AI82" s="93" t="e">
        <f t="shared" ca="1" si="37"/>
        <v>#N/A</v>
      </c>
      <c r="AJ82" s="91" t="e">
        <f t="shared" ca="1" si="38"/>
        <v>#N/A</v>
      </c>
      <c r="AK82" s="91" t="e">
        <f t="shared" ca="1" si="39"/>
        <v>#N/A</v>
      </c>
    </row>
    <row r="83" spans="1:37" ht="25.5" customHeight="1" x14ac:dyDescent="0.2">
      <c r="A83" s="51">
        <f>'OSNOVNA PLAČA'!A77</f>
        <v>68</v>
      </c>
      <c r="B83" s="157" t="str">
        <f>IF(LEN('OSNOVNA PLAČA'!B77)&gt;0,'OSNOVNA PLAČA'!B77,"")</f>
        <v>A68</v>
      </c>
      <c r="C83" s="52">
        <f>IF(LEN(B83)&gt;0,'OSNOVNA PLAČA'!C77,"")</f>
        <v>0</v>
      </c>
      <c r="D83" s="54">
        <f>IF(LEN(B83)&gt;0,'OSNOVNA PLAČA'!D77,"")</f>
        <v>0</v>
      </c>
      <c r="E83" s="171">
        <f>IF(LEN(B83)&gt;0,SUM('OBRAČUNANA OSNOVNA PLAČA'!E77:G77),"")</f>
        <v>0</v>
      </c>
      <c r="F83" s="55"/>
      <c r="G83" s="55"/>
      <c r="H83" s="55"/>
      <c r="I83" s="55"/>
      <c r="J83" s="55"/>
      <c r="K83" s="172">
        <f t="shared" si="24"/>
        <v>0</v>
      </c>
      <c r="L83" s="120">
        <f t="shared" si="25"/>
        <v>0</v>
      </c>
      <c r="M83" s="120">
        <f t="shared" si="26"/>
        <v>0</v>
      </c>
      <c r="N83" s="120">
        <f t="shared" si="27"/>
        <v>0</v>
      </c>
      <c r="O83" s="120">
        <f t="shared" si="28"/>
        <v>0</v>
      </c>
      <c r="P83" s="173">
        <f t="shared" si="29"/>
        <v>0</v>
      </c>
      <c r="Q83" s="173">
        <f>IF(LEN(B83)&gt;0,2*'OSNOVNA PLAČA'!E77,"")</f>
        <v>0</v>
      </c>
      <c r="R83" s="174"/>
      <c r="AA83" s="155">
        <f>ROW()</f>
        <v>83</v>
      </c>
      <c r="AB83" s="91" t="e">
        <f t="shared" ca="1" si="30"/>
        <v>#N/A</v>
      </c>
      <c r="AC83" s="91" t="e">
        <f t="shared" ca="1" si="31"/>
        <v>#N/A</v>
      </c>
      <c r="AD83" s="92" t="e">
        <f t="shared" ca="1" si="32"/>
        <v>#N/A</v>
      </c>
      <c r="AE83" s="91" t="e">
        <f t="shared" ca="1" si="33"/>
        <v>#N/A</v>
      </c>
      <c r="AF83" s="92" t="e">
        <f t="shared" ca="1" si="34"/>
        <v>#N/A</v>
      </c>
      <c r="AG83" s="91" t="e">
        <f t="shared" ca="1" si="35"/>
        <v>#N/A</v>
      </c>
      <c r="AH83" s="91" t="e">
        <f t="shared" ca="1" si="36"/>
        <v>#N/A</v>
      </c>
      <c r="AI83" s="93" t="e">
        <f t="shared" ca="1" si="37"/>
        <v>#N/A</v>
      </c>
      <c r="AJ83" s="91" t="e">
        <f t="shared" ca="1" si="38"/>
        <v>#N/A</v>
      </c>
      <c r="AK83" s="91" t="e">
        <f t="shared" ca="1" si="39"/>
        <v>#N/A</v>
      </c>
    </row>
    <row r="84" spans="1:37" ht="25.5" customHeight="1" x14ac:dyDescent="0.2">
      <c r="A84" s="51">
        <f>'OSNOVNA PLAČA'!A78</f>
        <v>69</v>
      </c>
      <c r="B84" s="157" t="str">
        <f>IF(LEN('OSNOVNA PLAČA'!B78)&gt;0,'OSNOVNA PLAČA'!B78,"")</f>
        <v>A69</v>
      </c>
      <c r="C84" s="52">
        <f>IF(LEN(B84)&gt;0,'OSNOVNA PLAČA'!C78,"")</f>
        <v>0</v>
      </c>
      <c r="D84" s="54">
        <f>IF(LEN(B84)&gt;0,'OSNOVNA PLAČA'!D78,"")</f>
        <v>0</v>
      </c>
      <c r="E84" s="171">
        <f>IF(LEN(B84)&gt;0,SUM('OBRAČUNANA OSNOVNA PLAČA'!E78:G78),"")</f>
        <v>0</v>
      </c>
      <c r="F84" s="55"/>
      <c r="G84" s="55"/>
      <c r="H84" s="55"/>
      <c r="I84" s="55"/>
      <c r="J84" s="55"/>
      <c r="K84" s="172">
        <f t="shared" si="24"/>
        <v>0</v>
      </c>
      <c r="L84" s="120">
        <f t="shared" si="25"/>
        <v>0</v>
      </c>
      <c r="M84" s="120">
        <f t="shared" si="26"/>
        <v>0</v>
      </c>
      <c r="N84" s="120">
        <f t="shared" si="27"/>
        <v>0</v>
      </c>
      <c r="O84" s="120">
        <f t="shared" si="28"/>
        <v>0</v>
      </c>
      <c r="P84" s="173">
        <f t="shared" si="29"/>
        <v>0</v>
      </c>
      <c r="Q84" s="173">
        <f>IF(LEN(B84)&gt;0,2*'OSNOVNA PLAČA'!E78,"")</f>
        <v>0</v>
      </c>
      <c r="R84" s="174"/>
      <c r="AA84" s="155">
        <f>ROW()</f>
        <v>84</v>
      </c>
      <c r="AB84" s="91" t="e">
        <f t="shared" ca="1" si="30"/>
        <v>#N/A</v>
      </c>
      <c r="AC84" s="91" t="e">
        <f t="shared" ca="1" si="31"/>
        <v>#N/A</v>
      </c>
      <c r="AD84" s="92" t="e">
        <f t="shared" ca="1" si="32"/>
        <v>#N/A</v>
      </c>
      <c r="AE84" s="91" t="e">
        <f t="shared" ca="1" si="33"/>
        <v>#N/A</v>
      </c>
      <c r="AF84" s="92" t="e">
        <f t="shared" ca="1" si="34"/>
        <v>#N/A</v>
      </c>
      <c r="AG84" s="91" t="e">
        <f t="shared" ca="1" si="35"/>
        <v>#N/A</v>
      </c>
      <c r="AH84" s="91" t="e">
        <f t="shared" ca="1" si="36"/>
        <v>#N/A</v>
      </c>
      <c r="AI84" s="93" t="e">
        <f t="shared" ca="1" si="37"/>
        <v>#N/A</v>
      </c>
      <c r="AJ84" s="91" t="e">
        <f t="shared" ca="1" si="38"/>
        <v>#N/A</v>
      </c>
      <c r="AK84" s="91" t="e">
        <f t="shared" ca="1" si="39"/>
        <v>#N/A</v>
      </c>
    </row>
    <row r="85" spans="1:37" ht="25.5" customHeight="1" x14ac:dyDescent="0.2">
      <c r="A85" s="51">
        <f>'OSNOVNA PLAČA'!A79</f>
        <v>70</v>
      </c>
      <c r="B85" s="157" t="str">
        <f>IF(LEN('OSNOVNA PLAČA'!B79)&gt;0,'OSNOVNA PLAČA'!B79,"")</f>
        <v>A70</v>
      </c>
      <c r="C85" s="52">
        <f>IF(LEN(B85)&gt;0,'OSNOVNA PLAČA'!C79,"")</f>
        <v>0</v>
      </c>
      <c r="D85" s="54">
        <f>IF(LEN(B85)&gt;0,'OSNOVNA PLAČA'!D79,"")</f>
        <v>0</v>
      </c>
      <c r="E85" s="171">
        <f>IF(LEN(B85)&gt;0,SUM('OBRAČUNANA OSNOVNA PLAČA'!E79:G79),"")</f>
        <v>0</v>
      </c>
      <c r="F85" s="55"/>
      <c r="G85" s="55"/>
      <c r="H85" s="55"/>
      <c r="I85" s="55"/>
      <c r="J85" s="55"/>
      <c r="K85" s="172">
        <f t="shared" si="24"/>
        <v>0</v>
      </c>
      <c r="L85" s="120">
        <f t="shared" si="25"/>
        <v>0</v>
      </c>
      <c r="M85" s="120">
        <f t="shared" si="26"/>
        <v>0</v>
      </c>
      <c r="N85" s="120">
        <f t="shared" si="27"/>
        <v>0</v>
      </c>
      <c r="O85" s="120">
        <f t="shared" si="28"/>
        <v>0</v>
      </c>
      <c r="P85" s="173">
        <f t="shared" si="29"/>
        <v>0</v>
      </c>
      <c r="Q85" s="173">
        <f>IF(LEN(B85)&gt;0,2*'OSNOVNA PLAČA'!E79,"")</f>
        <v>0</v>
      </c>
      <c r="R85" s="174"/>
      <c r="AA85" s="155">
        <f>ROW()</f>
        <v>85</v>
      </c>
      <c r="AB85" s="91" t="e">
        <f t="shared" ca="1" si="30"/>
        <v>#N/A</v>
      </c>
      <c r="AC85" s="91" t="e">
        <f t="shared" ca="1" si="31"/>
        <v>#N/A</v>
      </c>
      <c r="AD85" s="92" t="e">
        <f t="shared" ca="1" si="32"/>
        <v>#N/A</v>
      </c>
      <c r="AE85" s="91" t="e">
        <f t="shared" ca="1" si="33"/>
        <v>#N/A</v>
      </c>
      <c r="AF85" s="92" t="e">
        <f t="shared" ca="1" si="34"/>
        <v>#N/A</v>
      </c>
      <c r="AG85" s="91" t="e">
        <f t="shared" ca="1" si="35"/>
        <v>#N/A</v>
      </c>
      <c r="AH85" s="91" t="e">
        <f t="shared" ca="1" si="36"/>
        <v>#N/A</v>
      </c>
      <c r="AI85" s="93" t="e">
        <f t="shared" ca="1" si="37"/>
        <v>#N/A</v>
      </c>
      <c r="AJ85" s="91" t="e">
        <f t="shared" ca="1" si="38"/>
        <v>#N/A</v>
      </c>
      <c r="AK85" s="91" t="e">
        <f t="shared" ca="1" si="39"/>
        <v>#N/A</v>
      </c>
    </row>
    <row r="86" spans="1:37" ht="25.5" customHeight="1" x14ac:dyDescent="0.2">
      <c r="A86" s="51">
        <f>'OSNOVNA PLAČA'!A80</f>
        <v>71</v>
      </c>
      <c r="B86" s="157" t="str">
        <f>IF(LEN('OSNOVNA PLAČA'!B80)&gt;0,'OSNOVNA PLAČA'!B80,"")</f>
        <v>A71</v>
      </c>
      <c r="C86" s="52">
        <f>IF(LEN(B86)&gt;0,'OSNOVNA PLAČA'!C80,"")</f>
        <v>0</v>
      </c>
      <c r="D86" s="54">
        <f>IF(LEN(B86)&gt;0,'OSNOVNA PLAČA'!D80,"")</f>
        <v>0</v>
      </c>
      <c r="E86" s="171">
        <f>IF(LEN(B86)&gt;0,SUM('OBRAČUNANA OSNOVNA PLAČA'!E80:G80),"")</f>
        <v>0</v>
      </c>
      <c r="F86" s="55"/>
      <c r="G86" s="55"/>
      <c r="H86" s="55"/>
      <c r="I86" s="55"/>
      <c r="J86" s="55"/>
      <c r="K86" s="172">
        <f t="shared" si="24"/>
        <v>0</v>
      </c>
      <c r="L86" s="120">
        <f t="shared" si="25"/>
        <v>0</v>
      </c>
      <c r="M86" s="120">
        <f t="shared" si="26"/>
        <v>0</v>
      </c>
      <c r="N86" s="120">
        <f t="shared" si="27"/>
        <v>0</v>
      </c>
      <c r="O86" s="120">
        <f t="shared" si="28"/>
        <v>0</v>
      </c>
      <c r="P86" s="173">
        <f t="shared" si="29"/>
        <v>0</v>
      </c>
      <c r="Q86" s="173">
        <f>IF(LEN(B86)&gt;0,2*'OSNOVNA PLAČA'!E80,"")</f>
        <v>0</v>
      </c>
      <c r="R86" s="174"/>
      <c r="AA86" s="155">
        <f>ROW()</f>
        <v>86</v>
      </c>
      <c r="AB86" s="91" t="e">
        <f t="shared" ca="1" si="30"/>
        <v>#N/A</v>
      </c>
      <c r="AC86" s="91" t="e">
        <f t="shared" ca="1" si="31"/>
        <v>#N/A</v>
      </c>
      <c r="AD86" s="92" t="e">
        <f t="shared" ca="1" si="32"/>
        <v>#N/A</v>
      </c>
      <c r="AE86" s="91" t="e">
        <f t="shared" ca="1" si="33"/>
        <v>#N/A</v>
      </c>
      <c r="AF86" s="92" t="e">
        <f t="shared" ca="1" si="34"/>
        <v>#N/A</v>
      </c>
      <c r="AG86" s="91" t="e">
        <f t="shared" ca="1" si="35"/>
        <v>#N/A</v>
      </c>
      <c r="AH86" s="91" t="e">
        <f t="shared" ca="1" si="36"/>
        <v>#N/A</v>
      </c>
      <c r="AI86" s="93" t="e">
        <f t="shared" ca="1" si="37"/>
        <v>#N/A</v>
      </c>
      <c r="AJ86" s="91" t="e">
        <f t="shared" ca="1" si="38"/>
        <v>#N/A</v>
      </c>
      <c r="AK86" s="91" t="e">
        <f t="shared" ca="1" si="39"/>
        <v>#N/A</v>
      </c>
    </row>
    <row r="87" spans="1:37" ht="25.5" customHeight="1" x14ac:dyDescent="0.2">
      <c r="A87" s="51">
        <f>'OSNOVNA PLAČA'!A81</f>
        <v>72</v>
      </c>
      <c r="B87" s="157" t="str">
        <f>IF(LEN('OSNOVNA PLAČA'!B81)&gt;0,'OSNOVNA PLAČA'!B81,"")</f>
        <v>A72</v>
      </c>
      <c r="C87" s="52">
        <f>IF(LEN(B87)&gt;0,'OSNOVNA PLAČA'!C81,"")</f>
        <v>0</v>
      </c>
      <c r="D87" s="54">
        <f>IF(LEN(B87)&gt;0,'OSNOVNA PLAČA'!D81,"")</f>
        <v>0</v>
      </c>
      <c r="E87" s="171">
        <f>IF(LEN(B87)&gt;0,SUM('OBRAČUNANA OSNOVNA PLAČA'!E81:G81),"")</f>
        <v>0</v>
      </c>
      <c r="F87" s="55"/>
      <c r="G87" s="55"/>
      <c r="H87" s="55"/>
      <c r="I87" s="55"/>
      <c r="J87" s="55"/>
      <c r="K87" s="172">
        <f t="shared" si="24"/>
        <v>0</v>
      </c>
      <c r="L87" s="120">
        <f t="shared" si="25"/>
        <v>0</v>
      </c>
      <c r="M87" s="120">
        <f t="shared" si="26"/>
        <v>0</v>
      </c>
      <c r="N87" s="120">
        <f t="shared" si="27"/>
        <v>0</v>
      </c>
      <c r="O87" s="120">
        <f t="shared" si="28"/>
        <v>0</v>
      </c>
      <c r="P87" s="173">
        <f t="shared" si="29"/>
        <v>0</v>
      </c>
      <c r="Q87" s="173">
        <f>IF(LEN(B87)&gt;0,2*'OSNOVNA PLAČA'!E81,"")</f>
        <v>0</v>
      </c>
      <c r="R87" s="174"/>
      <c r="AA87" s="155">
        <f>ROW()</f>
        <v>87</v>
      </c>
      <c r="AB87" s="91" t="e">
        <f t="shared" ca="1" si="30"/>
        <v>#N/A</v>
      </c>
      <c r="AC87" s="91" t="e">
        <f t="shared" ca="1" si="31"/>
        <v>#N/A</v>
      </c>
      <c r="AD87" s="92" t="e">
        <f t="shared" ca="1" si="32"/>
        <v>#N/A</v>
      </c>
      <c r="AE87" s="91" t="e">
        <f t="shared" ca="1" si="33"/>
        <v>#N/A</v>
      </c>
      <c r="AF87" s="92" t="e">
        <f t="shared" ca="1" si="34"/>
        <v>#N/A</v>
      </c>
      <c r="AG87" s="91" t="e">
        <f t="shared" ca="1" si="35"/>
        <v>#N/A</v>
      </c>
      <c r="AH87" s="91" t="e">
        <f t="shared" ca="1" si="36"/>
        <v>#N/A</v>
      </c>
      <c r="AI87" s="93" t="e">
        <f t="shared" ca="1" si="37"/>
        <v>#N/A</v>
      </c>
      <c r="AJ87" s="91" t="e">
        <f t="shared" ca="1" si="38"/>
        <v>#N/A</v>
      </c>
      <c r="AK87" s="91" t="e">
        <f t="shared" ca="1" si="39"/>
        <v>#N/A</v>
      </c>
    </row>
    <row r="88" spans="1:37" ht="25.5" customHeight="1" x14ac:dyDescent="0.2">
      <c r="A88" s="51">
        <f>'OSNOVNA PLAČA'!A82</f>
        <v>73</v>
      </c>
      <c r="B88" s="157" t="str">
        <f>IF(LEN('OSNOVNA PLAČA'!B82)&gt;0,'OSNOVNA PLAČA'!B82,"")</f>
        <v>A73</v>
      </c>
      <c r="C88" s="52">
        <f>IF(LEN(B88)&gt;0,'OSNOVNA PLAČA'!C82,"")</f>
        <v>0</v>
      </c>
      <c r="D88" s="54">
        <f>IF(LEN(B88)&gt;0,'OSNOVNA PLAČA'!D82,"")</f>
        <v>0</v>
      </c>
      <c r="E88" s="171">
        <f>IF(LEN(B88)&gt;0,SUM('OBRAČUNANA OSNOVNA PLAČA'!E82:G82),"")</f>
        <v>0</v>
      </c>
      <c r="F88" s="55"/>
      <c r="G88" s="55"/>
      <c r="H88" s="55"/>
      <c r="I88" s="55"/>
      <c r="J88" s="55"/>
      <c r="K88" s="172">
        <f t="shared" si="24"/>
        <v>0</v>
      </c>
      <c r="L88" s="120">
        <f t="shared" si="25"/>
        <v>0</v>
      </c>
      <c r="M88" s="120">
        <f t="shared" si="26"/>
        <v>0</v>
      </c>
      <c r="N88" s="120">
        <f t="shared" si="27"/>
        <v>0</v>
      </c>
      <c r="O88" s="120">
        <f t="shared" si="28"/>
        <v>0</v>
      </c>
      <c r="P88" s="173">
        <f t="shared" si="29"/>
        <v>0</v>
      </c>
      <c r="Q88" s="173">
        <f>IF(LEN(B88)&gt;0,2*'OSNOVNA PLAČA'!E82,"")</f>
        <v>0</v>
      </c>
      <c r="R88" s="174"/>
      <c r="AA88" s="155">
        <f>ROW()</f>
        <v>88</v>
      </c>
      <c r="AB88" s="91" t="e">
        <f t="shared" ca="1" si="30"/>
        <v>#N/A</v>
      </c>
      <c r="AC88" s="91" t="e">
        <f t="shared" ca="1" si="31"/>
        <v>#N/A</v>
      </c>
      <c r="AD88" s="92" t="e">
        <f t="shared" ca="1" si="32"/>
        <v>#N/A</v>
      </c>
      <c r="AE88" s="91" t="e">
        <f t="shared" ca="1" si="33"/>
        <v>#N/A</v>
      </c>
      <c r="AF88" s="92" t="e">
        <f t="shared" ca="1" si="34"/>
        <v>#N/A</v>
      </c>
      <c r="AG88" s="91" t="e">
        <f t="shared" ca="1" si="35"/>
        <v>#N/A</v>
      </c>
      <c r="AH88" s="91" t="e">
        <f t="shared" ca="1" si="36"/>
        <v>#N/A</v>
      </c>
      <c r="AI88" s="93" t="e">
        <f t="shared" ca="1" si="37"/>
        <v>#N/A</v>
      </c>
      <c r="AJ88" s="91" t="e">
        <f t="shared" ca="1" si="38"/>
        <v>#N/A</v>
      </c>
      <c r="AK88" s="91" t="e">
        <f t="shared" ca="1" si="39"/>
        <v>#N/A</v>
      </c>
    </row>
    <row r="89" spans="1:37" ht="25.5" customHeight="1" x14ac:dyDescent="0.2">
      <c r="A89" s="51">
        <f>'OSNOVNA PLAČA'!A83</f>
        <v>74</v>
      </c>
      <c r="B89" s="157" t="str">
        <f>IF(LEN('OSNOVNA PLAČA'!B83)&gt;0,'OSNOVNA PLAČA'!B83,"")</f>
        <v>A74</v>
      </c>
      <c r="C89" s="52">
        <f>IF(LEN(B89)&gt;0,'OSNOVNA PLAČA'!C83,"")</f>
        <v>0</v>
      </c>
      <c r="D89" s="54">
        <f>IF(LEN(B89)&gt;0,'OSNOVNA PLAČA'!D83,"")</f>
        <v>0</v>
      </c>
      <c r="E89" s="171">
        <f>IF(LEN(B89)&gt;0,SUM('OBRAČUNANA OSNOVNA PLAČA'!E83:G83),"")</f>
        <v>0</v>
      </c>
      <c r="F89" s="55"/>
      <c r="G89" s="55"/>
      <c r="H89" s="55"/>
      <c r="I89" s="55"/>
      <c r="J89" s="55"/>
      <c r="K89" s="172">
        <f t="shared" si="24"/>
        <v>0</v>
      </c>
      <c r="L89" s="120">
        <f t="shared" si="25"/>
        <v>0</v>
      </c>
      <c r="M89" s="120">
        <f t="shared" si="26"/>
        <v>0</v>
      </c>
      <c r="N89" s="120">
        <f t="shared" si="27"/>
        <v>0</v>
      </c>
      <c r="O89" s="120">
        <f t="shared" si="28"/>
        <v>0</v>
      </c>
      <c r="P89" s="173">
        <f t="shared" si="29"/>
        <v>0</v>
      </c>
      <c r="Q89" s="173">
        <f>IF(LEN(B89)&gt;0,2*'OSNOVNA PLAČA'!E83,"")</f>
        <v>0</v>
      </c>
      <c r="R89" s="174"/>
      <c r="AA89" s="155">
        <f>ROW()</f>
        <v>89</v>
      </c>
      <c r="AB89" s="91" t="e">
        <f t="shared" ca="1" si="30"/>
        <v>#N/A</v>
      </c>
      <c r="AC89" s="91" t="e">
        <f t="shared" ca="1" si="31"/>
        <v>#N/A</v>
      </c>
      <c r="AD89" s="92" t="e">
        <f t="shared" ca="1" si="32"/>
        <v>#N/A</v>
      </c>
      <c r="AE89" s="91" t="e">
        <f t="shared" ca="1" si="33"/>
        <v>#N/A</v>
      </c>
      <c r="AF89" s="92" t="e">
        <f t="shared" ca="1" si="34"/>
        <v>#N/A</v>
      </c>
      <c r="AG89" s="91" t="e">
        <f t="shared" ca="1" si="35"/>
        <v>#N/A</v>
      </c>
      <c r="AH89" s="91" t="e">
        <f t="shared" ca="1" si="36"/>
        <v>#N/A</v>
      </c>
      <c r="AI89" s="93" t="e">
        <f t="shared" ca="1" si="37"/>
        <v>#N/A</v>
      </c>
      <c r="AJ89" s="91" t="e">
        <f t="shared" ca="1" si="38"/>
        <v>#N/A</v>
      </c>
      <c r="AK89" s="91" t="e">
        <f t="shared" ca="1" si="39"/>
        <v>#N/A</v>
      </c>
    </row>
    <row r="90" spans="1:37" ht="25.5" customHeight="1" x14ac:dyDescent="0.2">
      <c r="A90" s="51">
        <f>'OSNOVNA PLAČA'!A84</f>
        <v>75</v>
      </c>
      <c r="B90" s="157" t="str">
        <f>IF(LEN('OSNOVNA PLAČA'!B84)&gt;0,'OSNOVNA PLAČA'!B84,"")</f>
        <v>A75</v>
      </c>
      <c r="C90" s="52">
        <f>IF(LEN(B90)&gt;0,'OSNOVNA PLAČA'!C84,"")</f>
        <v>0</v>
      </c>
      <c r="D90" s="54">
        <f>IF(LEN(B90)&gt;0,'OSNOVNA PLAČA'!D84,"")</f>
        <v>0</v>
      </c>
      <c r="E90" s="171">
        <f>IF(LEN(B90)&gt;0,SUM('OBRAČUNANA OSNOVNA PLAČA'!E84:G84),"")</f>
        <v>0</v>
      </c>
      <c r="F90" s="55"/>
      <c r="G90" s="55"/>
      <c r="H90" s="55"/>
      <c r="I90" s="55"/>
      <c r="J90" s="55"/>
      <c r="K90" s="172">
        <f t="shared" si="24"/>
        <v>0</v>
      </c>
      <c r="L90" s="120">
        <f t="shared" si="25"/>
        <v>0</v>
      </c>
      <c r="M90" s="120">
        <f t="shared" si="26"/>
        <v>0</v>
      </c>
      <c r="N90" s="120">
        <f t="shared" si="27"/>
        <v>0</v>
      </c>
      <c r="O90" s="120">
        <f t="shared" si="28"/>
        <v>0</v>
      </c>
      <c r="P90" s="173">
        <f t="shared" si="29"/>
        <v>0</v>
      </c>
      <c r="Q90" s="173">
        <f>IF(LEN(B90)&gt;0,2*'OSNOVNA PLAČA'!E84,"")</f>
        <v>0</v>
      </c>
      <c r="R90" s="174"/>
      <c r="AA90" s="155">
        <f>ROW()</f>
        <v>90</v>
      </c>
      <c r="AB90" s="91" t="e">
        <f t="shared" ca="1" si="30"/>
        <v>#N/A</v>
      </c>
      <c r="AC90" s="91" t="e">
        <f t="shared" ca="1" si="31"/>
        <v>#N/A</v>
      </c>
      <c r="AD90" s="92" t="e">
        <f t="shared" ca="1" si="32"/>
        <v>#N/A</v>
      </c>
      <c r="AE90" s="91" t="e">
        <f t="shared" ca="1" si="33"/>
        <v>#N/A</v>
      </c>
      <c r="AF90" s="92" t="e">
        <f t="shared" ca="1" si="34"/>
        <v>#N/A</v>
      </c>
      <c r="AG90" s="91" t="e">
        <f t="shared" ca="1" si="35"/>
        <v>#N/A</v>
      </c>
      <c r="AH90" s="91" t="e">
        <f t="shared" ca="1" si="36"/>
        <v>#N/A</v>
      </c>
      <c r="AI90" s="93" t="e">
        <f t="shared" ca="1" si="37"/>
        <v>#N/A</v>
      </c>
      <c r="AJ90" s="91" t="e">
        <f t="shared" ca="1" si="38"/>
        <v>#N/A</v>
      </c>
      <c r="AK90" s="91" t="e">
        <f t="shared" ca="1" si="39"/>
        <v>#N/A</v>
      </c>
    </row>
    <row r="91" spans="1:37" ht="25.5" customHeight="1" x14ac:dyDescent="0.2">
      <c r="A91" s="51">
        <f>'OSNOVNA PLAČA'!A85</f>
        <v>76</v>
      </c>
      <c r="B91" s="157" t="str">
        <f>IF(LEN('OSNOVNA PLAČA'!B85)&gt;0,'OSNOVNA PLAČA'!B85,"")</f>
        <v>A76</v>
      </c>
      <c r="C91" s="52">
        <f>IF(LEN(B91)&gt;0,'OSNOVNA PLAČA'!C85,"")</f>
        <v>0</v>
      </c>
      <c r="D91" s="54">
        <f>IF(LEN(B91)&gt;0,'OSNOVNA PLAČA'!D85,"")</f>
        <v>0</v>
      </c>
      <c r="E91" s="171">
        <f>IF(LEN(B91)&gt;0,SUM('OBRAČUNANA OSNOVNA PLAČA'!E85:G85),"")</f>
        <v>0</v>
      </c>
      <c r="F91" s="55"/>
      <c r="G91" s="55"/>
      <c r="H91" s="55"/>
      <c r="I91" s="55"/>
      <c r="J91" s="55"/>
      <c r="K91" s="172">
        <f t="shared" si="24"/>
        <v>0</v>
      </c>
      <c r="L91" s="120">
        <f t="shared" si="25"/>
        <v>0</v>
      </c>
      <c r="M91" s="120">
        <f t="shared" si="26"/>
        <v>0</v>
      </c>
      <c r="N91" s="120">
        <f t="shared" si="27"/>
        <v>0</v>
      </c>
      <c r="O91" s="120">
        <f t="shared" si="28"/>
        <v>0</v>
      </c>
      <c r="P91" s="173">
        <f t="shared" si="29"/>
        <v>0</v>
      </c>
      <c r="Q91" s="173">
        <f>IF(LEN(B91)&gt;0,2*'OSNOVNA PLAČA'!E85,"")</f>
        <v>0</v>
      </c>
      <c r="R91" s="174"/>
      <c r="AA91" s="155">
        <f>ROW()</f>
        <v>91</v>
      </c>
      <c r="AB91" s="91" t="e">
        <f t="shared" ca="1" si="30"/>
        <v>#N/A</v>
      </c>
      <c r="AC91" s="91" t="e">
        <f t="shared" ca="1" si="31"/>
        <v>#N/A</v>
      </c>
      <c r="AD91" s="92" t="e">
        <f t="shared" ca="1" si="32"/>
        <v>#N/A</v>
      </c>
      <c r="AE91" s="91" t="e">
        <f t="shared" ca="1" si="33"/>
        <v>#N/A</v>
      </c>
      <c r="AF91" s="92" t="e">
        <f t="shared" ca="1" si="34"/>
        <v>#N/A</v>
      </c>
      <c r="AG91" s="91" t="e">
        <f t="shared" ca="1" si="35"/>
        <v>#N/A</v>
      </c>
      <c r="AH91" s="91" t="e">
        <f t="shared" ca="1" si="36"/>
        <v>#N/A</v>
      </c>
      <c r="AI91" s="93" t="e">
        <f t="shared" ca="1" si="37"/>
        <v>#N/A</v>
      </c>
      <c r="AJ91" s="91" t="e">
        <f t="shared" ca="1" si="38"/>
        <v>#N/A</v>
      </c>
      <c r="AK91" s="91" t="e">
        <f t="shared" ca="1" si="39"/>
        <v>#N/A</v>
      </c>
    </row>
    <row r="92" spans="1:37" ht="25.5" customHeight="1" x14ac:dyDescent="0.2">
      <c r="A92" s="51">
        <f>'OSNOVNA PLAČA'!A86</f>
        <v>77</v>
      </c>
      <c r="B92" s="157" t="str">
        <f>IF(LEN('OSNOVNA PLAČA'!B86)&gt;0,'OSNOVNA PLAČA'!B86,"")</f>
        <v>A77</v>
      </c>
      <c r="C92" s="52">
        <f>IF(LEN(B92)&gt;0,'OSNOVNA PLAČA'!C86,"")</f>
        <v>0</v>
      </c>
      <c r="D92" s="54">
        <f>IF(LEN(B92)&gt;0,'OSNOVNA PLAČA'!D86,"")</f>
        <v>0</v>
      </c>
      <c r="E92" s="171">
        <f>IF(LEN(B92)&gt;0,SUM('OBRAČUNANA OSNOVNA PLAČA'!E86:G86),"")</f>
        <v>0</v>
      </c>
      <c r="F92" s="55"/>
      <c r="G92" s="55"/>
      <c r="H92" s="55"/>
      <c r="I92" s="55"/>
      <c r="J92" s="55"/>
      <c r="K92" s="172">
        <f t="shared" si="24"/>
        <v>0</v>
      </c>
      <c r="L92" s="120">
        <f t="shared" si="25"/>
        <v>0</v>
      </c>
      <c r="M92" s="120">
        <f t="shared" si="26"/>
        <v>0</v>
      </c>
      <c r="N92" s="120">
        <f t="shared" si="27"/>
        <v>0</v>
      </c>
      <c r="O92" s="120">
        <f t="shared" si="28"/>
        <v>0</v>
      </c>
      <c r="P92" s="173">
        <f t="shared" si="29"/>
        <v>0</v>
      </c>
      <c r="Q92" s="173">
        <f>IF(LEN(B92)&gt;0,2*'OSNOVNA PLAČA'!E86,"")</f>
        <v>0</v>
      </c>
      <c r="R92" s="174"/>
      <c r="AA92" s="155">
        <f>ROW()</f>
        <v>92</v>
      </c>
      <c r="AB92" s="91" t="e">
        <f t="shared" ca="1" si="30"/>
        <v>#N/A</v>
      </c>
      <c r="AC92" s="91" t="e">
        <f t="shared" ca="1" si="31"/>
        <v>#N/A</v>
      </c>
      <c r="AD92" s="92" t="e">
        <f t="shared" ca="1" si="32"/>
        <v>#N/A</v>
      </c>
      <c r="AE92" s="91" t="e">
        <f t="shared" ca="1" si="33"/>
        <v>#N/A</v>
      </c>
      <c r="AF92" s="92" t="e">
        <f t="shared" ca="1" si="34"/>
        <v>#N/A</v>
      </c>
      <c r="AG92" s="91" t="e">
        <f t="shared" ca="1" si="35"/>
        <v>#N/A</v>
      </c>
      <c r="AH92" s="91" t="e">
        <f t="shared" ca="1" si="36"/>
        <v>#N/A</v>
      </c>
      <c r="AI92" s="93" t="e">
        <f t="shared" ca="1" si="37"/>
        <v>#N/A</v>
      </c>
      <c r="AJ92" s="91" t="e">
        <f t="shared" ca="1" si="38"/>
        <v>#N/A</v>
      </c>
      <c r="AK92" s="91" t="e">
        <f t="shared" ca="1" si="39"/>
        <v>#N/A</v>
      </c>
    </row>
    <row r="93" spans="1:37" ht="25.5" customHeight="1" x14ac:dyDescent="0.2">
      <c r="A93" s="51">
        <f>'OSNOVNA PLAČA'!A87</f>
        <v>78</v>
      </c>
      <c r="B93" s="157" t="str">
        <f>IF(LEN('OSNOVNA PLAČA'!B87)&gt;0,'OSNOVNA PLAČA'!B87,"")</f>
        <v>A78</v>
      </c>
      <c r="C93" s="52">
        <f>IF(LEN(B93)&gt;0,'OSNOVNA PLAČA'!C87,"")</f>
        <v>0</v>
      </c>
      <c r="D93" s="54">
        <f>IF(LEN(B93)&gt;0,'OSNOVNA PLAČA'!D87,"")</f>
        <v>0</v>
      </c>
      <c r="E93" s="171">
        <f>IF(LEN(B93)&gt;0,SUM('OBRAČUNANA OSNOVNA PLAČA'!E87:G87),"")</f>
        <v>0</v>
      </c>
      <c r="F93" s="55"/>
      <c r="G93" s="55"/>
      <c r="H93" s="55"/>
      <c r="I93" s="55"/>
      <c r="J93" s="55"/>
      <c r="K93" s="172">
        <f t="shared" si="24"/>
        <v>0</v>
      </c>
      <c r="L93" s="120">
        <f t="shared" si="25"/>
        <v>0</v>
      </c>
      <c r="M93" s="120">
        <f t="shared" si="26"/>
        <v>0</v>
      </c>
      <c r="N93" s="120">
        <f t="shared" si="27"/>
        <v>0</v>
      </c>
      <c r="O93" s="120">
        <f t="shared" si="28"/>
        <v>0</v>
      </c>
      <c r="P93" s="173">
        <f t="shared" si="29"/>
        <v>0</v>
      </c>
      <c r="Q93" s="173">
        <f>IF(LEN(B93)&gt;0,2*'OSNOVNA PLAČA'!E87,"")</f>
        <v>0</v>
      </c>
      <c r="R93" s="174"/>
      <c r="AA93" s="155">
        <f>ROW()</f>
        <v>93</v>
      </c>
      <c r="AB93" s="91" t="e">
        <f t="shared" ca="1" si="30"/>
        <v>#N/A</v>
      </c>
      <c r="AC93" s="91" t="e">
        <f t="shared" ca="1" si="31"/>
        <v>#N/A</v>
      </c>
      <c r="AD93" s="92" t="e">
        <f t="shared" ca="1" si="32"/>
        <v>#N/A</v>
      </c>
      <c r="AE93" s="91" t="e">
        <f t="shared" ca="1" si="33"/>
        <v>#N/A</v>
      </c>
      <c r="AF93" s="92" t="e">
        <f t="shared" ca="1" si="34"/>
        <v>#N/A</v>
      </c>
      <c r="AG93" s="91" t="e">
        <f t="shared" ca="1" si="35"/>
        <v>#N/A</v>
      </c>
      <c r="AH93" s="91" t="e">
        <f t="shared" ca="1" si="36"/>
        <v>#N/A</v>
      </c>
      <c r="AI93" s="93" t="e">
        <f t="shared" ca="1" si="37"/>
        <v>#N/A</v>
      </c>
      <c r="AJ93" s="91" t="e">
        <f t="shared" ca="1" si="38"/>
        <v>#N/A</v>
      </c>
      <c r="AK93" s="91" t="e">
        <f t="shared" ca="1" si="39"/>
        <v>#N/A</v>
      </c>
    </row>
    <row r="94" spans="1:37" ht="25.5" customHeight="1" x14ac:dyDescent="0.2">
      <c r="A94" s="51">
        <f>'OSNOVNA PLAČA'!A88</f>
        <v>79</v>
      </c>
      <c r="B94" s="157" t="str">
        <f>IF(LEN('OSNOVNA PLAČA'!B88)&gt;0,'OSNOVNA PLAČA'!B88,"")</f>
        <v>A79</v>
      </c>
      <c r="C94" s="52">
        <f>IF(LEN(B94)&gt;0,'OSNOVNA PLAČA'!C88,"")</f>
        <v>0</v>
      </c>
      <c r="D94" s="54">
        <f>IF(LEN(B94)&gt;0,'OSNOVNA PLAČA'!D88,"")</f>
        <v>0</v>
      </c>
      <c r="E94" s="171">
        <f>IF(LEN(B94)&gt;0,SUM('OBRAČUNANA OSNOVNA PLAČA'!E88:G88),"")</f>
        <v>0</v>
      </c>
      <c r="F94" s="55"/>
      <c r="G94" s="55"/>
      <c r="H94" s="55"/>
      <c r="I94" s="55"/>
      <c r="J94" s="55"/>
      <c r="K94" s="172">
        <f t="shared" si="24"/>
        <v>0</v>
      </c>
      <c r="L94" s="120">
        <f t="shared" si="25"/>
        <v>0</v>
      </c>
      <c r="M94" s="120">
        <f t="shared" si="26"/>
        <v>0</v>
      </c>
      <c r="N94" s="120">
        <f t="shared" si="27"/>
        <v>0</v>
      </c>
      <c r="O94" s="120">
        <f t="shared" si="28"/>
        <v>0</v>
      </c>
      <c r="P94" s="173">
        <f t="shared" si="29"/>
        <v>0</v>
      </c>
      <c r="Q94" s="173">
        <f>IF(LEN(B94)&gt;0,2*'OSNOVNA PLAČA'!E88,"")</f>
        <v>0</v>
      </c>
      <c r="R94" s="174"/>
      <c r="AA94" s="155">
        <f>ROW()</f>
        <v>94</v>
      </c>
      <c r="AB94" s="91" t="e">
        <f t="shared" ca="1" si="30"/>
        <v>#N/A</v>
      </c>
      <c r="AC94" s="91" t="e">
        <f t="shared" ca="1" si="31"/>
        <v>#N/A</v>
      </c>
      <c r="AD94" s="92" t="e">
        <f t="shared" ca="1" si="32"/>
        <v>#N/A</v>
      </c>
      <c r="AE94" s="91" t="e">
        <f t="shared" ca="1" si="33"/>
        <v>#N/A</v>
      </c>
      <c r="AF94" s="92" t="e">
        <f t="shared" ca="1" si="34"/>
        <v>#N/A</v>
      </c>
      <c r="AG94" s="91" t="e">
        <f t="shared" ca="1" si="35"/>
        <v>#N/A</v>
      </c>
      <c r="AH94" s="91" t="e">
        <f t="shared" ca="1" si="36"/>
        <v>#N/A</v>
      </c>
      <c r="AI94" s="93" t="e">
        <f t="shared" ca="1" si="37"/>
        <v>#N/A</v>
      </c>
      <c r="AJ94" s="91" t="e">
        <f t="shared" ca="1" si="38"/>
        <v>#N/A</v>
      </c>
      <c r="AK94" s="91" t="e">
        <f t="shared" ca="1" si="39"/>
        <v>#N/A</v>
      </c>
    </row>
    <row r="95" spans="1:37" ht="25.5" customHeight="1" x14ac:dyDescent="0.2">
      <c r="A95" s="51">
        <f>'OSNOVNA PLAČA'!A89</f>
        <v>80</v>
      </c>
      <c r="B95" s="157" t="str">
        <f>IF(LEN('OSNOVNA PLAČA'!B89)&gt;0,'OSNOVNA PLAČA'!B89,"")</f>
        <v>A80</v>
      </c>
      <c r="C95" s="52">
        <f>IF(LEN(B95)&gt;0,'OSNOVNA PLAČA'!C89,"")</f>
        <v>0</v>
      </c>
      <c r="D95" s="54">
        <f>IF(LEN(B95)&gt;0,'OSNOVNA PLAČA'!D89,"")</f>
        <v>0</v>
      </c>
      <c r="E95" s="171">
        <f>IF(LEN(B95)&gt;0,SUM('OBRAČUNANA OSNOVNA PLAČA'!E89:G89),"")</f>
        <v>0</v>
      </c>
      <c r="F95" s="55"/>
      <c r="G95" s="55"/>
      <c r="H95" s="55"/>
      <c r="I95" s="55"/>
      <c r="J95" s="55"/>
      <c r="K95" s="172">
        <f t="shared" si="24"/>
        <v>0</v>
      </c>
      <c r="L95" s="120">
        <f t="shared" si="25"/>
        <v>0</v>
      </c>
      <c r="M95" s="120">
        <f t="shared" si="26"/>
        <v>0</v>
      </c>
      <c r="N95" s="120">
        <f t="shared" si="27"/>
        <v>0</v>
      </c>
      <c r="O95" s="120">
        <f t="shared" si="28"/>
        <v>0</v>
      </c>
      <c r="P95" s="173">
        <f t="shared" si="29"/>
        <v>0</v>
      </c>
      <c r="Q95" s="173">
        <f>IF(LEN(B95)&gt;0,2*'OSNOVNA PLAČA'!E89,"")</f>
        <v>0</v>
      </c>
      <c r="R95" s="174"/>
      <c r="AA95" s="155">
        <f>ROW()</f>
        <v>95</v>
      </c>
      <c r="AB95" s="91" t="e">
        <f t="shared" ca="1" si="30"/>
        <v>#N/A</v>
      </c>
      <c r="AC95" s="91" t="e">
        <f t="shared" ca="1" si="31"/>
        <v>#N/A</v>
      </c>
      <c r="AD95" s="92" t="e">
        <f t="shared" ca="1" si="32"/>
        <v>#N/A</v>
      </c>
      <c r="AE95" s="91" t="e">
        <f t="shared" ca="1" si="33"/>
        <v>#N/A</v>
      </c>
      <c r="AF95" s="92" t="e">
        <f t="shared" ca="1" si="34"/>
        <v>#N/A</v>
      </c>
      <c r="AG95" s="91" t="e">
        <f t="shared" ca="1" si="35"/>
        <v>#N/A</v>
      </c>
      <c r="AH95" s="91" t="e">
        <f t="shared" ca="1" si="36"/>
        <v>#N/A</v>
      </c>
      <c r="AI95" s="93" t="e">
        <f t="shared" ca="1" si="37"/>
        <v>#N/A</v>
      </c>
      <c r="AJ95" s="91" t="e">
        <f t="shared" ca="1" si="38"/>
        <v>#N/A</v>
      </c>
      <c r="AK95" s="91" t="e">
        <f t="shared" ca="1" si="39"/>
        <v>#N/A</v>
      </c>
    </row>
    <row r="96" spans="1:37" ht="25.5" customHeight="1" x14ac:dyDescent="0.2">
      <c r="A96" s="51">
        <f>'OSNOVNA PLAČA'!A90</f>
        <v>81</v>
      </c>
      <c r="B96" s="157" t="str">
        <f>IF(LEN('OSNOVNA PLAČA'!B90)&gt;0,'OSNOVNA PLAČA'!B90,"")</f>
        <v>A81</v>
      </c>
      <c r="C96" s="52">
        <f>IF(LEN(B96)&gt;0,'OSNOVNA PLAČA'!C90,"")</f>
        <v>0</v>
      </c>
      <c r="D96" s="54">
        <f>IF(LEN(B96)&gt;0,'OSNOVNA PLAČA'!D90,"")</f>
        <v>0</v>
      </c>
      <c r="E96" s="171">
        <f>IF(LEN(B96)&gt;0,SUM('OBRAČUNANA OSNOVNA PLAČA'!E90:G90),"")</f>
        <v>0</v>
      </c>
      <c r="F96" s="55"/>
      <c r="G96" s="55"/>
      <c r="H96" s="55"/>
      <c r="I96" s="55"/>
      <c r="J96" s="55"/>
      <c r="K96" s="172">
        <f t="shared" si="24"/>
        <v>0</v>
      </c>
      <c r="L96" s="120">
        <f t="shared" si="25"/>
        <v>0</v>
      </c>
      <c r="M96" s="120">
        <f t="shared" si="26"/>
        <v>0</v>
      </c>
      <c r="N96" s="120">
        <f t="shared" si="27"/>
        <v>0</v>
      </c>
      <c r="O96" s="120">
        <f t="shared" si="28"/>
        <v>0</v>
      </c>
      <c r="P96" s="173">
        <f t="shared" si="29"/>
        <v>0</v>
      </c>
      <c r="Q96" s="173">
        <f>IF(LEN(B96)&gt;0,2*'OSNOVNA PLAČA'!E90,"")</f>
        <v>0</v>
      </c>
      <c r="R96" s="174"/>
      <c r="AA96" s="155">
        <f>ROW()</f>
        <v>96</v>
      </c>
      <c r="AB96" s="91" t="e">
        <f t="shared" ca="1" si="30"/>
        <v>#N/A</v>
      </c>
      <c r="AC96" s="91" t="e">
        <f t="shared" ca="1" si="31"/>
        <v>#N/A</v>
      </c>
      <c r="AD96" s="92" t="e">
        <f t="shared" ca="1" si="32"/>
        <v>#N/A</v>
      </c>
      <c r="AE96" s="91" t="e">
        <f t="shared" ca="1" si="33"/>
        <v>#N/A</v>
      </c>
      <c r="AF96" s="92" t="e">
        <f t="shared" ca="1" si="34"/>
        <v>#N/A</v>
      </c>
      <c r="AG96" s="91" t="e">
        <f t="shared" ca="1" si="35"/>
        <v>#N/A</v>
      </c>
      <c r="AH96" s="91" t="e">
        <f t="shared" ca="1" si="36"/>
        <v>#N/A</v>
      </c>
      <c r="AI96" s="93" t="e">
        <f t="shared" ca="1" si="37"/>
        <v>#N/A</v>
      </c>
      <c r="AJ96" s="91" t="e">
        <f t="shared" ca="1" si="38"/>
        <v>#N/A</v>
      </c>
      <c r="AK96" s="91" t="e">
        <f t="shared" ca="1" si="39"/>
        <v>#N/A</v>
      </c>
    </row>
    <row r="97" spans="1:37" ht="25.5" customHeight="1" x14ac:dyDescent="0.2">
      <c r="A97" s="51">
        <f>'OSNOVNA PLAČA'!A91</f>
        <v>82</v>
      </c>
      <c r="B97" s="157" t="str">
        <f>IF(LEN('OSNOVNA PLAČA'!B91)&gt;0,'OSNOVNA PLAČA'!B91,"")</f>
        <v>A82</v>
      </c>
      <c r="C97" s="52">
        <f>IF(LEN(B97)&gt;0,'OSNOVNA PLAČA'!C91,"")</f>
        <v>0</v>
      </c>
      <c r="D97" s="54">
        <f>IF(LEN(B97)&gt;0,'OSNOVNA PLAČA'!D91,"")</f>
        <v>0</v>
      </c>
      <c r="E97" s="171">
        <f>IF(LEN(B97)&gt;0,SUM('OBRAČUNANA OSNOVNA PLAČA'!E91:G91),"")</f>
        <v>0</v>
      </c>
      <c r="F97" s="55"/>
      <c r="G97" s="55"/>
      <c r="H97" s="55"/>
      <c r="I97" s="55"/>
      <c r="J97" s="55"/>
      <c r="K97" s="172">
        <f t="shared" si="24"/>
        <v>0</v>
      </c>
      <c r="L97" s="120">
        <f t="shared" si="25"/>
        <v>0</v>
      </c>
      <c r="M97" s="120">
        <f t="shared" si="26"/>
        <v>0</v>
      </c>
      <c r="N97" s="120">
        <f t="shared" si="27"/>
        <v>0</v>
      </c>
      <c r="O97" s="120">
        <f t="shared" si="28"/>
        <v>0</v>
      </c>
      <c r="P97" s="173">
        <f t="shared" si="29"/>
        <v>0</v>
      </c>
      <c r="Q97" s="173">
        <f>IF(LEN(B97)&gt;0,2*'OSNOVNA PLAČA'!E91,"")</f>
        <v>0</v>
      </c>
      <c r="R97" s="174"/>
      <c r="AA97" s="155">
        <f>ROW()</f>
        <v>97</v>
      </c>
      <c r="AB97" s="91" t="e">
        <f t="shared" ca="1" si="30"/>
        <v>#N/A</v>
      </c>
      <c r="AC97" s="91" t="e">
        <f t="shared" ca="1" si="31"/>
        <v>#N/A</v>
      </c>
      <c r="AD97" s="92" t="e">
        <f t="shared" ca="1" si="32"/>
        <v>#N/A</v>
      </c>
      <c r="AE97" s="91" t="e">
        <f t="shared" ca="1" si="33"/>
        <v>#N/A</v>
      </c>
      <c r="AF97" s="92" t="e">
        <f t="shared" ca="1" si="34"/>
        <v>#N/A</v>
      </c>
      <c r="AG97" s="91" t="e">
        <f t="shared" ca="1" si="35"/>
        <v>#N/A</v>
      </c>
      <c r="AH97" s="91" t="e">
        <f t="shared" ca="1" si="36"/>
        <v>#N/A</v>
      </c>
      <c r="AI97" s="93" t="e">
        <f t="shared" ca="1" si="37"/>
        <v>#N/A</v>
      </c>
      <c r="AJ97" s="91" t="e">
        <f t="shared" ca="1" si="38"/>
        <v>#N/A</v>
      </c>
      <c r="AK97" s="91" t="e">
        <f t="shared" ca="1" si="39"/>
        <v>#N/A</v>
      </c>
    </row>
    <row r="98" spans="1:37" ht="25.5" customHeight="1" x14ac:dyDescent="0.2">
      <c r="A98" s="51">
        <f>'OSNOVNA PLAČA'!A92</f>
        <v>83</v>
      </c>
      <c r="B98" s="157" t="str">
        <f>IF(LEN('OSNOVNA PLAČA'!B92)&gt;0,'OSNOVNA PLAČA'!B92,"")</f>
        <v>A83</v>
      </c>
      <c r="C98" s="52">
        <f>IF(LEN(B98)&gt;0,'OSNOVNA PLAČA'!C92,"")</f>
        <v>0</v>
      </c>
      <c r="D98" s="54">
        <f>IF(LEN(B98)&gt;0,'OSNOVNA PLAČA'!D92,"")</f>
        <v>0</v>
      </c>
      <c r="E98" s="171">
        <f>IF(LEN(B98)&gt;0,SUM('OBRAČUNANA OSNOVNA PLAČA'!E92:G92),"")</f>
        <v>0</v>
      </c>
      <c r="F98" s="55"/>
      <c r="G98" s="55"/>
      <c r="H98" s="55"/>
      <c r="I98" s="55"/>
      <c r="J98" s="55"/>
      <c r="K98" s="172">
        <f t="shared" si="24"/>
        <v>0</v>
      </c>
      <c r="L98" s="120">
        <f t="shared" si="25"/>
        <v>0</v>
      </c>
      <c r="M98" s="120">
        <f t="shared" si="26"/>
        <v>0</v>
      </c>
      <c r="N98" s="120">
        <f t="shared" si="27"/>
        <v>0</v>
      </c>
      <c r="O98" s="120">
        <f t="shared" si="28"/>
        <v>0</v>
      </c>
      <c r="P98" s="173">
        <f t="shared" si="29"/>
        <v>0</v>
      </c>
      <c r="Q98" s="173">
        <f>IF(LEN(B98)&gt;0,2*'OSNOVNA PLAČA'!E92,"")</f>
        <v>0</v>
      </c>
      <c r="R98" s="174"/>
      <c r="AA98" s="155">
        <f>ROW()</f>
        <v>98</v>
      </c>
      <c r="AB98" s="91" t="e">
        <f t="shared" ca="1" si="30"/>
        <v>#N/A</v>
      </c>
      <c r="AC98" s="91" t="e">
        <f t="shared" ca="1" si="31"/>
        <v>#N/A</v>
      </c>
      <c r="AD98" s="92" t="e">
        <f t="shared" ca="1" si="32"/>
        <v>#N/A</v>
      </c>
      <c r="AE98" s="91" t="e">
        <f t="shared" ca="1" si="33"/>
        <v>#N/A</v>
      </c>
      <c r="AF98" s="92" t="e">
        <f t="shared" ca="1" si="34"/>
        <v>#N/A</v>
      </c>
      <c r="AG98" s="91" t="e">
        <f t="shared" ca="1" si="35"/>
        <v>#N/A</v>
      </c>
      <c r="AH98" s="91" t="e">
        <f t="shared" ca="1" si="36"/>
        <v>#N/A</v>
      </c>
      <c r="AI98" s="93" t="e">
        <f t="shared" ca="1" si="37"/>
        <v>#N/A</v>
      </c>
      <c r="AJ98" s="91" t="e">
        <f t="shared" ca="1" si="38"/>
        <v>#N/A</v>
      </c>
      <c r="AK98" s="91" t="e">
        <f t="shared" ca="1" si="39"/>
        <v>#N/A</v>
      </c>
    </row>
    <row r="99" spans="1:37" ht="25.5" customHeight="1" x14ac:dyDescent="0.2">
      <c r="A99" s="51">
        <f>'OSNOVNA PLAČA'!A93</f>
        <v>84</v>
      </c>
      <c r="B99" s="157" t="str">
        <f>IF(LEN('OSNOVNA PLAČA'!B93)&gt;0,'OSNOVNA PLAČA'!B93,"")</f>
        <v>A84</v>
      </c>
      <c r="C99" s="52">
        <f>IF(LEN(B99)&gt;0,'OSNOVNA PLAČA'!C93,"")</f>
        <v>0</v>
      </c>
      <c r="D99" s="54">
        <f>IF(LEN(B99)&gt;0,'OSNOVNA PLAČA'!D93,"")</f>
        <v>0</v>
      </c>
      <c r="E99" s="171">
        <f>IF(LEN(B99)&gt;0,SUM('OBRAČUNANA OSNOVNA PLAČA'!E93:G93),"")</f>
        <v>0</v>
      </c>
      <c r="F99" s="55"/>
      <c r="G99" s="55"/>
      <c r="H99" s="55"/>
      <c r="I99" s="55"/>
      <c r="J99" s="55"/>
      <c r="K99" s="172">
        <f t="shared" si="24"/>
        <v>0</v>
      </c>
      <c r="L99" s="120">
        <f t="shared" si="25"/>
        <v>0</v>
      </c>
      <c r="M99" s="120">
        <f t="shared" si="26"/>
        <v>0</v>
      </c>
      <c r="N99" s="120">
        <f t="shared" si="27"/>
        <v>0</v>
      </c>
      <c r="O99" s="120">
        <f t="shared" si="28"/>
        <v>0</v>
      </c>
      <c r="P99" s="173">
        <f t="shared" si="29"/>
        <v>0</v>
      </c>
      <c r="Q99" s="173">
        <f>IF(LEN(B99)&gt;0,2*'OSNOVNA PLAČA'!E93,"")</f>
        <v>0</v>
      </c>
      <c r="R99" s="174"/>
      <c r="AA99" s="155">
        <f>ROW()</f>
        <v>99</v>
      </c>
      <c r="AB99" s="91" t="e">
        <f t="shared" ca="1" si="30"/>
        <v>#N/A</v>
      </c>
      <c r="AC99" s="91" t="e">
        <f t="shared" ca="1" si="31"/>
        <v>#N/A</v>
      </c>
      <c r="AD99" s="92" t="e">
        <f t="shared" ca="1" si="32"/>
        <v>#N/A</v>
      </c>
      <c r="AE99" s="91" t="e">
        <f t="shared" ca="1" si="33"/>
        <v>#N/A</v>
      </c>
      <c r="AF99" s="92" t="e">
        <f t="shared" ca="1" si="34"/>
        <v>#N/A</v>
      </c>
      <c r="AG99" s="91" t="e">
        <f t="shared" ca="1" si="35"/>
        <v>#N/A</v>
      </c>
      <c r="AH99" s="91" t="e">
        <f t="shared" ca="1" si="36"/>
        <v>#N/A</v>
      </c>
      <c r="AI99" s="93" t="e">
        <f t="shared" ca="1" si="37"/>
        <v>#N/A</v>
      </c>
      <c r="AJ99" s="91" t="e">
        <f t="shared" ca="1" si="38"/>
        <v>#N/A</v>
      </c>
      <c r="AK99" s="91" t="e">
        <f t="shared" ca="1" si="39"/>
        <v>#N/A</v>
      </c>
    </row>
    <row r="100" spans="1:37" ht="25.5" customHeight="1" x14ac:dyDescent="0.2">
      <c r="A100" s="51">
        <f>'OSNOVNA PLAČA'!A94</f>
        <v>85</v>
      </c>
      <c r="B100" s="157" t="str">
        <f>IF(LEN('OSNOVNA PLAČA'!B94)&gt;0,'OSNOVNA PLAČA'!B94,"")</f>
        <v>A85</v>
      </c>
      <c r="C100" s="52">
        <f>IF(LEN(B100)&gt;0,'OSNOVNA PLAČA'!C94,"")</f>
        <v>0</v>
      </c>
      <c r="D100" s="54">
        <f>IF(LEN(B100)&gt;0,'OSNOVNA PLAČA'!D94,"")</f>
        <v>0</v>
      </c>
      <c r="E100" s="171">
        <f>IF(LEN(B100)&gt;0,SUM('OBRAČUNANA OSNOVNA PLAČA'!E94:G94),"")</f>
        <v>0</v>
      </c>
      <c r="F100" s="55"/>
      <c r="G100" s="55"/>
      <c r="H100" s="55"/>
      <c r="I100" s="55"/>
      <c r="J100" s="55"/>
      <c r="K100" s="172">
        <f t="shared" si="24"/>
        <v>0</v>
      </c>
      <c r="L100" s="120">
        <f t="shared" si="25"/>
        <v>0</v>
      </c>
      <c r="M100" s="120">
        <f t="shared" si="26"/>
        <v>0</v>
      </c>
      <c r="N100" s="120">
        <f t="shared" si="27"/>
        <v>0</v>
      </c>
      <c r="O100" s="120">
        <f t="shared" si="28"/>
        <v>0</v>
      </c>
      <c r="P100" s="173">
        <f t="shared" si="29"/>
        <v>0</v>
      </c>
      <c r="Q100" s="173">
        <f>IF(LEN(B100)&gt;0,2*'OSNOVNA PLAČA'!E94,"")</f>
        <v>0</v>
      </c>
      <c r="R100" s="174"/>
      <c r="AA100" s="155">
        <f>ROW()</f>
        <v>100</v>
      </c>
      <c r="AB100" s="91" t="e">
        <f t="shared" ca="1" si="30"/>
        <v>#N/A</v>
      </c>
      <c r="AC100" s="91" t="e">
        <f t="shared" ca="1" si="31"/>
        <v>#N/A</v>
      </c>
      <c r="AD100" s="92" t="e">
        <f t="shared" ca="1" si="32"/>
        <v>#N/A</v>
      </c>
      <c r="AE100" s="91" t="e">
        <f t="shared" ca="1" si="33"/>
        <v>#N/A</v>
      </c>
      <c r="AF100" s="92" t="e">
        <f t="shared" ca="1" si="34"/>
        <v>#N/A</v>
      </c>
      <c r="AG100" s="91" t="e">
        <f t="shared" ca="1" si="35"/>
        <v>#N/A</v>
      </c>
      <c r="AH100" s="91" t="e">
        <f t="shared" ca="1" si="36"/>
        <v>#N/A</v>
      </c>
      <c r="AI100" s="93" t="e">
        <f t="shared" ca="1" si="37"/>
        <v>#N/A</v>
      </c>
      <c r="AJ100" s="91" t="e">
        <f t="shared" ca="1" si="38"/>
        <v>#N/A</v>
      </c>
      <c r="AK100" s="91" t="e">
        <f t="shared" ca="1" si="39"/>
        <v>#N/A</v>
      </c>
    </row>
    <row r="101" spans="1:37" ht="25.5" customHeight="1" x14ac:dyDescent="0.2">
      <c r="A101" s="51">
        <f>'OSNOVNA PLAČA'!A95</f>
        <v>86</v>
      </c>
      <c r="B101" s="157" t="str">
        <f>IF(LEN('OSNOVNA PLAČA'!B95)&gt;0,'OSNOVNA PLAČA'!B95,"")</f>
        <v>A86</v>
      </c>
      <c r="C101" s="52">
        <f>IF(LEN(B101)&gt;0,'OSNOVNA PLAČA'!C95,"")</f>
        <v>0</v>
      </c>
      <c r="D101" s="54">
        <f>IF(LEN(B101)&gt;0,'OSNOVNA PLAČA'!D95,"")</f>
        <v>0</v>
      </c>
      <c r="E101" s="171">
        <f>IF(LEN(B101)&gt;0,SUM('OBRAČUNANA OSNOVNA PLAČA'!E95:G95),"")</f>
        <v>0</v>
      </c>
      <c r="F101" s="55"/>
      <c r="G101" s="55"/>
      <c r="H101" s="55"/>
      <c r="I101" s="55"/>
      <c r="J101" s="55"/>
      <c r="K101" s="172">
        <f t="shared" si="24"/>
        <v>0</v>
      </c>
      <c r="L101" s="120">
        <f t="shared" si="25"/>
        <v>0</v>
      </c>
      <c r="M101" s="120">
        <f t="shared" si="26"/>
        <v>0</v>
      </c>
      <c r="N101" s="120">
        <f t="shared" si="27"/>
        <v>0</v>
      </c>
      <c r="O101" s="120">
        <f t="shared" si="28"/>
        <v>0</v>
      </c>
      <c r="P101" s="173">
        <f t="shared" si="29"/>
        <v>0</v>
      </c>
      <c r="Q101" s="173">
        <f>IF(LEN(B101)&gt;0,2*'OSNOVNA PLAČA'!E95,"")</f>
        <v>0</v>
      </c>
      <c r="R101" s="174"/>
      <c r="AA101" s="155">
        <f>ROW()</f>
        <v>101</v>
      </c>
      <c r="AB101" s="91" t="e">
        <f t="shared" ca="1" si="30"/>
        <v>#N/A</v>
      </c>
      <c r="AC101" s="91" t="e">
        <f t="shared" ca="1" si="31"/>
        <v>#N/A</v>
      </c>
      <c r="AD101" s="92" t="e">
        <f t="shared" ca="1" si="32"/>
        <v>#N/A</v>
      </c>
      <c r="AE101" s="91" t="e">
        <f t="shared" ca="1" si="33"/>
        <v>#N/A</v>
      </c>
      <c r="AF101" s="92" t="e">
        <f t="shared" ca="1" si="34"/>
        <v>#N/A</v>
      </c>
      <c r="AG101" s="91" t="e">
        <f t="shared" ca="1" si="35"/>
        <v>#N/A</v>
      </c>
      <c r="AH101" s="91" t="e">
        <f t="shared" ca="1" si="36"/>
        <v>#N/A</v>
      </c>
      <c r="AI101" s="93" t="e">
        <f t="shared" ca="1" si="37"/>
        <v>#N/A</v>
      </c>
      <c r="AJ101" s="91" t="e">
        <f t="shared" ca="1" si="38"/>
        <v>#N/A</v>
      </c>
      <c r="AK101" s="91" t="e">
        <f t="shared" ca="1" si="39"/>
        <v>#N/A</v>
      </c>
    </row>
    <row r="102" spans="1:37" ht="25.5" customHeight="1" x14ac:dyDescent="0.2">
      <c r="A102" s="51">
        <f>'OSNOVNA PLAČA'!A96</f>
        <v>87</v>
      </c>
      <c r="B102" s="157" t="str">
        <f>IF(LEN('OSNOVNA PLAČA'!B96)&gt;0,'OSNOVNA PLAČA'!B96,"")</f>
        <v>A87</v>
      </c>
      <c r="C102" s="52">
        <f>IF(LEN(B102)&gt;0,'OSNOVNA PLAČA'!C96,"")</f>
        <v>0</v>
      </c>
      <c r="D102" s="54">
        <f>IF(LEN(B102)&gt;0,'OSNOVNA PLAČA'!D96,"")</f>
        <v>0</v>
      </c>
      <c r="E102" s="171">
        <f>IF(LEN(B102)&gt;0,SUM('OBRAČUNANA OSNOVNA PLAČA'!E96:G96),"")</f>
        <v>0</v>
      </c>
      <c r="F102" s="55"/>
      <c r="G102" s="55"/>
      <c r="H102" s="55"/>
      <c r="I102" s="55"/>
      <c r="J102" s="55"/>
      <c r="K102" s="172">
        <f t="shared" si="24"/>
        <v>0</v>
      </c>
      <c r="L102" s="120">
        <f t="shared" si="25"/>
        <v>0</v>
      </c>
      <c r="M102" s="120">
        <f t="shared" si="26"/>
        <v>0</v>
      </c>
      <c r="N102" s="120">
        <f t="shared" si="27"/>
        <v>0</v>
      </c>
      <c r="O102" s="120">
        <f t="shared" si="28"/>
        <v>0</v>
      </c>
      <c r="P102" s="173">
        <f t="shared" si="29"/>
        <v>0</v>
      </c>
      <c r="Q102" s="173">
        <f>IF(LEN(B102)&gt;0,2*'OSNOVNA PLAČA'!E96,"")</f>
        <v>0</v>
      </c>
      <c r="R102" s="174"/>
      <c r="AA102" s="155">
        <f>ROW()</f>
        <v>102</v>
      </c>
      <c r="AB102" s="91" t="e">
        <f t="shared" ca="1" si="30"/>
        <v>#N/A</v>
      </c>
      <c r="AC102" s="91" t="e">
        <f t="shared" ca="1" si="31"/>
        <v>#N/A</v>
      </c>
      <c r="AD102" s="92" t="e">
        <f t="shared" ca="1" si="32"/>
        <v>#N/A</v>
      </c>
      <c r="AE102" s="91" t="e">
        <f t="shared" ca="1" si="33"/>
        <v>#N/A</v>
      </c>
      <c r="AF102" s="92" t="e">
        <f t="shared" ca="1" si="34"/>
        <v>#N/A</v>
      </c>
      <c r="AG102" s="91" t="e">
        <f t="shared" ca="1" si="35"/>
        <v>#N/A</v>
      </c>
      <c r="AH102" s="91" t="e">
        <f t="shared" ca="1" si="36"/>
        <v>#N/A</v>
      </c>
      <c r="AI102" s="93" t="e">
        <f t="shared" ca="1" si="37"/>
        <v>#N/A</v>
      </c>
      <c r="AJ102" s="91" t="e">
        <f t="shared" ca="1" si="38"/>
        <v>#N/A</v>
      </c>
      <c r="AK102" s="91" t="e">
        <f t="shared" ca="1" si="39"/>
        <v>#N/A</v>
      </c>
    </row>
    <row r="103" spans="1:37" ht="25.5" customHeight="1" x14ac:dyDescent="0.2">
      <c r="A103" s="51">
        <f>'OSNOVNA PLAČA'!A97</f>
        <v>88</v>
      </c>
      <c r="B103" s="157" t="str">
        <f>IF(LEN('OSNOVNA PLAČA'!B97)&gt;0,'OSNOVNA PLAČA'!B97,"")</f>
        <v>A88</v>
      </c>
      <c r="C103" s="52">
        <f>IF(LEN(B103)&gt;0,'OSNOVNA PLAČA'!C97,"")</f>
        <v>0</v>
      </c>
      <c r="D103" s="54">
        <f>IF(LEN(B103)&gt;0,'OSNOVNA PLAČA'!D97,"")</f>
        <v>0</v>
      </c>
      <c r="E103" s="171">
        <f>IF(LEN(B103)&gt;0,SUM('OBRAČUNANA OSNOVNA PLAČA'!E97:G97),"")</f>
        <v>0</v>
      </c>
      <c r="F103" s="55"/>
      <c r="G103" s="55"/>
      <c r="H103" s="55"/>
      <c r="I103" s="55"/>
      <c r="J103" s="55"/>
      <c r="K103" s="172">
        <f t="shared" si="24"/>
        <v>0</v>
      </c>
      <c r="L103" s="120">
        <f t="shared" si="25"/>
        <v>0</v>
      </c>
      <c r="M103" s="120">
        <f t="shared" si="26"/>
        <v>0</v>
      </c>
      <c r="N103" s="120">
        <f t="shared" si="27"/>
        <v>0</v>
      </c>
      <c r="O103" s="120">
        <f t="shared" si="28"/>
        <v>0</v>
      </c>
      <c r="P103" s="173">
        <f t="shared" si="29"/>
        <v>0</v>
      </c>
      <c r="Q103" s="173">
        <f>IF(LEN(B103)&gt;0,2*'OSNOVNA PLAČA'!E97,"")</f>
        <v>0</v>
      </c>
      <c r="R103" s="174"/>
      <c r="AA103" s="155">
        <f>ROW()</f>
        <v>103</v>
      </c>
      <c r="AB103" s="91" t="e">
        <f t="shared" ca="1" si="30"/>
        <v>#N/A</v>
      </c>
      <c r="AC103" s="91" t="e">
        <f t="shared" ca="1" si="31"/>
        <v>#N/A</v>
      </c>
      <c r="AD103" s="92" t="e">
        <f t="shared" ca="1" si="32"/>
        <v>#N/A</v>
      </c>
      <c r="AE103" s="91" t="e">
        <f t="shared" ca="1" si="33"/>
        <v>#N/A</v>
      </c>
      <c r="AF103" s="92" t="e">
        <f t="shared" ca="1" si="34"/>
        <v>#N/A</v>
      </c>
      <c r="AG103" s="91" t="e">
        <f t="shared" ca="1" si="35"/>
        <v>#N/A</v>
      </c>
      <c r="AH103" s="91" t="e">
        <f t="shared" ca="1" si="36"/>
        <v>#N/A</v>
      </c>
      <c r="AI103" s="93" t="e">
        <f t="shared" ca="1" si="37"/>
        <v>#N/A</v>
      </c>
      <c r="AJ103" s="91" t="e">
        <f t="shared" ca="1" si="38"/>
        <v>#N/A</v>
      </c>
      <c r="AK103" s="91" t="e">
        <f t="shared" ca="1" si="39"/>
        <v>#N/A</v>
      </c>
    </row>
    <row r="104" spans="1:37" ht="25.5" customHeight="1" x14ac:dyDescent="0.2">
      <c r="A104" s="51">
        <f>'OSNOVNA PLAČA'!A98</f>
        <v>89</v>
      </c>
      <c r="B104" s="157" t="str">
        <f>IF(LEN('OSNOVNA PLAČA'!B98)&gt;0,'OSNOVNA PLAČA'!B98,"")</f>
        <v>A89</v>
      </c>
      <c r="C104" s="52">
        <f>IF(LEN(B104)&gt;0,'OSNOVNA PLAČA'!C98,"")</f>
        <v>0</v>
      </c>
      <c r="D104" s="54">
        <f>IF(LEN(B104)&gt;0,'OSNOVNA PLAČA'!D98,"")</f>
        <v>0</v>
      </c>
      <c r="E104" s="171">
        <f>IF(LEN(B104)&gt;0,SUM('OBRAČUNANA OSNOVNA PLAČA'!E98:G98),"")</f>
        <v>0</v>
      </c>
      <c r="F104" s="55"/>
      <c r="G104" s="55"/>
      <c r="H104" s="55"/>
      <c r="I104" s="55"/>
      <c r="J104" s="55"/>
      <c r="K104" s="172">
        <f t="shared" si="24"/>
        <v>0</v>
      </c>
      <c r="L104" s="120">
        <f t="shared" si="25"/>
        <v>0</v>
      </c>
      <c r="M104" s="120">
        <f t="shared" si="26"/>
        <v>0</v>
      </c>
      <c r="N104" s="120">
        <f t="shared" si="27"/>
        <v>0</v>
      </c>
      <c r="O104" s="120">
        <f t="shared" si="28"/>
        <v>0</v>
      </c>
      <c r="P104" s="173">
        <f t="shared" si="29"/>
        <v>0</v>
      </c>
      <c r="Q104" s="173">
        <f>IF(LEN(B104)&gt;0,2*'OSNOVNA PLAČA'!E98,"")</f>
        <v>0</v>
      </c>
      <c r="R104" s="174"/>
      <c r="AA104" s="155">
        <f>ROW()</f>
        <v>104</v>
      </c>
      <c r="AB104" s="91" t="e">
        <f t="shared" ca="1" si="30"/>
        <v>#N/A</v>
      </c>
      <c r="AC104" s="91" t="e">
        <f t="shared" ca="1" si="31"/>
        <v>#N/A</v>
      </c>
      <c r="AD104" s="92" t="e">
        <f t="shared" ca="1" si="32"/>
        <v>#N/A</v>
      </c>
      <c r="AE104" s="91" t="e">
        <f t="shared" ca="1" si="33"/>
        <v>#N/A</v>
      </c>
      <c r="AF104" s="92" t="e">
        <f t="shared" ca="1" si="34"/>
        <v>#N/A</v>
      </c>
      <c r="AG104" s="91" t="e">
        <f t="shared" ca="1" si="35"/>
        <v>#N/A</v>
      </c>
      <c r="AH104" s="91" t="e">
        <f t="shared" ca="1" si="36"/>
        <v>#N/A</v>
      </c>
      <c r="AI104" s="93" t="e">
        <f t="shared" ca="1" si="37"/>
        <v>#N/A</v>
      </c>
      <c r="AJ104" s="91" t="e">
        <f t="shared" ca="1" si="38"/>
        <v>#N/A</v>
      </c>
      <c r="AK104" s="91" t="e">
        <f t="shared" ca="1" si="39"/>
        <v>#N/A</v>
      </c>
    </row>
    <row r="105" spans="1:37" ht="25.5" customHeight="1" x14ac:dyDescent="0.2">
      <c r="A105" s="51">
        <f>'OSNOVNA PLAČA'!A99</f>
        <v>90</v>
      </c>
      <c r="B105" s="157" t="str">
        <f>IF(LEN('OSNOVNA PLAČA'!B99)&gt;0,'OSNOVNA PLAČA'!B99,"")</f>
        <v>A90</v>
      </c>
      <c r="C105" s="52">
        <f>IF(LEN(B105)&gt;0,'OSNOVNA PLAČA'!C99,"")</f>
        <v>0</v>
      </c>
      <c r="D105" s="54">
        <f>IF(LEN(B105)&gt;0,'OSNOVNA PLAČA'!D99,"")</f>
        <v>0</v>
      </c>
      <c r="E105" s="171">
        <f>IF(LEN(B105)&gt;0,SUM('OBRAČUNANA OSNOVNA PLAČA'!E99:G99),"")</f>
        <v>0</v>
      </c>
      <c r="F105" s="55"/>
      <c r="G105" s="55"/>
      <c r="H105" s="55"/>
      <c r="I105" s="55"/>
      <c r="J105" s="55"/>
      <c r="K105" s="172">
        <f t="shared" si="24"/>
        <v>0</v>
      </c>
      <c r="L105" s="120">
        <f t="shared" si="25"/>
        <v>0</v>
      </c>
      <c r="M105" s="120">
        <f t="shared" si="26"/>
        <v>0</v>
      </c>
      <c r="N105" s="120">
        <f t="shared" si="27"/>
        <v>0</v>
      </c>
      <c r="O105" s="120">
        <f t="shared" si="28"/>
        <v>0</v>
      </c>
      <c r="P105" s="173">
        <f t="shared" si="29"/>
        <v>0</v>
      </c>
      <c r="Q105" s="173">
        <f>IF(LEN(B105)&gt;0,2*'OSNOVNA PLAČA'!E99,"")</f>
        <v>0</v>
      </c>
      <c r="R105" s="174"/>
      <c r="AA105" s="155">
        <f>ROW()</f>
        <v>105</v>
      </c>
      <c r="AB105" s="91" t="e">
        <f t="shared" ca="1" si="30"/>
        <v>#N/A</v>
      </c>
      <c r="AC105" s="91" t="e">
        <f t="shared" ca="1" si="31"/>
        <v>#N/A</v>
      </c>
      <c r="AD105" s="92" t="e">
        <f t="shared" ca="1" si="32"/>
        <v>#N/A</v>
      </c>
      <c r="AE105" s="91" t="e">
        <f t="shared" ca="1" si="33"/>
        <v>#N/A</v>
      </c>
      <c r="AF105" s="92" t="e">
        <f t="shared" ca="1" si="34"/>
        <v>#N/A</v>
      </c>
      <c r="AG105" s="91" t="e">
        <f t="shared" ca="1" si="35"/>
        <v>#N/A</v>
      </c>
      <c r="AH105" s="91" t="e">
        <f t="shared" ca="1" si="36"/>
        <v>#N/A</v>
      </c>
      <c r="AI105" s="93" t="e">
        <f t="shared" ca="1" si="37"/>
        <v>#N/A</v>
      </c>
      <c r="AJ105" s="91" t="e">
        <f t="shared" ca="1" si="38"/>
        <v>#N/A</v>
      </c>
      <c r="AK105" s="91" t="e">
        <f t="shared" ca="1" si="39"/>
        <v>#N/A</v>
      </c>
    </row>
    <row r="106" spans="1:37" ht="25.5" customHeight="1" x14ac:dyDescent="0.2">
      <c r="A106" s="51">
        <f>'OSNOVNA PLAČA'!A100</f>
        <v>91</v>
      </c>
      <c r="B106" s="157" t="str">
        <f>IF(LEN('OSNOVNA PLAČA'!B100)&gt;0,'OSNOVNA PLAČA'!B100,"")</f>
        <v>A91</v>
      </c>
      <c r="C106" s="52">
        <f>IF(LEN(B106)&gt;0,'OSNOVNA PLAČA'!C100,"")</f>
        <v>0</v>
      </c>
      <c r="D106" s="54">
        <f>IF(LEN(B106)&gt;0,'OSNOVNA PLAČA'!D100,"")</f>
        <v>0</v>
      </c>
      <c r="E106" s="171">
        <f>IF(LEN(B106)&gt;0,SUM('OBRAČUNANA OSNOVNA PLAČA'!E100:G100),"")</f>
        <v>0</v>
      </c>
      <c r="F106" s="55"/>
      <c r="G106" s="55"/>
      <c r="H106" s="55"/>
      <c r="I106" s="55"/>
      <c r="J106" s="55"/>
      <c r="K106" s="172">
        <f t="shared" si="24"/>
        <v>0</v>
      </c>
      <c r="L106" s="120">
        <f t="shared" si="25"/>
        <v>0</v>
      </c>
      <c r="M106" s="120">
        <f t="shared" si="26"/>
        <v>0</v>
      </c>
      <c r="N106" s="120">
        <f t="shared" si="27"/>
        <v>0</v>
      </c>
      <c r="O106" s="120">
        <f t="shared" si="28"/>
        <v>0</v>
      </c>
      <c r="P106" s="173">
        <f t="shared" si="29"/>
        <v>0</v>
      </c>
      <c r="Q106" s="173">
        <f>IF(LEN(B106)&gt;0,2*'OSNOVNA PLAČA'!E100,"")</f>
        <v>0</v>
      </c>
      <c r="R106" s="174"/>
      <c r="AA106" s="155">
        <f>ROW()</f>
        <v>106</v>
      </c>
      <c r="AB106" s="91" t="e">
        <f t="shared" ca="1" si="30"/>
        <v>#N/A</v>
      </c>
      <c r="AC106" s="91" t="e">
        <f t="shared" ca="1" si="31"/>
        <v>#N/A</v>
      </c>
      <c r="AD106" s="92" t="e">
        <f t="shared" ca="1" si="32"/>
        <v>#N/A</v>
      </c>
      <c r="AE106" s="91" t="e">
        <f t="shared" ca="1" si="33"/>
        <v>#N/A</v>
      </c>
      <c r="AF106" s="92" t="e">
        <f t="shared" ca="1" si="34"/>
        <v>#N/A</v>
      </c>
      <c r="AG106" s="91" t="e">
        <f t="shared" ca="1" si="35"/>
        <v>#N/A</v>
      </c>
      <c r="AH106" s="91" t="e">
        <f t="shared" ca="1" si="36"/>
        <v>#N/A</v>
      </c>
      <c r="AI106" s="93" t="e">
        <f t="shared" ca="1" si="37"/>
        <v>#N/A</v>
      </c>
      <c r="AJ106" s="91" t="e">
        <f t="shared" ca="1" si="38"/>
        <v>#N/A</v>
      </c>
      <c r="AK106" s="91" t="e">
        <f t="shared" ca="1" si="39"/>
        <v>#N/A</v>
      </c>
    </row>
    <row r="107" spans="1:37" ht="25.5" customHeight="1" x14ac:dyDescent="0.2">
      <c r="A107" s="51">
        <f>'OSNOVNA PLAČA'!A101</f>
        <v>92</v>
      </c>
      <c r="B107" s="157" t="str">
        <f>IF(LEN('OSNOVNA PLAČA'!B101)&gt;0,'OSNOVNA PLAČA'!B101,"")</f>
        <v>A92</v>
      </c>
      <c r="C107" s="52">
        <f>IF(LEN(B107)&gt;0,'OSNOVNA PLAČA'!C101,"")</f>
        <v>0</v>
      </c>
      <c r="D107" s="54">
        <f>IF(LEN(B107)&gt;0,'OSNOVNA PLAČA'!D101,"")</f>
        <v>0</v>
      </c>
      <c r="E107" s="171">
        <f>IF(LEN(B107)&gt;0,SUM('OBRAČUNANA OSNOVNA PLAČA'!E101:G101),"")</f>
        <v>0</v>
      </c>
      <c r="F107" s="55"/>
      <c r="G107" s="55"/>
      <c r="H107" s="55"/>
      <c r="I107" s="55"/>
      <c r="J107" s="55"/>
      <c r="K107" s="172">
        <f t="shared" si="24"/>
        <v>0</v>
      </c>
      <c r="L107" s="120">
        <f t="shared" si="25"/>
        <v>0</v>
      </c>
      <c r="M107" s="120">
        <f t="shared" si="26"/>
        <v>0</v>
      </c>
      <c r="N107" s="120">
        <f t="shared" si="27"/>
        <v>0</v>
      </c>
      <c r="O107" s="120">
        <f t="shared" si="28"/>
        <v>0</v>
      </c>
      <c r="P107" s="173">
        <f t="shared" si="29"/>
        <v>0</v>
      </c>
      <c r="Q107" s="173">
        <f>IF(LEN(B107)&gt;0,2*'OSNOVNA PLAČA'!E101,"")</f>
        <v>0</v>
      </c>
      <c r="R107" s="174"/>
      <c r="AA107" s="155">
        <f>ROW()</f>
        <v>107</v>
      </c>
      <c r="AB107" s="91" t="e">
        <f t="shared" ca="1" si="30"/>
        <v>#N/A</v>
      </c>
      <c r="AC107" s="91" t="e">
        <f t="shared" ca="1" si="31"/>
        <v>#N/A</v>
      </c>
      <c r="AD107" s="92" t="e">
        <f t="shared" ca="1" si="32"/>
        <v>#N/A</v>
      </c>
      <c r="AE107" s="91" t="e">
        <f t="shared" ca="1" si="33"/>
        <v>#N/A</v>
      </c>
      <c r="AF107" s="92" t="e">
        <f t="shared" ca="1" si="34"/>
        <v>#N/A</v>
      </c>
      <c r="AG107" s="91" t="e">
        <f t="shared" ca="1" si="35"/>
        <v>#N/A</v>
      </c>
      <c r="AH107" s="91" t="e">
        <f t="shared" ca="1" si="36"/>
        <v>#N/A</v>
      </c>
      <c r="AI107" s="93" t="e">
        <f t="shared" ca="1" si="37"/>
        <v>#N/A</v>
      </c>
      <c r="AJ107" s="91" t="e">
        <f t="shared" ca="1" si="38"/>
        <v>#N/A</v>
      </c>
      <c r="AK107" s="91" t="e">
        <f t="shared" ca="1" si="39"/>
        <v>#N/A</v>
      </c>
    </row>
    <row r="108" spans="1:37" ht="25.5" customHeight="1" x14ac:dyDescent="0.2">
      <c r="A108" s="51">
        <f>'OSNOVNA PLAČA'!A102</f>
        <v>93</v>
      </c>
      <c r="B108" s="157" t="str">
        <f>IF(LEN('OSNOVNA PLAČA'!B102)&gt;0,'OSNOVNA PLAČA'!B102,"")</f>
        <v>A93</v>
      </c>
      <c r="C108" s="52">
        <f>IF(LEN(B108)&gt;0,'OSNOVNA PLAČA'!C102,"")</f>
        <v>0</v>
      </c>
      <c r="D108" s="54">
        <f>IF(LEN(B108)&gt;0,'OSNOVNA PLAČA'!D102,"")</f>
        <v>0</v>
      </c>
      <c r="E108" s="171">
        <f>IF(LEN(B108)&gt;0,SUM('OBRAČUNANA OSNOVNA PLAČA'!E102:G102),"")</f>
        <v>0</v>
      </c>
      <c r="F108" s="55"/>
      <c r="G108" s="55"/>
      <c r="H108" s="55"/>
      <c r="I108" s="55"/>
      <c r="J108" s="55"/>
      <c r="K108" s="172">
        <f t="shared" si="24"/>
        <v>0</v>
      </c>
      <c r="L108" s="120">
        <f t="shared" si="25"/>
        <v>0</v>
      </c>
      <c r="M108" s="120">
        <f t="shared" si="26"/>
        <v>0</v>
      </c>
      <c r="N108" s="120">
        <f t="shared" si="27"/>
        <v>0</v>
      </c>
      <c r="O108" s="120">
        <f t="shared" si="28"/>
        <v>0</v>
      </c>
      <c r="P108" s="173">
        <f t="shared" si="29"/>
        <v>0</v>
      </c>
      <c r="Q108" s="173">
        <f>IF(LEN(B108)&gt;0,2*'OSNOVNA PLAČA'!E102,"")</f>
        <v>0</v>
      </c>
      <c r="R108" s="174"/>
      <c r="AA108" s="155">
        <f>ROW()</f>
        <v>108</v>
      </c>
      <c r="AB108" s="91" t="e">
        <f t="shared" ca="1" si="30"/>
        <v>#N/A</v>
      </c>
      <c r="AC108" s="91" t="e">
        <f t="shared" ca="1" si="31"/>
        <v>#N/A</v>
      </c>
      <c r="AD108" s="92" t="e">
        <f t="shared" ca="1" si="32"/>
        <v>#N/A</v>
      </c>
      <c r="AE108" s="91" t="e">
        <f t="shared" ca="1" si="33"/>
        <v>#N/A</v>
      </c>
      <c r="AF108" s="92" t="e">
        <f t="shared" ca="1" si="34"/>
        <v>#N/A</v>
      </c>
      <c r="AG108" s="91" t="e">
        <f t="shared" ca="1" si="35"/>
        <v>#N/A</v>
      </c>
      <c r="AH108" s="91" t="e">
        <f t="shared" ca="1" si="36"/>
        <v>#N/A</v>
      </c>
      <c r="AI108" s="93" t="e">
        <f t="shared" ca="1" si="37"/>
        <v>#N/A</v>
      </c>
      <c r="AJ108" s="91" t="e">
        <f t="shared" ca="1" si="38"/>
        <v>#N/A</v>
      </c>
      <c r="AK108" s="91" t="e">
        <f t="shared" ca="1" si="39"/>
        <v>#N/A</v>
      </c>
    </row>
    <row r="109" spans="1:37" ht="25.5" customHeight="1" x14ac:dyDescent="0.2">
      <c r="A109" s="51">
        <f>'OSNOVNA PLAČA'!A103</f>
        <v>94</v>
      </c>
      <c r="B109" s="157" t="str">
        <f>IF(LEN('OSNOVNA PLAČA'!B103)&gt;0,'OSNOVNA PLAČA'!B103,"")</f>
        <v>A94</v>
      </c>
      <c r="C109" s="52">
        <f>IF(LEN(B109)&gt;0,'OSNOVNA PLAČA'!C103,"")</f>
        <v>0</v>
      </c>
      <c r="D109" s="54">
        <f>IF(LEN(B109)&gt;0,'OSNOVNA PLAČA'!D103,"")</f>
        <v>0</v>
      </c>
      <c r="E109" s="171">
        <f>IF(LEN(B109)&gt;0,SUM('OBRAČUNANA OSNOVNA PLAČA'!E103:G103),"")</f>
        <v>0</v>
      </c>
      <c r="F109" s="55"/>
      <c r="G109" s="55"/>
      <c r="H109" s="55"/>
      <c r="I109" s="55"/>
      <c r="J109" s="55"/>
      <c r="K109" s="172">
        <f t="shared" si="24"/>
        <v>0</v>
      </c>
      <c r="L109" s="120">
        <f t="shared" si="25"/>
        <v>0</v>
      </c>
      <c r="M109" s="120">
        <f t="shared" si="26"/>
        <v>0</v>
      </c>
      <c r="N109" s="120">
        <f t="shared" si="27"/>
        <v>0</v>
      </c>
      <c r="O109" s="120">
        <f t="shared" si="28"/>
        <v>0</v>
      </c>
      <c r="P109" s="173">
        <f t="shared" si="29"/>
        <v>0</v>
      </c>
      <c r="Q109" s="173">
        <f>IF(LEN(B109)&gt;0,2*'OSNOVNA PLAČA'!E103,"")</f>
        <v>0</v>
      </c>
      <c r="R109" s="174"/>
      <c r="AA109" s="155">
        <f>ROW()</f>
        <v>109</v>
      </c>
      <c r="AB109" s="91" t="e">
        <f t="shared" ca="1" si="30"/>
        <v>#N/A</v>
      </c>
      <c r="AC109" s="91" t="e">
        <f t="shared" ca="1" si="31"/>
        <v>#N/A</v>
      </c>
      <c r="AD109" s="92" t="e">
        <f t="shared" ca="1" si="32"/>
        <v>#N/A</v>
      </c>
      <c r="AE109" s="91" t="e">
        <f t="shared" ca="1" si="33"/>
        <v>#N/A</v>
      </c>
      <c r="AF109" s="92" t="e">
        <f t="shared" ca="1" si="34"/>
        <v>#N/A</v>
      </c>
      <c r="AG109" s="91" t="e">
        <f t="shared" ca="1" si="35"/>
        <v>#N/A</v>
      </c>
      <c r="AH109" s="91" t="e">
        <f t="shared" ca="1" si="36"/>
        <v>#N/A</v>
      </c>
      <c r="AI109" s="93" t="e">
        <f t="shared" ca="1" si="37"/>
        <v>#N/A</v>
      </c>
      <c r="AJ109" s="91" t="e">
        <f t="shared" ca="1" si="38"/>
        <v>#N/A</v>
      </c>
      <c r="AK109" s="91" t="e">
        <f t="shared" ca="1" si="39"/>
        <v>#N/A</v>
      </c>
    </row>
    <row r="110" spans="1:37" ht="25.5" customHeight="1" x14ac:dyDescent="0.2">
      <c r="A110" s="51">
        <f>'OSNOVNA PLAČA'!A104</f>
        <v>95</v>
      </c>
      <c r="B110" s="157" t="str">
        <f>IF(LEN('OSNOVNA PLAČA'!B104)&gt;0,'OSNOVNA PLAČA'!B104,"")</f>
        <v>A95</v>
      </c>
      <c r="C110" s="52">
        <f>IF(LEN(B110)&gt;0,'OSNOVNA PLAČA'!C104,"")</f>
        <v>0</v>
      </c>
      <c r="D110" s="54">
        <f>IF(LEN(B110)&gt;0,'OSNOVNA PLAČA'!D104,"")</f>
        <v>0</v>
      </c>
      <c r="E110" s="171">
        <f>IF(LEN(B110)&gt;0,SUM('OBRAČUNANA OSNOVNA PLAČA'!E104:G104),"")</f>
        <v>0</v>
      </c>
      <c r="F110" s="55"/>
      <c r="G110" s="55"/>
      <c r="H110" s="55"/>
      <c r="I110" s="55"/>
      <c r="J110" s="55"/>
      <c r="K110" s="172">
        <f t="shared" si="24"/>
        <v>0</v>
      </c>
      <c r="L110" s="120">
        <f t="shared" si="25"/>
        <v>0</v>
      </c>
      <c r="M110" s="120">
        <f t="shared" si="26"/>
        <v>0</v>
      </c>
      <c r="N110" s="120">
        <f t="shared" si="27"/>
        <v>0</v>
      </c>
      <c r="O110" s="120">
        <f t="shared" si="28"/>
        <v>0</v>
      </c>
      <c r="P110" s="173">
        <f t="shared" si="29"/>
        <v>0</v>
      </c>
      <c r="Q110" s="173">
        <f>IF(LEN(B110)&gt;0,2*'OSNOVNA PLAČA'!E104,"")</f>
        <v>0</v>
      </c>
      <c r="R110" s="174"/>
      <c r="AA110" s="155">
        <f>ROW()</f>
        <v>110</v>
      </c>
      <c r="AB110" s="91" t="e">
        <f t="shared" ca="1" si="30"/>
        <v>#N/A</v>
      </c>
      <c r="AC110" s="91" t="e">
        <f t="shared" ca="1" si="31"/>
        <v>#N/A</v>
      </c>
      <c r="AD110" s="92" t="e">
        <f t="shared" ca="1" si="32"/>
        <v>#N/A</v>
      </c>
      <c r="AE110" s="91" t="e">
        <f t="shared" ca="1" si="33"/>
        <v>#N/A</v>
      </c>
      <c r="AF110" s="92" t="e">
        <f t="shared" ca="1" si="34"/>
        <v>#N/A</v>
      </c>
      <c r="AG110" s="91" t="e">
        <f t="shared" ca="1" si="35"/>
        <v>#N/A</v>
      </c>
      <c r="AH110" s="91" t="e">
        <f t="shared" ca="1" si="36"/>
        <v>#N/A</v>
      </c>
      <c r="AI110" s="93" t="e">
        <f t="shared" ca="1" si="37"/>
        <v>#N/A</v>
      </c>
      <c r="AJ110" s="91" t="e">
        <f t="shared" ca="1" si="38"/>
        <v>#N/A</v>
      </c>
      <c r="AK110" s="91" t="e">
        <f t="shared" ca="1" si="39"/>
        <v>#N/A</v>
      </c>
    </row>
    <row r="111" spans="1:37" ht="25.5" customHeight="1" x14ac:dyDescent="0.2">
      <c r="A111" s="51">
        <f>'OSNOVNA PLAČA'!A105</f>
        <v>96</v>
      </c>
      <c r="B111" s="157" t="str">
        <f>IF(LEN('OSNOVNA PLAČA'!B105)&gt;0,'OSNOVNA PLAČA'!B105,"")</f>
        <v>A96</v>
      </c>
      <c r="C111" s="52">
        <f>IF(LEN(B111)&gt;0,'OSNOVNA PLAČA'!C105,"")</f>
        <v>0</v>
      </c>
      <c r="D111" s="54">
        <f>IF(LEN(B111)&gt;0,'OSNOVNA PLAČA'!D105,"")</f>
        <v>0</v>
      </c>
      <c r="E111" s="171">
        <f>IF(LEN(B111)&gt;0,SUM('OBRAČUNANA OSNOVNA PLAČA'!E105:G105),"")</f>
        <v>0</v>
      </c>
      <c r="F111" s="55"/>
      <c r="G111" s="55"/>
      <c r="H111" s="55"/>
      <c r="I111" s="55"/>
      <c r="J111" s="55"/>
      <c r="K111" s="172">
        <f t="shared" si="24"/>
        <v>0</v>
      </c>
      <c r="L111" s="120">
        <f t="shared" si="25"/>
        <v>0</v>
      </c>
      <c r="M111" s="120">
        <f t="shared" si="26"/>
        <v>0</v>
      </c>
      <c r="N111" s="120">
        <f t="shared" si="27"/>
        <v>0</v>
      </c>
      <c r="O111" s="120">
        <f t="shared" si="28"/>
        <v>0</v>
      </c>
      <c r="P111" s="173">
        <f t="shared" si="29"/>
        <v>0</v>
      </c>
      <c r="Q111" s="173">
        <f>IF(LEN(B111)&gt;0,2*'OSNOVNA PLAČA'!E105,"")</f>
        <v>0</v>
      </c>
      <c r="R111" s="174"/>
      <c r="AA111" s="155">
        <f>ROW()</f>
        <v>111</v>
      </c>
      <c r="AB111" s="91" t="e">
        <f t="shared" ca="1" si="30"/>
        <v>#N/A</v>
      </c>
      <c r="AC111" s="91" t="e">
        <f t="shared" ca="1" si="31"/>
        <v>#N/A</v>
      </c>
      <c r="AD111" s="92" t="e">
        <f t="shared" ca="1" si="32"/>
        <v>#N/A</v>
      </c>
      <c r="AE111" s="91" t="e">
        <f t="shared" ca="1" si="33"/>
        <v>#N/A</v>
      </c>
      <c r="AF111" s="92" t="e">
        <f t="shared" ca="1" si="34"/>
        <v>#N/A</v>
      </c>
      <c r="AG111" s="91" t="e">
        <f t="shared" ca="1" si="35"/>
        <v>#N/A</v>
      </c>
      <c r="AH111" s="91" t="e">
        <f t="shared" ca="1" si="36"/>
        <v>#N/A</v>
      </c>
      <c r="AI111" s="93" t="e">
        <f t="shared" ca="1" si="37"/>
        <v>#N/A</v>
      </c>
      <c r="AJ111" s="91" t="e">
        <f t="shared" ca="1" si="38"/>
        <v>#N/A</v>
      </c>
      <c r="AK111" s="91" t="e">
        <f t="shared" ca="1" si="39"/>
        <v>#N/A</v>
      </c>
    </row>
    <row r="112" spans="1:37" ht="25.5" customHeight="1" x14ac:dyDescent="0.2">
      <c r="A112" s="51">
        <f>'OSNOVNA PLAČA'!A106</f>
        <v>97</v>
      </c>
      <c r="B112" s="157" t="str">
        <f>IF(LEN('OSNOVNA PLAČA'!B106)&gt;0,'OSNOVNA PLAČA'!B106,"")</f>
        <v>A97</v>
      </c>
      <c r="C112" s="52">
        <f>IF(LEN(B112)&gt;0,'OSNOVNA PLAČA'!C106,"")</f>
        <v>0</v>
      </c>
      <c r="D112" s="54">
        <f>IF(LEN(B112)&gt;0,'OSNOVNA PLAČA'!D106,"")</f>
        <v>0</v>
      </c>
      <c r="E112" s="171">
        <f>IF(LEN(B112)&gt;0,SUM('OBRAČUNANA OSNOVNA PLAČA'!E106:G106),"")</f>
        <v>0</v>
      </c>
      <c r="F112" s="55"/>
      <c r="G112" s="55"/>
      <c r="H112" s="55"/>
      <c r="I112" s="55"/>
      <c r="J112" s="55"/>
      <c r="K112" s="172">
        <f t="shared" si="24"/>
        <v>0</v>
      </c>
      <c r="L112" s="120">
        <f t="shared" si="25"/>
        <v>0</v>
      </c>
      <c r="M112" s="120">
        <f t="shared" si="26"/>
        <v>0</v>
      </c>
      <c r="N112" s="120">
        <f t="shared" si="27"/>
        <v>0</v>
      </c>
      <c r="O112" s="120">
        <f t="shared" si="28"/>
        <v>0</v>
      </c>
      <c r="P112" s="173">
        <f t="shared" si="29"/>
        <v>0</v>
      </c>
      <c r="Q112" s="173">
        <f>IF(LEN(B112)&gt;0,2*'OSNOVNA PLAČA'!E106,"")</f>
        <v>0</v>
      </c>
      <c r="R112" s="174"/>
      <c r="AA112" s="155">
        <f>ROW()</f>
        <v>112</v>
      </c>
      <c r="AB112" s="91" t="e">
        <f t="shared" ca="1" si="30"/>
        <v>#N/A</v>
      </c>
      <c r="AC112" s="91" t="e">
        <f t="shared" ca="1" si="31"/>
        <v>#N/A</v>
      </c>
      <c r="AD112" s="92" t="e">
        <f t="shared" ref="AD112:AD115" ca="1" si="40">IF(AB112&gt;=AC112,"-",$K112/(5*MAX($L$121:$L$122)))</f>
        <v>#N/A</v>
      </c>
      <c r="AE112" s="91" t="e">
        <f t="shared" ca="1" si="33"/>
        <v>#N/A</v>
      </c>
      <c r="AF112" s="92" t="e">
        <f t="shared" ca="1" si="34"/>
        <v>#N/A</v>
      </c>
      <c r="AG112" s="91" t="e">
        <f t="shared" ca="1" si="35"/>
        <v>#N/A</v>
      </c>
      <c r="AH112" s="91" t="e">
        <f t="shared" ca="1" si="36"/>
        <v>#N/A</v>
      </c>
      <c r="AI112" s="93" t="e">
        <f t="shared" ca="1" si="37"/>
        <v>#N/A</v>
      </c>
      <c r="AJ112" s="91" t="e">
        <f t="shared" ca="1" si="38"/>
        <v>#N/A</v>
      </c>
      <c r="AK112" s="91" t="e">
        <f t="shared" ca="1" si="39"/>
        <v>#N/A</v>
      </c>
    </row>
    <row r="113" spans="1:43" ht="25.5" customHeight="1" x14ac:dyDescent="0.2">
      <c r="A113" s="51">
        <f>'OSNOVNA PLAČA'!A107</f>
        <v>98</v>
      </c>
      <c r="B113" s="157" t="str">
        <f>IF(LEN('OSNOVNA PLAČA'!B107)&gt;0,'OSNOVNA PLAČA'!B107,"")</f>
        <v>A98</v>
      </c>
      <c r="C113" s="52">
        <f>IF(LEN(B113)&gt;0,'OSNOVNA PLAČA'!C107,"")</f>
        <v>0</v>
      </c>
      <c r="D113" s="54">
        <f>IF(LEN(B113)&gt;0,'OSNOVNA PLAČA'!D107,"")</f>
        <v>0</v>
      </c>
      <c r="E113" s="171">
        <f>IF(LEN(B113)&gt;0,SUM('OBRAČUNANA OSNOVNA PLAČA'!E107:G107),"")</f>
        <v>0</v>
      </c>
      <c r="F113" s="55"/>
      <c r="G113" s="55"/>
      <c r="H113" s="55"/>
      <c r="I113" s="55"/>
      <c r="J113" s="55"/>
      <c r="K113" s="172">
        <f t="shared" si="24"/>
        <v>0</v>
      </c>
      <c r="L113" s="120">
        <f t="shared" si="25"/>
        <v>0</v>
      </c>
      <c r="M113" s="120">
        <f t="shared" si="26"/>
        <v>0</v>
      </c>
      <c r="N113" s="120">
        <f t="shared" si="27"/>
        <v>0</v>
      </c>
      <c r="O113" s="120">
        <f t="shared" si="28"/>
        <v>0</v>
      </c>
      <c r="P113" s="173">
        <f t="shared" si="29"/>
        <v>0</v>
      </c>
      <c r="Q113" s="173">
        <f>IF(LEN(B113)&gt;0,2*'OSNOVNA PLAČA'!E107,"")</f>
        <v>0</v>
      </c>
      <c r="R113" s="174"/>
      <c r="AA113" s="155">
        <f>ROW()</f>
        <v>113</v>
      </c>
      <c r="AB113" s="91" t="e">
        <f t="shared" ca="1" si="30"/>
        <v>#N/A</v>
      </c>
      <c r="AC113" s="91" t="e">
        <f t="shared" ca="1" si="31"/>
        <v>#N/A</v>
      </c>
      <c r="AD113" s="92" t="e">
        <f t="shared" ca="1" si="40"/>
        <v>#N/A</v>
      </c>
      <c r="AE113" s="91" t="e">
        <f t="shared" ca="1" si="33"/>
        <v>#N/A</v>
      </c>
      <c r="AF113" s="92" t="e">
        <f t="shared" ca="1" si="34"/>
        <v>#N/A</v>
      </c>
      <c r="AG113" s="91" t="e">
        <f t="shared" ca="1" si="35"/>
        <v>#N/A</v>
      </c>
      <c r="AH113" s="91" t="e">
        <f t="shared" ca="1" si="36"/>
        <v>#N/A</v>
      </c>
      <c r="AI113" s="93" t="e">
        <f t="shared" ca="1" si="37"/>
        <v>#N/A</v>
      </c>
      <c r="AJ113" s="91" t="e">
        <f t="shared" ca="1" si="38"/>
        <v>#N/A</v>
      </c>
      <c r="AK113" s="91" t="e">
        <f t="shared" ca="1" si="39"/>
        <v>#N/A</v>
      </c>
    </row>
    <row r="114" spans="1:43" ht="25.5" customHeight="1" x14ac:dyDescent="0.2">
      <c r="A114" s="51">
        <f>'OSNOVNA PLAČA'!A108</f>
        <v>99</v>
      </c>
      <c r="B114" s="157" t="str">
        <f>IF(LEN('OSNOVNA PLAČA'!B108)&gt;0,'OSNOVNA PLAČA'!B108,"")</f>
        <v>A99</v>
      </c>
      <c r="C114" s="52">
        <f>IF(LEN(B114)&gt;0,'OSNOVNA PLAČA'!C108,"")</f>
        <v>0</v>
      </c>
      <c r="D114" s="54">
        <f>IF(LEN(B114)&gt;0,'OSNOVNA PLAČA'!D108,"")</f>
        <v>0</v>
      </c>
      <c r="E114" s="171">
        <f>IF(LEN(B114)&gt;0,SUM('OBRAČUNANA OSNOVNA PLAČA'!E108:G108),"")</f>
        <v>0</v>
      </c>
      <c r="F114" s="55"/>
      <c r="G114" s="55"/>
      <c r="H114" s="55"/>
      <c r="I114" s="55"/>
      <c r="J114" s="55"/>
      <c r="K114" s="172">
        <f t="shared" si="24"/>
        <v>0</v>
      </c>
      <c r="L114" s="120">
        <f t="shared" si="25"/>
        <v>0</v>
      </c>
      <c r="M114" s="120">
        <f t="shared" si="26"/>
        <v>0</v>
      </c>
      <c r="N114" s="120">
        <f t="shared" si="27"/>
        <v>0</v>
      </c>
      <c r="O114" s="120">
        <f t="shared" si="28"/>
        <v>0</v>
      </c>
      <c r="P114" s="173">
        <f t="shared" si="29"/>
        <v>0</v>
      </c>
      <c r="Q114" s="173">
        <f>IF(LEN(B114)&gt;0,2*'OSNOVNA PLAČA'!E108,"")</f>
        <v>0</v>
      </c>
      <c r="R114" s="174"/>
      <c r="AA114" s="155">
        <f>ROW()</f>
        <v>114</v>
      </c>
      <c r="AB114" s="91" t="e">
        <f t="shared" ca="1" si="30"/>
        <v>#N/A</v>
      </c>
      <c r="AC114" s="91" t="e">
        <f t="shared" ca="1" si="31"/>
        <v>#N/A</v>
      </c>
      <c r="AD114" s="92" t="e">
        <f t="shared" ca="1" si="40"/>
        <v>#N/A</v>
      </c>
      <c r="AE114" s="91" t="e">
        <f t="shared" ca="1" si="33"/>
        <v>#N/A</v>
      </c>
      <c r="AF114" s="92" t="e">
        <f t="shared" ca="1" si="34"/>
        <v>#N/A</v>
      </c>
      <c r="AG114" s="91" t="e">
        <f t="shared" ca="1" si="35"/>
        <v>#N/A</v>
      </c>
      <c r="AH114" s="91" t="e">
        <f t="shared" ca="1" si="36"/>
        <v>#N/A</v>
      </c>
      <c r="AI114" s="93" t="e">
        <f t="shared" ca="1" si="37"/>
        <v>#N/A</v>
      </c>
      <c r="AJ114" s="91" t="e">
        <f t="shared" ca="1" si="38"/>
        <v>#N/A</v>
      </c>
      <c r="AK114" s="91" t="e">
        <f t="shared" ca="1" si="39"/>
        <v>#N/A</v>
      </c>
    </row>
    <row r="115" spans="1:43" ht="25.5" customHeight="1" x14ac:dyDescent="0.2">
      <c r="A115" s="51">
        <f>'OSNOVNA PLAČA'!A109</f>
        <v>100</v>
      </c>
      <c r="B115" s="157" t="str">
        <f>IF(LEN('OSNOVNA PLAČA'!B109)&gt;0,'OSNOVNA PLAČA'!B109,"")</f>
        <v>A100</v>
      </c>
      <c r="C115" s="52">
        <f>IF(LEN(B115)&gt;0,'OSNOVNA PLAČA'!C109,"")</f>
        <v>0</v>
      </c>
      <c r="D115" s="54">
        <f>IF(LEN(B115)&gt;0,'OSNOVNA PLAČA'!D109,"")</f>
        <v>0</v>
      </c>
      <c r="E115" s="171">
        <f>IF(LEN(B115)&gt;0,SUM('OBRAČUNANA OSNOVNA PLAČA'!E109:G109),"")</f>
        <v>0</v>
      </c>
      <c r="F115" s="55"/>
      <c r="G115" s="55"/>
      <c r="H115" s="55"/>
      <c r="I115" s="55"/>
      <c r="J115" s="55"/>
      <c r="K115" s="172">
        <f t="shared" si="24"/>
        <v>0</v>
      </c>
      <c r="L115" s="120">
        <f t="shared" si="25"/>
        <v>0</v>
      </c>
      <c r="M115" s="120">
        <f t="shared" si="26"/>
        <v>0</v>
      </c>
      <c r="N115" s="120">
        <f t="shared" si="27"/>
        <v>0</v>
      </c>
      <c r="O115" s="120">
        <f t="shared" si="28"/>
        <v>0</v>
      </c>
      <c r="P115" s="173">
        <f t="shared" si="29"/>
        <v>0</v>
      </c>
      <c r="Q115" s="173">
        <f>IF(LEN(B115)&gt;0,2*'OSNOVNA PLAČA'!E109,"")</f>
        <v>0</v>
      </c>
      <c r="R115" s="174"/>
      <c r="AA115" s="155">
        <f>ROW()</f>
        <v>115</v>
      </c>
      <c r="AB115" s="91" t="e">
        <f t="shared" ca="1" si="30"/>
        <v>#N/A</v>
      </c>
      <c r="AC115" s="91" t="e">
        <f t="shared" ca="1" si="31"/>
        <v>#N/A</v>
      </c>
      <c r="AD115" s="92" t="e">
        <f t="shared" ca="1" si="40"/>
        <v>#N/A</v>
      </c>
      <c r="AE115" s="91" t="e">
        <f t="shared" ca="1" si="33"/>
        <v>#N/A</v>
      </c>
      <c r="AF115" s="92" t="e">
        <f t="shared" ca="1" si="34"/>
        <v>#N/A</v>
      </c>
      <c r="AG115" s="91" t="e">
        <f t="shared" ca="1" si="35"/>
        <v>#N/A</v>
      </c>
      <c r="AH115" s="91" t="e">
        <f t="shared" ca="1" si="36"/>
        <v>#N/A</v>
      </c>
      <c r="AI115" s="93" t="e">
        <f t="shared" ca="1" si="37"/>
        <v>#N/A</v>
      </c>
      <c r="AJ115" s="91" t="e">
        <f t="shared" ca="1" si="38"/>
        <v>#N/A</v>
      </c>
      <c r="AK115" s="91" t="e">
        <f t="shared" ca="1" si="39"/>
        <v>#N/A</v>
      </c>
    </row>
    <row r="116" spans="1:43" ht="26.25" customHeight="1" thickBot="1" x14ac:dyDescent="0.25">
      <c r="A116" s="32"/>
      <c r="B116" s="109" t="s">
        <v>36</v>
      </c>
      <c r="C116" s="262"/>
      <c r="D116" s="263"/>
      <c r="E116" s="110">
        <f>SUM('OSNOVNA PLAČA'!F110:H110)</f>
        <v>19000</v>
      </c>
      <c r="F116" s="175"/>
      <c r="G116" s="175"/>
      <c r="K116" s="32"/>
      <c r="L116" s="41"/>
      <c r="M116" s="41"/>
      <c r="N116" s="121" t="s">
        <v>246</v>
      </c>
      <c r="O116" s="122">
        <f>SUM(M16:M115)</f>
        <v>1820</v>
      </c>
      <c r="P116" s="123" t="s">
        <v>82</v>
      </c>
      <c r="Q116" s="124">
        <f>SUM(P16:P115)</f>
        <v>380</v>
      </c>
      <c r="R116" s="176"/>
      <c r="AA116" s="94">
        <f>ROW()</f>
        <v>116</v>
      </c>
      <c r="AB116" s="95" t="e">
        <f ca="1">SUM(AB16:AB115)</f>
        <v>#N/A</v>
      </c>
      <c r="AC116" s="95" t="e">
        <f ca="1">SUM(AC16:AC115)</f>
        <v>#N/A</v>
      </c>
      <c r="AD116" s="96" t="str">
        <f>+N116</f>
        <v>Izračunana masa</v>
      </c>
      <c r="AE116" s="96" t="e">
        <f ca="1">SUM(AE16:AE115)</f>
        <v>#N/A</v>
      </c>
      <c r="AF116" s="102"/>
      <c r="AG116" s="156" t="str">
        <f>+P116</f>
        <v>Izplačana masa</v>
      </c>
      <c r="AH116" s="95" t="e">
        <f ca="1">SUM(AH16:AH115)</f>
        <v>#N/A</v>
      </c>
      <c r="AK116" s="91" t="e">
        <f ca="1">SUM(AK16:AK115)</f>
        <v>#N/A</v>
      </c>
      <c r="AL116" s="264" t="e">
        <f>+#REF!</f>
        <v>#REF!</v>
      </c>
      <c r="AM116" s="265"/>
      <c r="AN116" s="265"/>
      <c r="AO116" s="265"/>
      <c r="AP116" s="265"/>
      <c r="AQ116" s="266"/>
    </row>
    <row r="117" spans="1:43" ht="26.25" customHeight="1" thickBot="1" x14ac:dyDescent="0.25">
      <c r="A117" s="32"/>
      <c r="B117" s="111" t="s">
        <v>45</v>
      </c>
      <c r="C117" s="158"/>
      <c r="D117" s="112">
        <v>0.02</v>
      </c>
      <c r="E117" s="113">
        <f>0.02*E116</f>
        <v>380</v>
      </c>
      <c r="J117" s="177"/>
      <c r="K117" s="32"/>
      <c r="L117" s="41"/>
      <c r="M117" s="41"/>
      <c r="N117" s="125" t="s">
        <v>79</v>
      </c>
      <c r="O117" s="126">
        <f>IF(SUM(M16:M115)&gt;0,E117/SUM(M16:M115),0)</f>
        <v>0.2087912087912088</v>
      </c>
      <c r="P117" s="127" t="s">
        <v>83</v>
      </c>
      <c r="Q117" s="128">
        <f>E117-Q116</f>
        <v>0</v>
      </c>
      <c r="R117" s="32"/>
      <c r="AA117" s="94">
        <f>ROW()</f>
        <v>117</v>
      </c>
      <c r="AB117" s="97" t="str">
        <f>+P117</f>
        <v>Ostanek</v>
      </c>
      <c r="AC117" s="98" t="e">
        <f ca="1">IF($AN$3=1,0,INDIRECT( "'" &amp; $AN$2 &amp; "'!Q" &amp; TEXT($AA117,0)))</f>
        <v>#N/A</v>
      </c>
      <c r="AD117" s="96" t="str">
        <f>+N117</f>
        <v>Kor. faktor (KF)</v>
      </c>
      <c r="AE117" s="99" t="e">
        <f ca="1">IF(AE116=0,0,(AC117+AK117)/AE116)</f>
        <v>#N/A</v>
      </c>
      <c r="AF117" s="102"/>
      <c r="AG117" s="100" t="str">
        <f>+AB117</f>
        <v>Ostanek</v>
      </c>
      <c r="AH117" s="98" t="e">
        <f ca="1">+E117-AH116+AC117</f>
        <v>#N/A</v>
      </c>
      <c r="AK117" s="91" t="e">
        <f ca="1">+AL117*AK116</f>
        <v>#N/A</v>
      </c>
      <c r="AL117" s="101">
        <f>+D117</f>
        <v>0.02</v>
      </c>
      <c r="AM117" s="264" t="e">
        <f>+#REF!</f>
        <v>#REF!</v>
      </c>
      <c r="AN117" s="265"/>
      <c r="AO117" s="265"/>
      <c r="AP117" s="265"/>
      <c r="AQ117" s="266"/>
    </row>
    <row r="118" spans="1:43" x14ac:dyDescent="0.2">
      <c r="K118" s="178"/>
      <c r="L118" s="41"/>
      <c r="M118" s="41"/>
      <c r="N118" s="41"/>
      <c r="O118" s="41"/>
      <c r="P118" s="41"/>
      <c r="Q118" s="41"/>
      <c r="S118" s="178"/>
    </row>
    <row r="119" spans="1:43" ht="13.5" thickBot="1" x14ac:dyDescent="0.25">
      <c r="K119" s="32"/>
      <c r="L119" s="41"/>
      <c r="M119" s="41"/>
      <c r="N119" s="41"/>
      <c r="O119" s="41"/>
      <c r="P119" s="41"/>
      <c r="Q119" s="41"/>
    </row>
    <row r="120" spans="1:43" ht="12.75" customHeight="1" x14ac:dyDescent="0.2">
      <c r="B120" s="267" t="s">
        <v>30</v>
      </c>
      <c r="C120" s="268"/>
      <c r="D120" s="102"/>
      <c r="E120" s="271" t="s">
        <v>29</v>
      </c>
      <c r="F120" s="272"/>
      <c r="G120" s="272"/>
      <c r="H120" s="272"/>
      <c r="I120" s="272"/>
      <c r="J120" s="273"/>
      <c r="K120" s="129"/>
      <c r="L120" s="130" t="s">
        <v>21</v>
      </c>
      <c r="M120" s="179"/>
      <c r="N120" s="131"/>
      <c r="O120" s="274" t="s">
        <v>84</v>
      </c>
      <c r="P120" s="275"/>
      <c r="Q120" s="276"/>
    </row>
    <row r="121" spans="1:43" x14ac:dyDescent="0.2">
      <c r="B121" s="269"/>
      <c r="C121" s="270"/>
      <c r="D121" s="102"/>
      <c r="E121" s="103" t="s">
        <v>25</v>
      </c>
      <c r="F121" s="180"/>
      <c r="G121" s="180"/>
      <c r="H121" s="180"/>
      <c r="I121" s="180"/>
      <c r="J121" s="181"/>
      <c r="K121" s="129"/>
      <c r="L121" s="132">
        <v>0</v>
      </c>
      <c r="M121" s="179"/>
      <c r="N121" s="131"/>
      <c r="O121" s="277"/>
      <c r="P121" s="278"/>
      <c r="Q121" s="279"/>
    </row>
    <row r="122" spans="1:43" ht="13.5" thickBot="1" x14ac:dyDescent="0.25">
      <c r="B122" s="104" t="s">
        <v>47</v>
      </c>
      <c r="C122" s="105">
        <v>2</v>
      </c>
      <c r="D122" s="102"/>
      <c r="E122" s="103" t="s">
        <v>24</v>
      </c>
      <c r="F122" s="180"/>
      <c r="G122" s="180"/>
      <c r="H122" s="180"/>
      <c r="I122" s="180"/>
      <c r="J122" s="181"/>
      <c r="K122" s="129"/>
      <c r="L122" s="133">
        <v>1</v>
      </c>
      <c r="M122" s="179"/>
      <c r="N122" s="131"/>
      <c r="O122" s="182" t="s">
        <v>81</v>
      </c>
      <c r="P122" s="183" t="s">
        <v>89</v>
      </c>
      <c r="Q122" s="184">
        <v>5</v>
      </c>
    </row>
    <row r="123" spans="1:43" x14ac:dyDescent="0.2">
      <c r="B123" s="75"/>
      <c r="C123" s="185"/>
      <c r="D123" s="102"/>
      <c r="E123" s="103" t="s">
        <v>26</v>
      </c>
      <c r="F123" s="180"/>
      <c r="G123" s="180"/>
      <c r="H123" s="180"/>
      <c r="I123" s="180"/>
      <c r="J123" s="181"/>
      <c r="K123" s="129"/>
      <c r="L123" s="31"/>
      <c r="M123" s="31"/>
      <c r="N123" s="134"/>
      <c r="O123" s="131"/>
      <c r="P123" s="131"/>
      <c r="Q123" s="131"/>
    </row>
    <row r="124" spans="1:43" x14ac:dyDescent="0.2">
      <c r="B124" s="102"/>
      <c r="C124" s="102"/>
      <c r="D124" s="102"/>
      <c r="E124" s="103" t="s">
        <v>27</v>
      </c>
      <c r="F124" s="180"/>
      <c r="G124" s="180"/>
      <c r="H124" s="180"/>
      <c r="I124" s="180"/>
      <c r="J124" s="181"/>
      <c r="K124" s="129"/>
      <c r="L124" s="131"/>
      <c r="M124" s="131"/>
      <c r="N124" s="131"/>
      <c r="O124" s="131"/>
      <c r="P124" s="131"/>
      <c r="Q124" s="131"/>
    </row>
    <row r="125" spans="1:43" ht="13.5" thickBot="1" x14ac:dyDescent="0.25">
      <c r="B125" s="102"/>
      <c r="C125" s="102"/>
      <c r="D125" s="102"/>
      <c r="E125" s="106" t="s">
        <v>28</v>
      </c>
      <c r="F125" s="186"/>
      <c r="G125" s="186"/>
      <c r="H125" s="186"/>
      <c r="I125" s="186"/>
      <c r="J125" s="187"/>
      <c r="K125" s="129"/>
      <c r="L125" s="131"/>
      <c r="M125" s="131"/>
      <c r="N125" s="131"/>
      <c r="O125" s="131"/>
      <c r="P125" s="135"/>
      <c r="Q125" s="131"/>
    </row>
    <row r="126" spans="1:43" x14ac:dyDescent="0.2">
      <c r="J126" s="9"/>
    </row>
  </sheetData>
  <sheetProtection algorithmName="SHA-512" hashValue="aZ940Vk/gaR6FIliM8ZRMXPFnrW46xEjE3LDn2E50tUFvtbwayaVc4I4QmR0KmaMUdUrztRriJvLPmCyt5huDw==" saltValue="nnL61opbpug+uX9S8bWBzg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116:D116"/>
    <mergeCell ref="AL116:AQ116"/>
    <mergeCell ref="AM117:AQ117"/>
    <mergeCell ref="B120:C121"/>
    <mergeCell ref="E120:J120"/>
    <mergeCell ref="O120:Q121"/>
  </mergeCells>
  <dataValidations count="1">
    <dataValidation type="list" allowBlank="1" showInputMessage="1" showErrorMessage="1" sqref="F16:J115" xr:uid="{60D64AB3-8BF4-47C8-8BE9-8DD4CA76C1A2}">
      <formula1>$L$121:$L$122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6B67A-2110-4830-98A8-C4F8006109C3}">
  <dimension ref="A1:BA126"/>
  <sheetViews>
    <sheetView showGridLines="0" showRowColHeaders="0" workbookViewId="0"/>
  </sheetViews>
  <sheetFormatPr defaultColWidth="9.140625" defaultRowHeight="12.75" x14ac:dyDescent="0.2"/>
  <cols>
    <col min="1" max="1" width="10.42578125" style="6" customWidth="1"/>
    <col min="2" max="2" width="54.85546875" style="6" customWidth="1"/>
    <col min="3" max="4" width="7" style="6" customWidth="1"/>
    <col min="5" max="5" width="13.285156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1.7109375" style="41" customWidth="1"/>
    <col min="19" max="19" width="46.7109375" style="32" customWidth="1"/>
    <col min="20" max="21" width="9.42578125" style="32" customWidth="1"/>
    <col min="22" max="22" width="10.85546875" style="32" customWidth="1"/>
    <col min="23" max="26" width="9.140625" style="32"/>
    <col min="27" max="27" width="9.28515625" style="145" hidden="1" customWidth="1"/>
    <col min="28" max="28" width="21.5703125" style="32" hidden="1" customWidth="1"/>
    <col min="29" max="29" width="12.85546875" style="32" hidden="1" customWidth="1"/>
    <col min="30" max="31" width="12.7109375" style="32" hidden="1" customWidth="1"/>
    <col min="32" max="32" width="13.42578125" style="141" hidden="1" customWidth="1"/>
    <col min="33" max="33" width="13.42578125" style="32" hidden="1" customWidth="1"/>
    <col min="34" max="37" width="13.7109375" style="32" hidden="1" customWidth="1"/>
    <col min="38" max="38" width="9.140625" style="32" hidden="1" customWidth="1"/>
    <col min="39" max="39" width="19.7109375" style="32" hidden="1" customWidth="1"/>
    <col min="40" max="40" width="31.42578125" style="32" hidden="1" customWidth="1"/>
    <col min="41" max="41" width="9.140625" style="32" hidden="1" customWidth="1"/>
    <col min="42" max="42" width="18.85546875" style="32" hidden="1" customWidth="1"/>
    <col min="43" max="43" width="9.85546875" style="32" hidden="1" customWidth="1"/>
    <col min="44" max="44" width="17.5703125" style="32" hidden="1" customWidth="1"/>
    <col min="45" max="45" width="11.7109375" style="32" hidden="1" customWidth="1"/>
    <col min="46" max="46" width="16" style="32" hidden="1" customWidth="1"/>
    <col min="47" max="52" width="9.140625" style="32" hidden="1" customWidth="1"/>
    <col min="53" max="53" width="9.140625" style="32"/>
    <col min="54" max="16384" width="9.140625" style="6"/>
  </cols>
  <sheetData>
    <row r="1" spans="1:53" ht="15.75" x14ac:dyDescent="0.2">
      <c r="A1" s="32"/>
      <c r="B1" s="44" t="str">
        <f ca="1">INDIRECT( "'" &amp; $AC$2 &amp; "'!B1") &amp; " za obdobje " &amp; "4-6"</f>
        <v>Priloga 2: trimesečno izplačilo redne delovne uspešnosti za obdobje 4-6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57" t="s">
        <v>109</v>
      </c>
      <c r="AB1" s="358"/>
      <c r="AC1" s="358"/>
      <c r="AD1" s="358"/>
      <c r="AE1" s="359"/>
      <c r="AF1" s="188"/>
      <c r="AG1" s="360" t="s">
        <v>108</v>
      </c>
      <c r="AH1" s="361"/>
      <c r="AI1" s="361"/>
      <c r="AJ1" s="361"/>
      <c r="AK1" s="362"/>
      <c r="AM1" s="56" t="s">
        <v>32</v>
      </c>
      <c r="AN1" s="136" t="str">
        <f ca="1">RIGHT(CELL("filename",A1),LEN(CELL("filename",A1))-FIND("]",CELL("filename",A1)))</f>
        <v>4-6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66" t="s">
        <v>46</v>
      </c>
      <c r="AB2" s="367"/>
      <c r="AC2" s="368" t="s">
        <v>46</v>
      </c>
      <c r="AD2" s="369"/>
      <c r="AE2" s="370"/>
      <c r="AF2" s="188"/>
      <c r="AG2" s="363"/>
      <c r="AH2" s="364"/>
      <c r="AI2" s="364"/>
      <c r="AJ2" s="364"/>
      <c r="AK2" s="365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">
      <c r="A3" s="32"/>
      <c r="B3" s="340" t="str">
        <f ca="1">INDIRECT( "'" &amp; $AC$2 &amp; "'!B3")</f>
        <v>Šifra proračunskega uporabnika:</v>
      </c>
      <c r="C3" s="341"/>
      <c r="D3" s="368" t="str">
        <f>+IF(LEN('OSNOVNA PLAČA'!D3)&gt;0,'OSNOVNA PLAČA'!D3,"")</f>
        <v xml:space="preserve">šifra </v>
      </c>
      <c r="E3" s="370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139" t="s">
        <v>74</v>
      </c>
      <c r="AB3" s="140"/>
      <c r="AC3" s="368" t="s">
        <v>74</v>
      </c>
      <c r="AD3" s="369"/>
      <c r="AE3" s="370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">
      <c r="A4" s="32"/>
      <c r="B4" s="340" t="str">
        <f ca="1">INDIRECT( "'" &amp; $AC$2 &amp; "'!B4")</f>
        <v>Organizacijska enota:</v>
      </c>
      <c r="C4" s="340"/>
      <c r="D4" s="342" t="str">
        <f>+IF(LEN('OSNOVNA PLAČA'!D4)&gt;0,'OSNOVNA PLAČA'!D4,"")</f>
        <v xml:space="preserve">enota </v>
      </c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4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">
      <c r="A5" s="32"/>
      <c r="B5" s="234" t="str">
        <f ca="1">INDIRECT( "'" &amp; $AC$2 &amp; "'!B5")</f>
        <v>Leto:</v>
      </c>
      <c r="C5" s="234"/>
      <c r="D5" s="345">
        <f>+IF(LEN('OSNOVNA PLAČA'!D5)&gt;0,'OSNOVNA PLAČA'!D5,"")</f>
        <v>2024</v>
      </c>
      <c r="E5" s="34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6" t="s">
        <v>107</v>
      </c>
      <c r="AH5" s="51">
        <v>29</v>
      </c>
      <c r="AI5" s="371" t="str">
        <f>+$AC$2</f>
        <v>OSNOVNA PLAČA</v>
      </c>
      <c r="AJ5" s="372"/>
      <c r="AK5" s="373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74" t="str">
        <f>+$AC$3</f>
        <v>OBRAČUNANA OSNOVNA PLAČA</v>
      </c>
      <c r="AJ6" s="374"/>
      <c r="AK6" s="374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">
      <c r="B7" s="301" t="s">
        <v>9</v>
      </c>
      <c r="C7" s="324"/>
      <c r="D7" s="325"/>
      <c r="E7" s="304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">
      <c r="B8" s="301" t="s">
        <v>10</v>
      </c>
      <c r="C8" s="301"/>
      <c r="D8" s="302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4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5" thickBot="1" x14ac:dyDescent="0.25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25">
      <c r="B10" s="305" t="s">
        <v>0</v>
      </c>
      <c r="C10" s="306"/>
      <c r="D10" s="306"/>
      <c r="E10" s="306"/>
      <c r="F10" s="306"/>
      <c r="G10" s="306"/>
      <c r="H10" s="306"/>
      <c r="I10" s="306"/>
      <c r="J10" s="306"/>
      <c r="K10" s="307"/>
      <c r="L10" s="308" t="s">
        <v>1</v>
      </c>
      <c r="M10" s="309"/>
      <c r="N10" s="309"/>
      <c r="O10" s="309"/>
      <c r="P10" s="309"/>
      <c r="Q10" s="309"/>
      <c r="R10" s="166"/>
      <c r="S10" s="167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54" t="s">
        <v>34</v>
      </c>
      <c r="AC11" s="354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">
      <c r="A12" s="168"/>
      <c r="B12" s="311" t="s">
        <v>13</v>
      </c>
      <c r="C12" s="312"/>
      <c r="D12" s="312"/>
      <c r="E12" s="313"/>
      <c r="F12" s="314" t="s">
        <v>14</v>
      </c>
      <c r="G12" s="315"/>
      <c r="H12" s="315"/>
      <c r="I12" s="315"/>
      <c r="J12" s="315"/>
      <c r="K12" s="316"/>
      <c r="L12" s="317" t="s">
        <v>76</v>
      </c>
      <c r="M12" s="318"/>
      <c r="N12" s="318"/>
      <c r="O12" s="318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189"/>
      <c r="AB12" s="353" t="str">
        <f>+P12</f>
        <v>IZPLAČILO REDNE DELOVNE USPEŠNOSTI</v>
      </c>
      <c r="AC12" s="353" t="str">
        <f>+Q12</f>
        <v>NAJVIŠJE MOŽNO IZPLAČILO REDNE LETNE DELOVNE USPEŠNOSTI</v>
      </c>
      <c r="AD12" s="355" t="s">
        <v>15</v>
      </c>
      <c r="AE12" s="355"/>
      <c r="AF12" s="356" t="s">
        <v>16</v>
      </c>
      <c r="AG12" s="356"/>
      <c r="AH12" s="353" t="s">
        <v>17</v>
      </c>
      <c r="AI12" s="353" t="s">
        <v>18</v>
      </c>
      <c r="AJ12" s="353" t="str">
        <f>+AC3</f>
        <v>OBRAČUNANA OSNOVNA PLAČA</v>
      </c>
      <c r="AK12" s="353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">
      <c r="A13" s="281" t="s">
        <v>127</v>
      </c>
      <c r="B13" s="283" t="s">
        <v>2</v>
      </c>
      <c r="C13" s="285" t="s">
        <v>11</v>
      </c>
      <c r="D13" s="285" t="s">
        <v>12</v>
      </c>
      <c r="E13" s="287" t="s">
        <v>90</v>
      </c>
      <c r="F13" s="319" t="s">
        <v>38</v>
      </c>
      <c r="G13" s="320"/>
      <c r="H13" s="320"/>
      <c r="I13" s="320"/>
      <c r="J13" s="321"/>
      <c r="K13" s="291" t="s">
        <v>3</v>
      </c>
      <c r="L13" s="293" t="s">
        <v>75</v>
      </c>
      <c r="M13" s="295" t="s">
        <v>78</v>
      </c>
      <c r="N13" s="297" t="s">
        <v>77</v>
      </c>
      <c r="O13" s="295" t="s">
        <v>78</v>
      </c>
      <c r="P13" s="299" t="s">
        <v>78</v>
      </c>
      <c r="Q13" s="289" t="s">
        <v>78</v>
      </c>
      <c r="R13" s="169"/>
      <c r="AB13" s="353"/>
      <c r="AC13" s="353"/>
      <c r="AD13" s="355"/>
      <c r="AE13" s="355"/>
      <c r="AF13" s="356"/>
      <c r="AG13" s="356"/>
      <c r="AH13" s="353"/>
      <c r="AI13" s="353"/>
      <c r="AJ13" s="353"/>
      <c r="AK13" s="353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5" thickBot="1" x14ac:dyDescent="0.25">
      <c r="A14" s="282"/>
      <c r="B14" s="284"/>
      <c r="C14" s="286"/>
      <c r="D14" s="286"/>
      <c r="E14" s="288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2"/>
      <c r="L14" s="294"/>
      <c r="M14" s="296"/>
      <c r="N14" s="298"/>
      <c r="O14" s="296"/>
      <c r="P14" s="300"/>
      <c r="Q14" s="290"/>
      <c r="R14" s="169"/>
      <c r="AB14" s="353"/>
      <c r="AC14" s="353"/>
      <c r="AD14" s="355"/>
      <c r="AE14" s="355"/>
      <c r="AF14" s="356"/>
      <c r="AG14" s="356"/>
      <c r="AH14" s="353"/>
      <c r="AI14" s="353"/>
      <c r="AJ14" s="353"/>
      <c r="AK14" s="353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">
      <c r="A15" s="160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190" t="s">
        <v>33</v>
      </c>
      <c r="AB15" s="191" t="str">
        <f>+P13</f>
        <v>€</v>
      </c>
      <c r="AC15" s="191" t="str">
        <f>+Q13</f>
        <v>€</v>
      </c>
      <c r="AD15" s="192" t="s">
        <v>19</v>
      </c>
      <c r="AE15" s="192" t="s">
        <v>20</v>
      </c>
      <c r="AF15" s="193" t="s">
        <v>19</v>
      </c>
      <c r="AG15" s="194" t="s">
        <v>20</v>
      </c>
      <c r="AH15" s="195" t="s">
        <v>20</v>
      </c>
      <c r="AI15" s="196" t="s">
        <v>20</v>
      </c>
      <c r="AJ15" s="191" t="s">
        <v>20</v>
      </c>
      <c r="AK15" s="191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">
      <c r="A16" s="51">
        <f>'OSNOVNA PLAČA'!A10</f>
        <v>1</v>
      </c>
      <c r="B16" s="157" t="str">
        <f t="shared" ref="B16:B47" ca="1" si="4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1">
        <f ca="1">IF(LEN(B16)&gt;0,SUM('OBRAČUNANA OSNOVNA PLAČA'!H10:J10),"")</f>
        <v>3000</v>
      </c>
      <c r="F16" s="55"/>
      <c r="G16" s="55"/>
      <c r="H16" s="55">
        <v>1</v>
      </c>
      <c r="I16" s="55">
        <v>1</v>
      </c>
      <c r="J16" s="55"/>
      <c r="K16" s="172">
        <f t="shared" ref="K16:K79" si="5">+F16+G16+H16+I16+J16</f>
        <v>2</v>
      </c>
      <c r="L16" s="120">
        <f t="shared" ref="L16:L79" ca="1" si="6">IF(LEN(B16)&gt;0,K16/5,"")</f>
        <v>0.4</v>
      </c>
      <c r="M16" s="120">
        <f t="shared" ref="M16:M79" ca="1" si="7">IF(LEN(B16)&gt;0,E16*L16,"")</f>
        <v>1200</v>
      </c>
      <c r="N16" s="120">
        <f t="shared" ref="N16:N79" ca="1" si="8">IF(LEN(B16)&gt;0,L16*$O$117,"")</f>
        <v>3.1E-2</v>
      </c>
      <c r="O16" s="120">
        <f t="shared" ref="O16:O79" ca="1" si="9">IF(LEN(B16)&gt;0,E16*N16,"")</f>
        <v>93</v>
      </c>
      <c r="P16" s="173">
        <f t="shared" ref="P16:P79" ca="1" si="10">MIN(O16,Q16)</f>
        <v>93</v>
      </c>
      <c r="Q16" s="173">
        <f ca="1">IF(LEN(B16)&gt;0,'1-3'!Q16-'1-3'!P16,"")</f>
        <v>1870.5494505494505</v>
      </c>
      <c r="R16" s="174"/>
      <c r="S16" s="211"/>
      <c r="AA16" s="161">
        <f>ROW()</f>
        <v>16</v>
      </c>
      <c r="AB16" s="197" t="e">
        <f t="shared" ref="AB16:AB79" ca="1" si="11">IF($AN$3=1,0,INDIRECT( "'" &amp; $AN$2 &amp; "'!P" &amp; TEXT($AA16,0)))</f>
        <v>#N/A</v>
      </c>
      <c r="AC16" s="197" t="e">
        <f t="shared" ref="AC16:AC79" ca="1" si="12">IF($AN$3=1,(INDIRECT( "'" &amp; $AC$2 &amp; "'!F" &amp; TEXT($AA16-6,0))*2/12+INDIRECT( "'" &amp; $AC$2 &amp; "'!G" &amp; TEXT($AA16-6,0))*10/12)*2,INDIRECT( "'" &amp; $AN$2 &amp; "'!Q" &amp; TEXT($AA16,0)))</f>
        <v>#N/A</v>
      </c>
      <c r="AD16" s="198" t="e">
        <f t="shared" ref="AD16:AD47" ca="1" si="13">IF(AB16&gt;=AC16,"-",$K16/(5*MAX($L$121:$L$122)))</f>
        <v>#N/A</v>
      </c>
      <c r="AE16" s="197" t="e">
        <f t="shared" ref="AE16:AE47" ca="1" si="14">IF(AB16&gt;=AC16,"-",$K16/(5*MAX($L$121:$L$122))*AJ16)</f>
        <v>#N/A</v>
      </c>
      <c r="AF16" s="198" t="e">
        <f t="shared" ref="AF16:AF47" ca="1" si="15">IF(AD16="-","-",AD16*$AE$117)</f>
        <v>#N/A</v>
      </c>
      <c r="AG16" s="197" t="e">
        <f t="shared" ref="AG16:AG47" ca="1" si="16">IF(AE16="-","-",AE16*$AE$117)</f>
        <v>#N/A</v>
      </c>
      <c r="AH16" s="197" t="e">
        <f t="shared" ref="AH16:AH79" ca="1" si="17">IF(AF16="-",0,MIN(AG16,Q16))</f>
        <v>#N/A</v>
      </c>
      <c r="AI16" s="199" t="e">
        <f t="shared" ref="AI16:AI79" ca="1" si="18">+AC16-AB16</f>
        <v>#N/A</v>
      </c>
      <c r="AJ16" s="197" t="e">
        <f t="shared" ref="AJ16:AJ79" ca="1" si="19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7" t="e">
        <f t="shared" ref="AK16:AK79" ca="1" si="20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">
      <c r="A17" s="51">
        <f>'OSNOVNA PLAČA'!A11</f>
        <v>2</v>
      </c>
      <c r="B17" s="157" t="str">
        <f t="shared" ca="1" si="4"/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1">
        <f ca="1">IF(LEN(B17)&gt;0,SUM('OBRAČUNANA OSNOVNA PLAČA'!H11:J11),"")</f>
        <v>6000</v>
      </c>
      <c r="F17" s="55"/>
      <c r="G17" s="55">
        <v>1</v>
      </c>
      <c r="H17" s="55"/>
      <c r="I17" s="55">
        <v>1</v>
      </c>
      <c r="J17" s="55">
        <v>1</v>
      </c>
      <c r="K17" s="172">
        <f t="shared" si="5"/>
        <v>3</v>
      </c>
      <c r="L17" s="120">
        <f t="shared" ca="1" si="6"/>
        <v>0.6</v>
      </c>
      <c r="M17" s="120">
        <f t="shared" ca="1" si="7"/>
        <v>3600</v>
      </c>
      <c r="N17" s="120">
        <f t="shared" ca="1" si="8"/>
        <v>4.65E-2</v>
      </c>
      <c r="O17" s="120">
        <f t="shared" ca="1" si="9"/>
        <v>279</v>
      </c>
      <c r="P17" s="173">
        <f t="shared" ca="1" si="10"/>
        <v>279</v>
      </c>
      <c r="Q17" s="173">
        <f ca="1">IF(LEN(B17)&gt;0,'1-3'!Q17-'1-3'!P17,"")</f>
        <v>3749.4505494505493</v>
      </c>
      <c r="R17" s="174"/>
      <c r="AA17" s="161">
        <f>ROW()</f>
        <v>17</v>
      </c>
      <c r="AB17" s="197" t="e">
        <f t="shared" ca="1" si="11"/>
        <v>#N/A</v>
      </c>
      <c r="AC17" s="197" t="e">
        <f t="shared" ca="1" si="12"/>
        <v>#N/A</v>
      </c>
      <c r="AD17" s="198" t="e">
        <f t="shared" ca="1" si="13"/>
        <v>#N/A</v>
      </c>
      <c r="AE17" s="197" t="e">
        <f t="shared" ca="1" si="14"/>
        <v>#N/A</v>
      </c>
      <c r="AF17" s="198" t="e">
        <f t="shared" ca="1" si="15"/>
        <v>#N/A</v>
      </c>
      <c r="AG17" s="197" t="e">
        <f t="shared" ca="1" si="16"/>
        <v>#N/A</v>
      </c>
      <c r="AH17" s="197" t="e">
        <f t="shared" ca="1" si="17"/>
        <v>#N/A</v>
      </c>
      <c r="AI17" s="199" t="e">
        <f t="shared" ca="1" si="18"/>
        <v>#N/A</v>
      </c>
      <c r="AJ17" s="197" t="e">
        <f t="shared" ca="1" si="19"/>
        <v>#N/A</v>
      </c>
      <c r="AK17" s="197" t="e">
        <f t="shared" ca="1" si="20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">
      <c r="A18" s="51">
        <f>'OSNOVNA PLAČA'!A12</f>
        <v>3</v>
      </c>
      <c r="B18" s="157" t="str">
        <f t="shared" ca="1" si="4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1">
        <f ca="1">IF(LEN(B18)&gt;0,SUM('OBRAČUNANA OSNOVNA PLAČA'!H12:J12),"")</f>
        <v>9000</v>
      </c>
      <c r="F18" s="55"/>
      <c r="G18" s="55"/>
      <c r="H18" s="55"/>
      <c r="I18" s="55"/>
      <c r="J18" s="55"/>
      <c r="K18" s="172">
        <f t="shared" si="5"/>
        <v>0</v>
      </c>
      <c r="L18" s="120">
        <f t="shared" ca="1" si="6"/>
        <v>0</v>
      </c>
      <c r="M18" s="120">
        <f t="shared" ca="1" si="7"/>
        <v>0</v>
      </c>
      <c r="N18" s="120">
        <f t="shared" ca="1" si="8"/>
        <v>0</v>
      </c>
      <c r="O18" s="120">
        <f t="shared" ca="1" si="9"/>
        <v>0</v>
      </c>
      <c r="P18" s="173">
        <f t="shared" ca="1" si="10"/>
        <v>0</v>
      </c>
      <c r="Q18" s="173">
        <f ca="1">IF(LEN(B18)&gt;0,'1-3'!Q18-'1-3'!P18,"")</f>
        <v>5000</v>
      </c>
      <c r="R18" s="174"/>
      <c r="AA18" s="161">
        <f>ROW()</f>
        <v>18</v>
      </c>
      <c r="AB18" s="197" t="e">
        <f t="shared" ca="1" si="11"/>
        <v>#N/A</v>
      </c>
      <c r="AC18" s="197" t="e">
        <f t="shared" ca="1" si="12"/>
        <v>#N/A</v>
      </c>
      <c r="AD18" s="198" t="e">
        <f t="shared" ca="1" si="13"/>
        <v>#N/A</v>
      </c>
      <c r="AE18" s="197" t="e">
        <f t="shared" ca="1" si="14"/>
        <v>#N/A</v>
      </c>
      <c r="AF18" s="198" t="e">
        <f t="shared" ca="1" si="15"/>
        <v>#N/A</v>
      </c>
      <c r="AG18" s="197" t="e">
        <f t="shared" ca="1" si="16"/>
        <v>#N/A</v>
      </c>
      <c r="AH18" s="197" t="e">
        <f t="shared" ca="1" si="17"/>
        <v>#N/A</v>
      </c>
      <c r="AI18" s="199" t="e">
        <f t="shared" ca="1" si="18"/>
        <v>#N/A</v>
      </c>
      <c r="AJ18" s="197" t="e">
        <f t="shared" ca="1" si="19"/>
        <v>#N/A</v>
      </c>
      <c r="AK18" s="197" t="e">
        <f t="shared" ca="1" si="20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">
      <c r="A19" s="51">
        <f>'OSNOVNA PLAČA'!A13</f>
        <v>4</v>
      </c>
      <c r="B19" s="157" t="str">
        <f t="shared" ca="1" si="4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1">
        <f ca="1">IF(LEN(B19)&gt;0,SUM('OBRAČUNANA OSNOVNA PLAČA'!H13:J13),"")</f>
        <v>0</v>
      </c>
      <c r="F19" s="55"/>
      <c r="G19" s="55"/>
      <c r="H19" s="55"/>
      <c r="I19" s="55">
        <v>0</v>
      </c>
      <c r="J19" s="55"/>
      <c r="K19" s="172">
        <f t="shared" si="5"/>
        <v>0</v>
      </c>
      <c r="L19" s="120">
        <f t="shared" ca="1" si="6"/>
        <v>0</v>
      </c>
      <c r="M19" s="120">
        <f t="shared" ca="1" si="7"/>
        <v>0</v>
      </c>
      <c r="N19" s="120">
        <f t="shared" ca="1" si="8"/>
        <v>0</v>
      </c>
      <c r="O19" s="120">
        <f t="shared" ca="1" si="9"/>
        <v>0</v>
      </c>
      <c r="P19" s="173">
        <f t="shared" ca="1" si="10"/>
        <v>0</v>
      </c>
      <c r="Q19" s="173">
        <f ca="1">IF(LEN(B19)&gt;0,'1-3'!Q19-'1-3'!P19,"")</f>
        <v>0</v>
      </c>
      <c r="R19" s="174"/>
      <c r="AA19" s="161">
        <f>ROW()</f>
        <v>19</v>
      </c>
      <c r="AB19" s="197" t="e">
        <f t="shared" ca="1" si="11"/>
        <v>#N/A</v>
      </c>
      <c r="AC19" s="197" t="e">
        <f t="shared" ca="1" si="12"/>
        <v>#N/A</v>
      </c>
      <c r="AD19" s="198" t="e">
        <f t="shared" ca="1" si="13"/>
        <v>#N/A</v>
      </c>
      <c r="AE19" s="197" t="e">
        <f t="shared" ca="1" si="14"/>
        <v>#N/A</v>
      </c>
      <c r="AF19" s="198" t="e">
        <f t="shared" ca="1" si="15"/>
        <v>#N/A</v>
      </c>
      <c r="AG19" s="197" t="e">
        <f t="shared" ca="1" si="16"/>
        <v>#N/A</v>
      </c>
      <c r="AH19" s="197" t="e">
        <f t="shared" ca="1" si="17"/>
        <v>#N/A</v>
      </c>
      <c r="AI19" s="199" t="e">
        <f t="shared" ca="1" si="18"/>
        <v>#N/A</v>
      </c>
      <c r="AJ19" s="197" t="e">
        <f t="shared" ca="1" si="19"/>
        <v>#N/A</v>
      </c>
      <c r="AK19" s="197" t="e">
        <f t="shared" ca="1" si="20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">
      <c r="A20" s="51">
        <f>'OSNOVNA PLAČA'!A14</f>
        <v>5</v>
      </c>
      <c r="B20" s="157" t="str">
        <f t="shared" ca="1" si="4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1">
        <f ca="1">IF(LEN(B20)&gt;0,SUM('OBRAČUNANA OSNOVNA PLAČA'!H14:J14),"")</f>
        <v>0</v>
      </c>
      <c r="F20" s="55"/>
      <c r="G20" s="55"/>
      <c r="H20" s="55"/>
      <c r="I20" s="55"/>
      <c r="J20" s="55"/>
      <c r="K20" s="172">
        <f t="shared" si="5"/>
        <v>0</v>
      </c>
      <c r="L20" s="120">
        <f t="shared" ca="1" si="6"/>
        <v>0</v>
      </c>
      <c r="M20" s="120">
        <f t="shared" ca="1" si="7"/>
        <v>0</v>
      </c>
      <c r="N20" s="120">
        <f t="shared" ca="1" si="8"/>
        <v>0</v>
      </c>
      <c r="O20" s="120">
        <f t="shared" ca="1" si="9"/>
        <v>0</v>
      </c>
      <c r="P20" s="173">
        <f t="shared" ca="1" si="10"/>
        <v>0</v>
      </c>
      <c r="Q20" s="173">
        <f ca="1">IF(LEN(B20)&gt;0,'1-3'!Q20-'1-3'!P20,"")</f>
        <v>0</v>
      </c>
      <c r="R20" s="174"/>
      <c r="AA20" s="161">
        <f>ROW()</f>
        <v>20</v>
      </c>
      <c r="AB20" s="197" t="e">
        <f t="shared" ca="1" si="11"/>
        <v>#N/A</v>
      </c>
      <c r="AC20" s="197" t="e">
        <f t="shared" ca="1" si="12"/>
        <v>#N/A</v>
      </c>
      <c r="AD20" s="198" t="e">
        <f t="shared" ca="1" si="13"/>
        <v>#N/A</v>
      </c>
      <c r="AE20" s="197" t="e">
        <f t="shared" ca="1" si="14"/>
        <v>#N/A</v>
      </c>
      <c r="AF20" s="198" t="e">
        <f t="shared" ca="1" si="15"/>
        <v>#N/A</v>
      </c>
      <c r="AG20" s="197" t="e">
        <f t="shared" ca="1" si="16"/>
        <v>#N/A</v>
      </c>
      <c r="AH20" s="197" t="e">
        <f t="shared" ca="1" si="17"/>
        <v>#N/A</v>
      </c>
      <c r="AI20" s="199" t="e">
        <f t="shared" ca="1" si="18"/>
        <v>#N/A</v>
      </c>
      <c r="AJ20" s="197" t="e">
        <f t="shared" ca="1" si="19"/>
        <v>#N/A</v>
      </c>
      <c r="AK20" s="197" t="e">
        <f t="shared" ca="1" si="20"/>
        <v>#N/A</v>
      </c>
    </row>
    <row r="21" spans="1:46" ht="27" customHeight="1" x14ac:dyDescent="0.2">
      <c r="A21" s="51">
        <f>'OSNOVNA PLAČA'!A15</f>
        <v>6</v>
      </c>
      <c r="B21" s="157" t="str">
        <f t="shared" ca="1" si="4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1">
        <f ca="1">IF(LEN(B21)&gt;0,SUM('OBRAČUNANA OSNOVNA PLAČA'!H15:J15),"")</f>
        <v>0</v>
      </c>
      <c r="F21" s="55"/>
      <c r="G21" s="55">
        <v>1</v>
      </c>
      <c r="H21" s="55"/>
      <c r="I21" s="55">
        <v>1</v>
      </c>
      <c r="J21" s="55"/>
      <c r="K21" s="172">
        <f t="shared" si="5"/>
        <v>2</v>
      </c>
      <c r="L21" s="120">
        <f t="shared" ca="1" si="6"/>
        <v>0.4</v>
      </c>
      <c r="M21" s="120">
        <f t="shared" ca="1" si="7"/>
        <v>0</v>
      </c>
      <c r="N21" s="120">
        <f t="shared" ca="1" si="8"/>
        <v>3.1E-2</v>
      </c>
      <c r="O21" s="120">
        <f t="shared" ca="1" si="9"/>
        <v>0</v>
      </c>
      <c r="P21" s="173">
        <f t="shared" ca="1" si="10"/>
        <v>0</v>
      </c>
      <c r="Q21" s="173">
        <f ca="1">IF(LEN(B21)&gt;0,'1-3'!Q21-'1-3'!P21,"")</f>
        <v>0</v>
      </c>
      <c r="R21" s="174"/>
      <c r="AA21" s="161">
        <f>ROW()</f>
        <v>21</v>
      </c>
      <c r="AB21" s="197" t="e">
        <f t="shared" ca="1" si="11"/>
        <v>#N/A</v>
      </c>
      <c r="AC21" s="197" t="e">
        <f t="shared" ca="1" si="12"/>
        <v>#N/A</v>
      </c>
      <c r="AD21" s="198" t="e">
        <f t="shared" ca="1" si="13"/>
        <v>#N/A</v>
      </c>
      <c r="AE21" s="197" t="e">
        <f t="shared" ca="1" si="14"/>
        <v>#N/A</v>
      </c>
      <c r="AF21" s="198" t="e">
        <f t="shared" ca="1" si="15"/>
        <v>#N/A</v>
      </c>
      <c r="AG21" s="197" t="e">
        <f t="shared" ca="1" si="16"/>
        <v>#N/A</v>
      </c>
      <c r="AH21" s="197" t="e">
        <f t="shared" ca="1" si="17"/>
        <v>#N/A</v>
      </c>
      <c r="AI21" s="199" t="e">
        <f t="shared" ca="1" si="18"/>
        <v>#N/A</v>
      </c>
      <c r="AJ21" s="197" t="e">
        <f t="shared" ca="1" si="19"/>
        <v>#N/A</v>
      </c>
      <c r="AK21" s="197" t="e">
        <f t="shared" ca="1" si="20"/>
        <v>#N/A</v>
      </c>
    </row>
    <row r="22" spans="1:46" ht="27" customHeight="1" x14ac:dyDescent="0.2">
      <c r="A22" s="51">
        <f>'OSNOVNA PLAČA'!A16</f>
        <v>7</v>
      </c>
      <c r="B22" s="157" t="str">
        <f t="shared" ca="1" si="4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1">
        <f ca="1">IF(LEN(B22)&gt;0,SUM('OBRAČUNANA OSNOVNA PLAČA'!H16:J16),"")</f>
        <v>0</v>
      </c>
      <c r="F22" s="55"/>
      <c r="G22" s="55"/>
      <c r="H22" s="55"/>
      <c r="I22" s="55"/>
      <c r="J22" s="55"/>
      <c r="K22" s="172">
        <f t="shared" si="5"/>
        <v>0</v>
      </c>
      <c r="L22" s="120">
        <f t="shared" ca="1" si="6"/>
        <v>0</v>
      </c>
      <c r="M22" s="120">
        <f t="shared" ca="1" si="7"/>
        <v>0</v>
      </c>
      <c r="N22" s="120">
        <f t="shared" ca="1" si="8"/>
        <v>0</v>
      </c>
      <c r="O22" s="120">
        <f t="shared" ca="1" si="9"/>
        <v>0</v>
      </c>
      <c r="P22" s="173">
        <f t="shared" ca="1" si="10"/>
        <v>0</v>
      </c>
      <c r="Q22" s="173">
        <f ca="1">IF(LEN(B22)&gt;0,'1-3'!Q22-'1-3'!P22,"")</f>
        <v>3000</v>
      </c>
      <c r="R22" s="174"/>
      <c r="AA22" s="161">
        <f>ROW()</f>
        <v>22</v>
      </c>
      <c r="AB22" s="197" t="e">
        <f t="shared" ca="1" si="11"/>
        <v>#N/A</v>
      </c>
      <c r="AC22" s="197" t="e">
        <f t="shared" ca="1" si="12"/>
        <v>#N/A</v>
      </c>
      <c r="AD22" s="198" t="e">
        <f t="shared" ca="1" si="13"/>
        <v>#N/A</v>
      </c>
      <c r="AE22" s="197" t="e">
        <f t="shared" ca="1" si="14"/>
        <v>#N/A</v>
      </c>
      <c r="AF22" s="198" t="e">
        <f t="shared" ca="1" si="15"/>
        <v>#N/A</v>
      </c>
      <c r="AG22" s="197" t="e">
        <f t="shared" ca="1" si="16"/>
        <v>#N/A</v>
      </c>
      <c r="AH22" s="197" t="e">
        <f t="shared" ca="1" si="17"/>
        <v>#N/A</v>
      </c>
      <c r="AI22" s="199" t="e">
        <f t="shared" ca="1" si="18"/>
        <v>#N/A</v>
      </c>
      <c r="AJ22" s="197" t="e">
        <f t="shared" ca="1" si="19"/>
        <v>#N/A</v>
      </c>
      <c r="AK22" s="197" t="e">
        <f t="shared" ca="1" si="20"/>
        <v>#N/A</v>
      </c>
    </row>
    <row r="23" spans="1:46" ht="27" customHeight="1" x14ac:dyDescent="0.2">
      <c r="A23" s="51">
        <f>'OSNOVNA PLAČA'!A17</f>
        <v>8</v>
      </c>
      <c r="B23" s="157" t="str">
        <f t="shared" ca="1" si="4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1">
        <f ca="1">IF(LEN(B23)&gt;0,SUM('OBRAČUNANA OSNOVNA PLAČA'!H17:J17),"")</f>
        <v>0</v>
      </c>
      <c r="F23" s="55"/>
      <c r="G23" s="55"/>
      <c r="H23" s="55"/>
      <c r="I23" s="55"/>
      <c r="J23" s="55"/>
      <c r="K23" s="172">
        <f t="shared" si="5"/>
        <v>0</v>
      </c>
      <c r="L23" s="120">
        <f t="shared" ca="1" si="6"/>
        <v>0</v>
      </c>
      <c r="M23" s="120">
        <f t="shared" ca="1" si="7"/>
        <v>0</v>
      </c>
      <c r="N23" s="120">
        <f t="shared" ca="1" si="8"/>
        <v>0</v>
      </c>
      <c r="O23" s="120">
        <f t="shared" ca="1" si="9"/>
        <v>0</v>
      </c>
      <c r="P23" s="173">
        <f t="shared" ca="1" si="10"/>
        <v>0</v>
      </c>
      <c r="Q23" s="173">
        <f ca="1">IF(LEN(B23)&gt;0,'1-3'!Q23-'1-3'!P23,"")</f>
        <v>0</v>
      </c>
      <c r="R23" s="174"/>
      <c r="AA23" s="161">
        <f>ROW()</f>
        <v>23</v>
      </c>
      <c r="AB23" s="197" t="e">
        <f t="shared" ca="1" si="11"/>
        <v>#N/A</v>
      </c>
      <c r="AC23" s="197" t="e">
        <f t="shared" ca="1" si="12"/>
        <v>#N/A</v>
      </c>
      <c r="AD23" s="198" t="e">
        <f t="shared" ca="1" si="13"/>
        <v>#N/A</v>
      </c>
      <c r="AE23" s="197" t="e">
        <f t="shared" ca="1" si="14"/>
        <v>#N/A</v>
      </c>
      <c r="AF23" s="198" t="e">
        <f t="shared" ca="1" si="15"/>
        <v>#N/A</v>
      </c>
      <c r="AG23" s="197" t="e">
        <f t="shared" ca="1" si="16"/>
        <v>#N/A</v>
      </c>
      <c r="AH23" s="197" t="e">
        <f t="shared" ca="1" si="17"/>
        <v>#N/A</v>
      </c>
      <c r="AI23" s="199" t="e">
        <f t="shared" ca="1" si="18"/>
        <v>#N/A</v>
      </c>
      <c r="AJ23" s="197" t="e">
        <f t="shared" ca="1" si="19"/>
        <v>#N/A</v>
      </c>
      <c r="AK23" s="197" t="e">
        <f t="shared" ca="1" si="20"/>
        <v>#N/A</v>
      </c>
    </row>
    <row r="24" spans="1:46" ht="27" customHeight="1" x14ac:dyDescent="0.2">
      <c r="A24" s="51">
        <f>'OSNOVNA PLAČA'!A18</f>
        <v>9</v>
      </c>
      <c r="B24" s="157" t="str">
        <f t="shared" ca="1" si="4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1">
        <f ca="1">IF(LEN(B24)&gt;0,SUM('OBRAČUNANA OSNOVNA PLAČA'!H18:J18),"")</f>
        <v>0</v>
      </c>
      <c r="F24" s="55"/>
      <c r="G24" s="55"/>
      <c r="H24" s="55"/>
      <c r="I24" s="55"/>
      <c r="J24" s="55"/>
      <c r="K24" s="172">
        <f t="shared" si="5"/>
        <v>0</v>
      </c>
      <c r="L24" s="120">
        <f t="shared" ca="1" si="6"/>
        <v>0</v>
      </c>
      <c r="M24" s="120">
        <f t="shared" ca="1" si="7"/>
        <v>0</v>
      </c>
      <c r="N24" s="120">
        <f t="shared" ca="1" si="8"/>
        <v>0</v>
      </c>
      <c r="O24" s="120">
        <f t="shared" ca="1" si="9"/>
        <v>0</v>
      </c>
      <c r="P24" s="173">
        <f t="shared" ca="1" si="10"/>
        <v>0</v>
      </c>
      <c r="Q24" s="173">
        <f ca="1">IF(LEN(B24)&gt;0,'1-3'!Q24-'1-3'!P24,"")</f>
        <v>0</v>
      </c>
      <c r="R24" s="174"/>
      <c r="AA24" s="161">
        <f>ROW()</f>
        <v>24</v>
      </c>
      <c r="AB24" s="197" t="e">
        <f t="shared" ca="1" si="11"/>
        <v>#N/A</v>
      </c>
      <c r="AC24" s="197" t="e">
        <f t="shared" ca="1" si="12"/>
        <v>#N/A</v>
      </c>
      <c r="AD24" s="198" t="e">
        <f t="shared" ca="1" si="13"/>
        <v>#N/A</v>
      </c>
      <c r="AE24" s="197" t="e">
        <f t="shared" ca="1" si="14"/>
        <v>#N/A</v>
      </c>
      <c r="AF24" s="198" t="e">
        <f t="shared" ca="1" si="15"/>
        <v>#N/A</v>
      </c>
      <c r="AG24" s="197" t="e">
        <f t="shared" ca="1" si="16"/>
        <v>#N/A</v>
      </c>
      <c r="AH24" s="197" t="e">
        <f t="shared" ca="1" si="17"/>
        <v>#N/A</v>
      </c>
      <c r="AI24" s="199" t="e">
        <f t="shared" ca="1" si="18"/>
        <v>#N/A</v>
      </c>
      <c r="AJ24" s="197" t="e">
        <f t="shared" ca="1" si="19"/>
        <v>#N/A</v>
      </c>
      <c r="AK24" s="197" t="e">
        <f t="shared" ca="1" si="20"/>
        <v>#N/A</v>
      </c>
    </row>
    <row r="25" spans="1:46" ht="27" customHeight="1" x14ac:dyDescent="0.2">
      <c r="A25" s="51">
        <f>'OSNOVNA PLAČA'!A19</f>
        <v>10</v>
      </c>
      <c r="B25" s="157" t="str">
        <f t="shared" ca="1" si="4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1">
        <f ca="1">IF(LEN(B25)&gt;0,SUM('OBRAČUNANA OSNOVNA PLAČA'!H19:J19),"")</f>
        <v>0</v>
      </c>
      <c r="F25" s="55"/>
      <c r="G25" s="55"/>
      <c r="H25" s="55"/>
      <c r="I25" s="55"/>
      <c r="J25" s="55"/>
      <c r="K25" s="172">
        <f t="shared" si="5"/>
        <v>0</v>
      </c>
      <c r="L25" s="120">
        <f t="shared" ca="1" si="6"/>
        <v>0</v>
      </c>
      <c r="M25" s="120">
        <f t="shared" ca="1" si="7"/>
        <v>0</v>
      </c>
      <c r="N25" s="120">
        <f t="shared" ca="1" si="8"/>
        <v>0</v>
      </c>
      <c r="O25" s="120">
        <f t="shared" ca="1" si="9"/>
        <v>0</v>
      </c>
      <c r="P25" s="173">
        <f t="shared" ca="1" si="10"/>
        <v>0</v>
      </c>
      <c r="Q25" s="173">
        <f ca="1">IF(LEN(B25)&gt;0,'1-3'!Q25-'1-3'!P25,"")</f>
        <v>0</v>
      </c>
      <c r="R25" s="174"/>
      <c r="AA25" s="161">
        <f>ROW()</f>
        <v>25</v>
      </c>
      <c r="AB25" s="197" t="e">
        <f t="shared" ca="1" si="11"/>
        <v>#N/A</v>
      </c>
      <c r="AC25" s="197" t="e">
        <f t="shared" ca="1" si="12"/>
        <v>#N/A</v>
      </c>
      <c r="AD25" s="198" t="e">
        <f t="shared" ca="1" si="13"/>
        <v>#N/A</v>
      </c>
      <c r="AE25" s="197" t="e">
        <f t="shared" ca="1" si="14"/>
        <v>#N/A</v>
      </c>
      <c r="AF25" s="198" t="e">
        <f t="shared" ca="1" si="15"/>
        <v>#N/A</v>
      </c>
      <c r="AG25" s="197" t="e">
        <f t="shared" ca="1" si="16"/>
        <v>#N/A</v>
      </c>
      <c r="AH25" s="197" t="e">
        <f t="shared" ca="1" si="17"/>
        <v>#N/A</v>
      </c>
      <c r="AI25" s="199" t="e">
        <f t="shared" ca="1" si="18"/>
        <v>#N/A</v>
      </c>
      <c r="AJ25" s="197" t="e">
        <f t="shared" ca="1" si="19"/>
        <v>#N/A</v>
      </c>
      <c r="AK25" s="197" t="e">
        <f t="shared" ca="1" si="20"/>
        <v>#N/A</v>
      </c>
    </row>
    <row r="26" spans="1:46" ht="27" customHeight="1" x14ac:dyDescent="0.2">
      <c r="A26" s="51">
        <f>'OSNOVNA PLAČA'!A20</f>
        <v>11</v>
      </c>
      <c r="B26" s="157" t="str">
        <f t="shared" ca="1" si="4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1">
        <f ca="1">IF(LEN(B26)&gt;0,SUM('OBRAČUNANA OSNOVNA PLAČA'!H20:J20),"")</f>
        <v>6000</v>
      </c>
      <c r="F26" s="55"/>
      <c r="G26" s="55"/>
      <c r="H26" s="55"/>
      <c r="I26" s="55"/>
      <c r="J26" s="55"/>
      <c r="K26" s="172">
        <f t="shared" si="5"/>
        <v>0</v>
      </c>
      <c r="L26" s="120">
        <f t="shared" ca="1" si="6"/>
        <v>0</v>
      </c>
      <c r="M26" s="120">
        <f t="shared" ca="1" si="7"/>
        <v>0</v>
      </c>
      <c r="N26" s="120">
        <f t="shared" ca="1" si="8"/>
        <v>0</v>
      </c>
      <c r="O26" s="120">
        <f t="shared" ca="1" si="9"/>
        <v>0</v>
      </c>
      <c r="P26" s="173">
        <f t="shared" ca="1" si="10"/>
        <v>0</v>
      </c>
      <c r="Q26" s="173">
        <f ca="1">IF(LEN(B26)&gt;0,'1-3'!Q26-'1-3'!P26,"")</f>
        <v>3000</v>
      </c>
      <c r="R26" s="174"/>
      <c r="AA26" s="161">
        <f>ROW()</f>
        <v>26</v>
      </c>
      <c r="AB26" s="197" t="e">
        <f t="shared" ca="1" si="11"/>
        <v>#N/A</v>
      </c>
      <c r="AC26" s="197" t="e">
        <f t="shared" ca="1" si="12"/>
        <v>#N/A</v>
      </c>
      <c r="AD26" s="198" t="e">
        <f t="shared" ca="1" si="13"/>
        <v>#N/A</v>
      </c>
      <c r="AE26" s="197" t="e">
        <f t="shared" ca="1" si="14"/>
        <v>#N/A</v>
      </c>
      <c r="AF26" s="198" t="e">
        <f t="shared" ca="1" si="15"/>
        <v>#N/A</v>
      </c>
      <c r="AG26" s="197" t="e">
        <f t="shared" ca="1" si="16"/>
        <v>#N/A</v>
      </c>
      <c r="AH26" s="197" t="e">
        <f t="shared" ca="1" si="17"/>
        <v>#N/A</v>
      </c>
      <c r="AI26" s="199" t="e">
        <f t="shared" ca="1" si="18"/>
        <v>#N/A</v>
      </c>
      <c r="AJ26" s="197" t="e">
        <f t="shared" ca="1" si="19"/>
        <v>#N/A</v>
      </c>
      <c r="AK26" s="197" t="e">
        <f t="shared" ca="1" si="20"/>
        <v>#N/A</v>
      </c>
    </row>
    <row r="27" spans="1:46" ht="27" customHeight="1" x14ac:dyDescent="0.2">
      <c r="A27" s="51">
        <f>'OSNOVNA PLAČA'!A21</f>
        <v>12</v>
      </c>
      <c r="B27" s="157" t="str">
        <f t="shared" ca="1" si="4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1">
        <f ca="1">IF(LEN(B27)&gt;0,SUM('OBRAČUNANA OSNOVNA PLAČA'!H21:J21),"")</f>
        <v>0</v>
      </c>
      <c r="F27" s="55"/>
      <c r="G27" s="55"/>
      <c r="H27" s="55"/>
      <c r="I27" s="55"/>
      <c r="J27" s="55"/>
      <c r="K27" s="172">
        <f t="shared" si="5"/>
        <v>0</v>
      </c>
      <c r="L27" s="120">
        <f t="shared" ca="1" si="6"/>
        <v>0</v>
      </c>
      <c r="M27" s="120">
        <f t="shared" ca="1" si="7"/>
        <v>0</v>
      </c>
      <c r="N27" s="120">
        <f t="shared" ca="1" si="8"/>
        <v>0</v>
      </c>
      <c r="O27" s="120">
        <f t="shared" ca="1" si="9"/>
        <v>0</v>
      </c>
      <c r="P27" s="173">
        <f t="shared" ca="1" si="10"/>
        <v>0</v>
      </c>
      <c r="Q27" s="173">
        <f ca="1">IF(LEN(B27)&gt;0,'1-3'!Q27-'1-3'!P27,"")</f>
        <v>0</v>
      </c>
      <c r="R27" s="174"/>
      <c r="AA27" s="161">
        <f>ROW()</f>
        <v>27</v>
      </c>
      <c r="AB27" s="197" t="e">
        <f t="shared" ca="1" si="11"/>
        <v>#N/A</v>
      </c>
      <c r="AC27" s="197" t="e">
        <f t="shared" ca="1" si="12"/>
        <v>#N/A</v>
      </c>
      <c r="AD27" s="198" t="e">
        <f t="shared" ca="1" si="13"/>
        <v>#N/A</v>
      </c>
      <c r="AE27" s="197" t="e">
        <f t="shared" ca="1" si="14"/>
        <v>#N/A</v>
      </c>
      <c r="AF27" s="198" t="e">
        <f t="shared" ca="1" si="15"/>
        <v>#N/A</v>
      </c>
      <c r="AG27" s="197" t="e">
        <f t="shared" ca="1" si="16"/>
        <v>#N/A</v>
      </c>
      <c r="AH27" s="197" t="e">
        <f t="shared" ca="1" si="17"/>
        <v>#N/A</v>
      </c>
      <c r="AI27" s="199" t="e">
        <f t="shared" ca="1" si="18"/>
        <v>#N/A</v>
      </c>
      <c r="AJ27" s="197" t="e">
        <f t="shared" ca="1" si="19"/>
        <v>#N/A</v>
      </c>
      <c r="AK27" s="197" t="e">
        <f t="shared" ca="1" si="20"/>
        <v>#N/A</v>
      </c>
    </row>
    <row r="28" spans="1:46" ht="27" customHeight="1" x14ac:dyDescent="0.2">
      <c r="A28" s="51">
        <f>'OSNOVNA PLAČA'!A22</f>
        <v>13</v>
      </c>
      <c r="B28" s="157" t="str">
        <f t="shared" ca="1" si="4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1">
        <f ca="1">IF(LEN(B28)&gt;0,SUM('OBRAČUNANA OSNOVNA PLAČA'!H22:J22),"")</f>
        <v>0</v>
      </c>
      <c r="F28" s="55"/>
      <c r="G28" s="55"/>
      <c r="H28" s="55"/>
      <c r="I28" s="55"/>
      <c r="J28" s="55"/>
      <c r="K28" s="172">
        <f t="shared" si="5"/>
        <v>0</v>
      </c>
      <c r="L28" s="120">
        <f t="shared" ca="1" si="6"/>
        <v>0</v>
      </c>
      <c r="M28" s="120">
        <f t="shared" ca="1" si="7"/>
        <v>0</v>
      </c>
      <c r="N28" s="120">
        <f t="shared" ca="1" si="8"/>
        <v>0</v>
      </c>
      <c r="O28" s="120">
        <f t="shared" ca="1" si="9"/>
        <v>0</v>
      </c>
      <c r="P28" s="173">
        <f t="shared" ca="1" si="10"/>
        <v>0</v>
      </c>
      <c r="Q28" s="173">
        <f ca="1">IF(LEN(B28)&gt;0,'1-3'!Q28-'1-3'!P28,"")</f>
        <v>0</v>
      </c>
      <c r="R28" s="174"/>
      <c r="AA28" s="161">
        <f>ROW()</f>
        <v>28</v>
      </c>
      <c r="AB28" s="197" t="e">
        <f t="shared" ca="1" si="11"/>
        <v>#N/A</v>
      </c>
      <c r="AC28" s="197" t="e">
        <f t="shared" ca="1" si="12"/>
        <v>#N/A</v>
      </c>
      <c r="AD28" s="198" t="e">
        <f t="shared" ca="1" si="13"/>
        <v>#N/A</v>
      </c>
      <c r="AE28" s="197" t="e">
        <f t="shared" ca="1" si="14"/>
        <v>#N/A</v>
      </c>
      <c r="AF28" s="198" t="e">
        <f t="shared" ca="1" si="15"/>
        <v>#N/A</v>
      </c>
      <c r="AG28" s="197" t="e">
        <f t="shared" ca="1" si="16"/>
        <v>#N/A</v>
      </c>
      <c r="AH28" s="197" t="e">
        <f t="shared" ca="1" si="17"/>
        <v>#N/A</v>
      </c>
      <c r="AI28" s="199" t="e">
        <f t="shared" ca="1" si="18"/>
        <v>#N/A</v>
      </c>
      <c r="AJ28" s="197" t="e">
        <f t="shared" ca="1" si="19"/>
        <v>#N/A</v>
      </c>
      <c r="AK28" s="197" t="e">
        <f t="shared" ca="1" si="20"/>
        <v>#N/A</v>
      </c>
    </row>
    <row r="29" spans="1:46" ht="27" customHeight="1" x14ac:dyDescent="0.2">
      <c r="A29" s="51">
        <f>'OSNOVNA PLAČA'!A23</f>
        <v>14</v>
      </c>
      <c r="B29" s="157" t="str">
        <f t="shared" ca="1" si="4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1">
        <f ca="1">IF(LEN(B29)&gt;0,SUM('OBRAČUNANA OSNOVNA PLAČA'!H23:J23),"")</f>
        <v>0</v>
      </c>
      <c r="F29" s="55"/>
      <c r="G29" s="55"/>
      <c r="H29" s="55"/>
      <c r="I29" s="55"/>
      <c r="J29" s="55"/>
      <c r="K29" s="172">
        <f t="shared" si="5"/>
        <v>0</v>
      </c>
      <c r="L29" s="120">
        <f t="shared" ca="1" si="6"/>
        <v>0</v>
      </c>
      <c r="M29" s="120">
        <f t="shared" ca="1" si="7"/>
        <v>0</v>
      </c>
      <c r="N29" s="120">
        <f t="shared" ca="1" si="8"/>
        <v>0</v>
      </c>
      <c r="O29" s="120">
        <f t="shared" ca="1" si="9"/>
        <v>0</v>
      </c>
      <c r="P29" s="173">
        <f t="shared" ca="1" si="10"/>
        <v>0</v>
      </c>
      <c r="Q29" s="173">
        <f ca="1">IF(LEN(B29)&gt;0,'1-3'!Q29-'1-3'!P29,"")</f>
        <v>0</v>
      </c>
      <c r="R29" s="174"/>
      <c r="AA29" s="161">
        <f>ROW()</f>
        <v>29</v>
      </c>
      <c r="AB29" s="197" t="e">
        <f t="shared" ca="1" si="11"/>
        <v>#N/A</v>
      </c>
      <c r="AC29" s="197" t="e">
        <f t="shared" ca="1" si="12"/>
        <v>#N/A</v>
      </c>
      <c r="AD29" s="198" t="e">
        <f t="shared" ca="1" si="13"/>
        <v>#N/A</v>
      </c>
      <c r="AE29" s="197" t="e">
        <f t="shared" ca="1" si="14"/>
        <v>#N/A</v>
      </c>
      <c r="AF29" s="198" t="e">
        <f t="shared" ca="1" si="15"/>
        <v>#N/A</v>
      </c>
      <c r="AG29" s="197" t="e">
        <f t="shared" ca="1" si="16"/>
        <v>#N/A</v>
      </c>
      <c r="AH29" s="197" t="e">
        <f t="shared" ca="1" si="17"/>
        <v>#N/A</v>
      </c>
      <c r="AI29" s="199" t="e">
        <f t="shared" ca="1" si="18"/>
        <v>#N/A</v>
      </c>
      <c r="AJ29" s="197" t="e">
        <f t="shared" ca="1" si="19"/>
        <v>#N/A</v>
      </c>
      <c r="AK29" s="197" t="e">
        <f t="shared" ca="1" si="20"/>
        <v>#N/A</v>
      </c>
    </row>
    <row r="30" spans="1:46" ht="27" customHeight="1" x14ac:dyDescent="0.2">
      <c r="A30" s="51">
        <f>'OSNOVNA PLAČA'!A24</f>
        <v>15</v>
      </c>
      <c r="B30" s="157" t="str">
        <f t="shared" ca="1" si="4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1">
        <f ca="1">IF(LEN(B30)&gt;0,SUM('OBRAČUNANA OSNOVNA PLAČA'!H24:J24),"")</f>
        <v>0</v>
      </c>
      <c r="F30" s="55"/>
      <c r="G30" s="55"/>
      <c r="H30" s="55"/>
      <c r="I30" s="55"/>
      <c r="J30" s="55"/>
      <c r="K30" s="172">
        <f t="shared" si="5"/>
        <v>0</v>
      </c>
      <c r="L30" s="120">
        <f t="shared" ca="1" si="6"/>
        <v>0</v>
      </c>
      <c r="M30" s="120">
        <f t="shared" ca="1" si="7"/>
        <v>0</v>
      </c>
      <c r="N30" s="120">
        <f t="shared" ca="1" si="8"/>
        <v>0</v>
      </c>
      <c r="O30" s="120">
        <f t="shared" ca="1" si="9"/>
        <v>0</v>
      </c>
      <c r="P30" s="173">
        <f t="shared" ca="1" si="10"/>
        <v>0</v>
      </c>
      <c r="Q30" s="173">
        <f ca="1">IF(LEN(B30)&gt;0,'1-3'!Q30-'1-3'!P30,"")</f>
        <v>0</v>
      </c>
      <c r="R30" s="174"/>
      <c r="AA30" s="161">
        <f>ROW()</f>
        <v>30</v>
      </c>
      <c r="AB30" s="197" t="e">
        <f t="shared" ca="1" si="11"/>
        <v>#N/A</v>
      </c>
      <c r="AC30" s="197" t="e">
        <f t="shared" ca="1" si="12"/>
        <v>#N/A</v>
      </c>
      <c r="AD30" s="198" t="e">
        <f t="shared" ca="1" si="13"/>
        <v>#N/A</v>
      </c>
      <c r="AE30" s="197" t="e">
        <f t="shared" ca="1" si="14"/>
        <v>#N/A</v>
      </c>
      <c r="AF30" s="198" t="e">
        <f t="shared" ca="1" si="15"/>
        <v>#N/A</v>
      </c>
      <c r="AG30" s="197" t="e">
        <f t="shared" ca="1" si="16"/>
        <v>#N/A</v>
      </c>
      <c r="AH30" s="197" t="e">
        <f t="shared" ca="1" si="17"/>
        <v>#N/A</v>
      </c>
      <c r="AI30" s="199" t="e">
        <f t="shared" ca="1" si="18"/>
        <v>#N/A</v>
      </c>
      <c r="AJ30" s="197" t="e">
        <f t="shared" ca="1" si="19"/>
        <v>#N/A</v>
      </c>
      <c r="AK30" s="197" t="e">
        <f t="shared" ca="1" si="20"/>
        <v>#N/A</v>
      </c>
    </row>
    <row r="31" spans="1:46" ht="27" customHeight="1" x14ac:dyDescent="0.2">
      <c r="A31" s="51">
        <f>'OSNOVNA PLAČA'!A25</f>
        <v>16</v>
      </c>
      <c r="B31" s="157" t="str">
        <f t="shared" ca="1" si="4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1">
        <f ca="1">IF(LEN(B31)&gt;0,SUM('OBRAČUNANA OSNOVNA PLAČA'!H25:J25),"")</f>
        <v>0</v>
      </c>
      <c r="F31" s="55"/>
      <c r="G31" s="55"/>
      <c r="H31" s="55"/>
      <c r="I31" s="55"/>
      <c r="J31" s="55"/>
      <c r="K31" s="172">
        <f t="shared" si="5"/>
        <v>0</v>
      </c>
      <c r="L31" s="120">
        <f t="shared" ca="1" si="6"/>
        <v>0</v>
      </c>
      <c r="M31" s="120">
        <f t="shared" ca="1" si="7"/>
        <v>0</v>
      </c>
      <c r="N31" s="120">
        <f t="shared" ca="1" si="8"/>
        <v>0</v>
      </c>
      <c r="O31" s="120">
        <f t="shared" ca="1" si="9"/>
        <v>0</v>
      </c>
      <c r="P31" s="173">
        <f t="shared" ca="1" si="10"/>
        <v>0</v>
      </c>
      <c r="Q31" s="173">
        <f ca="1">IF(LEN(B31)&gt;0,'1-3'!Q31-'1-3'!P31,"")</f>
        <v>0</v>
      </c>
      <c r="R31" s="174"/>
      <c r="AA31" s="161">
        <f>ROW()</f>
        <v>31</v>
      </c>
      <c r="AB31" s="197" t="e">
        <f t="shared" ca="1" si="11"/>
        <v>#N/A</v>
      </c>
      <c r="AC31" s="197" t="e">
        <f t="shared" ca="1" si="12"/>
        <v>#N/A</v>
      </c>
      <c r="AD31" s="198" t="e">
        <f t="shared" ca="1" si="13"/>
        <v>#N/A</v>
      </c>
      <c r="AE31" s="197" t="e">
        <f t="shared" ca="1" si="14"/>
        <v>#N/A</v>
      </c>
      <c r="AF31" s="198" t="e">
        <f t="shared" ca="1" si="15"/>
        <v>#N/A</v>
      </c>
      <c r="AG31" s="197" t="e">
        <f t="shared" ca="1" si="16"/>
        <v>#N/A</v>
      </c>
      <c r="AH31" s="197" t="e">
        <f t="shared" ca="1" si="17"/>
        <v>#N/A</v>
      </c>
      <c r="AI31" s="199" t="e">
        <f t="shared" ca="1" si="18"/>
        <v>#N/A</v>
      </c>
      <c r="AJ31" s="197" t="e">
        <f t="shared" ca="1" si="19"/>
        <v>#N/A</v>
      </c>
      <c r="AK31" s="197" t="e">
        <f t="shared" ca="1" si="20"/>
        <v>#N/A</v>
      </c>
    </row>
    <row r="32" spans="1:46" ht="27" customHeight="1" x14ac:dyDescent="0.2">
      <c r="A32" s="51">
        <f>'OSNOVNA PLAČA'!A26</f>
        <v>17</v>
      </c>
      <c r="B32" s="157" t="str">
        <f t="shared" ca="1" si="4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1">
        <f ca="1">IF(LEN(B32)&gt;0,SUM('OBRAČUNANA OSNOVNA PLAČA'!H26:J26),"")</f>
        <v>0</v>
      </c>
      <c r="F32" s="55"/>
      <c r="G32" s="55"/>
      <c r="H32" s="55"/>
      <c r="I32" s="55"/>
      <c r="J32" s="55"/>
      <c r="K32" s="172">
        <f t="shared" si="5"/>
        <v>0</v>
      </c>
      <c r="L32" s="120">
        <f t="shared" ca="1" si="6"/>
        <v>0</v>
      </c>
      <c r="M32" s="120">
        <f t="shared" ca="1" si="7"/>
        <v>0</v>
      </c>
      <c r="N32" s="120">
        <f t="shared" ca="1" si="8"/>
        <v>0</v>
      </c>
      <c r="O32" s="120">
        <f t="shared" ca="1" si="9"/>
        <v>0</v>
      </c>
      <c r="P32" s="173">
        <f t="shared" ca="1" si="10"/>
        <v>0</v>
      </c>
      <c r="Q32" s="173">
        <f ca="1">IF(LEN(B32)&gt;0,'1-3'!Q32-'1-3'!P32,"")</f>
        <v>0</v>
      </c>
      <c r="R32" s="174"/>
      <c r="AA32" s="161">
        <f>ROW()</f>
        <v>32</v>
      </c>
      <c r="AB32" s="197" t="e">
        <f t="shared" ca="1" si="11"/>
        <v>#N/A</v>
      </c>
      <c r="AC32" s="197" t="e">
        <f t="shared" ca="1" si="12"/>
        <v>#N/A</v>
      </c>
      <c r="AD32" s="198" t="e">
        <f t="shared" ca="1" si="13"/>
        <v>#N/A</v>
      </c>
      <c r="AE32" s="197" t="e">
        <f t="shared" ca="1" si="14"/>
        <v>#N/A</v>
      </c>
      <c r="AF32" s="198" t="e">
        <f t="shared" ca="1" si="15"/>
        <v>#N/A</v>
      </c>
      <c r="AG32" s="197" t="e">
        <f t="shared" ca="1" si="16"/>
        <v>#N/A</v>
      </c>
      <c r="AH32" s="197" t="e">
        <f t="shared" ca="1" si="17"/>
        <v>#N/A</v>
      </c>
      <c r="AI32" s="199" t="e">
        <f t="shared" ca="1" si="18"/>
        <v>#N/A</v>
      </c>
      <c r="AJ32" s="197" t="e">
        <f t="shared" ca="1" si="19"/>
        <v>#N/A</v>
      </c>
      <c r="AK32" s="197" t="e">
        <f t="shared" ca="1" si="20"/>
        <v>#N/A</v>
      </c>
    </row>
    <row r="33" spans="1:37" ht="27" customHeight="1" x14ac:dyDescent="0.2">
      <c r="A33" s="51">
        <f>'OSNOVNA PLAČA'!A27</f>
        <v>18</v>
      </c>
      <c r="B33" s="157" t="str">
        <f t="shared" ca="1" si="4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1">
        <f ca="1">IF(LEN(B33)&gt;0,SUM('OBRAČUNANA OSNOVNA PLAČA'!H27:J27),"")</f>
        <v>0</v>
      </c>
      <c r="F33" s="55"/>
      <c r="G33" s="55"/>
      <c r="H33" s="55"/>
      <c r="I33" s="55"/>
      <c r="J33" s="55"/>
      <c r="K33" s="172">
        <f t="shared" si="5"/>
        <v>0</v>
      </c>
      <c r="L33" s="120">
        <f t="shared" ca="1" si="6"/>
        <v>0</v>
      </c>
      <c r="M33" s="120">
        <f t="shared" ca="1" si="7"/>
        <v>0</v>
      </c>
      <c r="N33" s="120">
        <f t="shared" ca="1" si="8"/>
        <v>0</v>
      </c>
      <c r="O33" s="120">
        <f t="shared" ca="1" si="9"/>
        <v>0</v>
      </c>
      <c r="P33" s="173">
        <f t="shared" ca="1" si="10"/>
        <v>0</v>
      </c>
      <c r="Q33" s="173">
        <f ca="1">IF(LEN(B33)&gt;0,'1-3'!Q33-'1-3'!P33,"")</f>
        <v>0</v>
      </c>
      <c r="R33" s="174"/>
      <c r="AA33" s="161">
        <f>ROW()</f>
        <v>33</v>
      </c>
      <c r="AB33" s="197" t="e">
        <f t="shared" ca="1" si="11"/>
        <v>#N/A</v>
      </c>
      <c r="AC33" s="197" t="e">
        <f t="shared" ca="1" si="12"/>
        <v>#N/A</v>
      </c>
      <c r="AD33" s="198" t="e">
        <f t="shared" ca="1" si="13"/>
        <v>#N/A</v>
      </c>
      <c r="AE33" s="197" t="e">
        <f t="shared" ca="1" si="14"/>
        <v>#N/A</v>
      </c>
      <c r="AF33" s="198" t="e">
        <f t="shared" ca="1" si="15"/>
        <v>#N/A</v>
      </c>
      <c r="AG33" s="197" t="e">
        <f t="shared" ca="1" si="16"/>
        <v>#N/A</v>
      </c>
      <c r="AH33" s="197" t="e">
        <f t="shared" ca="1" si="17"/>
        <v>#N/A</v>
      </c>
      <c r="AI33" s="199" t="e">
        <f t="shared" ca="1" si="18"/>
        <v>#N/A</v>
      </c>
      <c r="AJ33" s="197" t="e">
        <f t="shared" ca="1" si="19"/>
        <v>#N/A</v>
      </c>
      <c r="AK33" s="197" t="e">
        <f t="shared" ca="1" si="20"/>
        <v>#N/A</v>
      </c>
    </row>
    <row r="34" spans="1:37" ht="27" customHeight="1" x14ac:dyDescent="0.2">
      <c r="A34" s="51">
        <f>'OSNOVNA PLAČA'!A28</f>
        <v>19</v>
      </c>
      <c r="B34" s="157" t="str">
        <f t="shared" ca="1" si="4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1">
        <f ca="1">IF(LEN(B34)&gt;0,SUM('OBRAČUNANA OSNOVNA PLAČA'!H28:J28),"")</f>
        <v>0</v>
      </c>
      <c r="F34" s="55"/>
      <c r="G34" s="55"/>
      <c r="H34" s="55"/>
      <c r="I34" s="55"/>
      <c r="J34" s="55"/>
      <c r="K34" s="172">
        <f t="shared" si="5"/>
        <v>0</v>
      </c>
      <c r="L34" s="120">
        <f t="shared" ca="1" si="6"/>
        <v>0</v>
      </c>
      <c r="M34" s="120">
        <f t="shared" ca="1" si="7"/>
        <v>0</v>
      </c>
      <c r="N34" s="120">
        <f t="shared" ca="1" si="8"/>
        <v>0</v>
      </c>
      <c r="O34" s="120">
        <f t="shared" ca="1" si="9"/>
        <v>0</v>
      </c>
      <c r="P34" s="173">
        <f t="shared" ca="1" si="10"/>
        <v>0</v>
      </c>
      <c r="Q34" s="173">
        <f ca="1">IF(LEN(B34)&gt;0,'1-3'!Q34-'1-3'!P34,"")</f>
        <v>0</v>
      </c>
      <c r="R34" s="174"/>
      <c r="AA34" s="161">
        <f>ROW()</f>
        <v>34</v>
      </c>
      <c r="AB34" s="197" t="e">
        <f t="shared" ca="1" si="11"/>
        <v>#N/A</v>
      </c>
      <c r="AC34" s="197" t="e">
        <f t="shared" ca="1" si="12"/>
        <v>#N/A</v>
      </c>
      <c r="AD34" s="198" t="e">
        <f t="shared" ca="1" si="13"/>
        <v>#N/A</v>
      </c>
      <c r="AE34" s="197" t="e">
        <f t="shared" ca="1" si="14"/>
        <v>#N/A</v>
      </c>
      <c r="AF34" s="198" t="e">
        <f t="shared" ca="1" si="15"/>
        <v>#N/A</v>
      </c>
      <c r="AG34" s="197" t="e">
        <f t="shared" ca="1" si="16"/>
        <v>#N/A</v>
      </c>
      <c r="AH34" s="197" t="e">
        <f t="shared" ca="1" si="17"/>
        <v>#N/A</v>
      </c>
      <c r="AI34" s="199" t="e">
        <f t="shared" ca="1" si="18"/>
        <v>#N/A</v>
      </c>
      <c r="AJ34" s="197" t="e">
        <f t="shared" ca="1" si="19"/>
        <v>#N/A</v>
      </c>
      <c r="AK34" s="197" t="e">
        <f t="shared" ca="1" si="20"/>
        <v>#N/A</v>
      </c>
    </row>
    <row r="35" spans="1:37" ht="27" customHeight="1" x14ac:dyDescent="0.2">
      <c r="A35" s="51">
        <f>'OSNOVNA PLAČA'!A29</f>
        <v>20</v>
      </c>
      <c r="B35" s="157" t="str">
        <f t="shared" ca="1" si="4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1">
        <f ca="1">IF(LEN(B35)&gt;0,SUM('OBRAČUNANA OSNOVNA PLAČA'!H29:J29),"")</f>
        <v>0</v>
      </c>
      <c r="F35" s="55"/>
      <c r="G35" s="55"/>
      <c r="H35" s="55"/>
      <c r="I35" s="55"/>
      <c r="J35" s="55"/>
      <c r="K35" s="172">
        <f t="shared" si="5"/>
        <v>0</v>
      </c>
      <c r="L35" s="120">
        <f t="shared" ca="1" si="6"/>
        <v>0</v>
      </c>
      <c r="M35" s="120">
        <f t="shared" ca="1" si="7"/>
        <v>0</v>
      </c>
      <c r="N35" s="120">
        <f t="shared" ca="1" si="8"/>
        <v>0</v>
      </c>
      <c r="O35" s="120">
        <f t="shared" ca="1" si="9"/>
        <v>0</v>
      </c>
      <c r="P35" s="173">
        <f t="shared" ca="1" si="10"/>
        <v>0</v>
      </c>
      <c r="Q35" s="173">
        <f ca="1">IF(LEN(B35)&gt;0,'1-3'!Q35-'1-3'!P35,"")</f>
        <v>0</v>
      </c>
      <c r="R35" s="174"/>
      <c r="AA35" s="161">
        <f>ROW()</f>
        <v>35</v>
      </c>
      <c r="AB35" s="197" t="e">
        <f t="shared" ca="1" si="11"/>
        <v>#N/A</v>
      </c>
      <c r="AC35" s="197" t="e">
        <f t="shared" ca="1" si="12"/>
        <v>#N/A</v>
      </c>
      <c r="AD35" s="198" t="e">
        <f t="shared" ca="1" si="13"/>
        <v>#N/A</v>
      </c>
      <c r="AE35" s="197" t="e">
        <f t="shared" ca="1" si="14"/>
        <v>#N/A</v>
      </c>
      <c r="AF35" s="198" t="e">
        <f t="shared" ca="1" si="15"/>
        <v>#N/A</v>
      </c>
      <c r="AG35" s="197" t="e">
        <f t="shared" ca="1" si="16"/>
        <v>#N/A</v>
      </c>
      <c r="AH35" s="197" t="e">
        <f t="shared" ca="1" si="17"/>
        <v>#N/A</v>
      </c>
      <c r="AI35" s="199" t="e">
        <f t="shared" ca="1" si="18"/>
        <v>#N/A</v>
      </c>
      <c r="AJ35" s="197" t="e">
        <f t="shared" ca="1" si="19"/>
        <v>#N/A</v>
      </c>
      <c r="AK35" s="197" t="e">
        <f t="shared" ca="1" si="20"/>
        <v>#N/A</v>
      </c>
    </row>
    <row r="36" spans="1:37" ht="27" customHeight="1" x14ac:dyDescent="0.2">
      <c r="A36" s="51">
        <f>'OSNOVNA PLAČA'!A30</f>
        <v>21</v>
      </c>
      <c r="B36" s="157" t="str">
        <f t="shared" ca="1" si="4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1">
        <f ca="1">IF(LEN(B36)&gt;0,SUM('OBRAČUNANA OSNOVNA PLAČA'!H30:J30),"")</f>
        <v>0</v>
      </c>
      <c r="F36" s="55"/>
      <c r="G36" s="55"/>
      <c r="H36" s="55"/>
      <c r="I36" s="55"/>
      <c r="J36" s="55"/>
      <c r="K36" s="172">
        <f t="shared" si="5"/>
        <v>0</v>
      </c>
      <c r="L36" s="120">
        <f t="shared" ca="1" si="6"/>
        <v>0</v>
      </c>
      <c r="M36" s="120">
        <f t="shared" ca="1" si="7"/>
        <v>0</v>
      </c>
      <c r="N36" s="120">
        <f t="shared" ca="1" si="8"/>
        <v>0</v>
      </c>
      <c r="O36" s="120">
        <f t="shared" ca="1" si="9"/>
        <v>0</v>
      </c>
      <c r="P36" s="173">
        <f t="shared" ca="1" si="10"/>
        <v>0</v>
      </c>
      <c r="Q36" s="173">
        <f ca="1">IF(LEN(B36)&gt;0,'1-3'!Q36-'1-3'!P36,"")</f>
        <v>0</v>
      </c>
      <c r="R36" s="174"/>
      <c r="AA36" s="161">
        <f>ROW()</f>
        <v>36</v>
      </c>
      <c r="AB36" s="197" t="e">
        <f t="shared" ca="1" si="11"/>
        <v>#N/A</v>
      </c>
      <c r="AC36" s="197" t="e">
        <f t="shared" ca="1" si="12"/>
        <v>#N/A</v>
      </c>
      <c r="AD36" s="198" t="e">
        <f t="shared" ca="1" si="13"/>
        <v>#N/A</v>
      </c>
      <c r="AE36" s="197" t="e">
        <f t="shared" ca="1" si="14"/>
        <v>#N/A</v>
      </c>
      <c r="AF36" s="198" t="e">
        <f t="shared" ca="1" si="15"/>
        <v>#N/A</v>
      </c>
      <c r="AG36" s="197" t="e">
        <f t="shared" ca="1" si="16"/>
        <v>#N/A</v>
      </c>
      <c r="AH36" s="197" t="e">
        <f t="shared" ca="1" si="17"/>
        <v>#N/A</v>
      </c>
      <c r="AI36" s="199" t="e">
        <f t="shared" ca="1" si="18"/>
        <v>#N/A</v>
      </c>
      <c r="AJ36" s="197" t="e">
        <f t="shared" ca="1" si="19"/>
        <v>#N/A</v>
      </c>
      <c r="AK36" s="197" t="e">
        <f t="shared" ca="1" si="20"/>
        <v>#N/A</v>
      </c>
    </row>
    <row r="37" spans="1:37" ht="27" customHeight="1" x14ac:dyDescent="0.2">
      <c r="A37" s="51">
        <f>'OSNOVNA PLAČA'!A31</f>
        <v>22</v>
      </c>
      <c r="B37" s="157" t="str">
        <f t="shared" ca="1" si="4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1">
        <f ca="1">IF(LEN(B37)&gt;0,SUM('OBRAČUNANA OSNOVNA PLAČA'!H31:J31),"")</f>
        <v>0</v>
      </c>
      <c r="F37" s="55"/>
      <c r="G37" s="55"/>
      <c r="H37" s="55"/>
      <c r="I37" s="55"/>
      <c r="J37" s="55"/>
      <c r="K37" s="172">
        <f t="shared" si="5"/>
        <v>0</v>
      </c>
      <c r="L37" s="120">
        <f t="shared" ca="1" si="6"/>
        <v>0</v>
      </c>
      <c r="M37" s="120">
        <f t="shared" ca="1" si="7"/>
        <v>0</v>
      </c>
      <c r="N37" s="120">
        <f t="shared" ca="1" si="8"/>
        <v>0</v>
      </c>
      <c r="O37" s="120">
        <f t="shared" ca="1" si="9"/>
        <v>0</v>
      </c>
      <c r="P37" s="173">
        <f t="shared" ca="1" si="10"/>
        <v>0</v>
      </c>
      <c r="Q37" s="173">
        <f ca="1">IF(LEN(B37)&gt;0,'1-3'!Q37-'1-3'!P37,"")</f>
        <v>0</v>
      </c>
      <c r="R37" s="174"/>
      <c r="AA37" s="161">
        <f>ROW()</f>
        <v>37</v>
      </c>
      <c r="AB37" s="197" t="e">
        <f t="shared" ca="1" si="11"/>
        <v>#N/A</v>
      </c>
      <c r="AC37" s="197" t="e">
        <f t="shared" ca="1" si="12"/>
        <v>#N/A</v>
      </c>
      <c r="AD37" s="198" t="e">
        <f t="shared" ca="1" si="13"/>
        <v>#N/A</v>
      </c>
      <c r="AE37" s="197" t="e">
        <f t="shared" ca="1" si="14"/>
        <v>#N/A</v>
      </c>
      <c r="AF37" s="198" t="e">
        <f t="shared" ca="1" si="15"/>
        <v>#N/A</v>
      </c>
      <c r="AG37" s="197" t="e">
        <f t="shared" ca="1" si="16"/>
        <v>#N/A</v>
      </c>
      <c r="AH37" s="197" t="e">
        <f t="shared" ca="1" si="17"/>
        <v>#N/A</v>
      </c>
      <c r="AI37" s="199" t="e">
        <f t="shared" ca="1" si="18"/>
        <v>#N/A</v>
      </c>
      <c r="AJ37" s="197" t="e">
        <f t="shared" ca="1" si="19"/>
        <v>#N/A</v>
      </c>
      <c r="AK37" s="197" t="e">
        <f t="shared" ca="1" si="20"/>
        <v>#N/A</v>
      </c>
    </row>
    <row r="38" spans="1:37" ht="27" customHeight="1" x14ac:dyDescent="0.2">
      <c r="A38" s="51">
        <f>'OSNOVNA PLAČA'!A32</f>
        <v>23</v>
      </c>
      <c r="B38" s="157" t="str">
        <f t="shared" ca="1" si="4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1">
        <f ca="1">IF(LEN(B38)&gt;0,SUM('OBRAČUNANA OSNOVNA PLAČA'!H32:J32),"")</f>
        <v>0</v>
      </c>
      <c r="F38" s="55"/>
      <c r="G38" s="55"/>
      <c r="H38" s="55"/>
      <c r="I38" s="55"/>
      <c r="J38" s="55"/>
      <c r="K38" s="172">
        <f t="shared" si="5"/>
        <v>0</v>
      </c>
      <c r="L38" s="120">
        <f t="shared" ca="1" si="6"/>
        <v>0</v>
      </c>
      <c r="M38" s="120">
        <f t="shared" ca="1" si="7"/>
        <v>0</v>
      </c>
      <c r="N38" s="120">
        <f t="shared" ca="1" si="8"/>
        <v>0</v>
      </c>
      <c r="O38" s="120">
        <f t="shared" ca="1" si="9"/>
        <v>0</v>
      </c>
      <c r="P38" s="173">
        <f t="shared" ca="1" si="10"/>
        <v>0</v>
      </c>
      <c r="Q38" s="173">
        <f ca="1">IF(LEN(B38)&gt;0,'1-3'!Q38-'1-3'!P38,"")</f>
        <v>0</v>
      </c>
      <c r="R38" s="174"/>
      <c r="AA38" s="161">
        <f>ROW()</f>
        <v>38</v>
      </c>
      <c r="AB38" s="197" t="e">
        <f t="shared" ca="1" si="11"/>
        <v>#N/A</v>
      </c>
      <c r="AC38" s="197" t="e">
        <f t="shared" ca="1" si="12"/>
        <v>#N/A</v>
      </c>
      <c r="AD38" s="198" t="e">
        <f t="shared" ca="1" si="13"/>
        <v>#N/A</v>
      </c>
      <c r="AE38" s="197" t="e">
        <f t="shared" ca="1" si="14"/>
        <v>#N/A</v>
      </c>
      <c r="AF38" s="198" t="e">
        <f t="shared" ca="1" si="15"/>
        <v>#N/A</v>
      </c>
      <c r="AG38" s="197" t="e">
        <f t="shared" ca="1" si="16"/>
        <v>#N/A</v>
      </c>
      <c r="AH38" s="197" t="e">
        <f t="shared" ca="1" si="17"/>
        <v>#N/A</v>
      </c>
      <c r="AI38" s="199" t="e">
        <f t="shared" ca="1" si="18"/>
        <v>#N/A</v>
      </c>
      <c r="AJ38" s="197" t="e">
        <f t="shared" ca="1" si="19"/>
        <v>#N/A</v>
      </c>
      <c r="AK38" s="197" t="e">
        <f t="shared" ca="1" si="20"/>
        <v>#N/A</v>
      </c>
    </row>
    <row r="39" spans="1:37" ht="27" customHeight="1" x14ac:dyDescent="0.2">
      <c r="A39" s="51">
        <f>'OSNOVNA PLAČA'!A33</f>
        <v>24</v>
      </c>
      <c r="B39" s="157" t="str">
        <f t="shared" ca="1" si="4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1">
        <f ca="1">IF(LEN(B39)&gt;0,SUM('OBRAČUNANA OSNOVNA PLAČA'!H33:J33),"")</f>
        <v>0</v>
      </c>
      <c r="F39" s="55"/>
      <c r="G39" s="55"/>
      <c r="H39" s="55"/>
      <c r="I39" s="55"/>
      <c r="J39" s="55"/>
      <c r="K39" s="172">
        <f t="shared" si="5"/>
        <v>0</v>
      </c>
      <c r="L39" s="120">
        <f t="shared" ca="1" si="6"/>
        <v>0</v>
      </c>
      <c r="M39" s="120">
        <f t="shared" ca="1" si="7"/>
        <v>0</v>
      </c>
      <c r="N39" s="120">
        <f t="shared" ca="1" si="8"/>
        <v>0</v>
      </c>
      <c r="O39" s="120">
        <f t="shared" ca="1" si="9"/>
        <v>0</v>
      </c>
      <c r="P39" s="173">
        <f t="shared" ca="1" si="10"/>
        <v>0</v>
      </c>
      <c r="Q39" s="173">
        <f ca="1">IF(LEN(B39)&gt;0,'1-3'!Q39-'1-3'!P39,"")</f>
        <v>0</v>
      </c>
      <c r="R39" s="174"/>
      <c r="AA39" s="161">
        <f>ROW()</f>
        <v>39</v>
      </c>
      <c r="AB39" s="197" t="e">
        <f t="shared" ca="1" si="11"/>
        <v>#N/A</v>
      </c>
      <c r="AC39" s="197" t="e">
        <f t="shared" ca="1" si="12"/>
        <v>#N/A</v>
      </c>
      <c r="AD39" s="198" t="e">
        <f t="shared" ca="1" si="13"/>
        <v>#N/A</v>
      </c>
      <c r="AE39" s="197" t="e">
        <f t="shared" ca="1" si="14"/>
        <v>#N/A</v>
      </c>
      <c r="AF39" s="198" t="e">
        <f t="shared" ca="1" si="15"/>
        <v>#N/A</v>
      </c>
      <c r="AG39" s="197" t="e">
        <f t="shared" ca="1" si="16"/>
        <v>#N/A</v>
      </c>
      <c r="AH39" s="197" t="e">
        <f t="shared" ca="1" si="17"/>
        <v>#N/A</v>
      </c>
      <c r="AI39" s="199" t="e">
        <f t="shared" ca="1" si="18"/>
        <v>#N/A</v>
      </c>
      <c r="AJ39" s="197" t="e">
        <f t="shared" ca="1" si="19"/>
        <v>#N/A</v>
      </c>
      <c r="AK39" s="197" t="e">
        <f t="shared" ca="1" si="20"/>
        <v>#N/A</v>
      </c>
    </row>
    <row r="40" spans="1:37" ht="27" customHeight="1" x14ac:dyDescent="0.2">
      <c r="A40" s="51">
        <f>'OSNOVNA PLAČA'!A34</f>
        <v>25</v>
      </c>
      <c r="B40" s="157" t="str">
        <f t="shared" ca="1" si="4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1">
        <f ca="1">IF(LEN(B40)&gt;0,SUM('OBRAČUNANA OSNOVNA PLAČA'!H34:J34),"")</f>
        <v>0</v>
      </c>
      <c r="F40" s="55"/>
      <c r="G40" s="55"/>
      <c r="H40" s="55"/>
      <c r="I40" s="55"/>
      <c r="J40" s="55"/>
      <c r="K40" s="172">
        <f t="shared" si="5"/>
        <v>0</v>
      </c>
      <c r="L40" s="120">
        <f t="shared" ca="1" si="6"/>
        <v>0</v>
      </c>
      <c r="M40" s="120">
        <f t="shared" ca="1" si="7"/>
        <v>0</v>
      </c>
      <c r="N40" s="120">
        <f t="shared" ca="1" si="8"/>
        <v>0</v>
      </c>
      <c r="O40" s="120">
        <f t="shared" ca="1" si="9"/>
        <v>0</v>
      </c>
      <c r="P40" s="173">
        <f t="shared" ca="1" si="10"/>
        <v>0</v>
      </c>
      <c r="Q40" s="173">
        <f ca="1">IF(LEN(B40)&gt;0,'1-3'!Q40-'1-3'!P40,"")</f>
        <v>0</v>
      </c>
      <c r="R40" s="174"/>
      <c r="AA40" s="161">
        <f>ROW()</f>
        <v>40</v>
      </c>
      <c r="AB40" s="197" t="e">
        <f t="shared" ca="1" si="11"/>
        <v>#N/A</v>
      </c>
      <c r="AC40" s="197" t="e">
        <f t="shared" ca="1" si="12"/>
        <v>#N/A</v>
      </c>
      <c r="AD40" s="198" t="e">
        <f t="shared" ca="1" si="13"/>
        <v>#N/A</v>
      </c>
      <c r="AE40" s="197" t="e">
        <f t="shared" ca="1" si="14"/>
        <v>#N/A</v>
      </c>
      <c r="AF40" s="198" t="e">
        <f t="shared" ca="1" si="15"/>
        <v>#N/A</v>
      </c>
      <c r="AG40" s="197" t="e">
        <f t="shared" ca="1" si="16"/>
        <v>#N/A</v>
      </c>
      <c r="AH40" s="197" t="e">
        <f t="shared" ca="1" si="17"/>
        <v>#N/A</v>
      </c>
      <c r="AI40" s="199" t="e">
        <f t="shared" ca="1" si="18"/>
        <v>#N/A</v>
      </c>
      <c r="AJ40" s="197" t="e">
        <f t="shared" ca="1" si="19"/>
        <v>#N/A</v>
      </c>
      <c r="AK40" s="197" t="e">
        <f t="shared" ca="1" si="20"/>
        <v>#N/A</v>
      </c>
    </row>
    <row r="41" spans="1:37" ht="27" customHeight="1" x14ac:dyDescent="0.2">
      <c r="A41" s="51">
        <f>'OSNOVNA PLAČA'!A35</f>
        <v>26</v>
      </c>
      <c r="B41" s="157" t="str">
        <f t="shared" ca="1" si="4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1">
        <f ca="1">IF(LEN(B41)&gt;0,SUM('OBRAČUNANA OSNOVNA PLAČA'!H35:J35),"")</f>
        <v>0</v>
      </c>
      <c r="F41" s="55"/>
      <c r="G41" s="55"/>
      <c r="H41" s="55"/>
      <c r="I41" s="55"/>
      <c r="J41" s="55"/>
      <c r="K41" s="172">
        <f t="shared" si="5"/>
        <v>0</v>
      </c>
      <c r="L41" s="120">
        <f t="shared" ca="1" si="6"/>
        <v>0</v>
      </c>
      <c r="M41" s="120">
        <f t="shared" ca="1" si="7"/>
        <v>0</v>
      </c>
      <c r="N41" s="120">
        <f t="shared" ca="1" si="8"/>
        <v>0</v>
      </c>
      <c r="O41" s="120">
        <f t="shared" ca="1" si="9"/>
        <v>0</v>
      </c>
      <c r="P41" s="173">
        <f t="shared" ca="1" si="10"/>
        <v>0</v>
      </c>
      <c r="Q41" s="173">
        <f ca="1">IF(LEN(B41)&gt;0,'1-3'!Q41-'1-3'!P41,"")</f>
        <v>0</v>
      </c>
      <c r="R41" s="174"/>
      <c r="AA41" s="161">
        <f>ROW()</f>
        <v>41</v>
      </c>
      <c r="AB41" s="197" t="e">
        <f t="shared" ca="1" si="11"/>
        <v>#N/A</v>
      </c>
      <c r="AC41" s="197" t="e">
        <f t="shared" ca="1" si="12"/>
        <v>#N/A</v>
      </c>
      <c r="AD41" s="198" t="e">
        <f t="shared" ca="1" si="13"/>
        <v>#N/A</v>
      </c>
      <c r="AE41" s="197" t="e">
        <f t="shared" ca="1" si="14"/>
        <v>#N/A</v>
      </c>
      <c r="AF41" s="198" t="e">
        <f t="shared" ca="1" si="15"/>
        <v>#N/A</v>
      </c>
      <c r="AG41" s="197" t="e">
        <f t="shared" ca="1" si="16"/>
        <v>#N/A</v>
      </c>
      <c r="AH41" s="197" t="e">
        <f t="shared" ca="1" si="17"/>
        <v>#N/A</v>
      </c>
      <c r="AI41" s="199" t="e">
        <f t="shared" ca="1" si="18"/>
        <v>#N/A</v>
      </c>
      <c r="AJ41" s="197" t="e">
        <f t="shared" ca="1" si="19"/>
        <v>#N/A</v>
      </c>
      <c r="AK41" s="197" t="e">
        <f t="shared" ca="1" si="20"/>
        <v>#N/A</v>
      </c>
    </row>
    <row r="42" spans="1:37" ht="27" customHeight="1" x14ac:dyDescent="0.2">
      <c r="A42" s="51">
        <f>'OSNOVNA PLAČA'!A36</f>
        <v>27</v>
      </c>
      <c r="B42" s="157" t="str">
        <f t="shared" ca="1" si="4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1">
        <f ca="1">IF(LEN(B42)&gt;0,SUM('OBRAČUNANA OSNOVNA PLAČA'!H36:J36),"")</f>
        <v>0</v>
      </c>
      <c r="F42" s="55"/>
      <c r="G42" s="55"/>
      <c r="H42" s="55"/>
      <c r="I42" s="55"/>
      <c r="J42" s="55"/>
      <c r="K42" s="172">
        <f t="shared" si="5"/>
        <v>0</v>
      </c>
      <c r="L42" s="120">
        <f t="shared" ca="1" si="6"/>
        <v>0</v>
      </c>
      <c r="M42" s="120">
        <f t="shared" ca="1" si="7"/>
        <v>0</v>
      </c>
      <c r="N42" s="120">
        <f t="shared" ca="1" si="8"/>
        <v>0</v>
      </c>
      <c r="O42" s="120">
        <f t="shared" ca="1" si="9"/>
        <v>0</v>
      </c>
      <c r="P42" s="173">
        <f t="shared" ca="1" si="10"/>
        <v>0</v>
      </c>
      <c r="Q42" s="173">
        <f ca="1">IF(LEN(B42)&gt;0,'1-3'!Q42-'1-3'!P42,"")</f>
        <v>0</v>
      </c>
      <c r="R42" s="174"/>
      <c r="AA42" s="161">
        <f>ROW()</f>
        <v>42</v>
      </c>
      <c r="AB42" s="197" t="e">
        <f t="shared" ca="1" si="11"/>
        <v>#N/A</v>
      </c>
      <c r="AC42" s="197" t="e">
        <f t="shared" ca="1" si="12"/>
        <v>#N/A</v>
      </c>
      <c r="AD42" s="198" t="e">
        <f t="shared" ca="1" si="13"/>
        <v>#N/A</v>
      </c>
      <c r="AE42" s="197" t="e">
        <f t="shared" ca="1" si="14"/>
        <v>#N/A</v>
      </c>
      <c r="AF42" s="198" t="e">
        <f t="shared" ca="1" si="15"/>
        <v>#N/A</v>
      </c>
      <c r="AG42" s="197" t="e">
        <f t="shared" ca="1" si="16"/>
        <v>#N/A</v>
      </c>
      <c r="AH42" s="197" t="e">
        <f t="shared" ca="1" si="17"/>
        <v>#N/A</v>
      </c>
      <c r="AI42" s="199" t="e">
        <f t="shared" ca="1" si="18"/>
        <v>#N/A</v>
      </c>
      <c r="AJ42" s="197" t="e">
        <f t="shared" ca="1" si="19"/>
        <v>#N/A</v>
      </c>
      <c r="AK42" s="197" t="e">
        <f t="shared" ca="1" si="20"/>
        <v>#N/A</v>
      </c>
    </row>
    <row r="43" spans="1:37" ht="27" customHeight="1" x14ac:dyDescent="0.2">
      <c r="A43" s="51">
        <f>'OSNOVNA PLAČA'!A37</f>
        <v>28</v>
      </c>
      <c r="B43" s="157" t="str">
        <f t="shared" ca="1" si="4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1">
        <f ca="1">IF(LEN(B43)&gt;0,SUM('OBRAČUNANA OSNOVNA PLAČA'!H37:J37),"")</f>
        <v>0</v>
      </c>
      <c r="F43" s="55"/>
      <c r="G43" s="55"/>
      <c r="H43" s="55"/>
      <c r="I43" s="55"/>
      <c r="J43" s="55"/>
      <c r="K43" s="172">
        <f t="shared" si="5"/>
        <v>0</v>
      </c>
      <c r="L43" s="120">
        <f t="shared" ca="1" si="6"/>
        <v>0</v>
      </c>
      <c r="M43" s="120">
        <f t="shared" ca="1" si="7"/>
        <v>0</v>
      </c>
      <c r="N43" s="120">
        <f t="shared" ca="1" si="8"/>
        <v>0</v>
      </c>
      <c r="O43" s="120">
        <f t="shared" ca="1" si="9"/>
        <v>0</v>
      </c>
      <c r="P43" s="173">
        <f t="shared" ca="1" si="10"/>
        <v>0</v>
      </c>
      <c r="Q43" s="173">
        <f ca="1">IF(LEN(B43)&gt;0,'1-3'!Q43-'1-3'!P43,"")</f>
        <v>0</v>
      </c>
      <c r="R43" s="174"/>
      <c r="AA43" s="161">
        <f>ROW()</f>
        <v>43</v>
      </c>
      <c r="AB43" s="197" t="e">
        <f t="shared" ca="1" si="11"/>
        <v>#N/A</v>
      </c>
      <c r="AC43" s="197" t="e">
        <f t="shared" ca="1" si="12"/>
        <v>#N/A</v>
      </c>
      <c r="AD43" s="198" t="e">
        <f t="shared" ca="1" si="13"/>
        <v>#N/A</v>
      </c>
      <c r="AE43" s="197" t="e">
        <f t="shared" ca="1" si="14"/>
        <v>#N/A</v>
      </c>
      <c r="AF43" s="198" t="e">
        <f t="shared" ca="1" si="15"/>
        <v>#N/A</v>
      </c>
      <c r="AG43" s="197" t="e">
        <f t="shared" ca="1" si="16"/>
        <v>#N/A</v>
      </c>
      <c r="AH43" s="197" t="e">
        <f t="shared" ca="1" si="17"/>
        <v>#N/A</v>
      </c>
      <c r="AI43" s="199" t="e">
        <f t="shared" ca="1" si="18"/>
        <v>#N/A</v>
      </c>
      <c r="AJ43" s="197" t="e">
        <f t="shared" ca="1" si="19"/>
        <v>#N/A</v>
      </c>
      <c r="AK43" s="197" t="e">
        <f t="shared" ca="1" si="20"/>
        <v>#N/A</v>
      </c>
    </row>
    <row r="44" spans="1:37" ht="27" customHeight="1" x14ac:dyDescent="0.2">
      <c r="A44" s="51">
        <f>'OSNOVNA PLAČA'!A38</f>
        <v>29</v>
      </c>
      <c r="B44" s="157" t="str">
        <f t="shared" ca="1" si="4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1">
        <f ca="1">IF(LEN(B44)&gt;0,SUM('OBRAČUNANA OSNOVNA PLAČA'!H38:J38),"")</f>
        <v>0</v>
      </c>
      <c r="F44" s="55"/>
      <c r="G44" s="55"/>
      <c r="H44" s="55"/>
      <c r="I44" s="55"/>
      <c r="J44" s="55"/>
      <c r="K44" s="172">
        <f t="shared" si="5"/>
        <v>0</v>
      </c>
      <c r="L44" s="120">
        <f t="shared" ca="1" si="6"/>
        <v>0</v>
      </c>
      <c r="M44" s="120">
        <f t="shared" ca="1" si="7"/>
        <v>0</v>
      </c>
      <c r="N44" s="120">
        <f t="shared" ca="1" si="8"/>
        <v>0</v>
      </c>
      <c r="O44" s="120">
        <f t="shared" ca="1" si="9"/>
        <v>0</v>
      </c>
      <c r="P44" s="173">
        <f t="shared" ca="1" si="10"/>
        <v>0</v>
      </c>
      <c r="Q44" s="173">
        <f ca="1">IF(LEN(B44)&gt;0,'1-3'!Q44-'1-3'!P44,"")</f>
        <v>0</v>
      </c>
      <c r="R44" s="174"/>
      <c r="AA44" s="161">
        <f>ROW()</f>
        <v>44</v>
      </c>
      <c r="AB44" s="197" t="e">
        <f t="shared" ca="1" si="11"/>
        <v>#N/A</v>
      </c>
      <c r="AC44" s="197" t="e">
        <f t="shared" ca="1" si="12"/>
        <v>#N/A</v>
      </c>
      <c r="AD44" s="198" t="e">
        <f t="shared" ca="1" si="13"/>
        <v>#N/A</v>
      </c>
      <c r="AE44" s="197" t="e">
        <f t="shared" ca="1" si="14"/>
        <v>#N/A</v>
      </c>
      <c r="AF44" s="198" t="e">
        <f t="shared" ca="1" si="15"/>
        <v>#N/A</v>
      </c>
      <c r="AG44" s="197" t="e">
        <f t="shared" ca="1" si="16"/>
        <v>#N/A</v>
      </c>
      <c r="AH44" s="197" t="e">
        <f t="shared" ca="1" si="17"/>
        <v>#N/A</v>
      </c>
      <c r="AI44" s="199" t="e">
        <f t="shared" ca="1" si="18"/>
        <v>#N/A</v>
      </c>
      <c r="AJ44" s="197" t="e">
        <f t="shared" ca="1" si="19"/>
        <v>#N/A</v>
      </c>
      <c r="AK44" s="197" t="e">
        <f t="shared" ca="1" si="20"/>
        <v>#N/A</v>
      </c>
    </row>
    <row r="45" spans="1:37" ht="27" customHeight="1" x14ac:dyDescent="0.2">
      <c r="A45" s="51">
        <f>'OSNOVNA PLAČA'!A39</f>
        <v>30</v>
      </c>
      <c r="B45" s="157" t="str">
        <f t="shared" ca="1" si="4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1">
        <f ca="1">IF(LEN(B45)&gt;0,SUM('OBRAČUNANA OSNOVNA PLAČA'!H39:J39),"")</f>
        <v>0</v>
      </c>
      <c r="F45" s="55"/>
      <c r="G45" s="55"/>
      <c r="H45" s="55"/>
      <c r="I45" s="55"/>
      <c r="J45" s="55"/>
      <c r="K45" s="172">
        <f t="shared" si="5"/>
        <v>0</v>
      </c>
      <c r="L45" s="120">
        <f t="shared" ca="1" si="6"/>
        <v>0</v>
      </c>
      <c r="M45" s="120">
        <f t="shared" ca="1" si="7"/>
        <v>0</v>
      </c>
      <c r="N45" s="120">
        <f t="shared" ca="1" si="8"/>
        <v>0</v>
      </c>
      <c r="O45" s="120">
        <f t="shared" ca="1" si="9"/>
        <v>0</v>
      </c>
      <c r="P45" s="173">
        <f t="shared" ca="1" si="10"/>
        <v>0</v>
      </c>
      <c r="Q45" s="173">
        <f ca="1">IF(LEN(B45)&gt;0,'1-3'!Q45-'1-3'!P45,"")</f>
        <v>0</v>
      </c>
      <c r="R45" s="174"/>
      <c r="AA45" s="161">
        <f>ROW()</f>
        <v>45</v>
      </c>
      <c r="AB45" s="197" t="e">
        <f t="shared" ca="1" si="11"/>
        <v>#N/A</v>
      </c>
      <c r="AC45" s="197" t="e">
        <f t="shared" ca="1" si="12"/>
        <v>#N/A</v>
      </c>
      <c r="AD45" s="198" t="e">
        <f t="shared" ca="1" si="13"/>
        <v>#N/A</v>
      </c>
      <c r="AE45" s="197" t="e">
        <f t="shared" ca="1" si="14"/>
        <v>#N/A</v>
      </c>
      <c r="AF45" s="198" t="e">
        <f t="shared" ca="1" si="15"/>
        <v>#N/A</v>
      </c>
      <c r="AG45" s="197" t="e">
        <f t="shared" ca="1" si="16"/>
        <v>#N/A</v>
      </c>
      <c r="AH45" s="197" t="e">
        <f t="shared" ca="1" si="17"/>
        <v>#N/A</v>
      </c>
      <c r="AI45" s="199" t="e">
        <f t="shared" ca="1" si="18"/>
        <v>#N/A</v>
      </c>
      <c r="AJ45" s="197" t="e">
        <f t="shared" ca="1" si="19"/>
        <v>#N/A</v>
      </c>
      <c r="AK45" s="197" t="e">
        <f t="shared" ca="1" si="20"/>
        <v>#N/A</v>
      </c>
    </row>
    <row r="46" spans="1:37" ht="27" customHeight="1" x14ac:dyDescent="0.2">
      <c r="A46" s="51">
        <f>'OSNOVNA PLAČA'!A40</f>
        <v>31</v>
      </c>
      <c r="B46" s="157" t="str">
        <f t="shared" ca="1" si="4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1">
        <f ca="1">IF(LEN(B46)&gt;0,SUM('OBRAČUNANA OSNOVNA PLAČA'!H40:J40),"")</f>
        <v>0</v>
      </c>
      <c r="F46" s="55"/>
      <c r="G46" s="55"/>
      <c r="H46" s="55"/>
      <c r="I46" s="55"/>
      <c r="J46" s="55"/>
      <c r="K46" s="172">
        <f t="shared" si="5"/>
        <v>0</v>
      </c>
      <c r="L46" s="120">
        <f t="shared" ca="1" si="6"/>
        <v>0</v>
      </c>
      <c r="M46" s="120">
        <f t="shared" ca="1" si="7"/>
        <v>0</v>
      </c>
      <c r="N46" s="120">
        <f t="shared" ca="1" si="8"/>
        <v>0</v>
      </c>
      <c r="O46" s="120">
        <f t="shared" ca="1" si="9"/>
        <v>0</v>
      </c>
      <c r="P46" s="173">
        <f t="shared" ca="1" si="10"/>
        <v>0</v>
      </c>
      <c r="Q46" s="173">
        <f ca="1">IF(LEN(B46)&gt;0,'1-3'!Q46-'1-3'!P46,"")</f>
        <v>0</v>
      </c>
      <c r="R46" s="174"/>
      <c r="AA46" s="161">
        <f>ROW()</f>
        <v>46</v>
      </c>
      <c r="AB46" s="197" t="e">
        <f t="shared" ca="1" si="11"/>
        <v>#N/A</v>
      </c>
      <c r="AC46" s="197" t="e">
        <f t="shared" ca="1" si="12"/>
        <v>#N/A</v>
      </c>
      <c r="AD46" s="198" t="e">
        <f t="shared" ca="1" si="13"/>
        <v>#N/A</v>
      </c>
      <c r="AE46" s="197" t="e">
        <f t="shared" ca="1" si="14"/>
        <v>#N/A</v>
      </c>
      <c r="AF46" s="198" t="e">
        <f t="shared" ca="1" si="15"/>
        <v>#N/A</v>
      </c>
      <c r="AG46" s="197" t="e">
        <f t="shared" ca="1" si="16"/>
        <v>#N/A</v>
      </c>
      <c r="AH46" s="197" t="e">
        <f t="shared" ca="1" si="17"/>
        <v>#N/A</v>
      </c>
      <c r="AI46" s="199" t="e">
        <f t="shared" ca="1" si="18"/>
        <v>#N/A</v>
      </c>
      <c r="AJ46" s="197" t="e">
        <f t="shared" ca="1" si="19"/>
        <v>#N/A</v>
      </c>
      <c r="AK46" s="197" t="e">
        <f t="shared" ca="1" si="20"/>
        <v>#N/A</v>
      </c>
    </row>
    <row r="47" spans="1:37" ht="27" customHeight="1" x14ac:dyDescent="0.2">
      <c r="A47" s="51">
        <f>'OSNOVNA PLAČA'!A41</f>
        <v>32</v>
      </c>
      <c r="B47" s="157" t="str">
        <f t="shared" ca="1" si="4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1">
        <f ca="1">IF(LEN(B47)&gt;0,SUM('OBRAČUNANA OSNOVNA PLAČA'!H41:J41),"")</f>
        <v>0</v>
      </c>
      <c r="F47" s="55"/>
      <c r="G47" s="55"/>
      <c r="H47" s="55"/>
      <c r="I47" s="55"/>
      <c r="J47" s="55"/>
      <c r="K47" s="172">
        <f t="shared" si="5"/>
        <v>0</v>
      </c>
      <c r="L47" s="120">
        <f t="shared" ca="1" si="6"/>
        <v>0</v>
      </c>
      <c r="M47" s="120">
        <f t="shared" ca="1" si="7"/>
        <v>0</v>
      </c>
      <c r="N47" s="120">
        <f t="shared" ca="1" si="8"/>
        <v>0</v>
      </c>
      <c r="O47" s="120">
        <f t="shared" ca="1" si="9"/>
        <v>0</v>
      </c>
      <c r="P47" s="173">
        <f t="shared" ca="1" si="10"/>
        <v>0</v>
      </c>
      <c r="Q47" s="173">
        <f ca="1">IF(LEN(B47)&gt;0,'1-3'!Q47-'1-3'!P47,"")</f>
        <v>0</v>
      </c>
      <c r="R47" s="174"/>
      <c r="AA47" s="161">
        <f>ROW()</f>
        <v>47</v>
      </c>
      <c r="AB47" s="197" t="e">
        <f t="shared" ca="1" si="11"/>
        <v>#N/A</v>
      </c>
      <c r="AC47" s="197" t="e">
        <f t="shared" ca="1" si="12"/>
        <v>#N/A</v>
      </c>
      <c r="AD47" s="198" t="e">
        <f t="shared" ca="1" si="13"/>
        <v>#N/A</v>
      </c>
      <c r="AE47" s="197" t="e">
        <f t="shared" ca="1" si="14"/>
        <v>#N/A</v>
      </c>
      <c r="AF47" s="198" t="e">
        <f t="shared" ca="1" si="15"/>
        <v>#N/A</v>
      </c>
      <c r="AG47" s="197" t="e">
        <f t="shared" ca="1" si="16"/>
        <v>#N/A</v>
      </c>
      <c r="AH47" s="197" t="e">
        <f t="shared" ca="1" si="17"/>
        <v>#N/A</v>
      </c>
      <c r="AI47" s="199" t="e">
        <f t="shared" ca="1" si="18"/>
        <v>#N/A</v>
      </c>
      <c r="AJ47" s="197" t="e">
        <f t="shared" ca="1" si="19"/>
        <v>#N/A</v>
      </c>
      <c r="AK47" s="197" t="e">
        <f t="shared" ca="1" si="20"/>
        <v>#N/A</v>
      </c>
    </row>
    <row r="48" spans="1:37" ht="27" customHeight="1" x14ac:dyDescent="0.2">
      <c r="A48" s="51">
        <f>'OSNOVNA PLAČA'!A42</f>
        <v>33</v>
      </c>
      <c r="B48" s="157" t="str">
        <f t="shared" ref="B48:B79" ca="1" si="21">IF(LEN(INDIRECT( "'" &amp; $AC$2 &amp; "'!B" &amp; TEXT($AA48-6,0)))&gt;0,INDIRECT( "'" &amp; $AC$2 &amp; "'!B" &amp; TEXT($AA48-6,0)),"")</f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1">
        <f ca="1">IF(LEN(B48)&gt;0,SUM('OBRAČUNANA OSNOVNA PLAČA'!H42:J42),"")</f>
        <v>0</v>
      </c>
      <c r="F48" s="55"/>
      <c r="G48" s="55"/>
      <c r="H48" s="55"/>
      <c r="I48" s="55"/>
      <c r="J48" s="55"/>
      <c r="K48" s="172">
        <f t="shared" si="5"/>
        <v>0</v>
      </c>
      <c r="L48" s="120">
        <f t="shared" ca="1" si="6"/>
        <v>0</v>
      </c>
      <c r="M48" s="120">
        <f t="shared" ca="1" si="7"/>
        <v>0</v>
      </c>
      <c r="N48" s="120">
        <f t="shared" ca="1" si="8"/>
        <v>0</v>
      </c>
      <c r="O48" s="120">
        <f t="shared" ca="1" si="9"/>
        <v>0</v>
      </c>
      <c r="P48" s="173">
        <f t="shared" ca="1" si="10"/>
        <v>0</v>
      </c>
      <c r="Q48" s="173">
        <f ca="1">IF(LEN(B48)&gt;0,'1-3'!Q48-'1-3'!P48,"")</f>
        <v>0</v>
      </c>
      <c r="R48" s="174"/>
      <c r="AA48" s="161">
        <f>ROW()</f>
        <v>48</v>
      </c>
      <c r="AB48" s="197" t="e">
        <f t="shared" ca="1" si="11"/>
        <v>#N/A</v>
      </c>
      <c r="AC48" s="197" t="e">
        <f t="shared" ca="1" si="12"/>
        <v>#N/A</v>
      </c>
      <c r="AD48" s="198" t="e">
        <f t="shared" ref="AD48:AD79" ca="1" si="22">IF(AB48&gt;=AC48,"-",$K48/(5*MAX($L$121:$L$122)))</f>
        <v>#N/A</v>
      </c>
      <c r="AE48" s="197" t="e">
        <f t="shared" ref="AE48:AE79" ca="1" si="23">IF(AB48&gt;=AC48,"-",$K48/(5*MAX($L$121:$L$122))*AJ48)</f>
        <v>#N/A</v>
      </c>
      <c r="AF48" s="198" t="e">
        <f t="shared" ref="AF48:AF79" ca="1" si="24">IF(AD48="-","-",AD48*$AE$117)</f>
        <v>#N/A</v>
      </c>
      <c r="AG48" s="197" t="e">
        <f t="shared" ref="AG48:AG79" ca="1" si="25">IF(AE48="-","-",AE48*$AE$117)</f>
        <v>#N/A</v>
      </c>
      <c r="AH48" s="197" t="e">
        <f t="shared" ca="1" si="17"/>
        <v>#N/A</v>
      </c>
      <c r="AI48" s="199" t="e">
        <f t="shared" ca="1" si="18"/>
        <v>#N/A</v>
      </c>
      <c r="AJ48" s="197" t="e">
        <f t="shared" ca="1" si="19"/>
        <v>#N/A</v>
      </c>
      <c r="AK48" s="197" t="e">
        <f t="shared" ca="1" si="20"/>
        <v>#N/A</v>
      </c>
    </row>
    <row r="49" spans="1:37" ht="27" customHeight="1" x14ac:dyDescent="0.2">
      <c r="A49" s="51">
        <f>'OSNOVNA PLAČA'!A43</f>
        <v>34</v>
      </c>
      <c r="B49" s="157" t="str">
        <f t="shared" ca="1" si="21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1">
        <f ca="1">IF(LEN(B49)&gt;0,SUM('OBRAČUNANA OSNOVNA PLAČA'!H43:J43),"")</f>
        <v>0</v>
      </c>
      <c r="F49" s="55"/>
      <c r="G49" s="55"/>
      <c r="H49" s="55"/>
      <c r="I49" s="55"/>
      <c r="J49" s="55"/>
      <c r="K49" s="172">
        <f t="shared" si="5"/>
        <v>0</v>
      </c>
      <c r="L49" s="120">
        <f t="shared" ca="1" si="6"/>
        <v>0</v>
      </c>
      <c r="M49" s="120">
        <f t="shared" ca="1" si="7"/>
        <v>0</v>
      </c>
      <c r="N49" s="120">
        <f t="shared" ca="1" si="8"/>
        <v>0</v>
      </c>
      <c r="O49" s="120">
        <f t="shared" ca="1" si="9"/>
        <v>0</v>
      </c>
      <c r="P49" s="173">
        <f t="shared" ca="1" si="10"/>
        <v>0</v>
      </c>
      <c r="Q49" s="173">
        <f ca="1">IF(LEN(B49)&gt;0,'1-3'!Q49-'1-3'!P49,"")</f>
        <v>0</v>
      </c>
      <c r="R49" s="174"/>
      <c r="AA49" s="161">
        <f>ROW()</f>
        <v>49</v>
      </c>
      <c r="AB49" s="197" t="e">
        <f t="shared" ca="1" si="11"/>
        <v>#N/A</v>
      </c>
      <c r="AC49" s="197" t="e">
        <f t="shared" ca="1" si="12"/>
        <v>#N/A</v>
      </c>
      <c r="AD49" s="198" t="e">
        <f t="shared" ca="1" si="22"/>
        <v>#N/A</v>
      </c>
      <c r="AE49" s="197" t="e">
        <f t="shared" ca="1" si="23"/>
        <v>#N/A</v>
      </c>
      <c r="AF49" s="198" t="e">
        <f t="shared" ca="1" si="24"/>
        <v>#N/A</v>
      </c>
      <c r="AG49" s="197" t="e">
        <f t="shared" ca="1" si="25"/>
        <v>#N/A</v>
      </c>
      <c r="AH49" s="197" t="e">
        <f t="shared" ca="1" si="17"/>
        <v>#N/A</v>
      </c>
      <c r="AI49" s="199" t="e">
        <f t="shared" ca="1" si="18"/>
        <v>#N/A</v>
      </c>
      <c r="AJ49" s="197" t="e">
        <f t="shared" ca="1" si="19"/>
        <v>#N/A</v>
      </c>
      <c r="AK49" s="197" t="e">
        <f t="shared" ca="1" si="20"/>
        <v>#N/A</v>
      </c>
    </row>
    <row r="50" spans="1:37" ht="27" customHeight="1" x14ac:dyDescent="0.2">
      <c r="A50" s="51">
        <f>'OSNOVNA PLAČA'!A44</f>
        <v>35</v>
      </c>
      <c r="B50" s="157" t="str">
        <f t="shared" ca="1" si="21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1">
        <f ca="1">IF(LEN(B50)&gt;0,SUM('OBRAČUNANA OSNOVNA PLAČA'!H44:J44),"")</f>
        <v>0</v>
      </c>
      <c r="F50" s="55"/>
      <c r="G50" s="55"/>
      <c r="H50" s="55"/>
      <c r="I50" s="55"/>
      <c r="J50" s="55"/>
      <c r="K50" s="172">
        <f t="shared" si="5"/>
        <v>0</v>
      </c>
      <c r="L50" s="120">
        <f t="shared" ca="1" si="6"/>
        <v>0</v>
      </c>
      <c r="M50" s="120">
        <f t="shared" ca="1" si="7"/>
        <v>0</v>
      </c>
      <c r="N50" s="120">
        <f t="shared" ca="1" si="8"/>
        <v>0</v>
      </c>
      <c r="O50" s="120">
        <f t="shared" ca="1" si="9"/>
        <v>0</v>
      </c>
      <c r="P50" s="173">
        <f t="shared" ca="1" si="10"/>
        <v>0</v>
      </c>
      <c r="Q50" s="173">
        <f ca="1">IF(LEN(B50)&gt;0,'1-3'!Q50-'1-3'!P50,"")</f>
        <v>0</v>
      </c>
      <c r="R50" s="174"/>
      <c r="AA50" s="161">
        <f>ROW()</f>
        <v>50</v>
      </c>
      <c r="AB50" s="197" t="e">
        <f t="shared" ca="1" si="11"/>
        <v>#N/A</v>
      </c>
      <c r="AC50" s="197" t="e">
        <f t="shared" ca="1" si="12"/>
        <v>#N/A</v>
      </c>
      <c r="AD50" s="198" t="e">
        <f t="shared" ca="1" si="22"/>
        <v>#N/A</v>
      </c>
      <c r="AE50" s="197" t="e">
        <f t="shared" ca="1" si="23"/>
        <v>#N/A</v>
      </c>
      <c r="AF50" s="198" t="e">
        <f t="shared" ca="1" si="24"/>
        <v>#N/A</v>
      </c>
      <c r="AG50" s="197" t="e">
        <f t="shared" ca="1" si="25"/>
        <v>#N/A</v>
      </c>
      <c r="AH50" s="197" t="e">
        <f t="shared" ca="1" si="17"/>
        <v>#N/A</v>
      </c>
      <c r="AI50" s="199" t="e">
        <f t="shared" ca="1" si="18"/>
        <v>#N/A</v>
      </c>
      <c r="AJ50" s="197" t="e">
        <f t="shared" ca="1" si="19"/>
        <v>#N/A</v>
      </c>
      <c r="AK50" s="197" t="e">
        <f t="shared" ca="1" si="20"/>
        <v>#N/A</v>
      </c>
    </row>
    <row r="51" spans="1:37" ht="27" customHeight="1" x14ac:dyDescent="0.2">
      <c r="A51" s="51">
        <f>'OSNOVNA PLAČA'!A45</f>
        <v>36</v>
      </c>
      <c r="B51" s="157" t="str">
        <f t="shared" ca="1" si="21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1">
        <f ca="1">IF(LEN(B51)&gt;0,SUM('OBRAČUNANA OSNOVNA PLAČA'!H45:J45),"")</f>
        <v>0</v>
      </c>
      <c r="F51" s="55"/>
      <c r="G51" s="55"/>
      <c r="H51" s="55"/>
      <c r="I51" s="55"/>
      <c r="J51" s="55"/>
      <c r="K51" s="172">
        <f t="shared" si="5"/>
        <v>0</v>
      </c>
      <c r="L51" s="120">
        <f t="shared" ca="1" si="6"/>
        <v>0</v>
      </c>
      <c r="M51" s="120">
        <f t="shared" ca="1" si="7"/>
        <v>0</v>
      </c>
      <c r="N51" s="120">
        <f t="shared" ca="1" si="8"/>
        <v>0</v>
      </c>
      <c r="O51" s="120">
        <f t="shared" ca="1" si="9"/>
        <v>0</v>
      </c>
      <c r="P51" s="173">
        <f t="shared" ca="1" si="10"/>
        <v>0</v>
      </c>
      <c r="Q51" s="173">
        <f ca="1">IF(LEN(B51)&gt;0,'1-3'!Q51-'1-3'!P51,"")</f>
        <v>0</v>
      </c>
      <c r="R51" s="174"/>
      <c r="AA51" s="161">
        <f>ROW()</f>
        <v>51</v>
      </c>
      <c r="AB51" s="197" t="e">
        <f t="shared" ca="1" si="11"/>
        <v>#N/A</v>
      </c>
      <c r="AC51" s="197" t="e">
        <f t="shared" ca="1" si="12"/>
        <v>#N/A</v>
      </c>
      <c r="AD51" s="198" t="e">
        <f t="shared" ca="1" si="22"/>
        <v>#N/A</v>
      </c>
      <c r="AE51" s="197" t="e">
        <f t="shared" ca="1" si="23"/>
        <v>#N/A</v>
      </c>
      <c r="AF51" s="198" t="e">
        <f t="shared" ca="1" si="24"/>
        <v>#N/A</v>
      </c>
      <c r="AG51" s="197" t="e">
        <f t="shared" ca="1" si="25"/>
        <v>#N/A</v>
      </c>
      <c r="AH51" s="197" t="e">
        <f t="shared" ca="1" si="17"/>
        <v>#N/A</v>
      </c>
      <c r="AI51" s="199" t="e">
        <f t="shared" ca="1" si="18"/>
        <v>#N/A</v>
      </c>
      <c r="AJ51" s="197" t="e">
        <f t="shared" ca="1" si="19"/>
        <v>#N/A</v>
      </c>
      <c r="AK51" s="197" t="e">
        <f t="shared" ca="1" si="20"/>
        <v>#N/A</v>
      </c>
    </row>
    <row r="52" spans="1:37" ht="27" customHeight="1" x14ac:dyDescent="0.2">
      <c r="A52" s="51">
        <f>'OSNOVNA PLAČA'!A46</f>
        <v>37</v>
      </c>
      <c r="B52" s="157" t="str">
        <f t="shared" ca="1" si="21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1">
        <f ca="1">IF(LEN(B52)&gt;0,SUM('OBRAČUNANA OSNOVNA PLAČA'!H46:J46),"")</f>
        <v>0</v>
      </c>
      <c r="F52" s="55"/>
      <c r="G52" s="55"/>
      <c r="H52" s="55"/>
      <c r="I52" s="55"/>
      <c r="J52" s="55"/>
      <c r="K52" s="172">
        <f t="shared" si="5"/>
        <v>0</v>
      </c>
      <c r="L52" s="120">
        <f t="shared" ca="1" si="6"/>
        <v>0</v>
      </c>
      <c r="M52" s="120">
        <f t="shared" ca="1" si="7"/>
        <v>0</v>
      </c>
      <c r="N52" s="120">
        <f t="shared" ca="1" si="8"/>
        <v>0</v>
      </c>
      <c r="O52" s="120">
        <f t="shared" ca="1" si="9"/>
        <v>0</v>
      </c>
      <c r="P52" s="173">
        <f t="shared" ca="1" si="10"/>
        <v>0</v>
      </c>
      <c r="Q52" s="173">
        <f ca="1">IF(LEN(B52)&gt;0,'1-3'!Q52-'1-3'!P52,"")</f>
        <v>0</v>
      </c>
      <c r="R52" s="174"/>
      <c r="AA52" s="161">
        <f>ROW()</f>
        <v>52</v>
      </c>
      <c r="AB52" s="197" t="e">
        <f t="shared" ca="1" si="11"/>
        <v>#N/A</v>
      </c>
      <c r="AC52" s="197" t="e">
        <f t="shared" ca="1" si="12"/>
        <v>#N/A</v>
      </c>
      <c r="AD52" s="198" t="e">
        <f t="shared" ca="1" si="22"/>
        <v>#N/A</v>
      </c>
      <c r="AE52" s="197" t="e">
        <f t="shared" ca="1" si="23"/>
        <v>#N/A</v>
      </c>
      <c r="AF52" s="198" t="e">
        <f t="shared" ca="1" si="24"/>
        <v>#N/A</v>
      </c>
      <c r="AG52" s="197" t="e">
        <f t="shared" ca="1" si="25"/>
        <v>#N/A</v>
      </c>
      <c r="AH52" s="197" t="e">
        <f t="shared" ca="1" si="17"/>
        <v>#N/A</v>
      </c>
      <c r="AI52" s="199" t="e">
        <f t="shared" ca="1" si="18"/>
        <v>#N/A</v>
      </c>
      <c r="AJ52" s="197" t="e">
        <f t="shared" ca="1" si="19"/>
        <v>#N/A</v>
      </c>
      <c r="AK52" s="197" t="e">
        <f t="shared" ca="1" si="20"/>
        <v>#N/A</v>
      </c>
    </row>
    <row r="53" spans="1:37" ht="27" customHeight="1" x14ac:dyDescent="0.2">
      <c r="A53" s="51">
        <f>'OSNOVNA PLAČA'!A47</f>
        <v>38</v>
      </c>
      <c r="B53" s="157" t="str">
        <f t="shared" ca="1" si="21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1">
        <f ca="1">IF(LEN(B53)&gt;0,SUM('OBRAČUNANA OSNOVNA PLAČA'!H47:J47),"")</f>
        <v>0</v>
      </c>
      <c r="F53" s="55"/>
      <c r="G53" s="55"/>
      <c r="H53" s="55"/>
      <c r="I53" s="55"/>
      <c r="J53" s="55"/>
      <c r="K53" s="172">
        <f t="shared" si="5"/>
        <v>0</v>
      </c>
      <c r="L53" s="120">
        <f t="shared" ca="1" si="6"/>
        <v>0</v>
      </c>
      <c r="M53" s="120">
        <f t="shared" ca="1" si="7"/>
        <v>0</v>
      </c>
      <c r="N53" s="120">
        <f t="shared" ca="1" si="8"/>
        <v>0</v>
      </c>
      <c r="O53" s="120">
        <f t="shared" ca="1" si="9"/>
        <v>0</v>
      </c>
      <c r="P53" s="173">
        <f t="shared" ca="1" si="10"/>
        <v>0</v>
      </c>
      <c r="Q53" s="173">
        <f ca="1">IF(LEN(B53)&gt;0,'1-3'!Q53-'1-3'!P53,"")</f>
        <v>0</v>
      </c>
      <c r="R53" s="174"/>
      <c r="AA53" s="161">
        <f>ROW()</f>
        <v>53</v>
      </c>
      <c r="AB53" s="197" t="e">
        <f t="shared" ca="1" si="11"/>
        <v>#N/A</v>
      </c>
      <c r="AC53" s="197" t="e">
        <f t="shared" ca="1" si="12"/>
        <v>#N/A</v>
      </c>
      <c r="AD53" s="198" t="e">
        <f t="shared" ca="1" si="22"/>
        <v>#N/A</v>
      </c>
      <c r="AE53" s="197" t="e">
        <f t="shared" ca="1" si="23"/>
        <v>#N/A</v>
      </c>
      <c r="AF53" s="198" t="e">
        <f t="shared" ca="1" si="24"/>
        <v>#N/A</v>
      </c>
      <c r="AG53" s="197" t="e">
        <f t="shared" ca="1" si="25"/>
        <v>#N/A</v>
      </c>
      <c r="AH53" s="197" t="e">
        <f t="shared" ca="1" si="17"/>
        <v>#N/A</v>
      </c>
      <c r="AI53" s="199" t="e">
        <f t="shared" ca="1" si="18"/>
        <v>#N/A</v>
      </c>
      <c r="AJ53" s="197" t="e">
        <f t="shared" ca="1" si="19"/>
        <v>#N/A</v>
      </c>
      <c r="AK53" s="197" t="e">
        <f t="shared" ca="1" si="20"/>
        <v>#N/A</v>
      </c>
    </row>
    <row r="54" spans="1:37" ht="27" customHeight="1" x14ac:dyDescent="0.2">
      <c r="A54" s="51">
        <f>'OSNOVNA PLAČA'!A48</f>
        <v>39</v>
      </c>
      <c r="B54" s="157" t="str">
        <f t="shared" ca="1" si="21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1">
        <f ca="1">IF(LEN(B54)&gt;0,SUM('OBRAČUNANA OSNOVNA PLAČA'!H48:J48),"")</f>
        <v>0</v>
      </c>
      <c r="F54" s="55"/>
      <c r="G54" s="55"/>
      <c r="H54" s="55"/>
      <c r="I54" s="55"/>
      <c r="J54" s="55"/>
      <c r="K54" s="172">
        <f t="shared" si="5"/>
        <v>0</v>
      </c>
      <c r="L54" s="120">
        <f t="shared" ca="1" si="6"/>
        <v>0</v>
      </c>
      <c r="M54" s="120">
        <f t="shared" ca="1" si="7"/>
        <v>0</v>
      </c>
      <c r="N54" s="120">
        <f t="shared" ca="1" si="8"/>
        <v>0</v>
      </c>
      <c r="O54" s="120">
        <f t="shared" ca="1" si="9"/>
        <v>0</v>
      </c>
      <c r="P54" s="173">
        <f t="shared" ca="1" si="10"/>
        <v>0</v>
      </c>
      <c r="Q54" s="173">
        <f ca="1">IF(LEN(B54)&gt;0,'1-3'!Q54-'1-3'!P54,"")</f>
        <v>0</v>
      </c>
      <c r="R54" s="174"/>
      <c r="AA54" s="161">
        <f>ROW()</f>
        <v>54</v>
      </c>
      <c r="AB54" s="197" t="e">
        <f t="shared" ca="1" si="11"/>
        <v>#N/A</v>
      </c>
      <c r="AC54" s="197" t="e">
        <f t="shared" ca="1" si="12"/>
        <v>#N/A</v>
      </c>
      <c r="AD54" s="198" t="e">
        <f t="shared" ca="1" si="22"/>
        <v>#N/A</v>
      </c>
      <c r="AE54" s="197" t="e">
        <f t="shared" ca="1" si="23"/>
        <v>#N/A</v>
      </c>
      <c r="AF54" s="198" t="e">
        <f t="shared" ca="1" si="24"/>
        <v>#N/A</v>
      </c>
      <c r="AG54" s="197" t="e">
        <f t="shared" ca="1" si="25"/>
        <v>#N/A</v>
      </c>
      <c r="AH54" s="197" t="e">
        <f t="shared" ca="1" si="17"/>
        <v>#N/A</v>
      </c>
      <c r="AI54" s="199" t="e">
        <f t="shared" ca="1" si="18"/>
        <v>#N/A</v>
      </c>
      <c r="AJ54" s="197" t="e">
        <f t="shared" ca="1" si="19"/>
        <v>#N/A</v>
      </c>
      <c r="AK54" s="197" t="e">
        <f t="shared" ca="1" si="20"/>
        <v>#N/A</v>
      </c>
    </row>
    <row r="55" spans="1:37" ht="27" customHeight="1" x14ac:dyDescent="0.2">
      <c r="A55" s="51">
        <f>'OSNOVNA PLAČA'!A49</f>
        <v>40</v>
      </c>
      <c r="B55" s="157" t="str">
        <f t="shared" ca="1" si="21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1">
        <f ca="1">IF(LEN(B55)&gt;0,SUM('OBRAČUNANA OSNOVNA PLAČA'!H49:J49),"")</f>
        <v>0</v>
      </c>
      <c r="F55" s="55"/>
      <c r="G55" s="55"/>
      <c r="H55" s="55"/>
      <c r="I55" s="55"/>
      <c r="J55" s="55"/>
      <c r="K55" s="172">
        <f t="shared" si="5"/>
        <v>0</v>
      </c>
      <c r="L55" s="120">
        <f t="shared" ca="1" si="6"/>
        <v>0</v>
      </c>
      <c r="M55" s="120">
        <f t="shared" ca="1" si="7"/>
        <v>0</v>
      </c>
      <c r="N55" s="120">
        <f t="shared" ca="1" si="8"/>
        <v>0</v>
      </c>
      <c r="O55" s="120">
        <f t="shared" ca="1" si="9"/>
        <v>0</v>
      </c>
      <c r="P55" s="173">
        <f t="shared" ca="1" si="10"/>
        <v>0</v>
      </c>
      <c r="Q55" s="173">
        <f ca="1">IF(LEN(B55)&gt;0,'1-3'!Q55-'1-3'!P55,"")</f>
        <v>0</v>
      </c>
      <c r="R55" s="174"/>
      <c r="AA55" s="161">
        <f>ROW()</f>
        <v>55</v>
      </c>
      <c r="AB55" s="197" t="e">
        <f t="shared" ca="1" si="11"/>
        <v>#N/A</v>
      </c>
      <c r="AC55" s="197" t="e">
        <f t="shared" ca="1" si="12"/>
        <v>#N/A</v>
      </c>
      <c r="AD55" s="198" t="e">
        <f t="shared" ca="1" si="22"/>
        <v>#N/A</v>
      </c>
      <c r="AE55" s="197" t="e">
        <f t="shared" ca="1" si="23"/>
        <v>#N/A</v>
      </c>
      <c r="AF55" s="198" t="e">
        <f t="shared" ca="1" si="24"/>
        <v>#N/A</v>
      </c>
      <c r="AG55" s="197" t="e">
        <f t="shared" ca="1" si="25"/>
        <v>#N/A</v>
      </c>
      <c r="AH55" s="197" t="e">
        <f t="shared" ca="1" si="17"/>
        <v>#N/A</v>
      </c>
      <c r="AI55" s="199" t="e">
        <f t="shared" ca="1" si="18"/>
        <v>#N/A</v>
      </c>
      <c r="AJ55" s="197" t="e">
        <f t="shared" ca="1" si="19"/>
        <v>#N/A</v>
      </c>
      <c r="AK55" s="197" t="e">
        <f t="shared" ca="1" si="20"/>
        <v>#N/A</v>
      </c>
    </row>
    <row r="56" spans="1:37" ht="27" customHeight="1" x14ac:dyDescent="0.2">
      <c r="A56" s="51">
        <f>'OSNOVNA PLAČA'!A50</f>
        <v>41</v>
      </c>
      <c r="B56" s="157" t="str">
        <f t="shared" ca="1" si="21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1">
        <f ca="1">IF(LEN(B56)&gt;0,SUM('OBRAČUNANA OSNOVNA PLAČA'!H50:J50),"")</f>
        <v>0</v>
      </c>
      <c r="F56" s="55"/>
      <c r="G56" s="55"/>
      <c r="H56" s="55"/>
      <c r="I56" s="55"/>
      <c r="J56" s="55"/>
      <c r="K56" s="172">
        <f t="shared" si="5"/>
        <v>0</v>
      </c>
      <c r="L56" s="120">
        <f t="shared" ca="1" si="6"/>
        <v>0</v>
      </c>
      <c r="M56" s="120">
        <f t="shared" ca="1" si="7"/>
        <v>0</v>
      </c>
      <c r="N56" s="120">
        <f t="shared" ca="1" si="8"/>
        <v>0</v>
      </c>
      <c r="O56" s="120">
        <f t="shared" ca="1" si="9"/>
        <v>0</v>
      </c>
      <c r="P56" s="173">
        <f t="shared" ca="1" si="10"/>
        <v>0</v>
      </c>
      <c r="Q56" s="173">
        <f ca="1">IF(LEN(B56)&gt;0,'1-3'!Q56-'1-3'!P56,"")</f>
        <v>0</v>
      </c>
      <c r="R56" s="174"/>
      <c r="AA56" s="161">
        <f>ROW()</f>
        <v>56</v>
      </c>
      <c r="AB56" s="197" t="e">
        <f t="shared" ca="1" si="11"/>
        <v>#N/A</v>
      </c>
      <c r="AC56" s="197" t="e">
        <f t="shared" ca="1" si="12"/>
        <v>#N/A</v>
      </c>
      <c r="AD56" s="198" t="e">
        <f t="shared" ca="1" si="22"/>
        <v>#N/A</v>
      </c>
      <c r="AE56" s="197" t="e">
        <f t="shared" ca="1" si="23"/>
        <v>#N/A</v>
      </c>
      <c r="AF56" s="198" t="e">
        <f t="shared" ca="1" si="24"/>
        <v>#N/A</v>
      </c>
      <c r="AG56" s="197" t="e">
        <f t="shared" ca="1" si="25"/>
        <v>#N/A</v>
      </c>
      <c r="AH56" s="197" t="e">
        <f t="shared" ca="1" si="17"/>
        <v>#N/A</v>
      </c>
      <c r="AI56" s="199" t="e">
        <f t="shared" ca="1" si="18"/>
        <v>#N/A</v>
      </c>
      <c r="AJ56" s="197" t="e">
        <f t="shared" ca="1" si="19"/>
        <v>#N/A</v>
      </c>
      <c r="AK56" s="197" t="e">
        <f t="shared" ca="1" si="20"/>
        <v>#N/A</v>
      </c>
    </row>
    <row r="57" spans="1:37" ht="27" customHeight="1" x14ac:dyDescent="0.2">
      <c r="A57" s="51">
        <f>'OSNOVNA PLAČA'!A51</f>
        <v>42</v>
      </c>
      <c r="B57" s="157" t="str">
        <f t="shared" ca="1" si="21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1">
        <f ca="1">IF(LEN(B57)&gt;0,SUM('OBRAČUNANA OSNOVNA PLAČA'!H51:J51),"")</f>
        <v>0</v>
      </c>
      <c r="F57" s="55"/>
      <c r="G57" s="55"/>
      <c r="H57" s="55"/>
      <c r="I57" s="55"/>
      <c r="J57" s="55"/>
      <c r="K57" s="172">
        <f t="shared" si="5"/>
        <v>0</v>
      </c>
      <c r="L57" s="120">
        <f t="shared" ca="1" si="6"/>
        <v>0</v>
      </c>
      <c r="M57" s="120">
        <f t="shared" ca="1" si="7"/>
        <v>0</v>
      </c>
      <c r="N57" s="120">
        <f t="shared" ca="1" si="8"/>
        <v>0</v>
      </c>
      <c r="O57" s="120">
        <f t="shared" ca="1" si="9"/>
        <v>0</v>
      </c>
      <c r="P57" s="173">
        <f t="shared" ca="1" si="10"/>
        <v>0</v>
      </c>
      <c r="Q57" s="173">
        <f ca="1">IF(LEN(B57)&gt;0,'1-3'!Q57-'1-3'!P57,"")</f>
        <v>0</v>
      </c>
      <c r="R57" s="174"/>
      <c r="AA57" s="161">
        <f>ROW()</f>
        <v>57</v>
      </c>
      <c r="AB57" s="197" t="e">
        <f t="shared" ca="1" si="11"/>
        <v>#N/A</v>
      </c>
      <c r="AC57" s="197" t="e">
        <f t="shared" ca="1" si="12"/>
        <v>#N/A</v>
      </c>
      <c r="AD57" s="198" t="e">
        <f t="shared" ca="1" si="22"/>
        <v>#N/A</v>
      </c>
      <c r="AE57" s="197" t="e">
        <f t="shared" ca="1" si="23"/>
        <v>#N/A</v>
      </c>
      <c r="AF57" s="198" t="e">
        <f t="shared" ca="1" si="24"/>
        <v>#N/A</v>
      </c>
      <c r="AG57" s="197" t="e">
        <f t="shared" ca="1" si="25"/>
        <v>#N/A</v>
      </c>
      <c r="AH57" s="197" t="e">
        <f t="shared" ca="1" si="17"/>
        <v>#N/A</v>
      </c>
      <c r="AI57" s="199" t="e">
        <f t="shared" ca="1" si="18"/>
        <v>#N/A</v>
      </c>
      <c r="AJ57" s="197" t="e">
        <f t="shared" ca="1" si="19"/>
        <v>#N/A</v>
      </c>
      <c r="AK57" s="197" t="e">
        <f t="shared" ca="1" si="20"/>
        <v>#N/A</v>
      </c>
    </row>
    <row r="58" spans="1:37" ht="27" customHeight="1" x14ac:dyDescent="0.2">
      <c r="A58" s="51">
        <f>'OSNOVNA PLAČA'!A52</f>
        <v>43</v>
      </c>
      <c r="B58" s="157" t="str">
        <f t="shared" ca="1" si="21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1">
        <f ca="1">IF(LEN(B58)&gt;0,SUM('OBRAČUNANA OSNOVNA PLAČA'!H52:J52),"")</f>
        <v>0</v>
      </c>
      <c r="F58" s="55"/>
      <c r="G58" s="55"/>
      <c r="H58" s="55"/>
      <c r="I58" s="55"/>
      <c r="J58" s="55"/>
      <c r="K58" s="172">
        <f t="shared" si="5"/>
        <v>0</v>
      </c>
      <c r="L58" s="120">
        <f t="shared" ca="1" si="6"/>
        <v>0</v>
      </c>
      <c r="M58" s="120">
        <f t="shared" ca="1" si="7"/>
        <v>0</v>
      </c>
      <c r="N58" s="120">
        <f t="shared" ca="1" si="8"/>
        <v>0</v>
      </c>
      <c r="O58" s="120">
        <f t="shared" ca="1" si="9"/>
        <v>0</v>
      </c>
      <c r="P58" s="173">
        <f t="shared" ca="1" si="10"/>
        <v>0</v>
      </c>
      <c r="Q58" s="173">
        <f ca="1">IF(LEN(B58)&gt;0,'1-3'!Q58-'1-3'!P58,"")</f>
        <v>0</v>
      </c>
      <c r="R58" s="174"/>
      <c r="AA58" s="161">
        <f>ROW()</f>
        <v>58</v>
      </c>
      <c r="AB58" s="197" t="e">
        <f t="shared" ca="1" si="11"/>
        <v>#N/A</v>
      </c>
      <c r="AC58" s="197" t="e">
        <f t="shared" ca="1" si="12"/>
        <v>#N/A</v>
      </c>
      <c r="AD58" s="198" t="e">
        <f t="shared" ca="1" si="22"/>
        <v>#N/A</v>
      </c>
      <c r="AE58" s="197" t="e">
        <f t="shared" ca="1" si="23"/>
        <v>#N/A</v>
      </c>
      <c r="AF58" s="198" t="e">
        <f t="shared" ca="1" si="24"/>
        <v>#N/A</v>
      </c>
      <c r="AG58" s="197" t="e">
        <f t="shared" ca="1" si="25"/>
        <v>#N/A</v>
      </c>
      <c r="AH58" s="197" t="e">
        <f t="shared" ca="1" si="17"/>
        <v>#N/A</v>
      </c>
      <c r="AI58" s="199" t="e">
        <f t="shared" ca="1" si="18"/>
        <v>#N/A</v>
      </c>
      <c r="AJ58" s="197" t="e">
        <f t="shared" ca="1" si="19"/>
        <v>#N/A</v>
      </c>
      <c r="AK58" s="197" t="e">
        <f t="shared" ca="1" si="20"/>
        <v>#N/A</v>
      </c>
    </row>
    <row r="59" spans="1:37" ht="27" customHeight="1" x14ac:dyDescent="0.2">
      <c r="A59" s="51">
        <f>'OSNOVNA PLAČA'!A53</f>
        <v>44</v>
      </c>
      <c r="B59" s="157" t="str">
        <f t="shared" ca="1" si="21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1">
        <f ca="1">IF(LEN(B59)&gt;0,SUM('OBRAČUNANA OSNOVNA PLAČA'!H53:J53),"")</f>
        <v>0</v>
      </c>
      <c r="F59" s="55"/>
      <c r="G59" s="55"/>
      <c r="H59" s="55"/>
      <c r="I59" s="55"/>
      <c r="J59" s="55"/>
      <c r="K59" s="172">
        <f t="shared" si="5"/>
        <v>0</v>
      </c>
      <c r="L59" s="120">
        <f t="shared" ca="1" si="6"/>
        <v>0</v>
      </c>
      <c r="M59" s="120">
        <f t="shared" ca="1" si="7"/>
        <v>0</v>
      </c>
      <c r="N59" s="120">
        <f t="shared" ca="1" si="8"/>
        <v>0</v>
      </c>
      <c r="O59" s="120">
        <f t="shared" ca="1" si="9"/>
        <v>0</v>
      </c>
      <c r="P59" s="173">
        <f t="shared" ca="1" si="10"/>
        <v>0</v>
      </c>
      <c r="Q59" s="173">
        <f ca="1">IF(LEN(B59)&gt;0,'1-3'!Q59-'1-3'!P59,"")</f>
        <v>0</v>
      </c>
      <c r="R59" s="174"/>
      <c r="AA59" s="161">
        <f>ROW()</f>
        <v>59</v>
      </c>
      <c r="AB59" s="197" t="e">
        <f t="shared" ca="1" si="11"/>
        <v>#N/A</v>
      </c>
      <c r="AC59" s="197" t="e">
        <f t="shared" ca="1" si="12"/>
        <v>#N/A</v>
      </c>
      <c r="AD59" s="198" t="e">
        <f t="shared" ca="1" si="22"/>
        <v>#N/A</v>
      </c>
      <c r="AE59" s="197" t="e">
        <f t="shared" ca="1" si="23"/>
        <v>#N/A</v>
      </c>
      <c r="AF59" s="198" t="e">
        <f t="shared" ca="1" si="24"/>
        <v>#N/A</v>
      </c>
      <c r="AG59" s="197" t="e">
        <f t="shared" ca="1" si="25"/>
        <v>#N/A</v>
      </c>
      <c r="AH59" s="197" t="e">
        <f t="shared" ca="1" si="17"/>
        <v>#N/A</v>
      </c>
      <c r="AI59" s="199" t="e">
        <f t="shared" ca="1" si="18"/>
        <v>#N/A</v>
      </c>
      <c r="AJ59" s="197" t="e">
        <f t="shared" ca="1" si="19"/>
        <v>#N/A</v>
      </c>
      <c r="AK59" s="197" t="e">
        <f t="shared" ca="1" si="20"/>
        <v>#N/A</v>
      </c>
    </row>
    <row r="60" spans="1:37" ht="27" customHeight="1" x14ac:dyDescent="0.2">
      <c r="A60" s="51">
        <f>'OSNOVNA PLAČA'!A54</f>
        <v>45</v>
      </c>
      <c r="B60" s="157" t="str">
        <f t="shared" ca="1" si="21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1">
        <f ca="1">IF(LEN(B60)&gt;0,SUM('OBRAČUNANA OSNOVNA PLAČA'!H54:J54),"")</f>
        <v>0</v>
      </c>
      <c r="F60" s="55"/>
      <c r="G60" s="55"/>
      <c r="H60" s="55"/>
      <c r="I60" s="55"/>
      <c r="J60" s="55"/>
      <c r="K60" s="172">
        <f t="shared" si="5"/>
        <v>0</v>
      </c>
      <c r="L60" s="120">
        <f t="shared" ca="1" si="6"/>
        <v>0</v>
      </c>
      <c r="M60" s="120">
        <f t="shared" ca="1" si="7"/>
        <v>0</v>
      </c>
      <c r="N60" s="120">
        <f t="shared" ca="1" si="8"/>
        <v>0</v>
      </c>
      <c r="O60" s="120">
        <f t="shared" ca="1" si="9"/>
        <v>0</v>
      </c>
      <c r="P60" s="173">
        <f t="shared" ca="1" si="10"/>
        <v>0</v>
      </c>
      <c r="Q60" s="173">
        <f ca="1">IF(LEN(B60)&gt;0,'1-3'!Q60-'1-3'!P60,"")</f>
        <v>0</v>
      </c>
      <c r="R60" s="174"/>
      <c r="AA60" s="161">
        <f>ROW()</f>
        <v>60</v>
      </c>
      <c r="AB60" s="197" t="e">
        <f t="shared" ca="1" si="11"/>
        <v>#N/A</v>
      </c>
      <c r="AC60" s="197" t="e">
        <f t="shared" ca="1" si="12"/>
        <v>#N/A</v>
      </c>
      <c r="AD60" s="198" t="e">
        <f t="shared" ca="1" si="22"/>
        <v>#N/A</v>
      </c>
      <c r="AE60" s="197" t="e">
        <f t="shared" ca="1" si="23"/>
        <v>#N/A</v>
      </c>
      <c r="AF60" s="198" t="e">
        <f t="shared" ca="1" si="24"/>
        <v>#N/A</v>
      </c>
      <c r="AG60" s="197" t="e">
        <f t="shared" ca="1" si="25"/>
        <v>#N/A</v>
      </c>
      <c r="AH60" s="197" t="e">
        <f t="shared" ca="1" si="17"/>
        <v>#N/A</v>
      </c>
      <c r="AI60" s="199" t="e">
        <f t="shared" ca="1" si="18"/>
        <v>#N/A</v>
      </c>
      <c r="AJ60" s="197" t="e">
        <f t="shared" ca="1" si="19"/>
        <v>#N/A</v>
      </c>
      <c r="AK60" s="197" t="e">
        <f t="shared" ca="1" si="20"/>
        <v>#N/A</v>
      </c>
    </row>
    <row r="61" spans="1:37" ht="27" customHeight="1" x14ac:dyDescent="0.2">
      <c r="A61" s="51">
        <f>'OSNOVNA PLAČA'!A55</f>
        <v>46</v>
      </c>
      <c r="B61" s="157" t="str">
        <f t="shared" ca="1" si="21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1">
        <f ca="1">IF(LEN(B61)&gt;0,SUM('OBRAČUNANA OSNOVNA PLAČA'!H55:J55),"")</f>
        <v>0</v>
      </c>
      <c r="F61" s="55"/>
      <c r="G61" s="55"/>
      <c r="H61" s="55"/>
      <c r="I61" s="55"/>
      <c r="J61" s="55"/>
      <c r="K61" s="172">
        <f t="shared" si="5"/>
        <v>0</v>
      </c>
      <c r="L61" s="120">
        <f t="shared" ca="1" si="6"/>
        <v>0</v>
      </c>
      <c r="M61" s="120">
        <f t="shared" ca="1" si="7"/>
        <v>0</v>
      </c>
      <c r="N61" s="120">
        <f t="shared" ca="1" si="8"/>
        <v>0</v>
      </c>
      <c r="O61" s="120">
        <f t="shared" ca="1" si="9"/>
        <v>0</v>
      </c>
      <c r="P61" s="173">
        <f t="shared" ca="1" si="10"/>
        <v>0</v>
      </c>
      <c r="Q61" s="173">
        <f ca="1">IF(LEN(B61)&gt;0,'1-3'!Q61-'1-3'!P61,"")</f>
        <v>0</v>
      </c>
      <c r="R61" s="174"/>
      <c r="AA61" s="161">
        <f>ROW()</f>
        <v>61</v>
      </c>
      <c r="AB61" s="197" t="e">
        <f t="shared" ca="1" si="11"/>
        <v>#N/A</v>
      </c>
      <c r="AC61" s="197" t="e">
        <f t="shared" ca="1" si="12"/>
        <v>#N/A</v>
      </c>
      <c r="AD61" s="198" t="e">
        <f t="shared" ca="1" si="22"/>
        <v>#N/A</v>
      </c>
      <c r="AE61" s="197" t="e">
        <f t="shared" ca="1" si="23"/>
        <v>#N/A</v>
      </c>
      <c r="AF61" s="198" t="e">
        <f t="shared" ca="1" si="24"/>
        <v>#N/A</v>
      </c>
      <c r="AG61" s="197" t="e">
        <f t="shared" ca="1" si="25"/>
        <v>#N/A</v>
      </c>
      <c r="AH61" s="197" t="e">
        <f t="shared" ca="1" si="17"/>
        <v>#N/A</v>
      </c>
      <c r="AI61" s="199" t="e">
        <f t="shared" ca="1" si="18"/>
        <v>#N/A</v>
      </c>
      <c r="AJ61" s="197" t="e">
        <f t="shared" ca="1" si="19"/>
        <v>#N/A</v>
      </c>
      <c r="AK61" s="197" t="e">
        <f t="shared" ca="1" si="20"/>
        <v>#N/A</v>
      </c>
    </row>
    <row r="62" spans="1:37" ht="27" customHeight="1" x14ac:dyDescent="0.2">
      <c r="A62" s="51">
        <f>'OSNOVNA PLAČA'!A56</f>
        <v>47</v>
      </c>
      <c r="B62" s="157" t="str">
        <f t="shared" ca="1" si="21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1">
        <f ca="1">IF(LEN(B62)&gt;0,SUM('OBRAČUNANA OSNOVNA PLAČA'!H56:J56),"")</f>
        <v>0</v>
      </c>
      <c r="F62" s="55"/>
      <c r="G62" s="55"/>
      <c r="H62" s="55"/>
      <c r="I62" s="55"/>
      <c r="J62" s="55"/>
      <c r="K62" s="172">
        <f t="shared" si="5"/>
        <v>0</v>
      </c>
      <c r="L62" s="120">
        <f t="shared" ca="1" si="6"/>
        <v>0</v>
      </c>
      <c r="M62" s="120">
        <f t="shared" ca="1" si="7"/>
        <v>0</v>
      </c>
      <c r="N62" s="120">
        <f t="shared" ca="1" si="8"/>
        <v>0</v>
      </c>
      <c r="O62" s="120">
        <f t="shared" ca="1" si="9"/>
        <v>0</v>
      </c>
      <c r="P62" s="173">
        <f t="shared" ca="1" si="10"/>
        <v>0</v>
      </c>
      <c r="Q62" s="173">
        <f ca="1">IF(LEN(B62)&gt;0,'1-3'!Q62-'1-3'!P62,"")</f>
        <v>0</v>
      </c>
      <c r="R62" s="174"/>
      <c r="AA62" s="161">
        <f>ROW()</f>
        <v>62</v>
      </c>
      <c r="AB62" s="197" t="e">
        <f t="shared" ca="1" si="11"/>
        <v>#N/A</v>
      </c>
      <c r="AC62" s="197" t="e">
        <f t="shared" ca="1" si="12"/>
        <v>#N/A</v>
      </c>
      <c r="AD62" s="198" t="e">
        <f t="shared" ca="1" si="22"/>
        <v>#N/A</v>
      </c>
      <c r="AE62" s="197" t="e">
        <f t="shared" ca="1" si="23"/>
        <v>#N/A</v>
      </c>
      <c r="AF62" s="198" t="e">
        <f t="shared" ca="1" si="24"/>
        <v>#N/A</v>
      </c>
      <c r="AG62" s="197" t="e">
        <f t="shared" ca="1" si="25"/>
        <v>#N/A</v>
      </c>
      <c r="AH62" s="197" t="e">
        <f t="shared" ca="1" si="17"/>
        <v>#N/A</v>
      </c>
      <c r="AI62" s="199" t="e">
        <f t="shared" ca="1" si="18"/>
        <v>#N/A</v>
      </c>
      <c r="AJ62" s="197" t="e">
        <f t="shared" ca="1" si="19"/>
        <v>#N/A</v>
      </c>
      <c r="AK62" s="197" t="e">
        <f t="shared" ca="1" si="20"/>
        <v>#N/A</v>
      </c>
    </row>
    <row r="63" spans="1:37" ht="27" customHeight="1" x14ac:dyDescent="0.2">
      <c r="A63" s="51">
        <f>'OSNOVNA PLAČA'!A57</f>
        <v>48</v>
      </c>
      <c r="B63" s="157" t="str">
        <f t="shared" ca="1" si="21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1">
        <f ca="1">IF(LEN(B63)&gt;0,SUM('OBRAČUNANA OSNOVNA PLAČA'!H57:J57),"")</f>
        <v>0</v>
      </c>
      <c r="F63" s="55"/>
      <c r="G63" s="55"/>
      <c r="H63" s="55"/>
      <c r="I63" s="55"/>
      <c r="J63" s="55"/>
      <c r="K63" s="172">
        <f t="shared" si="5"/>
        <v>0</v>
      </c>
      <c r="L63" s="120">
        <f t="shared" ca="1" si="6"/>
        <v>0</v>
      </c>
      <c r="M63" s="120">
        <f t="shared" ca="1" si="7"/>
        <v>0</v>
      </c>
      <c r="N63" s="120">
        <f t="shared" ca="1" si="8"/>
        <v>0</v>
      </c>
      <c r="O63" s="120">
        <f t="shared" ca="1" si="9"/>
        <v>0</v>
      </c>
      <c r="P63" s="173">
        <f t="shared" ca="1" si="10"/>
        <v>0</v>
      </c>
      <c r="Q63" s="173">
        <f ca="1">IF(LEN(B63)&gt;0,'1-3'!Q63-'1-3'!P63,"")</f>
        <v>0</v>
      </c>
      <c r="R63" s="174"/>
      <c r="AA63" s="161">
        <f>ROW()</f>
        <v>63</v>
      </c>
      <c r="AB63" s="197" t="e">
        <f t="shared" ca="1" si="11"/>
        <v>#N/A</v>
      </c>
      <c r="AC63" s="197" t="e">
        <f t="shared" ca="1" si="12"/>
        <v>#N/A</v>
      </c>
      <c r="AD63" s="198" t="e">
        <f t="shared" ca="1" si="22"/>
        <v>#N/A</v>
      </c>
      <c r="AE63" s="197" t="e">
        <f t="shared" ca="1" si="23"/>
        <v>#N/A</v>
      </c>
      <c r="AF63" s="198" t="e">
        <f t="shared" ca="1" si="24"/>
        <v>#N/A</v>
      </c>
      <c r="AG63" s="197" t="e">
        <f t="shared" ca="1" si="25"/>
        <v>#N/A</v>
      </c>
      <c r="AH63" s="197" t="e">
        <f t="shared" ca="1" si="17"/>
        <v>#N/A</v>
      </c>
      <c r="AI63" s="199" t="e">
        <f t="shared" ca="1" si="18"/>
        <v>#N/A</v>
      </c>
      <c r="AJ63" s="197" t="e">
        <f t="shared" ca="1" si="19"/>
        <v>#N/A</v>
      </c>
      <c r="AK63" s="197" t="e">
        <f t="shared" ca="1" si="20"/>
        <v>#N/A</v>
      </c>
    </row>
    <row r="64" spans="1:37" ht="27" customHeight="1" x14ac:dyDescent="0.2">
      <c r="A64" s="51">
        <f>'OSNOVNA PLAČA'!A58</f>
        <v>49</v>
      </c>
      <c r="B64" s="157" t="str">
        <f t="shared" ca="1" si="21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1">
        <f ca="1">IF(LEN(B64)&gt;0,SUM('OBRAČUNANA OSNOVNA PLAČA'!H58:J58),"")</f>
        <v>0</v>
      </c>
      <c r="F64" s="55"/>
      <c r="G64" s="55"/>
      <c r="H64" s="55"/>
      <c r="I64" s="55"/>
      <c r="J64" s="55"/>
      <c r="K64" s="172">
        <f t="shared" si="5"/>
        <v>0</v>
      </c>
      <c r="L64" s="120">
        <f t="shared" ca="1" si="6"/>
        <v>0</v>
      </c>
      <c r="M64" s="120">
        <f t="shared" ca="1" si="7"/>
        <v>0</v>
      </c>
      <c r="N64" s="120">
        <f t="shared" ca="1" si="8"/>
        <v>0</v>
      </c>
      <c r="O64" s="120">
        <f t="shared" ca="1" si="9"/>
        <v>0</v>
      </c>
      <c r="P64" s="173">
        <f t="shared" ca="1" si="10"/>
        <v>0</v>
      </c>
      <c r="Q64" s="173">
        <f ca="1">IF(LEN(B64)&gt;0,'1-3'!Q64-'1-3'!P64,"")</f>
        <v>0</v>
      </c>
      <c r="R64" s="174"/>
      <c r="AA64" s="161">
        <f>ROW()</f>
        <v>64</v>
      </c>
      <c r="AB64" s="197" t="e">
        <f t="shared" ca="1" si="11"/>
        <v>#N/A</v>
      </c>
      <c r="AC64" s="197" t="e">
        <f t="shared" ca="1" si="12"/>
        <v>#N/A</v>
      </c>
      <c r="AD64" s="198" t="e">
        <f t="shared" ca="1" si="22"/>
        <v>#N/A</v>
      </c>
      <c r="AE64" s="197" t="e">
        <f t="shared" ca="1" si="23"/>
        <v>#N/A</v>
      </c>
      <c r="AF64" s="198" t="e">
        <f t="shared" ca="1" si="24"/>
        <v>#N/A</v>
      </c>
      <c r="AG64" s="197" t="e">
        <f t="shared" ca="1" si="25"/>
        <v>#N/A</v>
      </c>
      <c r="AH64" s="197" t="e">
        <f t="shared" ca="1" si="17"/>
        <v>#N/A</v>
      </c>
      <c r="AI64" s="199" t="e">
        <f t="shared" ca="1" si="18"/>
        <v>#N/A</v>
      </c>
      <c r="AJ64" s="197" t="e">
        <f t="shared" ca="1" si="19"/>
        <v>#N/A</v>
      </c>
      <c r="AK64" s="197" t="e">
        <f t="shared" ca="1" si="20"/>
        <v>#N/A</v>
      </c>
    </row>
    <row r="65" spans="1:37" ht="27" customHeight="1" x14ac:dyDescent="0.2">
      <c r="A65" s="51">
        <f>'OSNOVNA PLAČA'!A59</f>
        <v>50</v>
      </c>
      <c r="B65" s="157" t="str">
        <f t="shared" ca="1" si="21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1">
        <f ca="1">IF(LEN(B65)&gt;0,SUM('OBRAČUNANA OSNOVNA PLAČA'!H59:J59),"")</f>
        <v>0</v>
      </c>
      <c r="F65" s="55"/>
      <c r="G65" s="55"/>
      <c r="H65" s="55"/>
      <c r="I65" s="55"/>
      <c r="J65" s="55"/>
      <c r="K65" s="172">
        <f t="shared" si="5"/>
        <v>0</v>
      </c>
      <c r="L65" s="120">
        <f t="shared" ca="1" si="6"/>
        <v>0</v>
      </c>
      <c r="M65" s="120">
        <f t="shared" ca="1" si="7"/>
        <v>0</v>
      </c>
      <c r="N65" s="120">
        <f t="shared" ca="1" si="8"/>
        <v>0</v>
      </c>
      <c r="O65" s="120">
        <f t="shared" ca="1" si="9"/>
        <v>0</v>
      </c>
      <c r="P65" s="173">
        <f t="shared" ca="1" si="10"/>
        <v>0</v>
      </c>
      <c r="Q65" s="173">
        <f ca="1">IF(LEN(B65)&gt;0,'1-3'!Q65-'1-3'!P65,"")</f>
        <v>0</v>
      </c>
      <c r="R65" s="174"/>
      <c r="AA65" s="161">
        <f>ROW()</f>
        <v>65</v>
      </c>
      <c r="AB65" s="197" t="e">
        <f t="shared" ca="1" si="11"/>
        <v>#N/A</v>
      </c>
      <c r="AC65" s="197" t="e">
        <f t="shared" ca="1" si="12"/>
        <v>#N/A</v>
      </c>
      <c r="AD65" s="198" t="e">
        <f t="shared" ca="1" si="22"/>
        <v>#N/A</v>
      </c>
      <c r="AE65" s="197" t="e">
        <f t="shared" ca="1" si="23"/>
        <v>#N/A</v>
      </c>
      <c r="AF65" s="198" t="e">
        <f t="shared" ca="1" si="24"/>
        <v>#N/A</v>
      </c>
      <c r="AG65" s="197" t="e">
        <f t="shared" ca="1" si="25"/>
        <v>#N/A</v>
      </c>
      <c r="AH65" s="197" t="e">
        <f t="shared" ca="1" si="17"/>
        <v>#N/A</v>
      </c>
      <c r="AI65" s="199" t="e">
        <f t="shared" ca="1" si="18"/>
        <v>#N/A</v>
      </c>
      <c r="AJ65" s="197" t="e">
        <f t="shared" ca="1" si="19"/>
        <v>#N/A</v>
      </c>
      <c r="AK65" s="197" t="e">
        <f t="shared" ca="1" si="20"/>
        <v>#N/A</v>
      </c>
    </row>
    <row r="66" spans="1:37" ht="27" customHeight="1" x14ac:dyDescent="0.2">
      <c r="A66" s="51">
        <f>'OSNOVNA PLAČA'!A60</f>
        <v>51</v>
      </c>
      <c r="B66" s="157" t="str">
        <f t="shared" ca="1" si="21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1">
        <f ca="1">IF(LEN(B66)&gt;0,SUM('OBRAČUNANA OSNOVNA PLAČA'!H60:J60),"")</f>
        <v>0</v>
      </c>
      <c r="F66" s="55"/>
      <c r="G66" s="55"/>
      <c r="H66" s="55"/>
      <c r="I66" s="55"/>
      <c r="J66" s="55"/>
      <c r="K66" s="172">
        <f t="shared" si="5"/>
        <v>0</v>
      </c>
      <c r="L66" s="120">
        <f t="shared" ca="1" si="6"/>
        <v>0</v>
      </c>
      <c r="M66" s="120">
        <f t="shared" ca="1" si="7"/>
        <v>0</v>
      </c>
      <c r="N66" s="120">
        <f t="shared" ca="1" si="8"/>
        <v>0</v>
      </c>
      <c r="O66" s="120">
        <f t="shared" ca="1" si="9"/>
        <v>0</v>
      </c>
      <c r="P66" s="173">
        <f t="shared" ca="1" si="10"/>
        <v>0</v>
      </c>
      <c r="Q66" s="173">
        <f ca="1">IF(LEN(B66)&gt;0,'1-3'!Q66-'1-3'!P66,"")</f>
        <v>0</v>
      </c>
      <c r="R66" s="174"/>
      <c r="AA66" s="161">
        <f>ROW()</f>
        <v>66</v>
      </c>
      <c r="AB66" s="197" t="e">
        <f t="shared" ca="1" si="11"/>
        <v>#N/A</v>
      </c>
      <c r="AC66" s="197" t="e">
        <f t="shared" ca="1" si="12"/>
        <v>#N/A</v>
      </c>
      <c r="AD66" s="198" t="e">
        <f t="shared" ca="1" si="22"/>
        <v>#N/A</v>
      </c>
      <c r="AE66" s="197" t="e">
        <f t="shared" ca="1" si="23"/>
        <v>#N/A</v>
      </c>
      <c r="AF66" s="198" t="e">
        <f t="shared" ca="1" si="24"/>
        <v>#N/A</v>
      </c>
      <c r="AG66" s="197" t="e">
        <f t="shared" ca="1" si="25"/>
        <v>#N/A</v>
      </c>
      <c r="AH66" s="197" t="e">
        <f t="shared" ca="1" si="17"/>
        <v>#N/A</v>
      </c>
      <c r="AI66" s="199" t="e">
        <f t="shared" ca="1" si="18"/>
        <v>#N/A</v>
      </c>
      <c r="AJ66" s="197" t="e">
        <f t="shared" ca="1" si="19"/>
        <v>#N/A</v>
      </c>
      <c r="AK66" s="197" t="e">
        <f t="shared" ca="1" si="20"/>
        <v>#N/A</v>
      </c>
    </row>
    <row r="67" spans="1:37" ht="27" customHeight="1" x14ac:dyDescent="0.2">
      <c r="A67" s="51">
        <f>'OSNOVNA PLAČA'!A61</f>
        <v>52</v>
      </c>
      <c r="B67" s="157" t="str">
        <f t="shared" ca="1" si="21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1">
        <f ca="1">IF(LEN(B67)&gt;0,SUM('OBRAČUNANA OSNOVNA PLAČA'!H61:J61),"")</f>
        <v>0</v>
      </c>
      <c r="F67" s="55"/>
      <c r="G67" s="55"/>
      <c r="H67" s="55"/>
      <c r="I67" s="55"/>
      <c r="J67" s="55"/>
      <c r="K67" s="172">
        <f t="shared" si="5"/>
        <v>0</v>
      </c>
      <c r="L67" s="120">
        <f t="shared" ca="1" si="6"/>
        <v>0</v>
      </c>
      <c r="M67" s="120">
        <f t="shared" ca="1" si="7"/>
        <v>0</v>
      </c>
      <c r="N67" s="120">
        <f t="shared" ca="1" si="8"/>
        <v>0</v>
      </c>
      <c r="O67" s="120">
        <f t="shared" ca="1" si="9"/>
        <v>0</v>
      </c>
      <c r="P67" s="173">
        <f t="shared" ca="1" si="10"/>
        <v>0</v>
      </c>
      <c r="Q67" s="173">
        <f ca="1">IF(LEN(B67)&gt;0,'1-3'!Q67-'1-3'!P67,"")</f>
        <v>0</v>
      </c>
      <c r="R67" s="174"/>
      <c r="AA67" s="161">
        <f>ROW()</f>
        <v>67</v>
      </c>
      <c r="AB67" s="197" t="e">
        <f t="shared" ca="1" si="11"/>
        <v>#N/A</v>
      </c>
      <c r="AC67" s="197" t="e">
        <f t="shared" ca="1" si="12"/>
        <v>#N/A</v>
      </c>
      <c r="AD67" s="198" t="e">
        <f t="shared" ca="1" si="22"/>
        <v>#N/A</v>
      </c>
      <c r="AE67" s="197" t="e">
        <f t="shared" ca="1" si="23"/>
        <v>#N/A</v>
      </c>
      <c r="AF67" s="198" t="e">
        <f t="shared" ca="1" si="24"/>
        <v>#N/A</v>
      </c>
      <c r="AG67" s="197" t="e">
        <f t="shared" ca="1" si="25"/>
        <v>#N/A</v>
      </c>
      <c r="AH67" s="197" t="e">
        <f t="shared" ca="1" si="17"/>
        <v>#N/A</v>
      </c>
      <c r="AI67" s="199" t="e">
        <f t="shared" ca="1" si="18"/>
        <v>#N/A</v>
      </c>
      <c r="AJ67" s="197" t="e">
        <f t="shared" ca="1" si="19"/>
        <v>#N/A</v>
      </c>
      <c r="AK67" s="197" t="e">
        <f t="shared" ca="1" si="20"/>
        <v>#N/A</v>
      </c>
    </row>
    <row r="68" spans="1:37" ht="27" customHeight="1" x14ac:dyDescent="0.2">
      <c r="A68" s="51">
        <f>'OSNOVNA PLAČA'!A62</f>
        <v>53</v>
      </c>
      <c r="B68" s="157" t="str">
        <f t="shared" ca="1" si="21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1">
        <f ca="1">IF(LEN(B68)&gt;0,SUM('OBRAČUNANA OSNOVNA PLAČA'!H62:J62),"")</f>
        <v>0</v>
      </c>
      <c r="F68" s="55"/>
      <c r="G68" s="55"/>
      <c r="H68" s="55"/>
      <c r="I68" s="55"/>
      <c r="J68" s="55"/>
      <c r="K68" s="172">
        <f t="shared" si="5"/>
        <v>0</v>
      </c>
      <c r="L68" s="120">
        <f t="shared" ca="1" si="6"/>
        <v>0</v>
      </c>
      <c r="M68" s="120">
        <f t="shared" ca="1" si="7"/>
        <v>0</v>
      </c>
      <c r="N68" s="120">
        <f t="shared" ca="1" si="8"/>
        <v>0</v>
      </c>
      <c r="O68" s="120">
        <f t="shared" ca="1" si="9"/>
        <v>0</v>
      </c>
      <c r="P68" s="173">
        <f t="shared" ca="1" si="10"/>
        <v>0</v>
      </c>
      <c r="Q68" s="173">
        <f ca="1">IF(LEN(B68)&gt;0,'1-3'!Q68-'1-3'!P68,"")</f>
        <v>0</v>
      </c>
      <c r="R68" s="174"/>
      <c r="AA68" s="161">
        <f>ROW()</f>
        <v>68</v>
      </c>
      <c r="AB68" s="197" t="e">
        <f t="shared" ca="1" si="11"/>
        <v>#N/A</v>
      </c>
      <c r="AC68" s="197" t="e">
        <f t="shared" ca="1" si="12"/>
        <v>#N/A</v>
      </c>
      <c r="AD68" s="198" t="e">
        <f t="shared" ca="1" si="22"/>
        <v>#N/A</v>
      </c>
      <c r="AE68" s="197" t="e">
        <f t="shared" ca="1" si="23"/>
        <v>#N/A</v>
      </c>
      <c r="AF68" s="198" t="e">
        <f t="shared" ca="1" si="24"/>
        <v>#N/A</v>
      </c>
      <c r="AG68" s="197" t="e">
        <f t="shared" ca="1" si="25"/>
        <v>#N/A</v>
      </c>
      <c r="AH68" s="197" t="e">
        <f t="shared" ca="1" si="17"/>
        <v>#N/A</v>
      </c>
      <c r="AI68" s="199" t="e">
        <f t="shared" ca="1" si="18"/>
        <v>#N/A</v>
      </c>
      <c r="AJ68" s="197" t="e">
        <f t="shared" ca="1" si="19"/>
        <v>#N/A</v>
      </c>
      <c r="AK68" s="197" t="e">
        <f t="shared" ca="1" si="20"/>
        <v>#N/A</v>
      </c>
    </row>
    <row r="69" spans="1:37" ht="27" customHeight="1" x14ac:dyDescent="0.2">
      <c r="A69" s="51">
        <f>'OSNOVNA PLAČA'!A63</f>
        <v>54</v>
      </c>
      <c r="B69" s="157" t="str">
        <f t="shared" ca="1" si="21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1">
        <f ca="1">IF(LEN(B69)&gt;0,SUM('OBRAČUNANA OSNOVNA PLAČA'!H63:J63),"")</f>
        <v>0</v>
      </c>
      <c r="F69" s="55"/>
      <c r="G69" s="55"/>
      <c r="H69" s="55"/>
      <c r="I69" s="55"/>
      <c r="J69" s="55"/>
      <c r="K69" s="172">
        <f t="shared" si="5"/>
        <v>0</v>
      </c>
      <c r="L69" s="120">
        <f t="shared" ca="1" si="6"/>
        <v>0</v>
      </c>
      <c r="M69" s="120">
        <f t="shared" ca="1" si="7"/>
        <v>0</v>
      </c>
      <c r="N69" s="120">
        <f t="shared" ca="1" si="8"/>
        <v>0</v>
      </c>
      <c r="O69" s="120">
        <f t="shared" ca="1" si="9"/>
        <v>0</v>
      </c>
      <c r="P69" s="173">
        <f t="shared" ca="1" si="10"/>
        <v>0</v>
      </c>
      <c r="Q69" s="173">
        <f ca="1">IF(LEN(B69)&gt;0,'1-3'!Q69-'1-3'!P69,"")</f>
        <v>0</v>
      </c>
      <c r="R69" s="174"/>
      <c r="AA69" s="161">
        <f>ROW()</f>
        <v>69</v>
      </c>
      <c r="AB69" s="197" t="e">
        <f t="shared" ca="1" si="11"/>
        <v>#N/A</v>
      </c>
      <c r="AC69" s="197" t="e">
        <f t="shared" ca="1" si="12"/>
        <v>#N/A</v>
      </c>
      <c r="AD69" s="198" t="e">
        <f t="shared" ca="1" si="22"/>
        <v>#N/A</v>
      </c>
      <c r="AE69" s="197" t="e">
        <f t="shared" ca="1" si="23"/>
        <v>#N/A</v>
      </c>
      <c r="AF69" s="198" t="e">
        <f t="shared" ca="1" si="24"/>
        <v>#N/A</v>
      </c>
      <c r="AG69" s="197" t="e">
        <f t="shared" ca="1" si="25"/>
        <v>#N/A</v>
      </c>
      <c r="AH69" s="197" t="e">
        <f t="shared" ca="1" si="17"/>
        <v>#N/A</v>
      </c>
      <c r="AI69" s="199" t="e">
        <f t="shared" ca="1" si="18"/>
        <v>#N/A</v>
      </c>
      <c r="AJ69" s="197" t="e">
        <f t="shared" ca="1" si="19"/>
        <v>#N/A</v>
      </c>
      <c r="AK69" s="197" t="e">
        <f t="shared" ca="1" si="20"/>
        <v>#N/A</v>
      </c>
    </row>
    <row r="70" spans="1:37" ht="27" customHeight="1" x14ac:dyDescent="0.2">
      <c r="A70" s="51">
        <f>'OSNOVNA PLAČA'!A64</f>
        <v>55</v>
      </c>
      <c r="B70" s="157" t="str">
        <f t="shared" ca="1" si="21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1">
        <f ca="1">IF(LEN(B70)&gt;0,SUM('OBRAČUNANA OSNOVNA PLAČA'!H64:J64),"")</f>
        <v>0</v>
      </c>
      <c r="F70" s="55"/>
      <c r="G70" s="55"/>
      <c r="H70" s="55"/>
      <c r="I70" s="55"/>
      <c r="J70" s="55"/>
      <c r="K70" s="172">
        <f t="shared" si="5"/>
        <v>0</v>
      </c>
      <c r="L70" s="120">
        <f t="shared" ca="1" si="6"/>
        <v>0</v>
      </c>
      <c r="M70" s="120">
        <f t="shared" ca="1" si="7"/>
        <v>0</v>
      </c>
      <c r="N70" s="120">
        <f t="shared" ca="1" si="8"/>
        <v>0</v>
      </c>
      <c r="O70" s="120">
        <f t="shared" ca="1" si="9"/>
        <v>0</v>
      </c>
      <c r="P70" s="173">
        <f t="shared" ca="1" si="10"/>
        <v>0</v>
      </c>
      <c r="Q70" s="173">
        <f ca="1">IF(LEN(B70)&gt;0,'1-3'!Q70-'1-3'!P70,"")</f>
        <v>0</v>
      </c>
      <c r="R70" s="174"/>
      <c r="AA70" s="161">
        <f>ROW()</f>
        <v>70</v>
      </c>
      <c r="AB70" s="197" t="e">
        <f t="shared" ca="1" si="11"/>
        <v>#N/A</v>
      </c>
      <c r="AC70" s="197" t="e">
        <f t="shared" ca="1" si="12"/>
        <v>#N/A</v>
      </c>
      <c r="AD70" s="198" t="e">
        <f t="shared" ca="1" si="22"/>
        <v>#N/A</v>
      </c>
      <c r="AE70" s="197" t="e">
        <f t="shared" ca="1" si="23"/>
        <v>#N/A</v>
      </c>
      <c r="AF70" s="198" t="e">
        <f t="shared" ca="1" si="24"/>
        <v>#N/A</v>
      </c>
      <c r="AG70" s="197" t="e">
        <f t="shared" ca="1" si="25"/>
        <v>#N/A</v>
      </c>
      <c r="AH70" s="197" t="e">
        <f t="shared" ca="1" si="17"/>
        <v>#N/A</v>
      </c>
      <c r="AI70" s="199" t="e">
        <f t="shared" ca="1" si="18"/>
        <v>#N/A</v>
      </c>
      <c r="AJ70" s="197" t="e">
        <f t="shared" ca="1" si="19"/>
        <v>#N/A</v>
      </c>
      <c r="AK70" s="197" t="e">
        <f t="shared" ca="1" si="20"/>
        <v>#N/A</v>
      </c>
    </row>
    <row r="71" spans="1:37" ht="27" customHeight="1" x14ac:dyDescent="0.2">
      <c r="A71" s="51">
        <f>'OSNOVNA PLAČA'!A65</f>
        <v>56</v>
      </c>
      <c r="B71" s="157" t="str">
        <f t="shared" ca="1" si="21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1">
        <f ca="1">IF(LEN(B71)&gt;0,SUM('OBRAČUNANA OSNOVNA PLAČA'!H65:J65),"")</f>
        <v>0</v>
      </c>
      <c r="F71" s="55"/>
      <c r="G71" s="55"/>
      <c r="H71" s="55"/>
      <c r="I71" s="55"/>
      <c r="J71" s="55"/>
      <c r="K71" s="172">
        <f t="shared" si="5"/>
        <v>0</v>
      </c>
      <c r="L71" s="120">
        <f t="shared" ca="1" si="6"/>
        <v>0</v>
      </c>
      <c r="M71" s="120">
        <f t="shared" ca="1" si="7"/>
        <v>0</v>
      </c>
      <c r="N71" s="120">
        <f t="shared" ca="1" si="8"/>
        <v>0</v>
      </c>
      <c r="O71" s="120">
        <f t="shared" ca="1" si="9"/>
        <v>0</v>
      </c>
      <c r="P71" s="173">
        <f t="shared" ca="1" si="10"/>
        <v>0</v>
      </c>
      <c r="Q71" s="173">
        <f ca="1">IF(LEN(B71)&gt;0,'1-3'!Q71-'1-3'!P71,"")</f>
        <v>0</v>
      </c>
      <c r="R71" s="174"/>
      <c r="AA71" s="161">
        <f>ROW()</f>
        <v>71</v>
      </c>
      <c r="AB71" s="197" t="e">
        <f t="shared" ca="1" si="11"/>
        <v>#N/A</v>
      </c>
      <c r="AC71" s="197" t="e">
        <f t="shared" ca="1" si="12"/>
        <v>#N/A</v>
      </c>
      <c r="AD71" s="198" t="e">
        <f t="shared" ca="1" si="22"/>
        <v>#N/A</v>
      </c>
      <c r="AE71" s="197" t="e">
        <f t="shared" ca="1" si="23"/>
        <v>#N/A</v>
      </c>
      <c r="AF71" s="198" t="e">
        <f t="shared" ca="1" si="24"/>
        <v>#N/A</v>
      </c>
      <c r="AG71" s="197" t="e">
        <f t="shared" ca="1" si="25"/>
        <v>#N/A</v>
      </c>
      <c r="AH71" s="197" t="e">
        <f t="shared" ca="1" si="17"/>
        <v>#N/A</v>
      </c>
      <c r="AI71" s="199" t="e">
        <f t="shared" ca="1" si="18"/>
        <v>#N/A</v>
      </c>
      <c r="AJ71" s="197" t="e">
        <f t="shared" ca="1" si="19"/>
        <v>#N/A</v>
      </c>
      <c r="AK71" s="197" t="e">
        <f t="shared" ca="1" si="20"/>
        <v>#N/A</v>
      </c>
    </row>
    <row r="72" spans="1:37" ht="27" customHeight="1" x14ac:dyDescent="0.2">
      <c r="A72" s="51">
        <f>'OSNOVNA PLAČA'!A66</f>
        <v>57</v>
      </c>
      <c r="B72" s="157" t="str">
        <f t="shared" ca="1" si="21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1">
        <f ca="1">IF(LEN(B72)&gt;0,SUM('OBRAČUNANA OSNOVNA PLAČA'!H66:J66),"")</f>
        <v>0</v>
      </c>
      <c r="F72" s="55"/>
      <c r="G72" s="55"/>
      <c r="H72" s="55"/>
      <c r="I72" s="55"/>
      <c r="J72" s="55"/>
      <c r="K72" s="172">
        <f t="shared" si="5"/>
        <v>0</v>
      </c>
      <c r="L72" s="120">
        <f t="shared" ca="1" si="6"/>
        <v>0</v>
      </c>
      <c r="M72" s="120">
        <f t="shared" ca="1" si="7"/>
        <v>0</v>
      </c>
      <c r="N72" s="120">
        <f t="shared" ca="1" si="8"/>
        <v>0</v>
      </c>
      <c r="O72" s="120">
        <f t="shared" ca="1" si="9"/>
        <v>0</v>
      </c>
      <c r="P72" s="173">
        <f t="shared" ca="1" si="10"/>
        <v>0</v>
      </c>
      <c r="Q72" s="173">
        <f ca="1">IF(LEN(B72)&gt;0,'1-3'!Q72-'1-3'!P72,"")</f>
        <v>0</v>
      </c>
      <c r="R72" s="174"/>
      <c r="AA72" s="161">
        <f>ROW()</f>
        <v>72</v>
      </c>
      <c r="AB72" s="197" t="e">
        <f t="shared" ca="1" si="11"/>
        <v>#N/A</v>
      </c>
      <c r="AC72" s="197" t="e">
        <f t="shared" ca="1" si="12"/>
        <v>#N/A</v>
      </c>
      <c r="AD72" s="198" t="e">
        <f t="shared" ca="1" si="22"/>
        <v>#N/A</v>
      </c>
      <c r="AE72" s="197" t="e">
        <f t="shared" ca="1" si="23"/>
        <v>#N/A</v>
      </c>
      <c r="AF72" s="198" t="e">
        <f t="shared" ca="1" si="24"/>
        <v>#N/A</v>
      </c>
      <c r="AG72" s="197" t="e">
        <f t="shared" ca="1" si="25"/>
        <v>#N/A</v>
      </c>
      <c r="AH72" s="197" t="e">
        <f t="shared" ca="1" si="17"/>
        <v>#N/A</v>
      </c>
      <c r="AI72" s="199" t="e">
        <f t="shared" ca="1" si="18"/>
        <v>#N/A</v>
      </c>
      <c r="AJ72" s="197" t="e">
        <f t="shared" ca="1" si="19"/>
        <v>#N/A</v>
      </c>
      <c r="AK72" s="197" t="e">
        <f t="shared" ca="1" si="20"/>
        <v>#N/A</v>
      </c>
    </row>
    <row r="73" spans="1:37" ht="27" customHeight="1" x14ac:dyDescent="0.2">
      <c r="A73" s="51">
        <f>'OSNOVNA PLAČA'!A67</f>
        <v>58</v>
      </c>
      <c r="B73" s="157" t="str">
        <f t="shared" ca="1" si="21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1">
        <f ca="1">IF(LEN(B73)&gt;0,SUM('OBRAČUNANA OSNOVNA PLAČA'!H67:J67),"")</f>
        <v>0</v>
      </c>
      <c r="F73" s="55"/>
      <c r="G73" s="55"/>
      <c r="H73" s="55"/>
      <c r="I73" s="55"/>
      <c r="J73" s="55"/>
      <c r="K73" s="172">
        <f t="shared" si="5"/>
        <v>0</v>
      </c>
      <c r="L73" s="120">
        <f t="shared" ca="1" si="6"/>
        <v>0</v>
      </c>
      <c r="M73" s="120">
        <f t="shared" ca="1" si="7"/>
        <v>0</v>
      </c>
      <c r="N73" s="120">
        <f t="shared" ca="1" si="8"/>
        <v>0</v>
      </c>
      <c r="O73" s="120">
        <f t="shared" ca="1" si="9"/>
        <v>0</v>
      </c>
      <c r="P73" s="173">
        <f t="shared" ca="1" si="10"/>
        <v>0</v>
      </c>
      <c r="Q73" s="173">
        <f ca="1">IF(LEN(B73)&gt;0,'1-3'!Q73-'1-3'!P73,"")</f>
        <v>0</v>
      </c>
      <c r="R73" s="174"/>
      <c r="AA73" s="161">
        <f>ROW()</f>
        <v>73</v>
      </c>
      <c r="AB73" s="197" t="e">
        <f t="shared" ca="1" si="11"/>
        <v>#N/A</v>
      </c>
      <c r="AC73" s="197" t="e">
        <f t="shared" ca="1" si="12"/>
        <v>#N/A</v>
      </c>
      <c r="AD73" s="198" t="e">
        <f t="shared" ca="1" si="22"/>
        <v>#N/A</v>
      </c>
      <c r="AE73" s="197" t="e">
        <f t="shared" ca="1" si="23"/>
        <v>#N/A</v>
      </c>
      <c r="AF73" s="198" t="e">
        <f t="shared" ca="1" si="24"/>
        <v>#N/A</v>
      </c>
      <c r="AG73" s="197" t="e">
        <f t="shared" ca="1" si="25"/>
        <v>#N/A</v>
      </c>
      <c r="AH73" s="197" t="e">
        <f t="shared" ca="1" si="17"/>
        <v>#N/A</v>
      </c>
      <c r="AI73" s="199" t="e">
        <f t="shared" ca="1" si="18"/>
        <v>#N/A</v>
      </c>
      <c r="AJ73" s="197" t="e">
        <f t="shared" ca="1" si="19"/>
        <v>#N/A</v>
      </c>
      <c r="AK73" s="197" t="e">
        <f t="shared" ca="1" si="20"/>
        <v>#N/A</v>
      </c>
    </row>
    <row r="74" spans="1:37" ht="27" customHeight="1" x14ac:dyDescent="0.2">
      <c r="A74" s="51">
        <f>'OSNOVNA PLAČA'!A68</f>
        <v>59</v>
      </c>
      <c r="B74" s="157" t="str">
        <f t="shared" ca="1" si="21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1">
        <f ca="1">IF(LEN(B74)&gt;0,SUM('OBRAČUNANA OSNOVNA PLAČA'!H68:J68),"")</f>
        <v>0</v>
      </c>
      <c r="F74" s="55"/>
      <c r="G74" s="55"/>
      <c r="H74" s="55"/>
      <c r="I74" s="55"/>
      <c r="J74" s="55"/>
      <c r="K74" s="172">
        <f t="shared" si="5"/>
        <v>0</v>
      </c>
      <c r="L74" s="120">
        <f t="shared" ca="1" si="6"/>
        <v>0</v>
      </c>
      <c r="M74" s="120">
        <f t="shared" ca="1" si="7"/>
        <v>0</v>
      </c>
      <c r="N74" s="120">
        <f t="shared" ca="1" si="8"/>
        <v>0</v>
      </c>
      <c r="O74" s="120">
        <f t="shared" ca="1" si="9"/>
        <v>0</v>
      </c>
      <c r="P74" s="173">
        <f t="shared" ca="1" si="10"/>
        <v>0</v>
      </c>
      <c r="Q74" s="173">
        <f ca="1">IF(LEN(B74)&gt;0,'1-3'!Q74-'1-3'!P74,"")</f>
        <v>0</v>
      </c>
      <c r="R74" s="174"/>
      <c r="AA74" s="161">
        <f>ROW()</f>
        <v>74</v>
      </c>
      <c r="AB74" s="197" t="e">
        <f t="shared" ca="1" si="11"/>
        <v>#N/A</v>
      </c>
      <c r="AC74" s="197" t="e">
        <f t="shared" ca="1" si="12"/>
        <v>#N/A</v>
      </c>
      <c r="AD74" s="198" t="e">
        <f t="shared" ca="1" si="22"/>
        <v>#N/A</v>
      </c>
      <c r="AE74" s="197" t="e">
        <f t="shared" ca="1" si="23"/>
        <v>#N/A</v>
      </c>
      <c r="AF74" s="198" t="e">
        <f t="shared" ca="1" si="24"/>
        <v>#N/A</v>
      </c>
      <c r="AG74" s="197" t="e">
        <f t="shared" ca="1" si="25"/>
        <v>#N/A</v>
      </c>
      <c r="AH74" s="197" t="e">
        <f t="shared" ca="1" si="17"/>
        <v>#N/A</v>
      </c>
      <c r="AI74" s="199" t="e">
        <f t="shared" ca="1" si="18"/>
        <v>#N/A</v>
      </c>
      <c r="AJ74" s="197" t="e">
        <f t="shared" ca="1" si="19"/>
        <v>#N/A</v>
      </c>
      <c r="AK74" s="197" t="e">
        <f t="shared" ca="1" si="20"/>
        <v>#N/A</v>
      </c>
    </row>
    <row r="75" spans="1:37" ht="27" customHeight="1" x14ac:dyDescent="0.2">
      <c r="A75" s="51">
        <f>'OSNOVNA PLAČA'!A69</f>
        <v>60</v>
      </c>
      <c r="B75" s="157" t="str">
        <f t="shared" ca="1" si="21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1">
        <f ca="1">IF(LEN(B75)&gt;0,SUM('OBRAČUNANA OSNOVNA PLAČA'!H69:J69),"")</f>
        <v>0</v>
      </c>
      <c r="F75" s="55"/>
      <c r="G75" s="55"/>
      <c r="H75" s="55"/>
      <c r="I75" s="55"/>
      <c r="J75" s="55"/>
      <c r="K75" s="172">
        <f t="shared" si="5"/>
        <v>0</v>
      </c>
      <c r="L75" s="120">
        <f t="shared" ca="1" si="6"/>
        <v>0</v>
      </c>
      <c r="M75" s="120">
        <f t="shared" ca="1" si="7"/>
        <v>0</v>
      </c>
      <c r="N75" s="120">
        <f t="shared" ca="1" si="8"/>
        <v>0</v>
      </c>
      <c r="O75" s="120">
        <f t="shared" ca="1" si="9"/>
        <v>0</v>
      </c>
      <c r="P75" s="173">
        <f t="shared" ca="1" si="10"/>
        <v>0</v>
      </c>
      <c r="Q75" s="173">
        <f ca="1">IF(LEN(B75)&gt;0,'1-3'!Q75-'1-3'!P75,"")</f>
        <v>0</v>
      </c>
      <c r="R75" s="174"/>
      <c r="AA75" s="161">
        <f>ROW()</f>
        <v>75</v>
      </c>
      <c r="AB75" s="197" t="e">
        <f t="shared" ca="1" si="11"/>
        <v>#N/A</v>
      </c>
      <c r="AC75" s="197" t="e">
        <f t="shared" ca="1" si="12"/>
        <v>#N/A</v>
      </c>
      <c r="AD75" s="198" t="e">
        <f t="shared" ca="1" si="22"/>
        <v>#N/A</v>
      </c>
      <c r="AE75" s="197" t="e">
        <f t="shared" ca="1" si="23"/>
        <v>#N/A</v>
      </c>
      <c r="AF75" s="198" t="e">
        <f t="shared" ca="1" si="24"/>
        <v>#N/A</v>
      </c>
      <c r="AG75" s="197" t="e">
        <f t="shared" ca="1" si="25"/>
        <v>#N/A</v>
      </c>
      <c r="AH75" s="197" t="e">
        <f t="shared" ca="1" si="17"/>
        <v>#N/A</v>
      </c>
      <c r="AI75" s="199" t="e">
        <f t="shared" ca="1" si="18"/>
        <v>#N/A</v>
      </c>
      <c r="AJ75" s="197" t="e">
        <f t="shared" ca="1" si="19"/>
        <v>#N/A</v>
      </c>
      <c r="AK75" s="197" t="e">
        <f t="shared" ca="1" si="20"/>
        <v>#N/A</v>
      </c>
    </row>
    <row r="76" spans="1:37" ht="27" customHeight="1" x14ac:dyDescent="0.2">
      <c r="A76" s="51">
        <f>'OSNOVNA PLAČA'!A70</f>
        <v>61</v>
      </c>
      <c r="B76" s="157" t="str">
        <f t="shared" ca="1" si="21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1">
        <f ca="1">IF(LEN(B76)&gt;0,SUM('OBRAČUNANA OSNOVNA PLAČA'!H70:J70),"")</f>
        <v>0</v>
      </c>
      <c r="F76" s="55"/>
      <c r="G76" s="55"/>
      <c r="H76" s="55"/>
      <c r="I76" s="55"/>
      <c r="J76" s="55"/>
      <c r="K76" s="172">
        <f t="shared" si="5"/>
        <v>0</v>
      </c>
      <c r="L76" s="120">
        <f t="shared" ca="1" si="6"/>
        <v>0</v>
      </c>
      <c r="M76" s="120">
        <f t="shared" ca="1" si="7"/>
        <v>0</v>
      </c>
      <c r="N76" s="120">
        <f t="shared" ca="1" si="8"/>
        <v>0</v>
      </c>
      <c r="O76" s="120">
        <f t="shared" ca="1" si="9"/>
        <v>0</v>
      </c>
      <c r="P76" s="173">
        <f t="shared" ca="1" si="10"/>
        <v>0</v>
      </c>
      <c r="Q76" s="173">
        <f ca="1">IF(LEN(B76)&gt;0,'1-3'!Q76-'1-3'!P76,"")</f>
        <v>0</v>
      </c>
      <c r="R76" s="174"/>
      <c r="AA76" s="161">
        <f>ROW()</f>
        <v>76</v>
      </c>
      <c r="AB76" s="197" t="e">
        <f t="shared" ca="1" si="11"/>
        <v>#N/A</v>
      </c>
      <c r="AC76" s="197" t="e">
        <f t="shared" ca="1" si="12"/>
        <v>#N/A</v>
      </c>
      <c r="AD76" s="198" t="e">
        <f t="shared" ca="1" si="22"/>
        <v>#N/A</v>
      </c>
      <c r="AE76" s="197" t="e">
        <f t="shared" ca="1" si="23"/>
        <v>#N/A</v>
      </c>
      <c r="AF76" s="198" t="e">
        <f t="shared" ca="1" si="24"/>
        <v>#N/A</v>
      </c>
      <c r="AG76" s="197" t="e">
        <f t="shared" ca="1" si="25"/>
        <v>#N/A</v>
      </c>
      <c r="AH76" s="197" t="e">
        <f t="shared" ca="1" si="17"/>
        <v>#N/A</v>
      </c>
      <c r="AI76" s="199" t="e">
        <f t="shared" ca="1" si="18"/>
        <v>#N/A</v>
      </c>
      <c r="AJ76" s="197" t="e">
        <f t="shared" ca="1" si="19"/>
        <v>#N/A</v>
      </c>
      <c r="AK76" s="197" t="e">
        <f t="shared" ca="1" si="20"/>
        <v>#N/A</v>
      </c>
    </row>
    <row r="77" spans="1:37" ht="27" customHeight="1" x14ac:dyDescent="0.2">
      <c r="A77" s="51">
        <f>'OSNOVNA PLAČA'!A71</f>
        <v>62</v>
      </c>
      <c r="B77" s="157" t="str">
        <f t="shared" ca="1" si="21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1">
        <f ca="1">IF(LEN(B77)&gt;0,SUM('OBRAČUNANA OSNOVNA PLAČA'!H71:J71),"")</f>
        <v>0</v>
      </c>
      <c r="F77" s="55"/>
      <c r="G77" s="55"/>
      <c r="H77" s="55"/>
      <c r="I77" s="55"/>
      <c r="J77" s="55"/>
      <c r="K77" s="172">
        <f t="shared" si="5"/>
        <v>0</v>
      </c>
      <c r="L77" s="120">
        <f t="shared" ca="1" si="6"/>
        <v>0</v>
      </c>
      <c r="M77" s="120">
        <f t="shared" ca="1" si="7"/>
        <v>0</v>
      </c>
      <c r="N77" s="120">
        <f t="shared" ca="1" si="8"/>
        <v>0</v>
      </c>
      <c r="O77" s="120">
        <f t="shared" ca="1" si="9"/>
        <v>0</v>
      </c>
      <c r="P77" s="173">
        <f t="shared" ca="1" si="10"/>
        <v>0</v>
      </c>
      <c r="Q77" s="173">
        <f ca="1">IF(LEN(B77)&gt;0,'1-3'!Q77-'1-3'!P77,"")</f>
        <v>0</v>
      </c>
      <c r="R77" s="174"/>
      <c r="AA77" s="161">
        <f>ROW()</f>
        <v>77</v>
      </c>
      <c r="AB77" s="197" t="e">
        <f t="shared" ca="1" si="11"/>
        <v>#N/A</v>
      </c>
      <c r="AC77" s="197" t="e">
        <f t="shared" ca="1" si="12"/>
        <v>#N/A</v>
      </c>
      <c r="AD77" s="198" t="e">
        <f t="shared" ca="1" si="22"/>
        <v>#N/A</v>
      </c>
      <c r="AE77" s="197" t="e">
        <f t="shared" ca="1" si="23"/>
        <v>#N/A</v>
      </c>
      <c r="AF77" s="198" t="e">
        <f t="shared" ca="1" si="24"/>
        <v>#N/A</v>
      </c>
      <c r="AG77" s="197" t="e">
        <f t="shared" ca="1" si="25"/>
        <v>#N/A</v>
      </c>
      <c r="AH77" s="197" t="e">
        <f t="shared" ca="1" si="17"/>
        <v>#N/A</v>
      </c>
      <c r="AI77" s="199" t="e">
        <f t="shared" ca="1" si="18"/>
        <v>#N/A</v>
      </c>
      <c r="AJ77" s="197" t="e">
        <f t="shared" ca="1" si="19"/>
        <v>#N/A</v>
      </c>
      <c r="AK77" s="197" t="e">
        <f t="shared" ca="1" si="20"/>
        <v>#N/A</v>
      </c>
    </row>
    <row r="78" spans="1:37" ht="27" customHeight="1" x14ac:dyDescent="0.2">
      <c r="A78" s="51">
        <f>'OSNOVNA PLAČA'!A72</f>
        <v>63</v>
      </c>
      <c r="B78" s="157" t="str">
        <f t="shared" ca="1" si="21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1">
        <f ca="1">IF(LEN(B78)&gt;0,SUM('OBRAČUNANA OSNOVNA PLAČA'!H72:J72),"")</f>
        <v>0</v>
      </c>
      <c r="F78" s="55"/>
      <c r="G78" s="55"/>
      <c r="H78" s="55"/>
      <c r="I78" s="55"/>
      <c r="J78" s="55"/>
      <c r="K78" s="172">
        <f t="shared" si="5"/>
        <v>0</v>
      </c>
      <c r="L78" s="120">
        <f t="shared" ca="1" si="6"/>
        <v>0</v>
      </c>
      <c r="M78" s="120">
        <f t="shared" ca="1" si="7"/>
        <v>0</v>
      </c>
      <c r="N78" s="120">
        <f t="shared" ca="1" si="8"/>
        <v>0</v>
      </c>
      <c r="O78" s="120">
        <f t="shared" ca="1" si="9"/>
        <v>0</v>
      </c>
      <c r="P78" s="173">
        <f t="shared" ca="1" si="10"/>
        <v>0</v>
      </c>
      <c r="Q78" s="173">
        <f ca="1">IF(LEN(B78)&gt;0,'1-3'!Q78-'1-3'!P78,"")</f>
        <v>0</v>
      </c>
      <c r="R78" s="174"/>
      <c r="AA78" s="161">
        <f>ROW()</f>
        <v>78</v>
      </c>
      <c r="AB78" s="197" t="e">
        <f t="shared" ca="1" si="11"/>
        <v>#N/A</v>
      </c>
      <c r="AC78" s="197" t="e">
        <f t="shared" ca="1" si="12"/>
        <v>#N/A</v>
      </c>
      <c r="AD78" s="198" t="e">
        <f t="shared" ca="1" si="22"/>
        <v>#N/A</v>
      </c>
      <c r="AE78" s="197" t="e">
        <f t="shared" ca="1" si="23"/>
        <v>#N/A</v>
      </c>
      <c r="AF78" s="198" t="e">
        <f t="shared" ca="1" si="24"/>
        <v>#N/A</v>
      </c>
      <c r="AG78" s="197" t="e">
        <f t="shared" ca="1" si="25"/>
        <v>#N/A</v>
      </c>
      <c r="AH78" s="197" t="e">
        <f t="shared" ca="1" si="17"/>
        <v>#N/A</v>
      </c>
      <c r="AI78" s="199" t="e">
        <f t="shared" ca="1" si="18"/>
        <v>#N/A</v>
      </c>
      <c r="AJ78" s="197" t="e">
        <f t="shared" ca="1" si="19"/>
        <v>#N/A</v>
      </c>
      <c r="AK78" s="197" t="e">
        <f t="shared" ca="1" si="20"/>
        <v>#N/A</v>
      </c>
    </row>
    <row r="79" spans="1:37" ht="27" customHeight="1" x14ac:dyDescent="0.2">
      <c r="A79" s="51">
        <f>'OSNOVNA PLAČA'!A73</f>
        <v>64</v>
      </c>
      <c r="B79" s="157" t="str">
        <f t="shared" ca="1" si="21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1">
        <f ca="1">IF(LEN(B79)&gt;0,SUM('OBRAČUNANA OSNOVNA PLAČA'!H73:J73),"")</f>
        <v>0</v>
      </c>
      <c r="F79" s="55"/>
      <c r="G79" s="55"/>
      <c r="H79" s="55"/>
      <c r="I79" s="55"/>
      <c r="J79" s="55"/>
      <c r="K79" s="172">
        <f t="shared" si="5"/>
        <v>0</v>
      </c>
      <c r="L79" s="120">
        <f t="shared" ca="1" si="6"/>
        <v>0</v>
      </c>
      <c r="M79" s="120">
        <f t="shared" ca="1" si="7"/>
        <v>0</v>
      </c>
      <c r="N79" s="120">
        <f t="shared" ca="1" si="8"/>
        <v>0</v>
      </c>
      <c r="O79" s="120">
        <f t="shared" ca="1" si="9"/>
        <v>0</v>
      </c>
      <c r="P79" s="173">
        <f t="shared" ca="1" si="10"/>
        <v>0</v>
      </c>
      <c r="Q79" s="173">
        <f ca="1">IF(LEN(B79)&gt;0,'1-3'!Q79-'1-3'!P79,"")</f>
        <v>0</v>
      </c>
      <c r="R79" s="174"/>
      <c r="AA79" s="161">
        <f>ROW()</f>
        <v>79</v>
      </c>
      <c r="AB79" s="197" t="e">
        <f t="shared" ca="1" si="11"/>
        <v>#N/A</v>
      </c>
      <c r="AC79" s="197" t="e">
        <f t="shared" ca="1" si="12"/>
        <v>#N/A</v>
      </c>
      <c r="AD79" s="198" t="e">
        <f t="shared" ca="1" si="22"/>
        <v>#N/A</v>
      </c>
      <c r="AE79" s="197" t="e">
        <f t="shared" ca="1" si="23"/>
        <v>#N/A</v>
      </c>
      <c r="AF79" s="198" t="e">
        <f t="shared" ca="1" si="24"/>
        <v>#N/A</v>
      </c>
      <c r="AG79" s="197" t="e">
        <f t="shared" ca="1" si="25"/>
        <v>#N/A</v>
      </c>
      <c r="AH79" s="197" t="e">
        <f t="shared" ca="1" si="17"/>
        <v>#N/A</v>
      </c>
      <c r="AI79" s="199" t="e">
        <f t="shared" ca="1" si="18"/>
        <v>#N/A</v>
      </c>
      <c r="AJ79" s="197" t="e">
        <f t="shared" ca="1" si="19"/>
        <v>#N/A</v>
      </c>
      <c r="AK79" s="197" t="e">
        <f t="shared" ca="1" si="20"/>
        <v>#N/A</v>
      </c>
    </row>
    <row r="80" spans="1:37" ht="27" customHeight="1" x14ac:dyDescent="0.2">
      <c r="A80" s="51">
        <f>'OSNOVNA PLAČA'!A74</f>
        <v>65</v>
      </c>
      <c r="B80" s="157" t="str">
        <f t="shared" ref="B80:B115" ca="1" si="26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1">
        <f ca="1">IF(LEN(B80)&gt;0,SUM('OBRAČUNANA OSNOVNA PLAČA'!H74:J74),"")</f>
        <v>0</v>
      </c>
      <c r="F80" s="55"/>
      <c r="G80" s="55"/>
      <c r="H80" s="55"/>
      <c r="I80" s="55"/>
      <c r="J80" s="55"/>
      <c r="K80" s="172">
        <f t="shared" ref="K80:K115" si="27">+F80+G80+H80+I80+J80</f>
        <v>0</v>
      </c>
      <c r="L80" s="120">
        <f t="shared" ref="L80:L115" ca="1" si="28">IF(LEN(B80)&gt;0,K80/5,"")</f>
        <v>0</v>
      </c>
      <c r="M80" s="120">
        <f t="shared" ref="M80:M115" ca="1" si="29">IF(LEN(B80)&gt;0,E80*L80,"")</f>
        <v>0</v>
      </c>
      <c r="N80" s="120">
        <f t="shared" ref="N80:N115" ca="1" si="30">IF(LEN(B80)&gt;0,L80*$O$117,"")</f>
        <v>0</v>
      </c>
      <c r="O80" s="120">
        <f t="shared" ref="O80:O115" ca="1" si="31">IF(LEN(B80)&gt;0,E80*N80,"")</f>
        <v>0</v>
      </c>
      <c r="P80" s="173">
        <f t="shared" ref="P80:P115" ca="1" si="32">MIN(O80,Q80)</f>
        <v>0</v>
      </c>
      <c r="Q80" s="173">
        <f ca="1">IF(LEN(B80)&gt;0,'1-3'!Q80-'1-3'!P80,"")</f>
        <v>0</v>
      </c>
      <c r="R80" s="174"/>
      <c r="AA80" s="161">
        <f>ROW()</f>
        <v>80</v>
      </c>
      <c r="AB80" s="197" t="e">
        <f t="shared" ref="AB80:AB115" ca="1" si="33">IF($AN$3=1,0,INDIRECT( "'" &amp; $AN$2 &amp; "'!P" &amp; TEXT($AA80,0)))</f>
        <v>#N/A</v>
      </c>
      <c r="AC80" s="197" t="e">
        <f t="shared" ref="AC80:AC115" ca="1" si="34">IF($AN$3=1,(INDIRECT( "'" &amp; $AC$2 &amp; "'!F" &amp; TEXT($AA80-6,0))*2/12+INDIRECT( "'" &amp; $AC$2 &amp; "'!G" &amp; TEXT($AA80-6,0))*10/12)*2,INDIRECT( "'" &amp; $AN$2 &amp; "'!Q" &amp; TEXT($AA80,0)))</f>
        <v>#N/A</v>
      </c>
      <c r="AD80" s="198" t="e">
        <f t="shared" ref="AD80:AD111" ca="1" si="35">IF(AB80&gt;=AC80,"-",$K80/(5*MAX($L$121:$L$122)))</f>
        <v>#N/A</v>
      </c>
      <c r="AE80" s="197" t="e">
        <f t="shared" ref="AE80:AE115" ca="1" si="36">IF(AB80&gt;=AC80,"-",$K80/(5*MAX($L$121:$L$122))*AJ80)</f>
        <v>#N/A</v>
      </c>
      <c r="AF80" s="198" t="e">
        <f t="shared" ref="AF80:AF115" ca="1" si="37">IF(AD80="-","-",AD80*$AE$117)</f>
        <v>#N/A</v>
      </c>
      <c r="AG80" s="197" t="e">
        <f t="shared" ref="AG80:AG115" ca="1" si="38">IF(AE80="-","-",AE80*$AE$117)</f>
        <v>#N/A</v>
      </c>
      <c r="AH80" s="197" t="e">
        <f t="shared" ref="AH80:AH115" ca="1" si="39">IF(AF80="-",0,MIN(AG80,Q80))</f>
        <v>#N/A</v>
      </c>
      <c r="AI80" s="199" t="e">
        <f t="shared" ref="AI80:AI115" ca="1" si="40">+AC80-AB80</f>
        <v>#N/A</v>
      </c>
      <c r="AJ80" s="197" t="e">
        <f t="shared" ref="AJ80:AJ115" ca="1" si="41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197" t="e">
        <f t="shared" ref="AK80:AK115" ca="1" si="4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">
      <c r="A81" s="51">
        <f>'OSNOVNA PLAČA'!A75</f>
        <v>66</v>
      </c>
      <c r="B81" s="157" t="str">
        <f t="shared" ca="1" si="26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1">
        <f ca="1">IF(LEN(B81)&gt;0,SUM('OBRAČUNANA OSNOVNA PLAČA'!H75:J75),"")</f>
        <v>0</v>
      </c>
      <c r="F81" s="55"/>
      <c r="G81" s="55"/>
      <c r="H81" s="55"/>
      <c r="I81" s="55"/>
      <c r="J81" s="55"/>
      <c r="K81" s="172">
        <f t="shared" si="27"/>
        <v>0</v>
      </c>
      <c r="L81" s="120">
        <f t="shared" ca="1" si="28"/>
        <v>0</v>
      </c>
      <c r="M81" s="120">
        <f t="shared" ca="1" si="29"/>
        <v>0</v>
      </c>
      <c r="N81" s="120">
        <f t="shared" ca="1" si="30"/>
        <v>0</v>
      </c>
      <c r="O81" s="120">
        <f t="shared" ca="1" si="31"/>
        <v>0</v>
      </c>
      <c r="P81" s="173">
        <f t="shared" ca="1" si="32"/>
        <v>0</v>
      </c>
      <c r="Q81" s="173">
        <f ca="1">IF(LEN(B81)&gt;0,'1-3'!Q81-'1-3'!P81,"")</f>
        <v>0</v>
      </c>
      <c r="R81" s="174"/>
      <c r="AA81" s="161">
        <f>ROW()</f>
        <v>81</v>
      </c>
      <c r="AB81" s="197" t="e">
        <f t="shared" ca="1" si="33"/>
        <v>#N/A</v>
      </c>
      <c r="AC81" s="197" t="e">
        <f t="shared" ca="1" si="34"/>
        <v>#N/A</v>
      </c>
      <c r="AD81" s="198" t="e">
        <f t="shared" ca="1" si="35"/>
        <v>#N/A</v>
      </c>
      <c r="AE81" s="197" t="e">
        <f t="shared" ca="1" si="36"/>
        <v>#N/A</v>
      </c>
      <c r="AF81" s="198" t="e">
        <f t="shared" ca="1" si="37"/>
        <v>#N/A</v>
      </c>
      <c r="AG81" s="197" t="e">
        <f t="shared" ca="1" si="38"/>
        <v>#N/A</v>
      </c>
      <c r="AH81" s="197" t="e">
        <f t="shared" ca="1" si="39"/>
        <v>#N/A</v>
      </c>
      <c r="AI81" s="199" t="e">
        <f t="shared" ca="1" si="40"/>
        <v>#N/A</v>
      </c>
      <c r="AJ81" s="197" t="e">
        <f t="shared" ca="1" si="41"/>
        <v>#N/A</v>
      </c>
      <c r="AK81" s="197" t="e">
        <f t="shared" ca="1" si="42"/>
        <v>#N/A</v>
      </c>
    </row>
    <row r="82" spans="1:37" ht="27" customHeight="1" x14ac:dyDescent="0.2">
      <c r="A82" s="51">
        <f>'OSNOVNA PLAČA'!A76</f>
        <v>67</v>
      </c>
      <c r="B82" s="157" t="str">
        <f t="shared" ca="1" si="26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1">
        <f ca="1">IF(LEN(B82)&gt;0,SUM('OBRAČUNANA OSNOVNA PLAČA'!H76:J76),"")</f>
        <v>0</v>
      </c>
      <c r="F82" s="55"/>
      <c r="G82" s="55"/>
      <c r="H82" s="55"/>
      <c r="I82" s="55"/>
      <c r="J82" s="55"/>
      <c r="K82" s="172">
        <f t="shared" si="27"/>
        <v>0</v>
      </c>
      <c r="L82" s="120">
        <f t="shared" ca="1" si="28"/>
        <v>0</v>
      </c>
      <c r="M82" s="120">
        <f t="shared" ca="1" si="29"/>
        <v>0</v>
      </c>
      <c r="N82" s="120">
        <f t="shared" ca="1" si="30"/>
        <v>0</v>
      </c>
      <c r="O82" s="120">
        <f t="shared" ca="1" si="31"/>
        <v>0</v>
      </c>
      <c r="P82" s="173">
        <f t="shared" ca="1" si="32"/>
        <v>0</v>
      </c>
      <c r="Q82" s="173">
        <f ca="1">IF(LEN(B82)&gt;0,'1-3'!Q82-'1-3'!P82,"")</f>
        <v>0</v>
      </c>
      <c r="R82" s="174"/>
      <c r="AA82" s="161">
        <f>ROW()</f>
        <v>82</v>
      </c>
      <c r="AB82" s="197" t="e">
        <f t="shared" ca="1" si="33"/>
        <v>#N/A</v>
      </c>
      <c r="AC82" s="197" t="e">
        <f t="shared" ca="1" si="34"/>
        <v>#N/A</v>
      </c>
      <c r="AD82" s="198" t="e">
        <f t="shared" ca="1" si="35"/>
        <v>#N/A</v>
      </c>
      <c r="AE82" s="197" t="e">
        <f t="shared" ca="1" si="36"/>
        <v>#N/A</v>
      </c>
      <c r="AF82" s="198" t="e">
        <f t="shared" ca="1" si="37"/>
        <v>#N/A</v>
      </c>
      <c r="AG82" s="197" t="e">
        <f t="shared" ca="1" si="38"/>
        <v>#N/A</v>
      </c>
      <c r="AH82" s="197" t="e">
        <f t="shared" ca="1" si="39"/>
        <v>#N/A</v>
      </c>
      <c r="AI82" s="199" t="e">
        <f t="shared" ca="1" si="40"/>
        <v>#N/A</v>
      </c>
      <c r="AJ82" s="197" t="e">
        <f t="shared" ca="1" si="41"/>
        <v>#N/A</v>
      </c>
      <c r="AK82" s="197" t="e">
        <f t="shared" ca="1" si="42"/>
        <v>#N/A</v>
      </c>
    </row>
    <row r="83" spans="1:37" ht="27" customHeight="1" x14ac:dyDescent="0.2">
      <c r="A83" s="51">
        <f>'OSNOVNA PLAČA'!A77</f>
        <v>68</v>
      </c>
      <c r="B83" s="157" t="str">
        <f t="shared" ca="1" si="26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1">
        <f ca="1">IF(LEN(B83)&gt;0,SUM('OBRAČUNANA OSNOVNA PLAČA'!H77:J77),"")</f>
        <v>0</v>
      </c>
      <c r="F83" s="55"/>
      <c r="G83" s="55"/>
      <c r="H83" s="55"/>
      <c r="I83" s="55"/>
      <c r="J83" s="55"/>
      <c r="K83" s="172">
        <f t="shared" si="27"/>
        <v>0</v>
      </c>
      <c r="L83" s="120">
        <f t="shared" ca="1" si="28"/>
        <v>0</v>
      </c>
      <c r="M83" s="120">
        <f t="shared" ca="1" si="29"/>
        <v>0</v>
      </c>
      <c r="N83" s="120">
        <f t="shared" ca="1" si="30"/>
        <v>0</v>
      </c>
      <c r="O83" s="120">
        <f t="shared" ca="1" si="31"/>
        <v>0</v>
      </c>
      <c r="P83" s="173">
        <f t="shared" ca="1" si="32"/>
        <v>0</v>
      </c>
      <c r="Q83" s="173">
        <f ca="1">IF(LEN(B83)&gt;0,'1-3'!Q83-'1-3'!P83,"")</f>
        <v>0</v>
      </c>
      <c r="R83" s="174"/>
      <c r="AA83" s="161">
        <f>ROW()</f>
        <v>83</v>
      </c>
      <c r="AB83" s="197" t="e">
        <f t="shared" ca="1" si="33"/>
        <v>#N/A</v>
      </c>
      <c r="AC83" s="197" t="e">
        <f t="shared" ca="1" si="34"/>
        <v>#N/A</v>
      </c>
      <c r="AD83" s="198" t="e">
        <f t="shared" ca="1" si="35"/>
        <v>#N/A</v>
      </c>
      <c r="AE83" s="197" t="e">
        <f t="shared" ca="1" si="36"/>
        <v>#N/A</v>
      </c>
      <c r="AF83" s="198" t="e">
        <f t="shared" ca="1" si="37"/>
        <v>#N/A</v>
      </c>
      <c r="AG83" s="197" t="e">
        <f t="shared" ca="1" si="38"/>
        <v>#N/A</v>
      </c>
      <c r="AH83" s="197" t="e">
        <f t="shared" ca="1" si="39"/>
        <v>#N/A</v>
      </c>
      <c r="AI83" s="199" t="e">
        <f t="shared" ca="1" si="40"/>
        <v>#N/A</v>
      </c>
      <c r="AJ83" s="197" t="e">
        <f t="shared" ca="1" si="41"/>
        <v>#N/A</v>
      </c>
      <c r="AK83" s="197" t="e">
        <f t="shared" ca="1" si="42"/>
        <v>#N/A</v>
      </c>
    </row>
    <row r="84" spans="1:37" ht="27" customHeight="1" x14ac:dyDescent="0.2">
      <c r="A84" s="51">
        <f>'OSNOVNA PLAČA'!A78</f>
        <v>69</v>
      </c>
      <c r="B84" s="157" t="str">
        <f t="shared" ca="1" si="26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1">
        <f ca="1">IF(LEN(B84)&gt;0,SUM('OBRAČUNANA OSNOVNA PLAČA'!H78:J78),"")</f>
        <v>0</v>
      </c>
      <c r="F84" s="55"/>
      <c r="G84" s="55"/>
      <c r="H84" s="55"/>
      <c r="I84" s="55"/>
      <c r="J84" s="55"/>
      <c r="K84" s="172">
        <f t="shared" si="27"/>
        <v>0</v>
      </c>
      <c r="L84" s="120">
        <f t="shared" ca="1" si="28"/>
        <v>0</v>
      </c>
      <c r="M84" s="120">
        <f t="shared" ca="1" si="29"/>
        <v>0</v>
      </c>
      <c r="N84" s="120">
        <f t="shared" ca="1" si="30"/>
        <v>0</v>
      </c>
      <c r="O84" s="120">
        <f t="shared" ca="1" si="31"/>
        <v>0</v>
      </c>
      <c r="P84" s="173">
        <f t="shared" ca="1" si="32"/>
        <v>0</v>
      </c>
      <c r="Q84" s="173">
        <f ca="1">IF(LEN(B84)&gt;0,'1-3'!Q84-'1-3'!P84,"")</f>
        <v>0</v>
      </c>
      <c r="R84" s="174"/>
      <c r="AA84" s="161">
        <f>ROW()</f>
        <v>84</v>
      </c>
      <c r="AB84" s="197" t="e">
        <f t="shared" ca="1" si="33"/>
        <v>#N/A</v>
      </c>
      <c r="AC84" s="197" t="e">
        <f t="shared" ca="1" si="34"/>
        <v>#N/A</v>
      </c>
      <c r="AD84" s="198" t="e">
        <f t="shared" ca="1" si="35"/>
        <v>#N/A</v>
      </c>
      <c r="AE84" s="197" t="e">
        <f t="shared" ca="1" si="36"/>
        <v>#N/A</v>
      </c>
      <c r="AF84" s="198" t="e">
        <f t="shared" ca="1" si="37"/>
        <v>#N/A</v>
      </c>
      <c r="AG84" s="197" t="e">
        <f t="shared" ca="1" si="38"/>
        <v>#N/A</v>
      </c>
      <c r="AH84" s="197" t="e">
        <f t="shared" ca="1" si="39"/>
        <v>#N/A</v>
      </c>
      <c r="AI84" s="199" t="e">
        <f t="shared" ca="1" si="40"/>
        <v>#N/A</v>
      </c>
      <c r="AJ84" s="197" t="e">
        <f t="shared" ca="1" si="41"/>
        <v>#N/A</v>
      </c>
      <c r="AK84" s="197" t="e">
        <f t="shared" ca="1" si="42"/>
        <v>#N/A</v>
      </c>
    </row>
    <row r="85" spans="1:37" ht="27" customHeight="1" x14ac:dyDescent="0.2">
      <c r="A85" s="51">
        <f>'OSNOVNA PLAČA'!A79</f>
        <v>70</v>
      </c>
      <c r="B85" s="157" t="str">
        <f t="shared" ca="1" si="26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1">
        <f ca="1">IF(LEN(B85)&gt;0,SUM('OBRAČUNANA OSNOVNA PLAČA'!H79:J79),"")</f>
        <v>0</v>
      </c>
      <c r="F85" s="55"/>
      <c r="G85" s="55"/>
      <c r="H85" s="55"/>
      <c r="I85" s="55"/>
      <c r="J85" s="55"/>
      <c r="K85" s="172">
        <f t="shared" si="27"/>
        <v>0</v>
      </c>
      <c r="L85" s="120">
        <f t="shared" ca="1" si="28"/>
        <v>0</v>
      </c>
      <c r="M85" s="120">
        <f t="shared" ca="1" si="29"/>
        <v>0</v>
      </c>
      <c r="N85" s="120">
        <f t="shared" ca="1" si="30"/>
        <v>0</v>
      </c>
      <c r="O85" s="120">
        <f t="shared" ca="1" si="31"/>
        <v>0</v>
      </c>
      <c r="P85" s="173">
        <f t="shared" ca="1" si="32"/>
        <v>0</v>
      </c>
      <c r="Q85" s="173">
        <f ca="1">IF(LEN(B85)&gt;0,'1-3'!Q85-'1-3'!P85,"")</f>
        <v>0</v>
      </c>
      <c r="R85" s="174"/>
      <c r="AA85" s="161">
        <f>ROW()</f>
        <v>85</v>
      </c>
      <c r="AB85" s="197" t="e">
        <f t="shared" ca="1" si="33"/>
        <v>#N/A</v>
      </c>
      <c r="AC85" s="197" t="e">
        <f t="shared" ca="1" si="34"/>
        <v>#N/A</v>
      </c>
      <c r="AD85" s="198" t="e">
        <f t="shared" ca="1" si="35"/>
        <v>#N/A</v>
      </c>
      <c r="AE85" s="197" t="e">
        <f t="shared" ca="1" si="36"/>
        <v>#N/A</v>
      </c>
      <c r="AF85" s="198" t="e">
        <f t="shared" ca="1" si="37"/>
        <v>#N/A</v>
      </c>
      <c r="AG85" s="197" t="e">
        <f t="shared" ca="1" si="38"/>
        <v>#N/A</v>
      </c>
      <c r="AH85" s="197" t="e">
        <f t="shared" ca="1" si="39"/>
        <v>#N/A</v>
      </c>
      <c r="AI85" s="199" t="e">
        <f t="shared" ca="1" si="40"/>
        <v>#N/A</v>
      </c>
      <c r="AJ85" s="197" t="e">
        <f t="shared" ca="1" si="41"/>
        <v>#N/A</v>
      </c>
      <c r="AK85" s="197" t="e">
        <f t="shared" ca="1" si="42"/>
        <v>#N/A</v>
      </c>
    </row>
    <row r="86" spans="1:37" ht="27" customHeight="1" x14ac:dyDescent="0.2">
      <c r="A86" s="51">
        <f>'OSNOVNA PLAČA'!A80</f>
        <v>71</v>
      </c>
      <c r="B86" s="157" t="str">
        <f t="shared" ca="1" si="26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1">
        <f ca="1">IF(LEN(B86)&gt;0,SUM('OBRAČUNANA OSNOVNA PLAČA'!H80:J80),"")</f>
        <v>0</v>
      </c>
      <c r="F86" s="55"/>
      <c r="G86" s="55"/>
      <c r="H86" s="55"/>
      <c r="I86" s="55"/>
      <c r="J86" s="55"/>
      <c r="K86" s="172">
        <f t="shared" si="27"/>
        <v>0</v>
      </c>
      <c r="L86" s="120">
        <f t="shared" ca="1" si="28"/>
        <v>0</v>
      </c>
      <c r="M86" s="120">
        <f t="shared" ca="1" si="29"/>
        <v>0</v>
      </c>
      <c r="N86" s="120">
        <f t="shared" ca="1" si="30"/>
        <v>0</v>
      </c>
      <c r="O86" s="120">
        <f t="shared" ca="1" si="31"/>
        <v>0</v>
      </c>
      <c r="P86" s="173">
        <f t="shared" ca="1" si="32"/>
        <v>0</v>
      </c>
      <c r="Q86" s="173">
        <f ca="1">IF(LEN(B86)&gt;0,'1-3'!Q86-'1-3'!P86,"")</f>
        <v>0</v>
      </c>
      <c r="R86" s="174"/>
      <c r="AA86" s="161">
        <f>ROW()</f>
        <v>86</v>
      </c>
      <c r="AB86" s="197" t="e">
        <f t="shared" ca="1" si="33"/>
        <v>#N/A</v>
      </c>
      <c r="AC86" s="197" t="e">
        <f t="shared" ca="1" si="34"/>
        <v>#N/A</v>
      </c>
      <c r="AD86" s="198" t="e">
        <f t="shared" ca="1" si="35"/>
        <v>#N/A</v>
      </c>
      <c r="AE86" s="197" t="e">
        <f t="shared" ca="1" si="36"/>
        <v>#N/A</v>
      </c>
      <c r="AF86" s="198" t="e">
        <f t="shared" ca="1" si="37"/>
        <v>#N/A</v>
      </c>
      <c r="AG86" s="197" t="e">
        <f t="shared" ca="1" si="38"/>
        <v>#N/A</v>
      </c>
      <c r="AH86" s="197" t="e">
        <f t="shared" ca="1" si="39"/>
        <v>#N/A</v>
      </c>
      <c r="AI86" s="199" t="e">
        <f t="shared" ca="1" si="40"/>
        <v>#N/A</v>
      </c>
      <c r="AJ86" s="197" t="e">
        <f t="shared" ca="1" si="41"/>
        <v>#N/A</v>
      </c>
      <c r="AK86" s="197" t="e">
        <f t="shared" ca="1" si="42"/>
        <v>#N/A</v>
      </c>
    </row>
    <row r="87" spans="1:37" ht="27" customHeight="1" x14ac:dyDescent="0.2">
      <c r="A87" s="51">
        <f>'OSNOVNA PLAČA'!A81</f>
        <v>72</v>
      </c>
      <c r="B87" s="157" t="str">
        <f t="shared" ca="1" si="26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1">
        <f ca="1">IF(LEN(B87)&gt;0,SUM('OBRAČUNANA OSNOVNA PLAČA'!H81:J81),"")</f>
        <v>0</v>
      </c>
      <c r="F87" s="55"/>
      <c r="G87" s="55"/>
      <c r="H87" s="55"/>
      <c r="I87" s="55"/>
      <c r="J87" s="55"/>
      <c r="K87" s="172">
        <f t="shared" si="27"/>
        <v>0</v>
      </c>
      <c r="L87" s="120">
        <f t="shared" ca="1" si="28"/>
        <v>0</v>
      </c>
      <c r="M87" s="120">
        <f t="shared" ca="1" si="29"/>
        <v>0</v>
      </c>
      <c r="N87" s="120">
        <f t="shared" ca="1" si="30"/>
        <v>0</v>
      </c>
      <c r="O87" s="120">
        <f t="shared" ca="1" si="31"/>
        <v>0</v>
      </c>
      <c r="P87" s="173">
        <f t="shared" ca="1" si="32"/>
        <v>0</v>
      </c>
      <c r="Q87" s="173">
        <f ca="1">IF(LEN(B87)&gt;0,'1-3'!Q87-'1-3'!P87,"")</f>
        <v>0</v>
      </c>
      <c r="R87" s="174"/>
      <c r="AA87" s="161">
        <f>ROW()</f>
        <v>87</v>
      </c>
      <c r="AB87" s="197" t="e">
        <f t="shared" ca="1" si="33"/>
        <v>#N/A</v>
      </c>
      <c r="AC87" s="197" t="e">
        <f t="shared" ca="1" si="34"/>
        <v>#N/A</v>
      </c>
      <c r="AD87" s="198" t="e">
        <f t="shared" ca="1" si="35"/>
        <v>#N/A</v>
      </c>
      <c r="AE87" s="197" t="e">
        <f t="shared" ca="1" si="36"/>
        <v>#N/A</v>
      </c>
      <c r="AF87" s="198" t="e">
        <f t="shared" ca="1" si="37"/>
        <v>#N/A</v>
      </c>
      <c r="AG87" s="197" t="e">
        <f t="shared" ca="1" si="38"/>
        <v>#N/A</v>
      </c>
      <c r="AH87" s="197" t="e">
        <f t="shared" ca="1" si="39"/>
        <v>#N/A</v>
      </c>
      <c r="AI87" s="199" t="e">
        <f t="shared" ca="1" si="40"/>
        <v>#N/A</v>
      </c>
      <c r="AJ87" s="197" t="e">
        <f t="shared" ca="1" si="41"/>
        <v>#N/A</v>
      </c>
      <c r="AK87" s="197" t="e">
        <f t="shared" ca="1" si="42"/>
        <v>#N/A</v>
      </c>
    </row>
    <row r="88" spans="1:37" ht="27" customHeight="1" x14ac:dyDescent="0.2">
      <c r="A88" s="51">
        <f>'OSNOVNA PLAČA'!A82</f>
        <v>73</v>
      </c>
      <c r="B88" s="157" t="str">
        <f t="shared" ca="1" si="26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1">
        <f ca="1">IF(LEN(B88)&gt;0,SUM('OBRAČUNANA OSNOVNA PLAČA'!H82:J82),"")</f>
        <v>0</v>
      </c>
      <c r="F88" s="55"/>
      <c r="G88" s="55"/>
      <c r="H88" s="55"/>
      <c r="I88" s="55"/>
      <c r="J88" s="55"/>
      <c r="K88" s="172">
        <f t="shared" si="27"/>
        <v>0</v>
      </c>
      <c r="L88" s="120">
        <f t="shared" ca="1" si="28"/>
        <v>0</v>
      </c>
      <c r="M88" s="120">
        <f t="shared" ca="1" si="29"/>
        <v>0</v>
      </c>
      <c r="N88" s="120">
        <f t="shared" ca="1" si="30"/>
        <v>0</v>
      </c>
      <c r="O88" s="120">
        <f t="shared" ca="1" si="31"/>
        <v>0</v>
      </c>
      <c r="P88" s="173">
        <f t="shared" ca="1" si="32"/>
        <v>0</v>
      </c>
      <c r="Q88" s="173">
        <f ca="1">IF(LEN(B88)&gt;0,'1-3'!Q88-'1-3'!P88,"")</f>
        <v>0</v>
      </c>
      <c r="R88" s="174"/>
      <c r="AA88" s="161">
        <f>ROW()</f>
        <v>88</v>
      </c>
      <c r="AB88" s="197" t="e">
        <f t="shared" ca="1" si="33"/>
        <v>#N/A</v>
      </c>
      <c r="AC88" s="197" t="e">
        <f t="shared" ca="1" si="34"/>
        <v>#N/A</v>
      </c>
      <c r="AD88" s="198" t="e">
        <f t="shared" ca="1" si="35"/>
        <v>#N/A</v>
      </c>
      <c r="AE88" s="197" t="e">
        <f t="shared" ca="1" si="36"/>
        <v>#N/A</v>
      </c>
      <c r="AF88" s="198" t="e">
        <f t="shared" ca="1" si="37"/>
        <v>#N/A</v>
      </c>
      <c r="AG88" s="197" t="e">
        <f t="shared" ca="1" si="38"/>
        <v>#N/A</v>
      </c>
      <c r="AH88" s="197" t="e">
        <f t="shared" ca="1" si="39"/>
        <v>#N/A</v>
      </c>
      <c r="AI88" s="199" t="e">
        <f t="shared" ca="1" si="40"/>
        <v>#N/A</v>
      </c>
      <c r="AJ88" s="197" t="e">
        <f t="shared" ca="1" si="41"/>
        <v>#N/A</v>
      </c>
      <c r="AK88" s="197" t="e">
        <f t="shared" ca="1" si="42"/>
        <v>#N/A</v>
      </c>
    </row>
    <row r="89" spans="1:37" ht="27" customHeight="1" x14ac:dyDescent="0.2">
      <c r="A89" s="51">
        <f>'OSNOVNA PLAČA'!A83</f>
        <v>74</v>
      </c>
      <c r="B89" s="157" t="str">
        <f t="shared" ca="1" si="26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1">
        <f ca="1">IF(LEN(B89)&gt;0,SUM('OBRAČUNANA OSNOVNA PLAČA'!H83:J83),"")</f>
        <v>0</v>
      </c>
      <c r="F89" s="55"/>
      <c r="G89" s="55"/>
      <c r="H89" s="55"/>
      <c r="I89" s="55"/>
      <c r="J89" s="55"/>
      <c r="K89" s="172">
        <f t="shared" si="27"/>
        <v>0</v>
      </c>
      <c r="L89" s="120">
        <f t="shared" ca="1" si="28"/>
        <v>0</v>
      </c>
      <c r="M89" s="120">
        <f t="shared" ca="1" si="29"/>
        <v>0</v>
      </c>
      <c r="N89" s="120">
        <f t="shared" ca="1" si="30"/>
        <v>0</v>
      </c>
      <c r="O89" s="120">
        <f t="shared" ca="1" si="31"/>
        <v>0</v>
      </c>
      <c r="P89" s="173">
        <f t="shared" ca="1" si="32"/>
        <v>0</v>
      </c>
      <c r="Q89" s="173">
        <f ca="1">IF(LEN(B89)&gt;0,'1-3'!Q89-'1-3'!P89,"")</f>
        <v>0</v>
      </c>
      <c r="R89" s="174"/>
      <c r="AA89" s="161">
        <f>ROW()</f>
        <v>89</v>
      </c>
      <c r="AB89" s="197" t="e">
        <f t="shared" ca="1" si="33"/>
        <v>#N/A</v>
      </c>
      <c r="AC89" s="197" t="e">
        <f t="shared" ca="1" si="34"/>
        <v>#N/A</v>
      </c>
      <c r="AD89" s="198" t="e">
        <f t="shared" ca="1" si="35"/>
        <v>#N/A</v>
      </c>
      <c r="AE89" s="197" t="e">
        <f t="shared" ca="1" si="36"/>
        <v>#N/A</v>
      </c>
      <c r="AF89" s="198" t="e">
        <f t="shared" ca="1" si="37"/>
        <v>#N/A</v>
      </c>
      <c r="AG89" s="197" t="e">
        <f t="shared" ca="1" si="38"/>
        <v>#N/A</v>
      </c>
      <c r="AH89" s="197" t="e">
        <f t="shared" ca="1" si="39"/>
        <v>#N/A</v>
      </c>
      <c r="AI89" s="199" t="e">
        <f t="shared" ca="1" si="40"/>
        <v>#N/A</v>
      </c>
      <c r="AJ89" s="197" t="e">
        <f t="shared" ca="1" si="41"/>
        <v>#N/A</v>
      </c>
      <c r="AK89" s="197" t="e">
        <f t="shared" ca="1" si="42"/>
        <v>#N/A</v>
      </c>
    </row>
    <row r="90" spans="1:37" ht="27" customHeight="1" x14ac:dyDescent="0.2">
      <c r="A90" s="51">
        <f>'OSNOVNA PLAČA'!A84</f>
        <v>75</v>
      </c>
      <c r="B90" s="157" t="str">
        <f t="shared" ca="1" si="26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1">
        <f ca="1">IF(LEN(B90)&gt;0,SUM('OBRAČUNANA OSNOVNA PLAČA'!H84:J84),"")</f>
        <v>0</v>
      </c>
      <c r="F90" s="55"/>
      <c r="G90" s="55"/>
      <c r="H90" s="55"/>
      <c r="I90" s="55"/>
      <c r="J90" s="55"/>
      <c r="K90" s="172">
        <f t="shared" si="27"/>
        <v>0</v>
      </c>
      <c r="L90" s="120">
        <f t="shared" ca="1" si="28"/>
        <v>0</v>
      </c>
      <c r="M90" s="120">
        <f t="shared" ca="1" si="29"/>
        <v>0</v>
      </c>
      <c r="N90" s="120">
        <f t="shared" ca="1" si="30"/>
        <v>0</v>
      </c>
      <c r="O90" s="120">
        <f t="shared" ca="1" si="31"/>
        <v>0</v>
      </c>
      <c r="P90" s="173">
        <f t="shared" ca="1" si="32"/>
        <v>0</v>
      </c>
      <c r="Q90" s="173">
        <f ca="1">IF(LEN(B90)&gt;0,'1-3'!Q90-'1-3'!P90,"")</f>
        <v>0</v>
      </c>
      <c r="R90" s="174"/>
      <c r="AA90" s="161">
        <f>ROW()</f>
        <v>90</v>
      </c>
      <c r="AB90" s="197" t="e">
        <f t="shared" ca="1" si="33"/>
        <v>#N/A</v>
      </c>
      <c r="AC90" s="197" t="e">
        <f t="shared" ca="1" si="34"/>
        <v>#N/A</v>
      </c>
      <c r="AD90" s="198" t="e">
        <f t="shared" ca="1" si="35"/>
        <v>#N/A</v>
      </c>
      <c r="AE90" s="197" t="e">
        <f t="shared" ca="1" si="36"/>
        <v>#N/A</v>
      </c>
      <c r="AF90" s="198" t="e">
        <f t="shared" ca="1" si="37"/>
        <v>#N/A</v>
      </c>
      <c r="AG90" s="197" t="e">
        <f t="shared" ca="1" si="38"/>
        <v>#N/A</v>
      </c>
      <c r="AH90" s="197" t="e">
        <f t="shared" ca="1" si="39"/>
        <v>#N/A</v>
      </c>
      <c r="AI90" s="199" t="e">
        <f t="shared" ca="1" si="40"/>
        <v>#N/A</v>
      </c>
      <c r="AJ90" s="197" t="e">
        <f t="shared" ca="1" si="41"/>
        <v>#N/A</v>
      </c>
      <c r="AK90" s="197" t="e">
        <f t="shared" ca="1" si="42"/>
        <v>#N/A</v>
      </c>
    </row>
    <row r="91" spans="1:37" ht="27" customHeight="1" x14ac:dyDescent="0.2">
      <c r="A91" s="51">
        <f>'OSNOVNA PLAČA'!A85</f>
        <v>76</v>
      </c>
      <c r="B91" s="157" t="str">
        <f t="shared" ca="1" si="26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1">
        <f ca="1">IF(LEN(B91)&gt;0,SUM('OBRAČUNANA OSNOVNA PLAČA'!H85:J85),"")</f>
        <v>0</v>
      </c>
      <c r="F91" s="55"/>
      <c r="G91" s="55"/>
      <c r="H91" s="55"/>
      <c r="I91" s="55"/>
      <c r="J91" s="55"/>
      <c r="K91" s="172">
        <f t="shared" si="27"/>
        <v>0</v>
      </c>
      <c r="L91" s="120">
        <f t="shared" ca="1" si="28"/>
        <v>0</v>
      </c>
      <c r="M91" s="120">
        <f t="shared" ca="1" si="29"/>
        <v>0</v>
      </c>
      <c r="N91" s="120">
        <f t="shared" ca="1" si="30"/>
        <v>0</v>
      </c>
      <c r="O91" s="120">
        <f t="shared" ca="1" si="31"/>
        <v>0</v>
      </c>
      <c r="P91" s="173">
        <f t="shared" ca="1" si="32"/>
        <v>0</v>
      </c>
      <c r="Q91" s="173">
        <f ca="1">IF(LEN(B91)&gt;0,'1-3'!Q91-'1-3'!P91,"")</f>
        <v>0</v>
      </c>
      <c r="R91" s="174"/>
      <c r="AA91" s="161">
        <f>ROW()</f>
        <v>91</v>
      </c>
      <c r="AB91" s="197" t="e">
        <f t="shared" ca="1" si="33"/>
        <v>#N/A</v>
      </c>
      <c r="AC91" s="197" t="e">
        <f t="shared" ca="1" si="34"/>
        <v>#N/A</v>
      </c>
      <c r="AD91" s="198" t="e">
        <f t="shared" ca="1" si="35"/>
        <v>#N/A</v>
      </c>
      <c r="AE91" s="197" t="e">
        <f t="shared" ca="1" si="36"/>
        <v>#N/A</v>
      </c>
      <c r="AF91" s="198" t="e">
        <f t="shared" ca="1" si="37"/>
        <v>#N/A</v>
      </c>
      <c r="AG91" s="197" t="e">
        <f t="shared" ca="1" si="38"/>
        <v>#N/A</v>
      </c>
      <c r="AH91" s="197" t="e">
        <f t="shared" ca="1" si="39"/>
        <v>#N/A</v>
      </c>
      <c r="AI91" s="199" t="e">
        <f t="shared" ca="1" si="40"/>
        <v>#N/A</v>
      </c>
      <c r="AJ91" s="197" t="e">
        <f t="shared" ca="1" si="41"/>
        <v>#N/A</v>
      </c>
      <c r="AK91" s="197" t="e">
        <f t="shared" ca="1" si="42"/>
        <v>#N/A</v>
      </c>
    </row>
    <row r="92" spans="1:37" ht="27" customHeight="1" x14ac:dyDescent="0.2">
      <c r="A92" s="51">
        <f>'OSNOVNA PLAČA'!A86</f>
        <v>77</v>
      </c>
      <c r="B92" s="157" t="str">
        <f t="shared" ca="1" si="26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1">
        <f ca="1">IF(LEN(B92)&gt;0,SUM('OBRAČUNANA OSNOVNA PLAČA'!H86:J86),"")</f>
        <v>0</v>
      </c>
      <c r="F92" s="55"/>
      <c r="G92" s="55"/>
      <c r="H92" s="55"/>
      <c r="I92" s="55"/>
      <c r="J92" s="55"/>
      <c r="K92" s="172">
        <f t="shared" si="27"/>
        <v>0</v>
      </c>
      <c r="L92" s="120">
        <f t="shared" ca="1" si="28"/>
        <v>0</v>
      </c>
      <c r="M92" s="120">
        <f t="shared" ca="1" si="29"/>
        <v>0</v>
      </c>
      <c r="N92" s="120">
        <f t="shared" ca="1" si="30"/>
        <v>0</v>
      </c>
      <c r="O92" s="120">
        <f t="shared" ca="1" si="31"/>
        <v>0</v>
      </c>
      <c r="P92" s="173">
        <f t="shared" ca="1" si="32"/>
        <v>0</v>
      </c>
      <c r="Q92" s="173">
        <f ca="1">IF(LEN(B92)&gt;0,'1-3'!Q92-'1-3'!P92,"")</f>
        <v>0</v>
      </c>
      <c r="R92" s="174"/>
      <c r="AA92" s="161">
        <f>ROW()</f>
        <v>92</v>
      </c>
      <c r="AB92" s="197" t="e">
        <f t="shared" ca="1" si="33"/>
        <v>#N/A</v>
      </c>
      <c r="AC92" s="197" t="e">
        <f t="shared" ca="1" si="34"/>
        <v>#N/A</v>
      </c>
      <c r="AD92" s="198" t="e">
        <f t="shared" ca="1" si="35"/>
        <v>#N/A</v>
      </c>
      <c r="AE92" s="197" t="e">
        <f t="shared" ca="1" si="36"/>
        <v>#N/A</v>
      </c>
      <c r="AF92" s="198" t="e">
        <f t="shared" ca="1" si="37"/>
        <v>#N/A</v>
      </c>
      <c r="AG92" s="197" t="e">
        <f t="shared" ca="1" si="38"/>
        <v>#N/A</v>
      </c>
      <c r="AH92" s="197" t="e">
        <f t="shared" ca="1" si="39"/>
        <v>#N/A</v>
      </c>
      <c r="AI92" s="199" t="e">
        <f t="shared" ca="1" si="40"/>
        <v>#N/A</v>
      </c>
      <c r="AJ92" s="197" t="e">
        <f t="shared" ca="1" si="41"/>
        <v>#N/A</v>
      </c>
      <c r="AK92" s="197" t="e">
        <f t="shared" ca="1" si="42"/>
        <v>#N/A</v>
      </c>
    </row>
    <row r="93" spans="1:37" ht="27" customHeight="1" x14ac:dyDescent="0.2">
      <c r="A93" s="51">
        <f>'OSNOVNA PLAČA'!A87</f>
        <v>78</v>
      </c>
      <c r="B93" s="157" t="str">
        <f t="shared" ca="1" si="26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1">
        <f ca="1">IF(LEN(B93)&gt;0,SUM('OBRAČUNANA OSNOVNA PLAČA'!H87:J87),"")</f>
        <v>0</v>
      </c>
      <c r="F93" s="55"/>
      <c r="G93" s="55"/>
      <c r="H93" s="55"/>
      <c r="I93" s="55"/>
      <c r="J93" s="55"/>
      <c r="K93" s="172">
        <f t="shared" si="27"/>
        <v>0</v>
      </c>
      <c r="L93" s="120">
        <f t="shared" ca="1" si="28"/>
        <v>0</v>
      </c>
      <c r="M93" s="120">
        <f t="shared" ca="1" si="29"/>
        <v>0</v>
      </c>
      <c r="N93" s="120">
        <f t="shared" ca="1" si="30"/>
        <v>0</v>
      </c>
      <c r="O93" s="120">
        <f t="shared" ca="1" si="31"/>
        <v>0</v>
      </c>
      <c r="P93" s="173">
        <f t="shared" ca="1" si="32"/>
        <v>0</v>
      </c>
      <c r="Q93" s="173">
        <f ca="1">IF(LEN(B93)&gt;0,'1-3'!Q93-'1-3'!P93,"")</f>
        <v>0</v>
      </c>
      <c r="R93" s="174"/>
      <c r="AA93" s="161">
        <f>ROW()</f>
        <v>93</v>
      </c>
      <c r="AB93" s="197" t="e">
        <f t="shared" ca="1" si="33"/>
        <v>#N/A</v>
      </c>
      <c r="AC93" s="197" t="e">
        <f t="shared" ca="1" si="34"/>
        <v>#N/A</v>
      </c>
      <c r="AD93" s="198" t="e">
        <f t="shared" ca="1" si="35"/>
        <v>#N/A</v>
      </c>
      <c r="AE93" s="197" t="e">
        <f t="shared" ca="1" si="36"/>
        <v>#N/A</v>
      </c>
      <c r="AF93" s="198" t="e">
        <f t="shared" ca="1" si="37"/>
        <v>#N/A</v>
      </c>
      <c r="AG93" s="197" t="e">
        <f t="shared" ca="1" si="38"/>
        <v>#N/A</v>
      </c>
      <c r="AH93" s="197" t="e">
        <f t="shared" ca="1" si="39"/>
        <v>#N/A</v>
      </c>
      <c r="AI93" s="199" t="e">
        <f t="shared" ca="1" si="40"/>
        <v>#N/A</v>
      </c>
      <c r="AJ93" s="197" t="e">
        <f t="shared" ca="1" si="41"/>
        <v>#N/A</v>
      </c>
      <c r="AK93" s="197" t="e">
        <f t="shared" ca="1" si="42"/>
        <v>#N/A</v>
      </c>
    </row>
    <row r="94" spans="1:37" ht="27" customHeight="1" x14ac:dyDescent="0.2">
      <c r="A94" s="51">
        <f>'OSNOVNA PLAČA'!A88</f>
        <v>79</v>
      </c>
      <c r="B94" s="157" t="str">
        <f t="shared" ca="1" si="26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1">
        <f ca="1">IF(LEN(B94)&gt;0,SUM('OBRAČUNANA OSNOVNA PLAČA'!H88:J88),"")</f>
        <v>0</v>
      </c>
      <c r="F94" s="55"/>
      <c r="G94" s="55"/>
      <c r="H94" s="55"/>
      <c r="I94" s="55"/>
      <c r="J94" s="55"/>
      <c r="K94" s="172">
        <f t="shared" si="27"/>
        <v>0</v>
      </c>
      <c r="L94" s="120">
        <f t="shared" ca="1" si="28"/>
        <v>0</v>
      </c>
      <c r="M94" s="120">
        <f t="shared" ca="1" si="29"/>
        <v>0</v>
      </c>
      <c r="N94" s="120">
        <f t="shared" ca="1" si="30"/>
        <v>0</v>
      </c>
      <c r="O94" s="120">
        <f t="shared" ca="1" si="31"/>
        <v>0</v>
      </c>
      <c r="P94" s="173">
        <f t="shared" ca="1" si="32"/>
        <v>0</v>
      </c>
      <c r="Q94" s="173">
        <f ca="1">IF(LEN(B94)&gt;0,'1-3'!Q94-'1-3'!P94,"")</f>
        <v>0</v>
      </c>
      <c r="R94" s="174"/>
      <c r="AA94" s="161">
        <f>ROW()</f>
        <v>94</v>
      </c>
      <c r="AB94" s="197" t="e">
        <f t="shared" ca="1" si="33"/>
        <v>#N/A</v>
      </c>
      <c r="AC94" s="197" t="e">
        <f t="shared" ca="1" si="34"/>
        <v>#N/A</v>
      </c>
      <c r="AD94" s="198" t="e">
        <f t="shared" ca="1" si="35"/>
        <v>#N/A</v>
      </c>
      <c r="AE94" s="197" t="e">
        <f t="shared" ca="1" si="36"/>
        <v>#N/A</v>
      </c>
      <c r="AF94" s="198" t="e">
        <f t="shared" ca="1" si="37"/>
        <v>#N/A</v>
      </c>
      <c r="AG94" s="197" t="e">
        <f t="shared" ca="1" si="38"/>
        <v>#N/A</v>
      </c>
      <c r="AH94" s="197" t="e">
        <f t="shared" ca="1" si="39"/>
        <v>#N/A</v>
      </c>
      <c r="AI94" s="199" t="e">
        <f t="shared" ca="1" si="40"/>
        <v>#N/A</v>
      </c>
      <c r="AJ94" s="197" t="e">
        <f t="shared" ca="1" si="41"/>
        <v>#N/A</v>
      </c>
      <c r="AK94" s="197" t="e">
        <f t="shared" ca="1" si="42"/>
        <v>#N/A</v>
      </c>
    </row>
    <row r="95" spans="1:37" ht="27" customHeight="1" x14ac:dyDescent="0.2">
      <c r="A95" s="51">
        <f>'OSNOVNA PLAČA'!A89</f>
        <v>80</v>
      </c>
      <c r="B95" s="157" t="str">
        <f t="shared" ca="1" si="26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1">
        <f ca="1">IF(LEN(B95)&gt;0,SUM('OBRAČUNANA OSNOVNA PLAČA'!H89:J89),"")</f>
        <v>0</v>
      </c>
      <c r="F95" s="55"/>
      <c r="G95" s="55"/>
      <c r="H95" s="55"/>
      <c r="I95" s="55"/>
      <c r="J95" s="55"/>
      <c r="K95" s="172">
        <f t="shared" si="27"/>
        <v>0</v>
      </c>
      <c r="L95" s="120">
        <f t="shared" ca="1" si="28"/>
        <v>0</v>
      </c>
      <c r="M95" s="120">
        <f t="shared" ca="1" si="29"/>
        <v>0</v>
      </c>
      <c r="N95" s="120">
        <f t="shared" ca="1" si="30"/>
        <v>0</v>
      </c>
      <c r="O95" s="120">
        <f t="shared" ca="1" si="31"/>
        <v>0</v>
      </c>
      <c r="P95" s="173">
        <f t="shared" ca="1" si="32"/>
        <v>0</v>
      </c>
      <c r="Q95" s="173">
        <f ca="1">IF(LEN(B95)&gt;0,'1-3'!Q95-'1-3'!P95,"")</f>
        <v>0</v>
      </c>
      <c r="R95" s="174"/>
      <c r="AA95" s="161">
        <f>ROW()</f>
        <v>95</v>
      </c>
      <c r="AB95" s="197" t="e">
        <f t="shared" ca="1" si="33"/>
        <v>#N/A</v>
      </c>
      <c r="AC95" s="197" t="e">
        <f t="shared" ca="1" si="34"/>
        <v>#N/A</v>
      </c>
      <c r="AD95" s="198" t="e">
        <f t="shared" ca="1" si="35"/>
        <v>#N/A</v>
      </c>
      <c r="AE95" s="197" t="e">
        <f t="shared" ca="1" si="36"/>
        <v>#N/A</v>
      </c>
      <c r="AF95" s="198" t="e">
        <f t="shared" ca="1" si="37"/>
        <v>#N/A</v>
      </c>
      <c r="AG95" s="197" t="e">
        <f t="shared" ca="1" si="38"/>
        <v>#N/A</v>
      </c>
      <c r="AH95" s="197" t="e">
        <f t="shared" ca="1" si="39"/>
        <v>#N/A</v>
      </c>
      <c r="AI95" s="199" t="e">
        <f t="shared" ca="1" si="40"/>
        <v>#N/A</v>
      </c>
      <c r="AJ95" s="197" t="e">
        <f t="shared" ca="1" si="41"/>
        <v>#N/A</v>
      </c>
      <c r="AK95" s="197" t="e">
        <f t="shared" ca="1" si="42"/>
        <v>#N/A</v>
      </c>
    </row>
    <row r="96" spans="1:37" ht="27" customHeight="1" x14ac:dyDescent="0.2">
      <c r="A96" s="51">
        <f>'OSNOVNA PLAČA'!A90</f>
        <v>81</v>
      </c>
      <c r="B96" s="157" t="str">
        <f t="shared" ca="1" si="26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1">
        <f ca="1">IF(LEN(B96)&gt;0,SUM('OBRAČUNANA OSNOVNA PLAČA'!H90:J90),"")</f>
        <v>0</v>
      </c>
      <c r="F96" s="55"/>
      <c r="G96" s="55"/>
      <c r="H96" s="55"/>
      <c r="I96" s="55"/>
      <c r="J96" s="55"/>
      <c r="K96" s="172">
        <f t="shared" si="27"/>
        <v>0</v>
      </c>
      <c r="L96" s="120">
        <f t="shared" ca="1" si="28"/>
        <v>0</v>
      </c>
      <c r="M96" s="120">
        <f t="shared" ca="1" si="29"/>
        <v>0</v>
      </c>
      <c r="N96" s="120">
        <f t="shared" ca="1" si="30"/>
        <v>0</v>
      </c>
      <c r="O96" s="120">
        <f t="shared" ca="1" si="31"/>
        <v>0</v>
      </c>
      <c r="P96" s="173">
        <f t="shared" ca="1" si="32"/>
        <v>0</v>
      </c>
      <c r="Q96" s="173">
        <f ca="1">IF(LEN(B96)&gt;0,'1-3'!Q96-'1-3'!P96,"")</f>
        <v>0</v>
      </c>
      <c r="R96" s="174"/>
      <c r="AA96" s="161">
        <f>ROW()</f>
        <v>96</v>
      </c>
      <c r="AB96" s="197" t="e">
        <f t="shared" ca="1" si="33"/>
        <v>#N/A</v>
      </c>
      <c r="AC96" s="197" t="e">
        <f t="shared" ca="1" si="34"/>
        <v>#N/A</v>
      </c>
      <c r="AD96" s="198" t="e">
        <f t="shared" ca="1" si="35"/>
        <v>#N/A</v>
      </c>
      <c r="AE96" s="197" t="e">
        <f t="shared" ca="1" si="36"/>
        <v>#N/A</v>
      </c>
      <c r="AF96" s="198" t="e">
        <f t="shared" ca="1" si="37"/>
        <v>#N/A</v>
      </c>
      <c r="AG96" s="197" t="e">
        <f t="shared" ca="1" si="38"/>
        <v>#N/A</v>
      </c>
      <c r="AH96" s="197" t="e">
        <f t="shared" ca="1" si="39"/>
        <v>#N/A</v>
      </c>
      <c r="AI96" s="199" t="e">
        <f t="shared" ca="1" si="40"/>
        <v>#N/A</v>
      </c>
      <c r="AJ96" s="197" t="e">
        <f t="shared" ca="1" si="41"/>
        <v>#N/A</v>
      </c>
      <c r="AK96" s="197" t="e">
        <f t="shared" ca="1" si="42"/>
        <v>#N/A</v>
      </c>
    </row>
    <row r="97" spans="1:37" ht="27" customHeight="1" x14ac:dyDescent="0.2">
      <c r="A97" s="51">
        <f>'OSNOVNA PLAČA'!A91</f>
        <v>82</v>
      </c>
      <c r="B97" s="157" t="str">
        <f t="shared" ca="1" si="26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1">
        <f ca="1">IF(LEN(B97)&gt;0,SUM('OBRAČUNANA OSNOVNA PLAČA'!H91:J91),"")</f>
        <v>0</v>
      </c>
      <c r="F97" s="55"/>
      <c r="G97" s="55"/>
      <c r="H97" s="55"/>
      <c r="I97" s="55"/>
      <c r="J97" s="55"/>
      <c r="K97" s="172">
        <f t="shared" si="27"/>
        <v>0</v>
      </c>
      <c r="L97" s="120">
        <f t="shared" ca="1" si="28"/>
        <v>0</v>
      </c>
      <c r="M97" s="120">
        <f t="shared" ca="1" si="29"/>
        <v>0</v>
      </c>
      <c r="N97" s="120">
        <f t="shared" ca="1" si="30"/>
        <v>0</v>
      </c>
      <c r="O97" s="120">
        <f t="shared" ca="1" si="31"/>
        <v>0</v>
      </c>
      <c r="P97" s="173">
        <f t="shared" ca="1" si="32"/>
        <v>0</v>
      </c>
      <c r="Q97" s="173">
        <f ca="1">IF(LEN(B97)&gt;0,'1-3'!Q97-'1-3'!P97,"")</f>
        <v>0</v>
      </c>
      <c r="R97" s="174"/>
      <c r="AA97" s="161">
        <f>ROW()</f>
        <v>97</v>
      </c>
      <c r="AB97" s="197" t="e">
        <f t="shared" ca="1" si="33"/>
        <v>#N/A</v>
      </c>
      <c r="AC97" s="197" t="e">
        <f t="shared" ca="1" si="34"/>
        <v>#N/A</v>
      </c>
      <c r="AD97" s="198" t="e">
        <f t="shared" ca="1" si="35"/>
        <v>#N/A</v>
      </c>
      <c r="AE97" s="197" t="e">
        <f t="shared" ca="1" si="36"/>
        <v>#N/A</v>
      </c>
      <c r="AF97" s="198" t="e">
        <f t="shared" ca="1" si="37"/>
        <v>#N/A</v>
      </c>
      <c r="AG97" s="197" t="e">
        <f t="shared" ca="1" si="38"/>
        <v>#N/A</v>
      </c>
      <c r="AH97" s="197" t="e">
        <f t="shared" ca="1" si="39"/>
        <v>#N/A</v>
      </c>
      <c r="AI97" s="199" t="e">
        <f t="shared" ca="1" si="40"/>
        <v>#N/A</v>
      </c>
      <c r="AJ97" s="197" t="e">
        <f t="shared" ca="1" si="41"/>
        <v>#N/A</v>
      </c>
      <c r="AK97" s="197" t="e">
        <f t="shared" ca="1" si="42"/>
        <v>#N/A</v>
      </c>
    </row>
    <row r="98" spans="1:37" ht="27" customHeight="1" x14ac:dyDescent="0.2">
      <c r="A98" s="51">
        <f>'OSNOVNA PLAČA'!A92</f>
        <v>83</v>
      </c>
      <c r="B98" s="157" t="str">
        <f t="shared" ca="1" si="26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1">
        <f ca="1">IF(LEN(B98)&gt;0,SUM('OBRAČUNANA OSNOVNA PLAČA'!H92:J92),"")</f>
        <v>0</v>
      </c>
      <c r="F98" s="55"/>
      <c r="G98" s="55"/>
      <c r="H98" s="55"/>
      <c r="I98" s="55"/>
      <c r="J98" s="55"/>
      <c r="K98" s="172">
        <f t="shared" si="27"/>
        <v>0</v>
      </c>
      <c r="L98" s="120">
        <f t="shared" ca="1" si="28"/>
        <v>0</v>
      </c>
      <c r="M98" s="120">
        <f t="shared" ca="1" si="29"/>
        <v>0</v>
      </c>
      <c r="N98" s="120">
        <f t="shared" ca="1" si="30"/>
        <v>0</v>
      </c>
      <c r="O98" s="120">
        <f t="shared" ca="1" si="31"/>
        <v>0</v>
      </c>
      <c r="P98" s="173">
        <f t="shared" ca="1" si="32"/>
        <v>0</v>
      </c>
      <c r="Q98" s="173">
        <f ca="1">IF(LEN(B98)&gt;0,'1-3'!Q98-'1-3'!P98,"")</f>
        <v>0</v>
      </c>
      <c r="R98" s="174"/>
      <c r="AA98" s="161">
        <f>ROW()</f>
        <v>98</v>
      </c>
      <c r="AB98" s="197" t="e">
        <f t="shared" ca="1" si="33"/>
        <v>#N/A</v>
      </c>
      <c r="AC98" s="197" t="e">
        <f t="shared" ca="1" si="34"/>
        <v>#N/A</v>
      </c>
      <c r="AD98" s="198" t="e">
        <f t="shared" ca="1" si="35"/>
        <v>#N/A</v>
      </c>
      <c r="AE98" s="197" t="e">
        <f t="shared" ca="1" si="36"/>
        <v>#N/A</v>
      </c>
      <c r="AF98" s="198" t="e">
        <f t="shared" ca="1" si="37"/>
        <v>#N/A</v>
      </c>
      <c r="AG98" s="197" t="e">
        <f t="shared" ca="1" si="38"/>
        <v>#N/A</v>
      </c>
      <c r="AH98" s="197" t="e">
        <f t="shared" ca="1" si="39"/>
        <v>#N/A</v>
      </c>
      <c r="AI98" s="199" t="e">
        <f t="shared" ca="1" si="40"/>
        <v>#N/A</v>
      </c>
      <c r="AJ98" s="197" t="e">
        <f t="shared" ca="1" si="41"/>
        <v>#N/A</v>
      </c>
      <c r="AK98" s="197" t="e">
        <f t="shared" ca="1" si="42"/>
        <v>#N/A</v>
      </c>
    </row>
    <row r="99" spans="1:37" ht="27" customHeight="1" x14ac:dyDescent="0.2">
      <c r="A99" s="51">
        <f>'OSNOVNA PLAČA'!A93</f>
        <v>84</v>
      </c>
      <c r="B99" s="157" t="str">
        <f t="shared" ca="1" si="26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1">
        <f ca="1">IF(LEN(B99)&gt;0,SUM('OBRAČUNANA OSNOVNA PLAČA'!H93:J93),"")</f>
        <v>0</v>
      </c>
      <c r="F99" s="55"/>
      <c r="G99" s="55"/>
      <c r="H99" s="55"/>
      <c r="I99" s="55"/>
      <c r="J99" s="55"/>
      <c r="K99" s="172">
        <f t="shared" si="27"/>
        <v>0</v>
      </c>
      <c r="L99" s="120">
        <f t="shared" ca="1" si="28"/>
        <v>0</v>
      </c>
      <c r="M99" s="120">
        <f t="shared" ca="1" si="29"/>
        <v>0</v>
      </c>
      <c r="N99" s="120">
        <f t="shared" ca="1" si="30"/>
        <v>0</v>
      </c>
      <c r="O99" s="120">
        <f t="shared" ca="1" si="31"/>
        <v>0</v>
      </c>
      <c r="P99" s="173">
        <f t="shared" ca="1" si="32"/>
        <v>0</v>
      </c>
      <c r="Q99" s="173">
        <f ca="1">IF(LEN(B99)&gt;0,'1-3'!Q99-'1-3'!P99,"")</f>
        <v>0</v>
      </c>
      <c r="R99" s="174"/>
      <c r="AA99" s="161">
        <f>ROW()</f>
        <v>99</v>
      </c>
      <c r="AB99" s="197" t="e">
        <f t="shared" ca="1" si="33"/>
        <v>#N/A</v>
      </c>
      <c r="AC99" s="197" t="e">
        <f t="shared" ca="1" si="34"/>
        <v>#N/A</v>
      </c>
      <c r="AD99" s="198" t="e">
        <f t="shared" ca="1" si="35"/>
        <v>#N/A</v>
      </c>
      <c r="AE99" s="197" t="e">
        <f t="shared" ca="1" si="36"/>
        <v>#N/A</v>
      </c>
      <c r="AF99" s="198" t="e">
        <f t="shared" ca="1" si="37"/>
        <v>#N/A</v>
      </c>
      <c r="AG99" s="197" t="e">
        <f t="shared" ca="1" si="38"/>
        <v>#N/A</v>
      </c>
      <c r="AH99" s="197" t="e">
        <f t="shared" ca="1" si="39"/>
        <v>#N/A</v>
      </c>
      <c r="AI99" s="199" t="e">
        <f t="shared" ca="1" si="40"/>
        <v>#N/A</v>
      </c>
      <c r="AJ99" s="197" t="e">
        <f t="shared" ca="1" si="41"/>
        <v>#N/A</v>
      </c>
      <c r="AK99" s="197" t="e">
        <f t="shared" ca="1" si="42"/>
        <v>#N/A</v>
      </c>
    </row>
    <row r="100" spans="1:37" ht="27" customHeight="1" x14ac:dyDescent="0.2">
      <c r="A100" s="51">
        <f>'OSNOVNA PLAČA'!A94</f>
        <v>85</v>
      </c>
      <c r="B100" s="157" t="str">
        <f t="shared" ca="1" si="26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1">
        <f ca="1">IF(LEN(B100)&gt;0,SUM('OBRAČUNANA OSNOVNA PLAČA'!H94:J94),"")</f>
        <v>0</v>
      </c>
      <c r="F100" s="55"/>
      <c r="G100" s="55"/>
      <c r="H100" s="55"/>
      <c r="I100" s="55"/>
      <c r="J100" s="55"/>
      <c r="K100" s="172">
        <f t="shared" si="27"/>
        <v>0</v>
      </c>
      <c r="L100" s="120">
        <f t="shared" ca="1" si="28"/>
        <v>0</v>
      </c>
      <c r="M100" s="120">
        <f t="shared" ca="1" si="29"/>
        <v>0</v>
      </c>
      <c r="N100" s="120">
        <f t="shared" ca="1" si="30"/>
        <v>0</v>
      </c>
      <c r="O100" s="120">
        <f t="shared" ca="1" si="31"/>
        <v>0</v>
      </c>
      <c r="P100" s="173">
        <f t="shared" ca="1" si="32"/>
        <v>0</v>
      </c>
      <c r="Q100" s="173">
        <f ca="1">IF(LEN(B100)&gt;0,'1-3'!Q100-'1-3'!P100,"")</f>
        <v>0</v>
      </c>
      <c r="R100" s="174"/>
      <c r="AA100" s="161">
        <f>ROW()</f>
        <v>100</v>
      </c>
      <c r="AB100" s="197" t="e">
        <f t="shared" ca="1" si="33"/>
        <v>#N/A</v>
      </c>
      <c r="AC100" s="197" t="e">
        <f t="shared" ca="1" si="34"/>
        <v>#N/A</v>
      </c>
      <c r="AD100" s="198" t="e">
        <f t="shared" ca="1" si="35"/>
        <v>#N/A</v>
      </c>
      <c r="AE100" s="197" t="e">
        <f t="shared" ca="1" si="36"/>
        <v>#N/A</v>
      </c>
      <c r="AF100" s="198" t="e">
        <f t="shared" ca="1" si="37"/>
        <v>#N/A</v>
      </c>
      <c r="AG100" s="197" t="e">
        <f t="shared" ca="1" si="38"/>
        <v>#N/A</v>
      </c>
      <c r="AH100" s="197" t="e">
        <f t="shared" ca="1" si="39"/>
        <v>#N/A</v>
      </c>
      <c r="AI100" s="199" t="e">
        <f t="shared" ca="1" si="40"/>
        <v>#N/A</v>
      </c>
      <c r="AJ100" s="197" t="e">
        <f t="shared" ca="1" si="41"/>
        <v>#N/A</v>
      </c>
      <c r="AK100" s="197" t="e">
        <f t="shared" ca="1" si="42"/>
        <v>#N/A</v>
      </c>
    </row>
    <row r="101" spans="1:37" ht="27" customHeight="1" x14ac:dyDescent="0.2">
      <c r="A101" s="51">
        <f>'OSNOVNA PLAČA'!A95</f>
        <v>86</v>
      </c>
      <c r="B101" s="157" t="str">
        <f t="shared" ca="1" si="26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1">
        <f ca="1">IF(LEN(B101)&gt;0,SUM('OBRAČUNANA OSNOVNA PLAČA'!H95:J95),"")</f>
        <v>0</v>
      </c>
      <c r="F101" s="55"/>
      <c r="G101" s="55"/>
      <c r="H101" s="55"/>
      <c r="I101" s="55"/>
      <c r="J101" s="55"/>
      <c r="K101" s="172">
        <f t="shared" si="27"/>
        <v>0</v>
      </c>
      <c r="L101" s="120">
        <f t="shared" ca="1" si="28"/>
        <v>0</v>
      </c>
      <c r="M101" s="120">
        <f t="shared" ca="1" si="29"/>
        <v>0</v>
      </c>
      <c r="N101" s="120">
        <f t="shared" ca="1" si="30"/>
        <v>0</v>
      </c>
      <c r="O101" s="120">
        <f t="shared" ca="1" si="31"/>
        <v>0</v>
      </c>
      <c r="P101" s="173">
        <f t="shared" ca="1" si="32"/>
        <v>0</v>
      </c>
      <c r="Q101" s="173">
        <f ca="1">IF(LEN(B101)&gt;0,'1-3'!Q101-'1-3'!P101,"")</f>
        <v>0</v>
      </c>
      <c r="R101" s="174"/>
      <c r="AA101" s="161">
        <f>ROW()</f>
        <v>101</v>
      </c>
      <c r="AB101" s="197" t="e">
        <f t="shared" ca="1" si="33"/>
        <v>#N/A</v>
      </c>
      <c r="AC101" s="197" t="e">
        <f t="shared" ca="1" si="34"/>
        <v>#N/A</v>
      </c>
      <c r="AD101" s="198" t="e">
        <f t="shared" ca="1" si="35"/>
        <v>#N/A</v>
      </c>
      <c r="AE101" s="197" t="e">
        <f t="shared" ca="1" si="36"/>
        <v>#N/A</v>
      </c>
      <c r="AF101" s="198" t="e">
        <f t="shared" ca="1" si="37"/>
        <v>#N/A</v>
      </c>
      <c r="AG101" s="197" t="e">
        <f t="shared" ca="1" si="38"/>
        <v>#N/A</v>
      </c>
      <c r="AH101" s="197" t="e">
        <f t="shared" ca="1" si="39"/>
        <v>#N/A</v>
      </c>
      <c r="AI101" s="199" t="e">
        <f t="shared" ca="1" si="40"/>
        <v>#N/A</v>
      </c>
      <c r="AJ101" s="197" t="e">
        <f t="shared" ca="1" si="41"/>
        <v>#N/A</v>
      </c>
      <c r="AK101" s="197" t="e">
        <f t="shared" ca="1" si="42"/>
        <v>#N/A</v>
      </c>
    </row>
    <row r="102" spans="1:37" ht="27" customHeight="1" x14ac:dyDescent="0.2">
      <c r="A102" s="51">
        <f>'OSNOVNA PLAČA'!A96</f>
        <v>87</v>
      </c>
      <c r="B102" s="157" t="str">
        <f t="shared" ca="1" si="26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1">
        <f ca="1">IF(LEN(B102)&gt;0,SUM('OBRAČUNANA OSNOVNA PLAČA'!H96:J96),"")</f>
        <v>0</v>
      </c>
      <c r="F102" s="55"/>
      <c r="G102" s="55"/>
      <c r="H102" s="55"/>
      <c r="I102" s="55"/>
      <c r="J102" s="55"/>
      <c r="K102" s="172">
        <f t="shared" si="27"/>
        <v>0</v>
      </c>
      <c r="L102" s="120">
        <f t="shared" ca="1" si="28"/>
        <v>0</v>
      </c>
      <c r="M102" s="120">
        <f t="shared" ca="1" si="29"/>
        <v>0</v>
      </c>
      <c r="N102" s="120">
        <f t="shared" ca="1" si="30"/>
        <v>0</v>
      </c>
      <c r="O102" s="120">
        <f t="shared" ca="1" si="31"/>
        <v>0</v>
      </c>
      <c r="P102" s="173">
        <f t="shared" ca="1" si="32"/>
        <v>0</v>
      </c>
      <c r="Q102" s="173">
        <f ca="1">IF(LEN(B102)&gt;0,'1-3'!Q102-'1-3'!P102,"")</f>
        <v>0</v>
      </c>
      <c r="R102" s="174"/>
      <c r="AA102" s="161">
        <f>ROW()</f>
        <v>102</v>
      </c>
      <c r="AB102" s="197" t="e">
        <f t="shared" ca="1" si="33"/>
        <v>#N/A</v>
      </c>
      <c r="AC102" s="197" t="e">
        <f t="shared" ca="1" si="34"/>
        <v>#N/A</v>
      </c>
      <c r="AD102" s="198" t="e">
        <f t="shared" ca="1" si="35"/>
        <v>#N/A</v>
      </c>
      <c r="AE102" s="197" t="e">
        <f t="shared" ca="1" si="36"/>
        <v>#N/A</v>
      </c>
      <c r="AF102" s="198" t="e">
        <f t="shared" ca="1" si="37"/>
        <v>#N/A</v>
      </c>
      <c r="AG102" s="197" t="e">
        <f t="shared" ca="1" si="38"/>
        <v>#N/A</v>
      </c>
      <c r="AH102" s="197" t="e">
        <f t="shared" ca="1" si="39"/>
        <v>#N/A</v>
      </c>
      <c r="AI102" s="199" t="e">
        <f t="shared" ca="1" si="40"/>
        <v>#N/A</v>
      </c>
      <c r="AJ102" s="197" t="e">
        <f t="shared" ca="1" si="41"/>
        <v>#N/A</v>
      </c>
      <c r="AK102" s="197" t="e">
        <f t="shared" ca="1" si="42"/>
        <v>#N/A</v>
      </c>
    </row>
    <row r="103" spans="1:37" ht="27" customHeight="1" x14ac:dyDescent="0.2">
      <c r="A103" s="51">
        <f>'OSNOVNA PLAČA'!A97</f>
        <v>88</v>
      </c>
      <c r="B103" s="157" t="str">
        <f t="shared" ca="1" si="26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1">
        <f ca="1">IF(LEN(B103)&gt;0,SUM('OBRAČUNANA OSNOVNA PLAČA'!H97:J97),"")</f>
        <v>0</v>
      </c>
      <c r="F103" s="55"/>
      <c r="G103" s="55"/>
      <c r="H103" s="55"/>
      <c r="I103" s="55"/>
      <c r="J103" s="55"/>
      <c r="K103" s="172">
        <f t="shared" si="27"/>
        <v>0</v>
      </c>
      <c r="L103" s="120">
        <f t="shared" ca="1" si="28"/>
        <v>0</v>
      </c>
      <c r="M103" s="120">
        <f t="shared" ca="1" si="29"/>
        <v>0</v>
      </c>
      <c r="N103" s="120">
        <f t="shared" ca="1" si="30"/>
        <v>0</v>
      </c>
      <c r="O103" s="120">
        <f t="shared" ca="1" si="31"/>
        <v>0</v>
      </c>
      <c r="P103" s="173">
        <f t="shared" ca="1" si="32"/>
        <v>0</v>
      </c>
      <c r="Q103" s="173">
        <f ca="1">IF(LEN(B103)&gt;0,'1-3'!Q103-'1-3'!P103,"")</f>
        <v>0</v>
      </c>
      <c r="R103" s="174"/>
      <c r="AA103" s="161">
        <f>ROW()</f>
        <v>103</v>
      </c>
      <c r="AB103" s="197" t="e">
        <f t="shared" ca="1" si="33"/>
        <v>#N/A</v>
      </c>
      <c r="AC103" s="197" t="e">
        <f t="shared" ca="1" si="34"/>
        <v>#N/A</v>
      </c>
      <c r="AD103" s="198" t="e">
        <f t="shared" ca="1" si="35"/>
        <v>#N/A</v>
      </c>
      <c r="AE103" s="197" t="e">
        <f t="shared" ca="1" si="36"/>
        <v>#N/A</v>
      </c>
      <c r="AF103" s="198" t="e">
        <f t="shared" ca="1" si="37"/>
        <v>#N/A</v>
      </c>
      <c r="AG103" s="197" t="e">
        <f t="shared" ca="1" si="38"/>
        <v>#N/A</v>
      </c>
      <c r="AH103" s="197" t="e">
        <f t="shared" ca="1" si="39"/>
        <v>#N/A</v>
      </c>
      <c r="AI103" s="199" t="e">
        <f t="shared" ca="1" si="40"/>
        <v>#N/A</v>
      </c>
      <c r="AJ103" s="197" t="e">
        <f t="shared" ca="1" si="41"/>
        <v>#N/A</v>
      </c>
      <c r="AK103" s="197" t="e">
        <f t="shared" ca="1" si="42"/>
        <v>#N/A</v>
      </c>
    </row>
    <row r="104" spans="1:37" ht="27" customHeight="1" x14ac:dyDescent="0.2">
      <c r="A104" s="51">
        <f>'OSNOVNA PLAČA'!A98</f>
        <v>89</v>
      </c>
      <c r="B104" s="157" t="str">
        <f t="shared" ca="1" si="26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1">
        <f ca="1">IF(LEN(B104)&gt;0,SUM('OBRAČUNANA OSNOVNA PLAČA'!H98:J98),"")</f>
        <v>0</v>
      </c>
      <c r="F104" s="55"/>
      <c r="G104" s="55"/>
      <c r="H104" s="55"/>
      <c r="I104" s="55"/>
      <c r="J104" s="55"/>
      <c r="K104" s="172">
        <f t="shared" si="27"/>
        <v>0</v>
      </c>
      <c r="L104" s="120">
        <f t="shared" ca="1" si="28"/>
        <v>0</v>
      </c>
      <c r="M104" s="120">
        <f t="shared" ca="1" si="29"/>
        <v>0</v>
      </c>
      <c r="N104" s="120">
        <f t="shared" ca="1" si="30"/>
        <v>0</v>
      </c>
      <c r="O104" s="120">
        <f t="shared" ca="1" si="31"/>
        <v>0</v>
      </c>
      <c r="P104" s="173">
        <f t="shared" ca="1" si="32"/>
        <v>0</v>
      </c>
      <c r="Q104" s="173">
        <f ca="1">IF(LEN(B104)&gt;0,'1-3'!Q104-'1-3'!P104,"")</f>
        <v>0</v>
      </c>
      <c r="R104" s="174"/>
      <c r="AA104" s="161">
        <f>ROW()</f>
        <v>104</v>
      </c>
      <c r="AB104" s="197" t="e">
        <f t="shared" ca="1" si="33"/>
        <v>#N/A</v>
      </c>
      <c r="AC104" s="197" t="e">
        <f t="shared" ca="1" si="34"/>
        <v>#N/A</v>
      </c>
      <c r="AD104" s="198" t="e">
        <f t="shared" ca="1" si="35"/>
        <v>#N/A</v>
      </c>
      <c r="AE104" s="197" t="e">
        <f t="shared" ca="1" si="36"/>
        <v>#N/A</v>
      </c>
      <c r="AF104" s="198" t="e">
        <f t="shared" ca="1" si="37"/>
        <v>#N/A</v>
      </c>
      <c r="AG104" s="197" t="e">
        <f t="shared" ca="1" si="38"/>
        <v>#N/A</v>
      </c>
      <c r="AH104" s="197" t="e">
        <f t="shared" ca="1" si="39"/>
        <v>#N/A</v>
      </c>
      <c r="AI104" s="199" t="e">
        <f t="shared" ca="1" si="40"/>
        <v>#N/A</v>
      </c>
      <c r="AJ104" s="197" t="e">
        <f t="shared" ca="1" si="41"/>
        <v>#N/A</v>
      </c>
      <c r="AK104" s="197" t="e">
        <f t="shared" ca="1" si="42"/>
        <v>#N/A</v>
      </c>
    </row>
    <row r="105" spans="1:37" ht="27" customHeight="1" x14ac:dyDescent="0.2">
      <c r="A105" s="51">
        <f>'OSNOVNA PLAČA'!A99</f>
        <v>90</v>
      </c>
      <c r="B105" s="157" t="str">
        <f t="shared" ca="1" si="26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1">
        <f ca="1">IF(LEN(B105)&gt;0,SUM('OBRAČUNANA OSNOVNA PLAČA'!H99:J99),"")</f>
        <v>0</v>
      </c>
      <c r="F105" s="55"/>
      <c r="G105" s="55"/>
      <c r="H105" s="55"/>
      <c r="I105" s="55"/>
      <c r="J105" s="55"/>
      <c r="K105" s="172">
        <f t="shared" si="27"/>
        <v>0</v>
      </c>
      <c r="L105" s="120">
        <f t="shared" ca="1" si="28"/>
        <v>0</v>
      </c>
      <c r="M105" s="120">
        <f t="shared" ca="1" si="29"/>
        <v>0</v>
      </c>
      <c r="N105" s="120">
        <f t="shared" ca="1" si="30"/>
        <v>0</v>
      </c>
      <c r="O105" s="120">
        <f t="shared" ca="1" si="31"/>
        <v>0</v>
      </c>
      <c r="P105" s="173">
        <f t="shared" ca="1" si="32"/>
        <v>0</v>
      </c>
      <c r="Q105" s="173">
        <f ca="1">IF(LEN(B105)&gt;0,'1-3'!Q105-'1-3'!P105,"")</f>
        <v>0</v>
      </c>
      <c r="R105" s="174"/>
      <c r="AA105" s="161">
        <f>ROW()</f>
        <v>105</v>
      </c>
      <c r="AB105" s="197" t="e">
        <f t="shared" ca="1" si="33"/>
        <v>#N/A</v>
      </c>
      <c r="AC105" s="197" t="e">
        <f t="shared" ca="1" si="34"/>
        <v>#N/A</v>
      </c>
      <c r="AD105" s="198" t="e">
        <f t="shared" ca="1" si="35"/>
        <v>#N/A</v>
      </c>
      <c r="AE105" s="197" t="e">
        <f t="shared" ca="1" si="36"/>
        <v>#N/A</v>
      </c>
      <c r="AF105" s="198" t="e">
        <f t="shared" ca="1" si="37"/>
        <v>#N/A</v>
      </c>
      <c r="AG105" s="197" t="e">
        <f t="shared" ca="1" si="38"/>
        <v>#N/A</v>
      </c>
      <c r="AH105" s="197" t="e">
        <f t="shared" ca="1" si="39"/>
        <v>#N/A</v>
      </c>
      <c r="AI105" s="199" t="e">
        <f t="shared" ca="1" si="40"/>
        <v>#N/A</v>
      </c>
      <c r="AJ105" s="197" t="e">
        <f t="shared" ca="1" si="41"/>
        <v>#N/A</v>
      </c>
      <c r="AK105" s="197" t="e">
        <f t="shared" ca="1" si="42"/>
        <v>#N/A</v>
      </c>
    </row>
    <row r="106" spans="1:37" ht="27" customHeight="1" x14ac:dyDescent="0.2">
      <c r="A106" s="51">
        <f>'OSNOVNA PLAČA'!A100</f>
        <v>91</v>
      </c>
      <c r="B106" s="157" t="str">
        <f t="shared" ca="1" si="26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1">
        <f ca="1">IF(LEN(B106)&gt;0,SUM('OBRAČUNANA OSNOVNA PLAČA'!H100:J100),"")</f>
        <v>0</v>
      </c>
      <c r="F106" s="55"/>
      <c r="G106" s="55"/>
      <c r="H106" s="55"/>
      <c r="I106" s="55"/>
      <c r="J106" s="55"/>
      <c r="K106" s="172">
        <f t="shared" si="27"/>
        <v>0</v>
      </c>
      <c r="L106" s="120">
        <f t="shared" ca="1" si="28"/>
        <v>0</v>
      </c>
      <c r="M106" s="120">
        <f t="shared" ca="1" si="29"/>
        <v>0</v>
      </c>
      <c r="N106" s="120">
        <f t="shared" ca="1" si="30"/>
        <v>0</v>
      </c>
      <c r="O106" s="120">
        <f t="shared" ca="1" si="31"/>
        <v>0</v>
      </c>
      <c r="P106" s="173">
        <f t="shared" ca="1" si="32"/>
        <v>0</v>
      </c>
      <c r="Q106" s="173">
        <f ca="1">IF(LEN(B106)&gt;0,'1-3'!Q106-'1-3'!P106,"")</f>
        <v>0</v>
      </c>
      <c r="R106" s="174"/>
      <c r="AA106" s="161">
        <f>ROW()</f>
        <v>106</v>
      </c>
      <c r="AB106" s="197" t="e">
        <f t="shared" ca="1" si="33"/>
        <v>#N/A</v>
      </c>
      <c r="AC106" s="197" t="e">
        <f t="shared" ca="1" si="34"/>
        <v>#N/A</v>
      </c>
      <c r="AD106" s="198" t="e">
        <f t="shared" ca="1" si="35"/>
        <v>#N/A</v>
      </c>
      <c r="AE106" s="197" t="e">
        <f t="shared" ca="1" si="36"/>
        <v>#N/A</v>
      </c>
      <c r="AF106" s="198" t="e">
        <f t="shared" ca="1" si="37"/>
        <v>#N/A</v>
      </c>
      <c r="AG106" s="197" t="e">
        <f t="shared" ca="1" si="38"/>
        <v>#N/A</v>
      </c>
      <c r="AH106" s="197" t="e">
        <f t="shared" ca="1" si="39"/>
        <v>#N/A</v>
      </c>
      <c r="AI106" s="199" t="e">
        <f t="shared" ca="1" si="40"/>
        <v>#N/A</v>
      </c>
      <c r="AJ106" s="197" t="e">
        <f t="shared" ca="1" si="41"/>
        <v>#N/A</v>
      </c>
      <c r="AK106" s="197" t="e">
        <f t="shared" ca="1" si="42"/>
        <v>#N/A</v>
      </c>
    </row>
    <row r="107" spans="1:37" ht="27" customHeight="1" x14ac:dyDescent="0.2">
      <c r="A107" s="51">
        <f>'OSNOVNA PLAČA'!A101</f>
        <v>92</v>
      </c>
      <c r="B107" s="157" t="str">
        <f t="shared" ca="1" si="26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1">
        <f ca="1">IF(LEN(B107)&gt;0,SUM('OBRAČUNANA OSNOVNA PLAČA'!H101:J101),"")</f>
        <v>0</v>
      </c>
      <c r="F107" s="55"/>
      <c r="G107" s="55"/>
      <c r="H107" s="55"/>
      <c r="I107" s="55"/>
      <c r="J107" s="55"/>
      <c r="K107" s="172">
        <f t="shared" si="27"/>
        <v>0</v>
      </c>
      <c r="L107" s="120">
        <f t="shared" ca="1" si="28"/>
        <v>0</v>
      </c>
      <c r="M107" s="120">
        <f t="shared" ca="1" si="29"/>
        <v>0</v>
      </c>
      <c r="N107" s="120">
        <f t="shared" ca="1" si="30"/>
        <v>0</v>
      </c>
      <c r="O107" s="120">
        <f t="shared" ca="1" si="31"/>
        <v>0</v>
      </c>
      <c r="P107" s="173">
        <f t="shared" ca="1" si="32"/>
        <v>0</v>
      </c>
      <c r="Q107" s="173">
        <f ca="1">IF(LEN(B107)&gt;0,'1-3'!Q107-'1-3'!P107,"")</f>
        <v>0</v>
      </c>
      <c r="R107" s="174"/>
      <c r="AA107" s="161">
        <f>ROW()</f>
        <v>107</v>
      </c>
      <c r="AB107" s="197" t="e">
        <f t="shared" ca="1" si="33"/>
        <v>#N/A</v>
      </c>
      <c r="AC107" s="197" t="e">
        <f t="shared" ca="1" si="34"/>
        <v>#N/A</v>
      </c>
      <c r="AD107" s="198" t="e">
        <f t="shared" ca="1" si="35"/>
        <v>#N/A</v>
      </c>
      <c r="AE107" s="197" t="e">
        <f t="shared" ca="1" si="36"/>
        <v>#N/A</v>
      </c>
      <c r="AF107" s="198" t="e">
        <f t="shared" ca="1" si="37"/>
        <v>#N/A</v>
      </c>
      <c r="AG107" s="197" t="e">
        <f t="shared" ca="1" si="38"/>
        <v>#N/A</v>
      </c>
      <c r="AH107" s="197" t="e">
        <f t="shared" ca="1" si="39"/>
        <v>#N/A</v>
      </c>
      <c r="AI107" s="199" t="e">
        <f t="shared" ca="1" si="40"/>
        <v>#N/A</v>
      </c>
      <c r="AJ107" s="197" t="e">
        <f t="shared" ca="1" si="41"/>
        <v>#N/A</v>
      </c>
      <c r="AK107" s="197" t="e">
        <f t="shared" ca="1" si="42"/>
        <v>#N/A</v>
      </c>
    </row>
    <row r="108" spans="1:37" ht="27" customHeight="1" x14ac:dyDescent="0.2">
      <c r="A108" s="51">
        <f>'OSNOVNA PLAČA'!A102</f>
        <v>93</v>
      </c>
      <c r="B108" s="157" t="str">
        <f t="shared" ca="1" si="26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1">
        <f ca="1">IF(LEN(B108)&gt;0,SUM('OBRAČUNANA OSNOVNA PLAČA'!H102:J102),"")</f>
        <v>0</v>
      </c>
      <c r="F108" s="55"/>
      <c r="G108" s="55"/>
      <c r="H108" s="55"/>
      <c r="I108" s="55"/>
      <c r="J108" s="55"/>
      <c r="K108" s="172">
        <f t="shared" si="27"/>
        <v>0</v>
      </c>
      <c r="L108" s="120">
        <f t="shared" ca="1" si="28"/>
        <v>0</v>
      </c>
      <c r="M108" s="120">
        <f t="shared" ca="1" si="29"/>
        <v>0</v>
      </c>
      <c r="N108" s="120">
        <f t="shared" ca="1" si="30"/>
        <v>0</v>
      </c>
      <c r="O108" s="120">
        <f t="shared" ca="1" si="31"/>
        <v>0</v>
      </c>
      <c r="P108" s="173">
        <f t="shared" ca="1" si="32"/>
        <v>0</v>
      </c>
      <c r="Q108" s="173">
        <f ca="1">IF(LEN(B108)&gt;0,'1-3'!Q108-'1-3'!P108,"")</f>
        <v>0</v>
      </c>
      <c r="R108" s="174"/>
      <c r="AA108" s="161">
        <f>ROW()</f>
        <v>108</v>
      </c>
      <c r="AB108" s="197" t="e">
        <f t="shared" ca="1" si="33"/>
        <v>#N/A</v>
      </c>
      <c r="AC108" s="197" t="e">
        <f t="shared" ca="1" si="34"/>
        <v>#N/A</v>
      </c>
      <c r="AD108" s="198" t="e">
        <f t="shared" ca="1" si="35"/>
        <v>#N/A</v>
      </c>
      <c r="AE108" s="197" t="e">
        <f t="shared" ca="1" si="36"/>
        <v>#N/A</v>
      </c>
      <c r="AF108" s="198" t="e">
        <f t="shared" ca="1" si="37"/>
        <v>#N/A</v>
      </c>
      <c r="AG108" s="197" t="e">
        <f t="shared" ca="1" si="38"/>
        <v>#N/A</v>
      </c>
      <c r="AH108" s="197" t="e">
        <f t="shared" ca="1" si="39"/>
        <v>#N/A</v>
      </c>
      <c r="AI108" s="199" t="e">
        <f t="shared" ca="1" si="40"/>
        <v>#N/A</v>
      </c>
      <c r="AJ108" s="197" t="e">
        <f t="shared" ca="1" si="41"/>
        <v>#N/A</v>
      </c>
      <c r="AK108" s="197" t="e">
        <f t="shared" ca="1" si="42"/>
        <v>#N/A</v>
      </c>
    </row>
    <row r="109" spans="1:37" ht="27" customHeight="1" x14ac:dyDescent="0.2">
      <c r="A109" s="51">
        <f>'OSNOVNA PLAČA'!A103</f>
        <v>94</v>
      </c>
      <c r="B109" s="157" t="str">
        <f t="shared" ca="1" si="26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1">
        <f ca="1">IF(LEN(B109)&gt;0,SUM('OBRAČUNANA OSNOVNA PLAČA'!H103:J103),"")</f>
        <v>0</v>
      </c>
      <c r="F109" s="55"/>
      <c r="G109" s="55"/>
      <c r="H109" s="55"/>
      <c r="I109" s="55"/>
      <c r="J109" s="55"/>
      <c r="K109" s="172">
        <f t="shared" si="27"/>
        <v>0</v>
      </c>
      <c r="L109" s="120">
        <f t="shared" ca="1" si="28"/>
        <v>0</v>
      </c>
      <c r="M109" s="120">
        <f t="shared" ca="1" si="29"/>
        <v>0</v>
      </c>
      <c r="N109" s="120">
        <f t="shared" ca="1" si="30"/>
        <v>0</v>
      </c>
      <c r="O109" s="120">
        <f t="shared" ca="1" si="31"/>
        <v>0</v>
      </c>
      <c r="P109" s="173">
        <f t="shared" ca="1" si="32"/>
        <v>0</v>
      </c>
      <c r="Q109" s="173">
        <f ca="1">IF(LEN(B109)&gt;0,'1-3'!Q109-'1-3'!P109,"")</f>
        <v>0</v>
      </c>
      <c r="R109" s="174"/>
      <c r="AA109" s="161">
        <f>ROW()</f>
        <v>109</v>
      </c>
      <c r="AB109" s="197" t="e">
        <f t="shared" ca="1" si="33"/>
        <v>#N/A</v>
      </c>
      <c r="AC109" s="197" t="e">
        <f t="shared" ca="1" si="34"/>
        <v>#N/A</v>
      </c>
      <c r="AD109" s="198" t="e">
        <f t="shared" ca="1" si="35"/>
        <v>#N/A</v>
      </c>
      <c r="AE109" s="197" t="e">
        <f t="shared" ca="1" si="36"/>
        <v>#N/A</v>
      </c>
      <c r="AF109" s="198" t="e">
        <f t="shared" ca="1" si="37"/>
        <v>#N/A</v>
      </c>
      <c r="AG109" s="197" t="e">
        <f t="shared" ca="1" si="38"/>
        <v>#N/A</v>
      </c>
      <c r="AH109" s="197" t="e">
        <f t="shared" ca="1" si="39"/>
        <v>#N/A</v>
      </c>
      <c r="AI109" s="199" t="e">
        <f t="shared" ca="1" si="40"/>
        <v>#N/A</v>
      </c>
      <c r="AJ109" s="197" t="e">
        <f t="shared" ca="1" si="41"/>
        <v>#N/A</v>
      </c>
      <c r="AK109" s="197" t="e">
        <f t="shared" ca="1" si="42"/>
        <v>#N/A</v>
      </c>
    </row>
    <row r="110" spans="1:37" ht="27" customHeight="1" x14ac:dyDescent="0.2">
      <c r="A110" s="51">
        <f>'OSNOVNA PLAČA'!A104</f>
        <v>95</v>
      </c>
      <c r="B110" s="157" t="str">
        <f t="shared" ca="1" si="26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1">
        <f ca="1">IF(LEN(B110)&gt;0,SUM('OBRAČUNANA OSNOVNA PLAČA'!H104:J104),"")</f>
        <v>0</v>
      </c>
      <c r="F110" s="55"/>
      <c r="G110" s="55"/>
      <c r="H110" s="55"/>
      <c r="I110" s="55"/>
      <c r="J110" s="55"/>
      <c r="K110" s="172">
        <f t="shared" si="27"/>
        <v>0</v>
      </c>
      <c r="L110" s="120">
        <f t="shared" ca="1" si="28"/>
        <v>0</v>
      </c>
      <c r="M110" s="120">
        <f t="shared" ca="1" si="29"/>
        <v>0</v>
      </c>
      <c r="N110" s="120">
        <f t="shared" ca="1" si="30"/>
        <v>0</v>
      </c>
      <c r="O110" s="120">
        <f t="shared" ca="1" si="31"/>
        <v>0</v>
      </c>
      <c r="P110" s="173">
        <f t="shared" ca="1" si="32"/>
        <v>0</v>
      </c>
      <c r="Q110" s="173">
        <f ca="1">IF(LEN(B110)&gt;0,'1-3'!Q110-'1-3'!P110,"")</f>
        <v>0</v>
      </c>
      <c r="R110" s="174"/>
      <c r="AA110" s="161">
        <f>ROW()</f>
        <v>110</v>
      </c>
      <c r="AB110" s="197" t="e">
        <f t="shared" ca="1" si="33"/>
        <v>#N/A</v>
      </c>
      <c r="AC110" s="197" t="e">
        <f t="shared" ca="1" si="34"/>
        <v>#N/A</v>
      </c>
      <c r="AD110" s="198" t="e">
        <f t="shared" ca="1" si="35"/>
        <v>#N/A</v>
      </c>
      <c r="AE110" s="197" t="e">
        <f t="shared" ca="1" si="36"/>
        <v>#N/A</v>
      </c>
      <c r="AF110" s="198" t="e">
        <f t="shared" ca="1" si="37"/>
        <v>#N/A</v>
      </c>
      <c r="AG110" s="197" t="e">
        <f t="shared" ca="1" si="38"/>
        <v>#N/A</v>
      </c>
      <c r="AH110" s="197" t="e">
        <f t="shared" ca="1" si="39"/>
        <v>#N/A</v>
      </c>
      <c r="AI110" s="199" t="e">
        <f t="shared" ca="1" si="40"/>
        <v>#N/A</v>
      </c>
      <c r="AJ110" s="197" t="e">
        <f t="shared" ca="1" si="41"/>
        <v>#N/A</v>
      </c>
      <c r="AK110" s="197" t="e">
        <f t="shared" ca="1" si="42"/>
        <v>#N/A</v>
      </c>
    </row>
    <row r="111" spans="1:37" ht="27" customHeight="1" x14ac:dyDescent="0.2">
      <c r="A111" s="51">
        <f>'OSNOVNA PLAČA'!A105</f>
        <v>96</v>
      </c>
      <c r="B111" s="157" t="str">
        <f t="shared" ca="1" si="26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1">
        <f ca="1">IF(LEN(B111)&gt;0,SUM('OBRAČUNANA OSNOVNA PLAČA'!H105:J105),"")</f>
        <v>0</v>
      </c>
      <c r="F111" s="55"/>
      <c r="G111" s="55"/>
      <c r="H111" s="55"/>
      <c r="I111" s="55"/>
      <c r="J111" s="55"/>
      <c r="K111" s="172">
        <f t="shared" si="27"/>
        <v>0</v>
      </c>
      <c r="L111" s="120">
        <f t="shared" ca="1" si="28"/>
        <v>0</v>
      </c>
      <c r="M111" s="120">
        <f t="shared" ca="1" si="29"/>
        <v>0</v>
      </c>
      <c r="N111" s="120">
        <f t="shared" ca="1" si="30"/>
        <v>0</v>
      </c>
      <c r="O111" s="120">
        <f t="shared" ca="1" si="31"/>
        <v>0</v>
      </c>
      <c r="P111" s="173">
        <f t="shared" ca="1" si="32"/>
        <v>0</v>
      </c>
      <c r="Q111" s="173">
        <f ca="1">IF(LEN(B111)&gt;0,'1-3'!Q111-'1-3'!P111,"")</f>
        <v>0</v>
      </c>
      <c r="R111" s="174"/>
      <c r="AA111" s="161">
        <f>ROW()</f>
        <v>111</v>
      </c>
      <c r="AB111" s="197" t="e">
        <f t="shared" ca="1" si="33"/>
        <v>#N/A</v>
      </c>
      <c r="AC111" s="197" t="e">
        <f t="shared" ca="1" si="34"/>
        <v>#N/A</v>
      </c>
      <c r="AD111" s="198" t="e">
        <f t="shared" ca="1" si="35"/>
        <v>#N/A</v>
      </c>
      <c r="AE111" s="197" t="e">
        <f t="shared" ca="1" si="36"/>
        <v>#N/A</v>
      </c>
      <c r="AF111" s="198" t="e">
        <f t="shared" ca="1" si="37"/>
        <v>#N/A</v>
      </c>
      <c r="AG111" s="197" t="e">
        <f t="shared" ca="1" si="38"/>
        <v>#N/A</v>
      </c>
      <c r="AH111" s="197" t="e">
        <f t="shared" ca="1" si="39"/>
        <v>#N/A</v>
      </c>
      <c r="AI111" s="199" t="e">
        <f t="shared" ca="1" si="40"/>
        <v>#N/A</v>
      </c>
      <c r="AJ111" s="197" t="e">
        <f t="shared" ca="1" si="41"/>
        <v>#N/A</v>
      </c>
      <c r="AK111" s="197" t="e">
        <f t="shared" ca="1" si="42"/>
        <v>#N/A</v>
      </c>
    </row>
    <row r="112" spans="1:37" ht="27" customHeight="1" x14ac:dyDescent="0.2">
      <c r="A112" s="51">
        <f>'OSNOVNA PLAČA'!A106</f>
        <v>97</v>
      </c>
      <c r="B112" s="157" t="str">
        <f t="shared" ca="1" si="26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1">
        <f ca="1">IF(LEN(B112)&gt;0,SUM('OBRAČUNANA OSNOVNA PLAČA'!H106:J106),"")</f>
        <v>0</v>
      </c>
      <c r="F112" s="55"/>
      <c r="G112" s="55"/>
      <c r="H112" s="55"/>
      <c r="I112" s="55"/>
      <c r="J112" s="55"/>
      <c r="K112" s="172">
        <f t="shared" si="27"/>
        <v>0</v>
      </c>
      <c r="L112" s="120">
        <f t="shared" ca="1" si="28"/>
        <v>0</v>
      </c>
      <c r="M112" s="120">
        <f t="shared" ca="1" si="29"/>
        <v>0</v>
      </c>
      <c r="N112" s="120">
        <f t="shared" ca="1" si="30"/>
        <v>0</v>
      </c>
      <c r="O112" s="120">
        <f t="shared" ca="1" si="31"/>
        <v>0</v>
      </c>
      <c r="P112" s="173">
        <f t="shared" ca="1" si="32"/>
        <v>0</v>
      </c>
      <c r="Q112" s="173">
        <f ca="1">IF(LEN(B112)&gt;0,'1-3'!Q112-'1-3'!P112,"")</f>
        <v>0</v>
      </c>
      <c r="R112" s="174"/>
      <c r="AA112" s="161">
        <f>ROW()</f>
        <v>112</v>
      </c>
      <c r="AB112" s="197" t="e">
        <f t="shared" ca="1" si="33"/>
        <v>#N/A</v>
      </c>
      <c r="AC112" s="197" t="e">
        <f t="shared" ca="1" si="34"/>
        <v>#N/A</v>
      </c>
      <c r="AD112" s="198" t="e">
        <f t="shared" ref="AD112:AD115" ca="1" si="43">IF(AB112&gt;=AC112,"-",$K112/(5*MAX($L$121:$L$122)))</f>
        <v>#N/A</v>
      </c>
      <c r="AE112" s="197" t="e">
        <f t="shared" ca="1" si="36"/>
        <v>#N/A</v>
      </c>
      <c r="AF112" s="198" t="e">
        <f t="shared" ca="1" si="37"/>
        <v>#N/A</v>
      </c>
      <c r="AG112" s="197" t="e">
        <f t="shared" ca="1" si="38"/>
        <v>#N/A</v>
      </c>
      <c r="AH112" s="197" t="e">
        <f t="shared" ca="1" si="39"/>
        <v>#N/A</v>
      </c>
      <c r="AI112" s="199" t="e">
        <f t="shared" ca="1" si="40"/>
        <v>#N/A</v>
      </c>
      <c r="AJ112" s="197" t="e">
        <f t="shared" ca="1" si="41"/>
        <v>#N/A</v>
      </c>
      <c r="AK112" s="197" t="e">
        <f t="shared" ca="1" si="42"/>
        <v>#N/A</v>
      </c>
    </row>
    <row r="113" spans="1:43" ht="27" customHeight="1" x14ac:dyDescent="0.2">
      <c r="A113" s="51">
        <f>'OSNOVNA PLAČA'!A107</f>
        <v>98</v>
      </c>
      <c r="B113" s="157" t="str">
        <f t="shared" ca="1" si="26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1">
        <f ca="1">IF(LEN(B113)&gt;0,SUM('OBRAČUNANA OSNOVNA PLAČA'!H107:J107),"")</f>
        <v>0</v>
      </c>
      <c r="F113" s="55"/>
      <c r="G113" s="55"/>
      <c r="H113" s="55"/>
      <c r="I113" s="55"/>
      <c r="J113" s="55"/>
      <c r="K113" s="172">
        <f t="shared" si="27"/>
        <v>0</v>
      </c>
      <c r="L113" s="120">
        <f t="shared" ca="1" si="28"/>
        <v>0</v>
      </c>
      <c r="M113" s="120">
        <f t="shared" ca="1" si="29"/>
        <v>0</v>
      </c>
      <c r="N113" s="120">
        <f t="shared" ca="1" si="30"/>
        <v>0</v>
      </c>
      <c r="O113" s="120">
        <f t="shared" ca="1" si="31"/>
        <v>0</v>
      </c>
      <c r="P113" s="173">
        <f t="shared" ca="1" si="32"/>
        <v>0</v>
      </c>
      <c r="Q113" s="173">
        <f ca="1">IF(LEN(B113)&gt;0,'1-3'!Q113-'1-3'!P113,"")</f>
        <v>0</v>
      </c>
      <c r="R113" s="174"/>
      <c r="AA113" s="161">
        <f>ROW()</f>
        <v>113</v>
      </c>
      <c r="AB113" s="197" t="e">
        <f t="shared" ca="1" si="33"/>
        <v>#N/A</v>
      </c>
      <c r="AC113" s="197" t="e">
        <f t="shared" ca="1" si="34"/>
        <v>#N/A</v>
      </c>
      <c r="AD113" s="198" t="e">
        <f t="shared" ca="1" si="43"/>
        <v>#N/A</v>
      </c>
      <c r="AE113" s="197" t="e">
        <f t="shared" ca="1" si="36"/>
        <v>#N/A</v>
      </c>
      <c r="AF113" s="198" t="e">
        <f t="shared" ca="1" si="37"/>
        <v>#N/A</v>
      </c>
      <c r="AG113" s="197" t="e">
        <f t="shared" ca="1" si="38"/>
        <v>#N/A</v>
      </c>
      <c r="AH113" s="197" t="e">
        <f t="shared" ca="1" si="39"/>
        <v>#N/A</v>
      </c>
      <c r="AI113" s="199" t="e">
        <f t="shared" ca="1" si="40"/>
        <v>#N/A</v>
      </c>
      <c r="AJ113" s="197" t="e">
        <f t="shared" ca="1" si="41"/>
        <v>#N/A</v>
      </c>
      <c r="AK113" s="197" t="e">
        <f t="shared" ca="1" si="42"/>
        <v>#N/A</v>
      </c>
    </row>
    <row r="114" spans="1:43" ht="27" customHeight="1" x14ac:dyDescent="0.2">
      <c r="A114" s="51">
        <f>'OSNOVNA PLAČA'!A108</f>
        <v>99</v>
      </c>
      <c r="B114" s="157" t="str">
        <f t="shared" ca="1" si="26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1">
        <f ca="1">IF(LEN(B114)&gt;0,SUM('OBRAČUNANA OSNOVNA PLAČA'!H108:J108),"")</f>
        <v>0</v>
      </c>
      <c r="F114" s="55"/>
      <c r="G114" s="55"/>
      <c r="H114" s="55"/>
      <c r="I114" s="55"/>
      <c r="J114" s="55"/>
      <c r="K114" s="172">
        <f t="shared" si="27"/>
        <v>0</v>
      </c>
      <c r="L114" s="120">
        <f t="shared" ca="1" si="28"/>
        <v>0</v>
      </c>
      <c r="M114" s="120">
        <f t="shared" ca="1" si="29"/>
        <v>0</v>
      </c>
      <c r="N114" s="120">
        <f t="shared" ca="1" si="30"/>
        <v>0</v>
      </c>
      <c r="O114" s="120">
        <f t="shared" ca="1" si="31"/>
        <v>0</v>
      </c>
      <c r="P114" s="173">
        <f t="shared" ca="1" si="32"/>
        <v>0</v>
      </c>
      <c r="Q114" s="173">
        <f ca="1">IF(LEN(B114)&gt;0,'1-3'!Q114-'1-3'!P114,"")</f>
        <v>0</v>
      </c>
      <c r="R114" s="174"/>
      <c r="AA114" s="161">
        <f>ROW()</f>
        <v>114</v>
      </c>
      <c r="AB114" s="197" t="e">
        <f t="shared" ca="1" si="33"/>
        <v>#N/A</v>
      </c>
      <c r="AC114" s="197" t="e">
        <f t="shared" ca="1" si="34"/>
        <v>#N/A</v>
      </c>
      <c r="AD114" s="198" t="e">
        <f t="shared" ca="1" si="43"/>
        <v>#N/A</v>
      </c>
      <c r="AE114" s="197" t="e">
        <f t="shared" ca="1" si="36"/>
        <v>#N/A</v>
      </c>
      <c r="AF114" s="198" t="e">
        <f t="shared" ca="1" si="37"/>
        <v>#N/A</v>
      </c>
      <c r="AG114" s="197" t="e">
        <f t="shared" ca="1" si="38"/>
        <v>#N/A</v>
      </c>
      <c r="AH114" s="197" t="e">
        <f t="shared" ca="1" si="39"/>
        <v>#N/A</v>
      </c>
      <c r="AI114" s="199" t="e">
        <f t="shared" ca="1" si="40"/>
        <v>#N/A</v>
      </c>
      <c r="AJ114" s="197" t="e">
        <f t="shared" ca="1" si="41"/>
        <v>#N/A</v>
      </c>
      <c r="AK114" s="197" t="e">
        <f t="shared" ca="1" si="42"/>
        <v>#N/A</v>
      </c>
    </row>
    <row r="115" spans="1:43" ht="27" customHeight="1" x14ac:dyDescent="0.2">
      <c r="A115" s="51">
        <f>'OSNOVNA PLAČA'!A109</f>
        <v>100</v>
      </c>
      <c r="B115" s="157" t="str">
        <f t="shared" ca="1" si="26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1">
        <f ca="1">IF(LEN(B115)&gt;0,SUM('OBRAČUNANA OSNOVNA PLAČA'!H109:J109),"")</f>
        <v>0</v>
      </c>
      <c r="F115" s="55"/>
      <c r="G115" s="55"/>
      <c r="H115" s="55"/>
      <c r="I115" s="55"/>
      <c r="J115" s="55"/>
      <c r="K115" s="172">
        <f t="shared" si="27"/>
        <v>0</v>
      </c>
      <c r="L115" s="120">
        <f t="shared" ca="1" si="28"/>
        <v>0</v>
      </c>
      <c r="M115" s="120">
        <f t="shared" ca="1" si="29"/>
        <v>0</v>
      </c>
      <c r="N115" s="120">
        <f t="shared" ca="1" si="30"/>
        <v>0</v>
      </c>
      <c r="O115" s="120">
        <f t="shared" ca="1" si="31"/>
        <v>0</v>
      </c>
      <c r="P115" s="173">
        <f t="shared" ca="1" si="32"/>
        <v>0</v>
      </c>
      <c r="Q115" s="173">
        <f ca="1">IF(LEN(B115)&gt;0,'1-3'!Q115-'1-3'!P115,"")</f>
        <v>0</v>
      </c>
      <c r="R115" s="174"/>
      <c r="AA115" s="161">
        <f>ROW()</f>
        <v>115</v>
      </c>
      <c r="AB115" s="197" t="e">
        <f t="shared" ca="1" si="33"/>
        <v>#N/A</v>
      </c>
      <c r="AC115" s="197" t="e">
        <f t="shared" ca="1" si="34"/>
        <v>#N/A</v>
      </c>
      <c r="AD115" s="198" t="e">
        <f t="shared" ca="1" si="43"/>
        <v>#N/A</v>
      </c>
      <c r="AE115" s="197" t="e">
        <f t="shared" ca="1" si="36"/>
        <v>#N/A</v>
      </c>
      <c r="AF115" s="198" t="e">
        <f t="shared" ca="1" si="37"/>
        <v>#N/A</v>
      </c>
      <c r="AG115" s="197" t="e">
        <f t="shared" ca="1" si="38"/>
        <v>#N/A</v>
      </c>
      <c r="AH115" s="197" t="e">
        <f t="shared" ca="1" si="39"/>
        <v>#N/A</v>
      </c>
      <c r="AI115" s="199" t="e">
        <f t="shared" ca="1" si="40"/>
        <v>#N/A</v>
      </c>
      <c r="AJ115" s="197" t="e">
        <f t="shared" ca="1" si="41"/>
        <v>#N/A</v>
      </c>
      <c r="AK115" s="197" t="e">
        <f t="shared" ca="1" si="42"/>
        <v>#N/A</v>
      </c>
    </row>
    <row r="116" spans="1:43" ht="26.25" customHeight="1" thickBot="1" x14ac:dyDescent="0.25">
      <c r="A116" s="32"/>
      <c r="B116" s="109" t="s">
        <v>36</v>
      </c>
      <c r="C116" s="262"/>
      <c r="D116" s="263"/>
      <c r="E116" s="110">
        <f>SUM('OSNOVNA PLAČA'!I110:K110)</f>
        <v>18600</v>
      </c>
      <c r="F116" s="175"/>
      <c r="G116" s="175"/>
      <c r="K116" s="32"/>
      <c r="L116" s="41"/>
      <c r="M116" s="41"/>
      <c r="N116" s="121" t="s">
        <v>246</v>
      </c>
      <c r="O116" s="122">
        <v>0</v>
      </c>
      <c r="P116" s="123" t="s">
        <v>82</v>
      </c>
      <c r="Q116" s="124">
        <f ca="1">SUM(P16:P115)</f>
        <v>372</v>
      </c>
      <c r="R116" s="176"/>
      <c r="AA116" s="200">
        <f>ROW()</f>
        <v>116</v>
      </c>
      <c r="AB116" s="201" t="e">
        <f ca="1">SUM(AB16:AB115)</f>
        <v>#N/A</v>
      </c>
      <c r="AC116" s="201" t="e">
        <f ca="1">SUM(AC16:AC115)</f>
        <v>#N/A</v>
      </c>
      <c r="AD116" s="202" t="str">
        <f>+N116</f>
        <v>Izračunana masa</v>
      </c>
      <c r="AE116" s="202" t="e">
        <f ca="1">SUM(AE16:AE115)</f>
        <v>#N/A</v>
      </c>
      <c r="AF116" s="129"/>
      <c r="AG116" s="203" t="str">
        <f>+P116</f>
        <v>Izplačana masa</v>
      </c>
      <c r="AH116" s="201" t="e">
        <f ca="1">SUM(AH16:AH115)</f>
        <v>#N/A</v>
      </c>
      <c r="AK116" s="197" t="e">
        <f ca="1">SUM(AK16:AK115)</f>
        <v>#N/A</v>
      </c>
      <c r="AL116" s="350" t="e">
        <f>+#REF!</f>
        <v>#REF!</v>
      </c>
      <c r="AM116" s="351"/>
      <c r="AN116" s="351"/>
      <c r="AO116" s="351"/>
      <c r="AP116" s="351"/>
      <c r="AQ116" s="352"/>
    </row>
    <row r="117" spans="1:43" ht="42" customHeight="1" thickBot="1" x14ac:dyDescent="0.25">
      <c r="A117" s="32"/>
      <c r="B117" s="111" t="s">
        <v>45</v>
      </c>
      <c r="C117" s="158"/>
      <c r="D117" s="112">
        <v>0.02</v>
      </c>
      <c r="E117" s="113">
        <f>0.02*E116+'1-3'!Q117</f>
        <v>372</v>
      </c>
      <c r="J117" s="177"/>
      <c r="K117" s="32"/>
      <c r="L117" s="41"/>
      <c r="M117" s="41"/>
      <c r="N117" s="125" t="s">
        <v>79</v>
      </c>
      <c r="O117" s="126">
        <f ca="1">IF(SUM(M16:M115)=0,0,E117/SUM(M16:M115))</f>
        <v>7.7499999999999999E-2</v>
      </c>
      <c r="P117" s="127" t="s">
        <v>83</v>
      </c>
      <c r="Q117" s="128">
        <f ca="1">E117-Q116</f>
        <v>0</v>
      </c>
      <c r="R117" s="32"/>
      <c r="S117" s="204" t="str">
        <f ca="1">IF(Q117=0,"","Potrebno je popraviti ocene oz.  oceniti  dodatne javne uslužbence z nadpovprečnimi ocenami, da se lahko razpoložljiv znesek za RDU v celoti porazdeli")</f>
        <v/>
      </c>
      <c r="AA117" s="200">
        <f>ROW()</f>
        <v>117</v>
      </c>
      <c r="AB117" s="205" t="str">
        <f>+P117</f>
        <v>Ostanek</v>
      </c>
      <c r="AC117" s="206" t="e">
        <f ca="1">IF($AN$3=1,0,INDIRECT( "'" &amp; $AN$2 &amp; "'!Q" &amp; TEXT($AA117,0)))</f>
        <v>#N/A</v>
      </c>
      <c r="AD117" s="202" t="str">
        <f>+N117</f>
        <v>Kor. faktor (KF)</v>
      </c>
      <c r="AE117" s="207" t="e">
        <f ca="1">IF(AE116=0,0,(AC117+AK117)/AE116)</f>
        <v>#N/A</v>
      </c>
      <c r="AF117" s="129"/>
      <c r="AG117" s="208" t="str">
        <f>+AB117</f>
        <v>Ostanek</v>
      </c>
      <c r="AH117" s="206" t="e">
        <f ca="1">+E117-AH116+AC117</f>
        <v>#N/A</v>
      </c>
      <c r="AK117" s="197" t="e">
        <f ca="1">+AL117*AK116</f>
        <v>#N/A</v>
      </c>
      <c r="AL117" s="209">
        <f>+D117</f>
        <v>0.02</v>
      </c>
      <c r="AM117" s="350" t="e">
        <f>+#REF!</f>
        <v>#REF!</v>
      </c>
      <c r="AN117" s="351"/>
      <c r="AO117" s="351"/>
      <c r="AP117" s="351"/>
      <c r="AQ117" s="352"/>
    </row>
    <row r="118" spans="1:43" x14ac:dyDescent="0.2">
      <c r="A118" s="32"/>
      <c r="B118" s="32"/>
      <c r="C118" s="32"/>
      <c r="D118" s="32"/>
      <c r="E118" s="41"/>
      <c r="K118" s="178"/>
      <c r="L118" s="41"/>
      <c r="M118" s="41"/>
      <c r="N118" s="41"/>
      <c r="O118" s="41"/>
      <c r="P118" s="41"/>
      <c r="Q118" s="41"/>
      <c r="S118" s="178"/>
    </row>
    <row r="119" spans="1:43" ht="13.5" thickBot="1" x14ac:dyDescent="0.25">
      <c r="K119" s="32"/>
      <c r="L119" s="41"/>
      <c r="M119" s="41"/>
      <c r="N119" s="41"/>
      <c r="O119" s="41"/>
      <c r="P119" s="41"/>
      <c r="Q119" s="41"/>
    </row>
    <row r="120" spans="1:43" ht="12.75" customHeight="1" x14ac:dyDescent="0.2">
      <c r="B120" s="267" t="s">
        <v>30</v>
      </c>
      <c r="C120" s="268"/>
      <c r="D120" s="102"/>
      <c r="E120" s="271" t="s">
        <v>29</v>
      </c>
      <c r="F120" s="272"/>
      <c r="G120" s="272"/>
      <c r="H120" s="272"/>
      <c r="I120" s="272"/>
      <c r="J120" s="273"/>
      <c r="K120" s="129"/>
      <c r="L120" s="130" t="s">
        <v>21</v>
      </c>
      <c r="M120" s="210"/>
      <c r="N120" s="131"/>
      <c r="O120" s="274" t="s">
        <v>84</v>
      </c>
      <c r="P120" s="275"/>
      <c r="Q120" s="276"/>
    </row>
    <row r="121" spans="1:43" x14ac:dyDescent="0.2">
      <c r="B121" s="269"/>
      <c r="C121" s="270"/>
      <c r="D121" s="102"/>
      <c r="E121" s="103" t="s">
        <v>25</v>
      </c>
      <c r="F121" s="180"/>
      <c r="G121" s="180"/>
      <c r="H121" s="180"/>
      <c r="I121" s="180"/>
      <c r="J121" s="181"/>
      <c r="K121" s="129"/>
      <c r="L121" s="132">
        <v>0</v>
      </c>
      <c r="M121" s="179"/>
      <c r="N121" s="131"/>
      <c r="O121" s="277"/>
      <c r="P121" s="278"/>
      <c r="Q121" s="279"/>
    </row>
    <row r="122" spans="1:43" ht="13.5" thickBot="1" x14ac:dyDescent="0.25">
      <c r="B122" s="104" t="s">
        <v>47</v>
      </c>
      <c r="C122" s="105">
        <v>2</v>
      </c>
      <c r="D122" s="102"/>
      <c r="E122" s="103" t="s">
        <v>24</v>
      </c>
      <c r="F122" s="180"/>
      <c r="G122" s="180"/>
      <c r="H122" s="180"/>
      <c r="I122" s="180"/>
      <c r="J122" s="181"/>
      <c r="K122" s="129"/>
      <c r="L122" s="133">
        <v>1</v>
      </c>
      <c r="M122" s="179"/>
      <c r="N122" s="131"/>
      <c r="O122" s="182" t="s">
        <v>81</v>
      </c>
      <c r="P122" s="183" t="s">
        <v>89</v>
      </c>
      <c r="Q122" s="184">
        <v>5</v>
      </c>
    </row>
    <row r="123" spans="1:43" x14ac:dyDescent="0.2">
      <c r="B123" s="75"/>
      <c r="C123" s="185"/>
      <c r="D123" s="102"/>
      <c r="E123" s="103" t="s">
        <v>26</v>
      </c>
      <c r="F123" s="180"/>
      <c r="G123" s="180"/>
      <c r="H123" s="180"/>
      <c r="I123" s="180"/>
      <c r="J123" s="181"/>
      <c r="K123" s="129"/>
      <c r="L123" s="31"/>
      <c r="M123" s="31"/>
      <c r="N123" s="134"/>
      <c r="O123" s="131"/>
      <c r="P123" s="131"/>
      <c r="Q123" s="131"/>
    </row>
    <row r="124" spans="1:43" x14ac:dyDescent="0.2">
      <c r="B124" s="102"/>
      <c r="C124" s="102"/>
      <c r="D124" s="102"/>
      <c r="E124" s="103" t="s">
        <v>27</v>
      </c>
      <c r="F124" s="180"/>
      <c r="G124" s="180"/>
      <c r="H124" s="180"/>
      <c r="I124" s="180"/>
      <c r="J124" s="181"/>
      <c r="K124" s="129"/>
      <c r="L124" s="131"/>
      <c r="M124" s="131"/>
      <c r="N124" s="131"/>
      <c r="O124" s="131"/>
      <c r="P124" s="131"/>
      <c r="Q124" s="131"/>
    </row>
    <row r="125" spans="1:43" ht="13.5" thickBot="1" x14ac:dyDescent="0.25">
      <c r="B125" s="102"/>
      <c r="C125" s="102"/>
      <c r="D125" s="102"/>
      <c r="E125" s="106" t="s">
        <v>28</v>
      </c>
      <c r="F125" s="186"/>
      <c r="G125" s="186"/>
      <c r="H125" s="186"/>
      <c r="I125" s="186"/>
      <c r="J125" s="187"/>
      <c r="K125" s="129"/>
      <c r="L125" s="131"/>
      <c r="M125" s="131"/>
      <c r="N125" s="131"/>
      <c r="O125" s="131"/>
      <c r="P125" s="135"/>
      <c r="Q125" s="131"/>
    </row>
    <row r="126" spans="1:43" x14ac:dyDescent="0.2">
      <c r="J126" s="9"/>
    </row>
  </sheetData>
  <sheetProtection algorithmName="SHA-512" hashValue="Hu+oj4fb3E+m9sIgiHgYpBkwJNOKDnXXsAPp447PdEj/BgCCQKr2x7geBuPDmppAnKRGvWuE0vXnLvpw3GVrQw==" saltValue="8Q+iT3ZeMj38PpGyfU37ow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116:D116"/>
    <mergeCell ref="AL116:AQ116"/>
    <mergeCell ref="AM117:AQ117"/>
    <mergeCell ref="B120:C121"/>
    <mergeCell ref="E120:J120"/>
    <mergeCell ref="O120:Q121"/>
  </mergeCells>
  <dataValidations count="1">
    <dataValidation type="list" allowBlank="1" showInputMessage="1" showErrorMessage="1" sqref="F16:J115" xr:uid="{F8ACBD90-2C6B-4676-B3E2-EFF2E5CA5097}">
      <formula1>$L$121:$L$122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77C09-760D-4212-ABF9-D79BFD2FEC07}">
  <dimension ref="A1:BA126"/>
  <sheetViews>
    <sheetView showGridLines="0" showRowColHeaders="0" workbookViewId="0">
      <selection activeCell="E117" sqref="E117"/>
    </sheetView>
  </sheetViews>
  <sheetFormatPr defaultColWidth="9.140625" defaultRowHeight="12.75" x14ac:dyDescent="0.2"/>
  <cols>
    <col min="1" max="1" width="10.42578125" style="6" customWidth="1"/>
    <col min="2" max="2" width="60.42578125" style="6" customWidth="1"/>
    <col min="3" max="4" width="7" style="6" customWidth="1"/>
    <col min="5" max="5" width="13.285156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1.7109375" style="41" customWidth="1"/>
    <col min="19" max="19" width="46.7109375" style="32" customWidth="1"/>
    <col min="20" max="21" width="9.42578125" style="32" customWidth="1"/>
    <col min="22" max="22" width="10.85546875" style="32" customWidth="1"/>
    <col min="23" max="26" width="9.140625" style="32"/>
    <col min="27" max="27" width="9.28515625" style="145" hidden="1" customWidth="1"/>
    <col min="28" max="28" width="21.5703125" style="32" hidden="1" customWidth="1"/>
    <col min="29" max="29" width="12.85546875" style="32" hidden="1" customWidth="1"/>
    <col min="30" max="31" width="12.7109375" style="32" hidden="1" customWidth="1"/>
    <col min="32" max="32" width="13.42578125" style="141" hidden="1" customWidth="1"/>
    <col min="33" max="33" width="13.42578125" style="32" hidden="1" customWidth="1"/>
    <col min="34" max="37" width="13.7109375" style="32" hidden="1" customWidth="1"/>
    <col min="38" max="38" width="9.140625" style="32" hidden="1" customWidth="1"/>
    <col min="39" max="39" width="19.7109375" style="32" hidden="1" customWidth="1"/>
    <col min="40" max="40" width="31.42578125" style="32" hidden="1" customWidth="1"/>
    <col min="41" max="41" width="9.140625" style="32" hidden="1" customWidth="1"/>
    <col min="42" max="42" width="18.85546875" style="32" hidden="1" customWidth="1"/>
    <col min="43" max="43" width="9.85546875" style="32" hidden="1" customWidth="1"/>
    <col min="44" max="44" width="17.5703125" style="32" hidden="1" customWidth="1"/>
    <col min="45" max="45" width="11.7109375" style="32" hidden="1" customWidth="1"/>
    <col min="46" max="46" width="16" style="32" hidden="1" customWidth="1"/>
    <col min="47" max="52" width="9.140625" style="32" hidden="1" customWidth="1"/>
    <col min="53" max="53" width="9.140625" style="32"/>
    <col min="54" max="16384" width="9.140625" style="6"/>
  </cols>
  <sheetData>
    <row r="1" spans="1:53" ht="15.75" x14ac:dyDescent="0.2">
      <c r="A1" s="32"/>
      <c r="B1" s="44" t="str">
        <f ca="1">INDIRECT( "'" &amp; $AC$2 &amp; "'!B1") &amp; " za obdobje " &amp; "7-9"</f>
        <v>Priloga 2: trimesečno izplačilo redne delovne uspešnosti za obdobje 7-9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57" t="s">
        <v>109</v>
      </c>
      <c r="AB1" s="358"/>
      <c r="AC1" s="358"/>
      <c r="AD1" s="358"/>
      <c r="AE1" s="359"/>
      <c r="AF1" s="188"/>
      <c r="AG1" s="360" t="s">
        <v>108</v>
      </c>
      <c r="AH1" s="361"/>
      <c r="AI1" s="361"/>
      <c r="AJ1" s="361"/>
      <c r="AK1" s="362"/>
      <c r="AM1" s="56" t="s">
        <v>32</v>
      </c>
      <c r="AN1" s="136" t="str">
        <f ca="1">RIGHT(CELL("filename",A1),LEN(CELL("filename",A1))-FIND("]",CELL("filename",A1)))</f>
        <v>7-9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66" t="s">
        <v>46</v>
      </c>
      <c r="AB2" s="367"/>
      <c r="AC2" s="368" t="s">
        <v>46</v>
      </c>
      <c r="AD2" s="369"/>
      <c r="AE2" s="370"/>
      <c r="AF2" s="188"/>
      <c r="AG2" s="363"/>
      <c r="AH2" s="364"/>
      <c r="AI2" s="364"/>
      <c r="AJ2" s="364"/>
      <c r="AK2" s="365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">
      <c r="A3" s="32"/>
      <c r="B3" s="340" t="str">
        <f ca="1">INDIRECT( "'" &amp; $AC$2 &amp; "'!B3")</f>
        <v>Šifra proračunskega uporabnika:</v>
      </c>
      <c r="C3" s="341"/>
      <c r="D3" s="368" t="str">
        <f>+IF(LEN('OSNOVNA PLAČA'!D3)&gt;0,'OSNOVNA PLAČA'!D3,"")</f>
        <v xml:space="preserve">šifra </v>
      </c>
      <c r="E3" s="370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139" t="s">
        <v>74</v>
      </c>
      <c r="AB3" s="140"/>
      <c r="AC3" s="368" t="s">
        <v>74</v>
      </c>
      <c r="AD3" s="369"/>
      <c r="AE3" s="370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">
      <c r="A4" s="32"/>
      <c r="B4" s="340" t="str">
        <f ca="1">INDIRECT( "'" &amp; $AC$2 &amp; "'!B4")</f>
        <v>Organizacijska enota:</v>
      </c>
      <c r="C4" s="340"/>
      <c r="D4" s="342" t="str">
        <f>+IF(LEN('OSNOVNA PLAČA'!D4)&gt;0,'OSNOVNA PLAČA'!D4,"")</f>
        <v xml:space="preserve">enota </v>
      </c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4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">
      <c r="A5" s="32"/>
      <c r="B5" s="234" t="str">
        <f ca="1">INDIRECT( "'" &amp; $AC$2 &amp; "'!B5")</f>
        <v>Leto:</v>
      </c>
      <c r="C5" s="234"/>
      <c r="D5" s="345">
        <f>+IF(LEN('OSNOVNA PLAČA'!D5)&gt;0,'OSNOVNA PLAČA'!D5,"")</f>
        <v>2024</v>
      </c>
      <c r="E5" s="34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6" t="s">
        <v>107</v>
      </c>
      <c r="AH5" s="51">
        <v>29</v>
      </c>
      <c r="AI5" s="371" t="str">
        <f>+$AC$2</f>
        <v>OSNOVNA PLAČA</v>
      </c>
      <c r="AJ5" s="372"/>
      <c r="AK5" s="373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74" t="str">
        <f>+$AC$3</f>
        <v>OBRAČUNANA OSNOVNA PLAČA</v>
      </c>
      <c r="AJ6" s="374"/>
      <c r="AK6" s="374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">
      <c r="B7" s="301" t="s">
        <v>9</v>
      </c>
      <c r="C7" s="324"/>
      <c r="D7" s="325"/>
      <c r="E7" s="304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">
      <c r="B8" s="301" t="s">
        <v>10</v>
      </c>
      <c r="C8" s="301"/>
      <c r="D8" s="302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4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5" thickBot="1" x14ac:dyDescent="0.25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25">
      <c r="B10" s="305" t="s">
        <v>0</v>
      </c>
      <c r="C10" s="306"/>
      <c r="D10" s="306"/>
      <c r="E10" s="306"/>
      <c r="F10" s="306"/>
      <c r="G10" s="306"/>
      <c r="H10" s="306"/>
      <c r="I10" s="306"/>
      <c r="J10" s="306"/>
      <c r="K10" s="307"/>
      <c r="L10" s="308" t="s">
        <v>1</v>
      </c>
      <c r="M10" s="309"/>
      <c r="N10" s="309"/>
      <c r="O10" s="309"/>
      <c r="P10" s="309"/>
      <c r="Q10" s="309"/>
      <c r="R10" s="166"/>
      <c r="S10" s="167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54" t="s">
        <v>34</v>
      </c>
      <c r="AC11" s="354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">
      <c r="A12" s="168"/>
      <c r="B12" s="311" t="s">
        <v>13</v>
      </c>
      <c r="C12" s="312"/>
      <c r="D12" s="312"/>
      <c r="E12" s="313"/>
      <c r="F12" s="314" t="s">
        <v>14</v>
      </c>
      <c r="G12" s="315"/>
      <c r="H12" s="315"/>
      <c r="I12" s="315"/>
      <c r="J12" s="315"/>
      <c r="K12" s="316"/>
      <c r="L12" s="317" t="s">
        <v>76</v>
      </c>
      <c r="M12" s="318"/>
      <c r="N12" s="318"/>
      <c r="O12" s="318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189"/>
      <c r="AB12" s="353" t="str">
        <f>+P12</f>
        <v>IZPLAČILO REDNE DELOVNE USPEŠNOSTI</v>
      </c>
      <c r="AC12" s="353" t="str">
        <f>+Q12</f>
        <v>NAJVIŠJE MOŽNO IZPLAČILO REDNE LETNE DELOVNE USPEŠNOSTI</v>
      </c>
      <c r="AD12" s="355" t="s">
        <v>15</v>
      </c>
      <c r="AE12" s="355"/>
      <c r="AF12" s="356" t="s">
        <v>16</v>
      </c>
      <c r="AG12" s="356"/>
      <c r="AH12" s="353" t="s">
        <v>17</v>
      </c>
      <c r="AI12" s="353" t="s">
        <v>18</v>
      </c>
      <c r="AJ12" s="353" t="str">
        <f>+AC3</f>
        <v>OBRAČUNANA OSNOVNA PLAČA</v>
      </c>
      <c r="AK12" s="353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">
      <c r="A13" s="281" t="s">
        <v>127</v>
      </c>
      <c r="B13" s="283" t="s">
        <v>2</v>
      </c>
      <c r="C13" s="285" t="s">
        <v>11</v>
      </c>
      <c r="D13" s="285" t="s">
        <v>12</v>
      </c>
      <c r="E13" s="287" t="s">
        <v>90</v>
      </c>
      <c r="F13" s="319" t="s">
        <v>38</v>
      </c>
      <c r="G13" s="320"/>
      <c r="H13" s="320"/>
      <c r="I13" s="320"/>
      <c r="J13" s="321"/>
      <c r="K13" s="291" t="s">
        <v>3</v>
      </c>
      <c r="L13" s="293" t="s">
        <v>75</v>
      </c>
      <c r="M13" s="295" t="s">
        <v>78</v>
      </c>
      <c r="N13" s="297" t="s">
        <v>77</v>
      </c>
      <c r="O13" s="295" t="s">
        <v>78</v>
      </c>
      <c r="P13" s="299" t="s">
        <v>78</v>
      </c>
      <c r="Q13" s="289" t="s">
        <v>78</v>
      </c>
      <c r="R13" s="169"/>
      <c r="AB13" s="353"/>
      <c r="AC13" s="353"/>
      <c r="AD13" s="355"/>
      <c r="AE13" s="355"/>
      <c r="AF13" s="356"/>
      <c r="AG13" s="356"/>
      <c r="AH13" s="353"/>
      <c r="AI13" s="353"/>
      <c r="AJ13" s="353"/>
      <c r="AK13" s="353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5" thickBot="1" x14ac:dyDescent="0.25">
      <c r="A14" s="282"/>
      <c r="B14" s="284"/>
      <c r="C14" s="286"/>
      <c r="D14" s="286"/>
      <c r="E14" s="288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2"/>
      <c r="L14" s="294"/>
      <c r="M14" s="296"/>
      <c r="N14" s="298"/>
      <c r="O14" s="296"/>
      <c r="P14" s="300"/>
      <c r="Q14" s="290"/>
      <c r="R14" s="169"/>
      <c r="AB14" s="353"/>
      <c r="AC14" s="353"/>
      <c r="AD14" s="355"/>
      <c r="AE14" s="355"/>
      <c r="AF14" s="356"/>
      <c r="AG14" s="356"/>
      <c r="AH14" s="353"/>
      <c r="AI14" s="353"/>
      <c r="AJ14" s="353"/>
      <c r="AK14" s="353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">
      <c r="A15" s="160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190" t="s">
        <v>33</v>
      </c>
      <c r="AB15" s="191" t="str">
        <f>+P13</f>
        <v>€</v>
      </c>
      <c r="AC15" s="191" t="str">
        <f>+Q13</f>
        <v>€</v>
      </c>
      <c r="AD15" s="192" t="s">
        <v>19</v>
      </c>
      <c r="AE15" s="192" t="s">
        <v>20</v>
      </c>
      <c r="AF15" s="193" t="s">
        <v>19</v>
      </c>
      <c r="AG15" s="194" t="s">
        <v>20</v>
      </c>
      <c r="AH15" s="195" t="s">
        <v>20</v>
      </c>
      <c r="AI15" s="196" t="s">
        <v>20</v>
      </c>
      <c r="AJ15" s="191" t="s">
        <v>20</v>
      </c>
      <c r="AK15" s="191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">
      <c r="A16" s="51">
        <f>'OSNOVNA PLAČA'!A10</f>
        <v>1</v>
      </c>
      <c r="B16" s="157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1">
        <f ca="1">IF(LEN(B16)&gt;0,SUM('OBRAČUNANA OSNOVNA PLAČA'!K10:M10),"")</f>
        <v>3000</v>
      </c>
      <c r="F16" s="55"/>
      <c r="G16" s="55"/>
      <c r="H16" s="55">
        <v>1</v>
      </c>
      <c r="I16" s="55"/>
      <c r="J16" s="55"/>
      <c r="K16" s="172">
        <f t="shared" ref="K16:K79" si="4">+F16+G16+H16+I16+J16</f>
        <v>1</v>
      </c>
      <c r="L16" s="120">
        <f t="shared" ref="L16:L79" ca="1" si="5">IF(LEN(B16)&gt;0,K16/5,"")</f>
        <v>0.2</v>
      </c>
      <c r="M16" s="120">
        <f t="shared" ref="M16:M79" ca="1" si="6">IF(LEN(B16)&gt;0,E16*L16,"")</f>
        <v>600</v>
      </c>
      <c r="N16" s="120">
        <f t="shared" ref="N16:N79" ca="1" si="7">IF(LEN(B16)&gt;0,L16*$O$117,"")</f>
        <v>1.9047619047619049E-2</v>
      </c>
      <c r="O16" s="120">
        <f t="shared" ref="O16:O79" ca="1" si="8">IF(LEN(B16)&gt;0,E16*N16,"")</f>
        <v>57.142857142857146</v>
      </c>
      <c r="P16" s="173">
        <f t="shared" ref="P16:P79" ca="1" si="9">MIN(O16,Q16)</f>
        <v>57.142857142857146</v>
      </c>
      <c r="Q16" s="173">
        <f ca="1">IF(LEN(B16)&gt;0,'4-6'!Q16-'4-6'!P16,"")</f>
        <v>1777.5494505494505</v>
      </c>
      <c r="R16" s="174"/>
      <c r="AA16" s="161">
        <f>ROW()</f>
        <v>16</v>
      </c>
      <c r="AB16" s="197" t="e">
        <f t="shared" ref="AB16:AB79" ca="1" si="10">IF($AN$3=1,0,INDIRECT( "'" &amp; $AN$2 &amp; "'!P" &amp; TEXT($AA16,0)))</f>
        <v>#N/A</v>
      </c>
      <c r="AC16" s="197" t="e">
        <f t="shared" ref="AC16:AC79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198" t="e">
        <f t="shared" ref="AD16:AD47" ca="1" si="12">IF(AB16&gt;=AC16,"-",$K16/(5*MAX($L$121:$L$122)))</f>
        <v>#N/A</v>
      </c>
      <c r="AE16" s="197" t="e">
        <f t="shared" ref="AE16:AE47" ca="1" si="13">IF(AB16&gt;=AC16,"-",$K16/(5*MAX($L$121:$L$122))*AJ16)</f>
        <v>#N/A</v>
      </c>
      <c r="AF16" s="198" t="e">
        <f t="shared" ref="AF16:AF47" ca="1" si="14">IF(AD16="-","-",AD16*$AE$117)</f>
        <v>#N/A</v>
      </c>
      <c r="AG16" s="197" t="e">
        <f t="shared" ref="AG16:AG47" ca="1" si="15">IF(AE16="-","-",AE16*$AE$117)</f>
        <v>#N/A</v>
      </c>
      <c r="AH16" s="197" t="e">
        <f t="shared" ref="AH16:AH79" ca="1" si="16">IF(AF16="-",0,MIN(AG16,Q16))</f>
        <v>#N/A</v>
      </c>
      <c r="AI16" s="199" t="e">
        <f t="shared" ref="AI16:AI79" ca="1" si="17">+AC16-AB16</f>
        <v>#N/A</v>
      </c>
      <c r="AJ16" s="197" t="e">
        <f t="shared" ref="AJ16:AJ79" ca="1" si="1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7" t="e">
        <f t="shared" ref="AK16:AK79" ca="1" si="19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">
      <c r="A17" s="51">
        <f>'OSNOVNA PLAČA'!A11</f>
        <v>2</v>
      </c>
      <c r="B17" s="157" t="str">
        <f t="shared" ref="B17:B79" ca="1" si="20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1">
        <f ca="1">IF(LEN(B17)&gt;0,SUM('OBRAČUNANA OSNOVNA PLAČA'!K11:M11),"")</f>
        <v>6000</v>
      </c>
      <c r="F17" s="55"/>
      <c r="G17" s="55">
        <v>1</v>
      </c>
      <c r="H17" s="55"/>
      <c r="I17" s="55">
        <v>1</v>
      </c>
      <c r="J17" s="55">
        <v>1</v>
      </c>
      <c r="K17" s="172">
        <f t="shared" si="4"/>
        <v>3</v>
      </c>
      <c r="L17" s="120">
        <f t="shared" ca="1" si="5"/>
        <v>0.6</v>
      </c>
      <c r="M17" s="120">
        <f t="shared" ca="1" si="6"/>
        <v>3600</v>
      </c>
      <c r="N17" s="120">
        <f t="shared" ca="1" si="7"/>
        <v>5.7142857142857134E-2</v>
      </c>
      <c r="O17" s="120">
        <f t="shared" ca="1" si="8"/>
        <v>342.85714285714283</v>
      </c>
      <c r="P17" s="173">
        <f t="shared" ca="1" si="9"/>
        <v>342.85714285714283</v>
      </c>
      <c r="Q17" s="173">
        <f ca="1">IF(LEN(B17)&gt;0,'4-6'!Q17-'4-6'!P17,"")</f>
        <v>3470.4505494505493</v>
      </c>
      <c r="R17" s="174"/>
      <c r="AA17" s="161">
        <f>ROW()</f>
        <v>17</v>
      </c>
      <c r="AB17" s="197" t="e">
        <f t="shared" ca="1" si="10"/>
        <v>#N/A</v>
      </c>
      <c r="AC17" s="197" t="e">
        <f t="shared" ca="1" si="11"/>
        <v>#N/A</v>
      </c>
      <c r="AD17" s="198" t="e">
        <f t="shared" ca="1" si="12"/>
        <v>#N/A</v>
      </c>
      <c r="AE17" s="197" t="e">
        <f t="shared" ca="1" si="13"/>
        <v>#N/A</v>
      </c>
      <c r="AF17" s="198" t="e">
        <f t="shared" ca="1" si="14"/>
        <v>#N/A</v>
      </c>
      <c r="AG17" s="197" t="e">
        <f t="shared" ca="1" si="15"/>
        <v>#N/A</v>
      </c>
      <c r="AH17" s="197" t="e">
        <f t="shared" ca="1" si="16"/>
        <v>#N/A</v>
      </c>
      <c r="AI17" s="199" t="e">
        <f t="shared" ca="1" si="17"/>
        <v>#N/A</v>
      </c>
      <c r="AJ17" s="197" t="e">
        <f t="shared" ca="1" si="18"/>
        <v>#N/A</v>
      </c>
      <c r="AK17" s="197" t="e">
        <f t="shared" ca="1" si="19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">
      <c r="A18" s="51">
        <f>'OSNOVNA PLAČA'!A12</f>
        <v>3</v>
      </c>
      <c r="B18" s="157" t="str">
        <f t="shared" ca="1" si="20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1">
        <f ca="1">IF(LEN(B18)&gt;0,SUM('OBRAČUNANA OSNOVNA PLAČA'!K12:M12),"")</f>
        <v>9000</v>
      </c>
      <c r="F18" s="55"/>
      <c r="G18" s="55"/>
      <c r="H18" s="55"/>
      <c r="I18" s="55"/>
      <c r="J18" s="55"/>
      <c r="K18" s="172">
        <f t="shared" si="4"/>
        <v>0</v>
      </c>
      <c r="L18" s="120">
        <f t="shared" ca="1" si="5"/>
        <v>0</v>
      </c>
      <c r="M18" s="120">
        <f t="shared" ca="1" si="6"/>
        <v>0</v>
      </c>
      <c r="N18" s="120">
        <f t="shared" ca="1" si="7"/>
        <v>0</v>
      </c>
      <c r="O18" s="120">
        <f t="shared" ca="1" si="8"/>
        <v>0</v>
      </c>
      <c r="P18" s="173">
        <f t="shared" ca="1" si="9"/>
        <v>0</v>
      </c>
      <c r="Q18" s="173">
        <f ca="1">IF(LEN(B18)&gt;0,'4-6'!Q18-'4-6'!P18,"")</f>
        <v>5000</v>
      </c>
      <c r="R18" s="174"/>
      <c r="AA18" s="161">
        <f>ROW()</f>
        <v>18</v>
      </c>
      <c r="AB18" s="197" t="e">
        <f t="shared" ca="1" si="10"/>
        <v>#N/A</v>
      </c>
      <c r="AC18" s="197" t="e">
        <f t="shared" ca="1" si="11"/>
        <v>#N/A</v>
      </c>
      <c r="AD18" s="198" t="e">
        <f t="shared" ca="1" si="12"/>
        <v>#N/A</v>
      </c>
      <c r="AE18" s="197" t="e">
        <f t="shared" ca="1" si="13"/>
        <v>#N/A</v>
      </c>
      <c r="AF18" s="198" t="e">
        <f t="shared" ca="1" si="14"/>
        <v>#N/A</v>
      </c>
      <c r="AG18" s="197" t="e">
        <f t="shared" ca="1" si="15"/>
        <v>#N/A</v>
      </c>
      <c r="AH18" s="197" t="e">
        <f t="shared" ca="1" si="16"/>
        <v>#N/A</v>
      </c>
      <c r="AI18" s="199" t="e">
        <f t="shared" ca="1" si="17"/>
        <v>#N/A</v>
      </c>
      <c r="AJ18" s="197" t="e">
        <f t="shared" ca="1" si="18"/>
        <v>#N/A</v>
      </c>
      <c r="AK18" s="197" t="e">
        <f t="shared" ca="1" si="19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">
      <c r="A19" s="51">
        <f>'OSNOVNA PLAČA'!A13</f>
        <v>4</v>
      </c>
      <c r="B19" s="157" t="str">
        <f t="shared" ca="1" si="20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1">
        <f ca="1">IF(LEN(B19)&gt;0,SUM('OBRAČUNANA OSNOVNA PLAČA'!K13:M13),"")</f>
        <v>0</v>
      </c>
      <c r="F19" s="55"/>
      <c r="G19" s="55"/>
      <c r="H19" s="55"/>
      <c r="I19" s="55">
        <v>0</v>
      </c>
      <c r="J19" s="55"/>
      <c r="K19" s="172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3">
        <f t="shared" ca="1" si="9"/>
        <v>0</v>
      </c>
      <c r="Q19" s="173">
        <f ca="1">IF(LEN(B19)&gt;0,'4-6'!Q19-'4-6'!P19,"")</f>
        <v>0</v>
      </c>
      <c r="R19" s="174"/>
      <c r="AA19" s="161">
        <f>ROW()</f>
        <v>19</v>
      </c>
      <c r="AB19" s="197" t="e">
        <f t="shared" ca="1" si="10"/>
        <v>#N/A</v>
      </c>
      <c r="AC19" s="197" t="e">
        <f t="shared" ca="1" si="11"/>
        <v>#N/A</v>
      </c>
      <c r="AD19" s="198" t="e">
        <f t="shared" ca="1" si="12"/>
        <v>#N/A</v>
      </c>
      <c r="AE19" s="197" t="e">
        <f t="shared" ca="1" si="13"/>
        <v>#N/A</v>
      </c>
      <c r="AF19" s="198" t="e">
        <f t="shared" ca="1" si="14"/>
        <v>#N/A</v>
      </c>
      <c r="AG19" s="197" t="e">
        <f t="shared" ca="1" si="15"/>
        <v>#N/A</v>
      </c>
      <c r="AH19" s="197" t="e">
        <f t="shared" ca="1" si="16"/>
        <v>#N/A</v>
      </c>
      <c r="AI19" s="199" t="e">
        <f t="shared" ca="1" si="17"/>
        <v>#N/A</v>
      </c>
      <c r="AJ19" s="197" t="e">
        <f t="shared" ca="1" si="18"/>
        <v>#N/A</v>
      </c>
      <c r="AK19" s="197" t="e">
        <f t="shared" ca="1" si="19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">
      <c r="A20" s="51">
        <f>'OSNOVNA PLAČA'!A14</f>
        <v>5</v>
      </c>
      <c r="B20" s="157" t="str">
        <f t="shared" ca="1" si="20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1">
        <f ca="1">IF(LEN(B20)&gt;0,SUM('OBRAČUNANA OSNOVNA PLAČA'!K14:M14),"")</f>
        <v>0</v>
      </c>
      <c r="F20" s="55"/>
      <c r="G20" s="55"/>
      <c r="H20" s="55"/>
      <c r="I20" s="55"/>
      <c r="J20" s="55"/>
      <c r="K20" s="172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3">
        <f t="shared" ca="1" si="9"/>
        <v>0</v>
      </c>
      <c r="Q20" s="173">
        <f ca="1">IF(LEN(B20)&gt;0,'4-6'!Q20-'4-6'!P20,"")</f>
        <v>0</v>
      </c>
      <c r="R20" s="174"/>
      <c r="AA20" s="161">
        <f>ROW()</f>
        <v>20</v>
      </c>
      <c r="AB20" s="197" t="e">
        <f t="shared" ca="1" si="10"/>
        <v>#N/A</v>
      </c>
      <c r="AC20" s="197" t="e">
        <f t="shared" ca="1" si="11"/>
        <v>#N/A</v>
      </c>
      <c r="AD20" s="198" t="e">
        <f t="shared" ca="1" si="12"/>
        <v>#N/A</v>
      </c>
      <c r="AE20" s="197" t="e">
        <f t="shared" ca="1" si="13"/>
        <v>#N/A</v>
      </c>
      <c r="AF20" s="198" t="e">
        <f t="shared" ca="1" si="14"/>
        <v>#N/A</v>
      </c>
      <c r="AG20" s="197" t="e">
        <f t="shared" ca="1" si="15"/>
        <v>#N/A</v>
      </c>
      <c r="AH20" s="197" t="e">
        <f t="shared" ca="1" si="16"/>
        <v>#N/A</v>
      </c>
      <c r="AI20" s="199" t="e">
        <f t="shared" ca="1" si="17"/>
        <v>#N/A</v>
      </c>
      <c r="AJ20" s="197" t="e">
        <f t="shared" ca="1" si="18"/>
        <v>#N/A</v>
      </c>
      <c r="AK20" s="197" t="e">
        <f t="shared" ca="1" si="19"/>
        <v>#N/A</v>
      </c>
    </row>
    <row r="21" spans="1:46" ht="27" customHeight="1" x14ac:dyDescent="0.2">
      <c r="A21" s="51">
        <f>'OSNOVNA PLAČA'!A15</f>
        <v>6</v>
      </c>
      <c r="B21" s="157" t="str">
        <f t="shared" ca="1" si="20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1">
        <f ca="1">IF(LEN(B21)&gt;0,SUM('OBRAČUNANA OSNOVNA PLAČA'!K15:M15),"")</f>
        <v>0</v>
      </c>
      <c r="F21" s="55"/>
      <c r="G21" s="55">
        <v>1</v>
      </c>
      <c r="H21" s="55"/>
      <c r="I21" s="55">
        <v>1</v>
      </c>
      <c r="J21" s="55"/>
      <c r="K21" s="172">
        <f t="shared" si="4"/>
        <v>2</v>
      </c>
      <c r="L21" s="120">
        <f t="shared" ca="1" si="5"/>
        <v>0.4</v>
      </c>
      <c r="M21" s="120">
        <f t="shared" ca="1" si="6"/>
        <v>0</v>
      </c>
      <c r="N21" s="120">
        <f t="shared" ca="1" si="7"/>
        <v>3.8095238095238099E-2</v>
      </c>
      <c r="O21" s="120">
        <f t="shared" ca="1" si="8"/>
        <v>0</v>
      </c>
      <c r="P21" s="173">
        <f t="shared" ca="1" si="9"/>
        <v>0</v>
      </c>
      <c r="Q21" s="173">
        <f ca="1">IF(LEN(B21)&gt;0,'4-6'!Q21-'4-6'!P21,"")</f>
        <v>0</v>
      </c>
      <c r="R21" s="174"/>
      <c r="AA21" s="161">
        <f>ROW()</f>
        <v>21</v>
      </c>
      <c r="AB21" s="197" t="e">
        <f t="shared" ca="1" si="10"/>
        <v>#N/A</v>
      </c>
      <c r="AC21" s="197" t="e">
        <f t="shared" ca="1" si="11"/>
        <v>#N/A</v>
      </c>
      <c r="AD21" s="198" t="e">
        <f t="shared" ca="1" si="12"/>
        <v>#N/A</v>
      </c>
      <c r="AE21" s="197" t="e">
        <f t="shared" ca="1" si="13"/>
        <v>#N/A</v>
      </c>
      <c r="AF21" s="198" t="e">
        <f t="shared" ca="1" si="14"/>
        <v>#N/A</v>
      </c>
      <c r="AG21" s="197" t="e">
        <f t="shared" ca="1" si="15"/>
        <v>#N/A</v>
      </c>
      <c r="AH21" s="197" t="e">
        <f t="shared" ca="1" si="16"/>
        <v>#N/A</v>
      </c>
      <c r="AI21" s="199" t="e">
        <f t="shared" ca="1" si="17"/>
        <v>#N/A</v>
      </c>
      <c r="AJ21" s="197" t="e">
        <f t="shared" ca="1" si="18"/>
        <v>#N/A</v>
      </c>
      <c r="AK21" s="197" t="e">
        <f t="shared" ca="1" si="19"/>
        <v>#N/A</v>
      </c>
    </row>
    <row r="22" spans="1:46" ht="27" customHeight="1" x14ac:dyDescent="0.2">
      <c r="A22" s="51">
        <f>'OSNOVNA PLAČA'!A16</f>
        <v>7</v>
      </c>
      <c r="B22" s="157" t="str">
        <f t="shared" ca="1" si="20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1">
        <f ca="1">IF(LEN(B22)&gt;0,SUM('OBRAČUNANA OSNOVNA PLAČA'!K16:M16),"")</f>
        <v>0</v>
      </c>
      <c r="F22" s="55"/>
      <c r="G22" s="55"/>
      <c r="H22" s="55"/>
      <c r="I22" s="55"/>
      <c r="J22" s="55"/>
      <c r="K22" s="172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3">
        <f t="shared" ca="1" si="9"/>
        <v>0</v>
      </c>
      <c r="Q22" s="173">
        <f ca="1">IF(LEN(B22)&gt;0,'4-6'!Q22-'4-6'!P22,"")</f>
        <v>3000</v>
      </c>
      <c r="R22" s="174"/>
      <c r="AA22" s="161">
        <f>ROW()</f>
        <v>22</v>
      </c>
      <c r="AB22" s="197" t="e">
        <f t="shared" ca="1" si="10"/>
        <v>#N/A</v>
      </c>
      <c r="AC22" s="197" t="e">
        <f t="shared" ca="1" si="11"/>
        <v>#N/A</v>
      </c>
      <c r="AD22" s="198" t="e">
        <f t="shared" ca="1" si="12"/>
        <v>#N/A</v>
      </c>
      <c r="AE22" s="197" t="e">
        <f t="shared" ca="1" si="13"/>
        <v>#N/A</v>
      </c>
      <c r="AF22" s="198" t="e">
        <f t="shared" ca="1" si="14"/>
        <v>#N/A</v>
      </c>
      <c r="AG22" s="197" t="e">
        <f t="shared" ca="1" si="15"/>
        <v>#N/A</v>
      </c>
      <c r="AH22" s="197" t="e">
        <f t="shared" ca="1" si="16"/>
        <v>#N/A</v>
      </c>
      <c r="AI22" s="199" t="e">
        <f t="shared" ca="1" si="17"/>
        <v>#N/A</v>
      </c>
      <c r="AJ22" s="197" t="e">
        <f t="shared" ca="1" si="18"/>
        <v>#N/A</v>
      </c>
      <c r="AK22" s="197" t="e">
        <f t="shared" ca="1" si="19"/>
        <v>#N/A</v>
      </c>
    </row>
    <row r="23" spans="1:46" ht="27" customHeight="1" x14ac:dyDescent="0.2">
      <c r="A23" s="51">
        <f>'OSNOVNA PLAČA'!A17</f>
        <v>8</v>
      </c>
      <c r="B23" s="157" t="str">
        <f t="shared" ca="1" si="20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1">
        <f ca="1">IF(LEN(B23)&gt;0,SUM('OBRAČUNANA OSNOVNA PLAČA'!K17:M17),"")</f>
        <v>0</v>
      </c>
      <c r="F23" s="55"/>
      <c r="G23" s="55"/>
      <c r="H23" s="55"/>
      <c r="I23" s="55"/>
      <c r="J23" s="55"/>
      <c r="K23" s="172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3">
        <f t="shared" ca="1" si="9"/>
        <v>0</v>
      </c>
      <c r="Q23" s="173">
        <f ca="1">IF(LEN(B23)&gt;0,'4-6'!Q23-'4-6'!P23,"")</f>
        <v>0</v>
      </c>
      <c r="R23" s="174"/>
      <c r="AA23" s="161">
        <f>ROW()</f>
        <v>23</v>
      </c>
      <c r="AB23" s="197" t="e">
        <f t="shared" ca="1" si="10"/>
        <v>#N/A</v>
      </c>
      <c r="AC23" s="197" t="e">
        <f t="shared" ca="1" si="11"/>
        <v>#N/A</v>
      </c>
      <c r="AD23" s="198" t="e">
        <f t="shared" ca="1" si="12"/>
        <v>#N/A</v>
      </c>
      <c r="AE23" s="197" t="e">
        <f t="shared" ca="1" si="13"/>
        <v>#N/A</v>
      </c>
      <c r="AF23" s="198" t="e">
        <f t="shared" ca="1" si="14"/>
        <v>#N/A</v>
      </c>
      <c r="AG23" s="197" t="e">
        <f t="shared" ca="1" si="15"/>
        <v>#N/A</v>
      </c>
      <c r="AH23" s="197" t="e">
        <f t="shared" ca="1" si="16"/>
        <v>#N/A</v>
      </c>
      <c r="AI23" s="199" t="e">
        <f t="shared" ca="1" si="17"/>
        <v>#N/A</v>
      </c>
      <c r="AJ23" s="197" t="e">
        <f t="shared" ca="1" si="18"/>
        <v>#N/A</v>
      </c>
      <c r="AK23" s="197" t="e">
        <f t="shared" ca="1" si="19"/>
        <v>#N/A</v>
      </c>
    </row>
    <row r="24" spans="1:46" ht="27" customHeight="1" x14ac:dyDescent="0.2">
      <c r="A24" s="51">
        <f>'OSNOVNA PLAČA'!A18</f>
        <v>9</v>
      </c>
      <c r="B24" s="157" t="str">
        <f t="shared" ca="1" si="20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1">
        <f ca="1">IF(LEN(B24)&gt;0,SUM('OBRAČUNANA OSNOVNA PLAČA'!K18:M18),"")</f>
        <v>0</v>
      </c>
      <c r="F24" s="55"/>
      <c r="G24" s="55"/>
      <c r="H24" s="55"/>
      <c r="I24" s="55"/>
      <c r="J24" s="55"/>
      <c r="K24" s="172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3">
        <f t="shared" ca="1" si="9"/>
        <v>0</v>
      </c>
      <c r="Q24" s="173">
        <f ca="1">IF(LEN(B24)&gt;0,'4-6'!Q24-'4-6'!P24,"")</f>
        <v>0</v>
      </c>
      <c r="R24" s="174"/>
      <c r="AA24" s="161">
        <f>ROW()</f>
        <v>24</v>
      </c>
      <c r="AB24" s="197" t="e">
        <f t="shared" ca="1" si="10"/>
        <v>#N/A</v>
      </c>
      <c r="AC24" s="197" t="e">
        <f t="shared" ca="1" si="11"/>
        <v>#N/A</v>
      </c>
      <c r="AD24" s="198" t="e">
        <f t="shared" ca="1" si="12"/>
        <v>#N/A</v>
      </c>
      <c r="AE24" s="197" t="e">
        <f t="shared" ca="1" si="13"/>
        <v>#N/A</v>
      </c>
      <c r="AF24" s="198" t="e">
        <f t="shared" ca="1" si="14"/>
        <v>#N/A</v>
      </c>
      <c r="AG24" s="197" t="e">
        <f t="shared" ca="1" si="15"/>
        <v>#N/A</v>
      </c>
      <c r="AH24" s="197" t="e">
        <f t="shared" ca="1" si="16"/>
        <v>#N/A</v>
      </c>
      <c r="AI24" s="199" t="e">
        <f t="shared" ca="1" si="17"/>
        <v>#N/A</v>
      </c>
      <c r="AJ24" s="197" t="e">
        <f t="shared" ca="1" si="18"/>
        <v>#N/A</v>
      </c>
      <c r="AK24" s="197" t="e">
        <f t="shared" ca="1" si="19"/>
        <v>#N/A</v>
      </c>
    </row>
    <row r="25" spans="1:46" ht="27" customHeight="1" x14ac:dyDescent="0.2">
      <c r="A25" s="51">
        <f>'OSNOVNA PLAČA'!A19</f>
        <v>10</v>
      </c>
      <c r="B25" s="157" t="str">
        <f t="shared" ca="1" si="20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1">
        <f ca="1">IF(LEN(B25)&gt;0,SUM('OBRAČUNANA OSNOVNA PLAČA'!K19:M19),"")</f>
        <v>0</v>
      </c>
      <c r="F25" s="55"/>
      <c r="G25" s="55"/>
      <c r="H25" s="55"/>
      <c r="I25" s="55"/>
      <c r="J25" s="55"/>
      <c r="K25" s="172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3">
        <f t="shared" ca="1" si="9"/>
        <v>0</v>
      </c>
      <c r="Q25" s="173">
        <f ca="1">IF(LEN(B25)&gt;0,'4-6'!Q25-'4-6'!P25,"")</f>
        <v>0</v>
      </c>
      <c r="R25" s="174"/>
      <c r="AA25" s="161">
        <f>ROW()</f>
        <v>25</v>
      </c>
      <c r="AB25" s="197" t="e">
        <f t="shared" ca="1" si="10"/>
        <v>#N/A</v>
      </c>
      <c r="AC25" s="197" t="e">
        <f t="shared" ca="1" si="11"/>
        <v>#N/A</v>
      </c>
      <c r="AD25" s="198" t="e">
        <f t="shared" ca="1" si="12"/>
        <v>#N/A</v>
      </c>
      <c r="AE25" s="197" t="e">
        <f t="shared" ca="1" si="13"/>
        <v>#N/A</v>
      </c>
      <c r="AF25" s="198" t="e">
        <f t="shared" ca="1" si="14"/>
        <v>#N/A</v>
      </c>
      <c r="AG25" s="197" t="e">
        <f t="shared" ca="1" si="15"/>
        <v>#N/A</v>
      </c>
      <c r="AH25" s="197" t="e">
        <f t="shared" ca="1" si="16"/>
        <v>#N/A</v>
      </c>
      <c r="AI25" s="199" t="e">
        <f t="shared" ca="1" si="17"/>
        <v>#N/A</v>
      </c>
      <c r="AJ25" s="197" t="e">
        <f t="shared" ca="1" si="18"/>
        <v>#N/A</v>
      </c>
      <c r="AK25" s="197" t="e">
        <f t="shared" ca="1" si="19"/>
        <v>#N/A</v>
      </c>
    </row>
    <row r="26" spans="1:46" ht="27" customHeight="1" x14ac:dyDescent="0.2">
      <c r="A26" s="51">
        <f>'OSNOVNA PLAČA'!A20</f>
        <v>11</v>
      </c>
      <c r="B26" s="157" t="str">
        <f t="shared" ca="1" si="20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1">
        <f ca="1">IF(LEN(B26)&gt;0,SUM('OBRAČUNANA OSNOVNA PLAČA'!K20:M20),"")</f>
        <v>6000</v>
      </c>
      <c r="F26" s="55"/>
      <c r="G26" s="55"/>
      <c r="H26" s="55"/>
      <c r="I26" s="55"/>
      <c r="J26" s="55"/>
      <c r="K26" s="172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3">
        <f t="shared" ca="1" si="9"/>
        <v>0</v>
      </c>
      <c r="Q26" s="173">
        <f ca="1">IF(LEN(B26)&gt;0,'4-6'!Q26-'4-6'!P26,"")</f>
        <v>3000</v>
      </c>
      <c r="R26" s="174"/>
      <c r="AA26" s="161">
        <f>ROW()</f>
        <v>26</v>
      </c>
      <c r="AB26" s="197" t="e">
        <f t="shared" ca="1" si="10"/>
        <v>#N/A</v>
      </c>
      <c r="AC26" s="197" t="e">
        <f t="shared" ca="1" si="11"/>
        <v>#N/A</v>
      </c>
      <c r="AD26" s="198" t="e">
        <f t="shared" ca="1" si="12"/>
        <v>#N/A</v>
      </c>
      <c r="AE26" s="197" t="e">
        <f t="shared" ca="1" si="13"/>
        <v>#N/A</v>
      </c>
      <c r="AF26" s="198" t="e">
        <f t="shared" ca="1" si="14"/>
        <v>#N/A</v>
      </c>
      <c r="AG26" s="197" t="e">
        <f t="shared" ca="1" si="15"/>
        <v>#N/A</v>
      </c>
      <c r="AH26" s="197" t="e">
        <f t="shared" ca="1" si="16"/>
        <v>#N/A</v>
      </c>
      <c r="AI26" s="199" t="e">
        <f t="shared" ca="1" si="17"/>
        <v>#N/A</v>
      </c>
      <c r="AJ26" s="197" t="e">
        <f t="shared" ca="1" si="18"/>
        <v>#N/A</v>
      </c>
      <c r="AK26" s="197" t="e">
        <f t="shared" ca="1" si="19"/>
        <v>#N/A</v>
      </c>
    </row>
    <row r="27" spans="1:46" ht="27" customHeight="1" x14ac:dyDescent="0.2">
      <c r="A27" s="51">
        <f>'OSNOVNA PLAČA'!A21</f>
        <v>12</v>
      </c>
      <c r="B27" s="157" t="str">
        <f t="shared" ca="1" si="20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1">
        <f ca="1">IF(LEN(B27)&gt;0,SUM('OBRAČUNANA OSNOVNA PLAČA'!K21:M21),"")</f>
        <v>0</v>
      </c>
      <c r="F27" s="55"/>
      <c r="G27" s="55"/>
      <c r="H27" s="55"/>
      <c r="I27" s="55"/>
      <c r="J27" s="55"/>
      <c r="K27" s="172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3">
        <f t="shared" ca="1" si="9"/>
        <v>0</v>
      </c>
      <c r="Q27" s="173">
        <f ca="1">IF(LEN(B27)&gt;0,'4-6'!Q27-'4-6'!P27,"")</f>
        <v>0</v>
      </c>
      <c r="R27" s="174"/>
      <c r="AA27" s="161">
        <f>ROW()</f>
        <v>27</v>
      </c>
      <c r="AB27" s="197" t="e">
        <f t="shared" ca="1" si="10"/>
        <v>#N/A</v>
      </c>
      <c r="AC27" s="197" t="e">
        <f t="shared" ca="1" si="11"/>
        <v>#N/A</v>
      </c>
      <c r="AD27" s="198" t="e">
        <f t="shared" ca="1" si="12"/>
        <v>#N/A</v>
      </c>
      <c r="AE27" s="197" t="e">
        <f t="shared" ca="1" si="13"/>
        <v>#N/A</v>
      </c>
      <c r="AF27" s="198" t="e">
        <f t="shared" ca="1" si="14"/>
        <v>#N/A</v>
      </c>
      <c r="AG27" s="197" t="e">
        <f t="shared" ca="1" si="15"/>
        <v>#N/A</v>
      </c>
      <c r="AH27" s="197" t="e">
        <f t="shared" ca="1" si="16"/>
        <v>#N/A</v>
      </c>
      <c r="AI27" s="199" t="e">
        <f t="shared" ca="1" si="17"/>
        <v>#N/A</v>
      </c>
      <c r="AJ27" s="197" t="e">
        <f t="shared" ca="1" si="18"/>
        <v>#N/A</v>
      </c>
      <c r="AK27" s="197" t="e">
        <f t="shared" ca="1" si="19"/>
        <v>#N/A</v>
      </c>
    </row>
    <row r="28" spans="1:46" ht="27" customHeight="1" x14ac:dyDescent="0.2">
      <c r="A28" s="51">
        <f>'OSNOVNA PLAČA'!A22</f>
        <v>13</v>
      </c>
      <c r="B28" s="157" t="str">
        <f t="shared" ca="1" si="20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1">
        <f ca="1">IF(LEN(B28)&gt;0,SUM('OBRAČUNANA OSNOVNA PLAČA'!K22:M22),"")</f>
        <v>0</v>
      </c>
      <c r="F28" s="55"/>
      <c r="G28" s="55"/>
      <c r="H28" s="55"/>
      <c r="I28" s="55"/>
      <c r="J28" s="55"/>
      <c r="K28" s="172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3">
        <f t="shared" ca="1" si="9"/>
        <v>0</v>
      </c>
      <c r="Q28" s="173">
        <f ca="1">IF(LEN(B28)&gt;0,'4-6'!Q28-'4-6'!P28,"")</f>
        <v>0</v>
      </c>
      <c r="R28" s="174"/>
      <c r="AA28" s="161">
        <f>ROW()</f>
        <v>28</v>
      </c>
      <c r="AB28" s="197" t="e">
        <f t="shared" ca="1" si="10"/>
        <v>#N/A</v>
      </c>
      <c r="AC28" s="197" t="e">
        <f t="shared" ca="1" si="11"/>
        <v>#N/A</v>
      </c>
      <c r="AD28" s="198" t="e">
        <f t="shared" ca="1" si="12"/>
        <v>#N/A</v>
      </c>
      <c r="AE28" s="197" t="e">
        <f t="shared" ca="1" si="13"/>
        <v>#N/A</v>
      </c>
      <c r="AF28" s="198" t="e">
        <f t="shared" ca="1" si="14"/>
        <v>#N/A</v>
      </c>
      <c r="AG28" s="197" t="e">
        <f t="shared" ca="1" si="15"/>
        <v>#N/A</v>
      </c>
      <c r="AH28" s="197" t="e">
        <f t="shared" ca="1" si="16"/>
        <v>#N/A</v>
      </c>
      <c r="AI28" s="199" t="e">
        <f t="shared" ca="1" si="17"/>
        <v>#N/A</v>
      </c>
      <c r="AJ28" s="197" t="e">
        <f t="shared" ca="1" si="18"/>
        <v>#N/A</v>
      </c>
      <c r="AK28" s="197" t="e">
        <f t="shared" ca="1" si="19"/>
        <v>#N/A</v>
      </c>
    </row>
    <row r="29" spans="1:46" ht="27" customHeight="1" x14ac:dyDescent="0.2">
      <c r="A29" s="51">
        <f>'OSNOVNA PLAČA'!A23</f>
        <v>14</v>
      </c>
      <c r="B29" s="157" t="str">
        <f t="shared" ca="1" si="20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1">
        <f ca="1">IF(LEN(B29)&gt;0,SUM('OBRAČUNANA OSNOVNA PLAČA'!K23:M23),"")</f>
        <v>0</v>
      </c>
      <c r="F29" s="55"/>
      <c r="G29" s="55"/>
      <c r="H29" s="55"/>
      <c r="I29" s="55"/>
      <c r="J29" s="55"/>
      <c r="K29" s="172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3">
        <f t="shared" ca="1" si="9"/>
        <v>0</v>
      </c>
      <c r="Q29" s="173">
        <f ca="1">IF(LEN(B29)&gt;0,'4-6'!Q29-'4-6'!P29,"")</f>
        <v>0</v>
      </c>
      <c r="R29" s="174"/>
      <c r="AA29" s="161">
        <f>ROW()</f>
        <v>29</v>
      </c>
      <c r="AB29" s="197" t="e">
        <f t="shared" ca="1" si="10"/>
        <v>#N/A</v>
      </c>
      <c r="AC29" s="197" t="e">
        <f t="shared" ca="1" si="11"/>
        <v>#N/A</v>
      </c>
      <c r="AD29" s="198" t="e">
        <f t="shared" ca="1" si="12"/>
        <v>#N/A</v>
      </c>
      <c r="AE29" s="197" t="e">
        <f t="shared" ca="1" si="13"/>
        <v>#N/A</v>
      </c>
      <c r="AF29" s="198" t="e">
        <f t="shared" ca="1" si="14"/>
        <v>#N/A</v>
      </c>
      <c r="AG29" s="197" t="e">
        <f t="shared" ca="1" si="15"/>
        <v>#N/A</v>
      </c>
      <c r="AH29" s="197" t="e">
        <f t="shared" ca="1" si="16"/>
        <v>#N/A</v>
      </c>
      <c r="AI29" s="199" t="e">
        <f t="shared" ca="1" si="17"/>
        <v>#N/A</v>
      </c>
      <c r="AJ29" s="197" t="e">
        <f t="shared" ca="1" si="18"/>
        <v>#N/A</v>
      </c>
      <c r="AK29" s="197" t="e">
        <f t="shared" ca="1" si="19"/>
        <v>#N/A</v>
      </c>
    </row>
    <row r="30" spans="1:46" ht="27" customHeight="1" x14ac:dyDescent="0.2">
      <c r="A30" s="51">
        <f>'OSNOVNA PLAČA'!A24</f>
        <v>15</v>
      </c>
      <c r="B30" s="157" t="str">
        <f t="shared" ca="1" si="20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1">
        <f ca="1">IF(LEN(B30)&gt;0,SUM('OBRAČUNANA OSNOVNA PLAČA'!K24:M24),"")</f>
        <v>0</v>
      </c>
      <c r="F30" s="55"/>
      <c r="G30" s="55"/>
      <c r="H30" s="55"/>
      <c r="I30" s="55"/>
      <c r="J30" s="55"/>
      <c r="K30" s="172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3">
        <f t="shared" ca="1" si="9"/>
        <v>0</v>
      </c>
      <c r="Q30" s="173">
        <f ca="1">IF(LEN(B30)&gt;0,'4-6'!Q30-'4-6'!P30,"")</f>
        <v>0</v>
      </c>
      <c r="R30" s="174"/>
      <c r="AA30" s="161">
        <f>ROW()</f>
        <v>30</v>
      </c>
      <c r="AB30" s="197" t="e">
        <f t="shared" ca="1" si="10"/>
        <v>#N/A</v>
      </c>
      <c r="AC30" s="197" t="e">
        <f t="shared" ca="1" si="11"/>
        <v>#N/A</v>
      </c>
      <c r="AD30" s="198" t="e">
        <f t="shared" ca="1" si="12"/>
        <v>#N/A</v>
      </c>
      <c r="AE30" s="197" t="e">
        <f t="shared" ca="1" si="13"/>
        <v>#N/A</v>
      </c>
      <c r="AF30" s="198" t="e">
        <f t="shared" ca="1" si="14"/>
        <v>#N/A</v>
      </c>
      <c r="AG30" s="197" t="e">
        <f t="shared" ca="1" si="15"/>
        <v>#N/A</v>
      </c>
      <c r="AH30" s="197" t="e">
        <f t="shared" ca="1" si="16"/>
        <v>#N/A</v>
      </c>
      <c r="AI30" s="199" t="e">
        <f t="shared" ca="1" si="17"/>
        <v>#N/A</v>
      </c>
      <c r="AJ30" s="197" t="e">
        <f t="shared" ca="1" si="18"/>
        <v>#N/A</v>
      </c>
      <c r="AK30" s="197" t="e">
        <f t="shared" ca="1" si="19"/>
        <v>#N/A</v>
      </c>
    </row>
    <row r="31" spans="1:46" ht="27" customHeight="1" x14ac:dyDescent="0.2">
      <c r="A31" s="51">
        <f>'OSNOVNA PLAČA'!A25</f>
        <v>16</v>
      </c>
      <c r="B31" s="157" t="str">
        <f t="shared" ca="1" si="20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1">
        <f ca="1">IF(LEN(B31)&gt;0,SUM('OBRAČUNANA OSNOVNA PLAČA'!K25:M25),"")</f>
        <v>0</v>
      </c>
      <c r="F31" s="55"/>
      <c r="G31" s="55"/>
      <c r="H31" s="55"/>
      <c r="I31" s="55"/>
      <c r="J31" s="55"/>
      <c r="K31" s="172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3">
        <f t="shared" ca="1" si="9"/>
        <v>0</v>
      </c>
      <c r="Q31" s="173">
        <f ca="1">IF(LEN(B31)&gt;0,'4-6'!Q31-'4-6'!P31,"")</f>
        <v>0</v>
      </c>
      <c r="R31" s="174"/>
      <c r="AA31" s="161">
        <f>ROW()</f>
        <v>31</v>
      </c>
      <c r="AB31" s="197" t="e">
        <f t="shared" ca="1" si="10"/>
        <v>#N/A</v>
      </c>
      <c r="AC31" s="197" t="e">
        <f t="shared" ca="1" si="11"/>
        <v>#N/A</v>
      </c>
      <c r="AD31" s="198" t="e">
        <f t="shared" ca="1" si="12"/>
        <v>#N/A</v>
      </c>
      <c r="AE31" s="197" t="e">
        <f t="shared" ca="1" si="13"/>
        <v>#N/A</v>
      </c>
      <c r="AF31" s="198" t="e">
        <f t="shared" ca="1" si="14"/>
        <v>#N/A</v>
      </c>
      <c r="AG31" s="197" t="e">
        <f t="shared" ca="1" si="15"/>
        <v>#N/A</v>
      </c>
      <c r="AH31" s="197" t="e">
        <f t="shared" ca="1" si="16"/>
        <v>#N/A</v>
      </c>
      <c r="AI31" s="199" t="e">
        <f t="shared" ca="1" si="17"/>
        <v>#N/A</v>
      </c>
      <c r="AJ31" s="197" t="e">
        <f t="shared" ca="1" si="18"/>
        <v>#N/A</v>
      </c>
      <c r="AK31" s="197" t="e">
        <f t="shared" ca="1" si="19"/>
        <v>#N/A</v>
      </c>
    </row>
    <row r="32" spans="1:46" ht="27" customHeight="1" x14ac:dyDescent="0.2">
      <c r="A32" s="51">
        <f>'OSNOVNA PLAČA'!A26</f>
        <v>17</v>
      </c>
      <c r="B32" s="157" t="str">
        <f t="shared" ca="1" si="20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1">
        <f ca="1">IF(LEN(B32)&gt;0,SUM('OBRAČUNANA OSNOVNA PLAČA'!K26:M26),"")</f>
        <v>0</v>
      </c>
      <c r="F32" s="55"/>
      <c r="G32" s="55"/>
      <c r="H32" s="55"/>
      <c r="I32" s="55"/>
      <c r="J32" s="55"/>
      <c r="K32" s="172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3">
        <f t="shared" ca="1" si="9"/>
        <v>0</v>
      </c>
      <c r="Q32" s="173">
        <f ca="1">IF(LEN(B32)&gt;0,'4-6'!Q32-'4-6'!P32,"")</f>
        <v>0</v>
      </c>
      <c r="R32" s="174"/>
      <c r="AA32" s="161">
        <f>ROW()</f>
        <v>32</v>
      </c>
      <c r="AB32" s="197" t="e">
        <f t="shared" ca="1" si="10"/>
        <v>#N/A</v>
      </c>
      <c r="AC32" s="197" t="e">
        <f t="shared" ca="1" si="11"/>
        <v>#N/A</v>
      </c>
      <c r="AD32" s="198" t="e">
        <f t="shared" ca="1" si="12"/>
        <v>#N/A</v>
      </c>
      <c r="AE32" s="197" t="e">
        <f t="shared" ca="1" si="13"/>
        <v>#N/A</v>
      </c>
      <c r="AF32" s="198" t="e">
        <f t="shared" ca="1" si="14"/>
        <v>#N/A</v>
      </c>
      <c r="AG32" s="197" t="e">
        <f t="shared" ca="1" si="15"/>
        <v>#N/A</v>
      </c>
      <c r="AH32" s="197" t="e">
        <f t="shared" ca="1" si="16"/>
        <v>#N/A</v>
      </c>
      <c r="AI32" s="199" t="e">
        <f t="shared" ca="1" si="17"/>
        <v>#N/A</v>
      </c>
      <c r="AJ32" s="197" t="e">
        <f t="shared" ca="1" si="18"/>
        <v>#N/A</v>
      </c>
      <c r="AK32" s="197" t="e">
        <f t="shared" ca="1" si="19"/>
        <v>#N/A</v>
      </c>
    </row>
    <row r="33" spans="1:37" ht="27" customHeight="1" x14ac:dyDescent="0.2">
      <c r="A33" s="51">
        <f>'OSNOVNA PLAČA'!A27</f>
        <v>18</v>
      </c>
      <c r="B33" s="157" t="str">
        <f t="shared" ca="1" si="20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1">
        <f ca="1">IF(LEN(B33)&gt;0,SUM('OBRAČUNANA OSNOVNA PLAČA'!K27:M27),"")</f>
        <v>0</v>
      </c>
      <c r="F33" s="55"/>
      <c r="G33" s="55"/>
      <c r="H33" s="55"/>
      <c r="I33" s="55"/>
      <c r="J33" s="55"/>
      <c r="K33" s="172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3">
        <f t="shared" ca="1" si="9"/>
        <v>0</v>
      </c>
      <c r="Q33" s="173">
        <f ca="1">IF(LEN(B33)&gt;0,'4-6'!Q33-'4-6'!P33,"")</f>
        <v>0</v>
      </c>
      <c r="R33" s="174"/>
      <c r="AA33" s="161">
        <f>ROW()</f>
        <v>33</v>
      </c>
      <c r="AB33" s="197" t="e">
        <f t="shared" ca="1" si="10"/>
        <v>#N/A</v>
      </c>
      <c r="AC33" s="197" t="e">
        <f t="shared" ca="1" si="11"/>
        <v>#N/A</v>
      </c>
      <c r="AD33" s="198" t="e">
        <f t="shared" ca="1" si="12"/>
        <v>#N/A</v>
      </c>
      <c r="AE33" s="197" t="e">
        <f t="shared" ca="1" si="13"/>
        <v>#N/A</v>
      </c>
      <c r="AF33" s="198" t="e">
        <f t="shared" ca="1" si="14"/>
        <v>#N/A</v>
      </c>
      <c r="AG33" s="197" t="e">
        <f t="shared" ca="1" si="15"/>
        <v>#N/A</v>
      </c>
      <c r="AH33" s="197" t="e">
        <f t="shared" ca="1" si="16"/>
        <v>#N/A</v>
      </c>
      <c r="AI33" s="199" t="e">
        <f t="shared" ca="1" si="17"/>
        <v>#N/A</v>
      </c>
      <c r="AJ33" s="197" t="e">
        <f t="shared" ca="1" si="18"/>
        <v>#N/A</v>
      </c>
      <c r="AK33" s="197" t="e">
        <f t="shared" ca="1" si="19"/>
        <v>#N/A</v>
      </c>
    </row>
    <row r="34" spans="1:37" ht="27" customHeight="1" x14ac:dyDescent="0.2">
      <c r="A34" s="51">
        <f>'OSNOVNA PLAČA'!A28</f>
        <v>19</v>
      </c>
      <c r="B34" s="157" t="str">
        <f t="shared" ca="1" si="20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1">
        <f ca="1">IF(LEN(B34)&gt;0,SUM('OBRAČUNANA OSNOVNA PLAČA'!K28:M28),"")</f>
        <v>0</v>
      </c>
      <c r="F34" s="55"/>
      <c r="G34" s="55"/>
      <c r="H34" s="55"/>
      <c r="I34" s="55"/>
      <c r="J34" s="55"/>
      <c r="K34" s="172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3">
        <f t="shared" ca="1" si="9"/>
        <v>0</v>
      </c>
      <c r="Q34" s="173">
        <f ca="1">IF(LEN(B34)&gt;0,'4-6'!Q34-'4-6'!P34,"")</f>
        <v>0</v>
      </c>
      <c r="R34" s="174"/>
      <c r="AA34" s="161">
        <f>ROW()</f>
        <v>34</v>
      </c>
      <c r="AB34" s="197" t="e">
        <f t="shared" ca="1" si="10"/>
        <v>#N/A</v>
      </c>
      <c r="AC34" s="197" t="e">
        <f t="shared" ca="1" si="11"/>
        <v>#N/A</v>
      </c>
      <c r="AD34" s="198" t="e">
        <f t="shared" ca="1" si="12"/>
        <v>#N/A</v>
      </c>
      <c r="AE34" s="197" t="e">
        <f t="shared" ca="1" si="13"/>
        <v>#N/A</v>
      </c>
      <c r="AF34" s="198" t="e">
        <f t="shared" ca="1" si="14"/>
        <v>#N/A</v>
      </c>
      <c r="AG34" s="197" t="e">
        <f t="shared" ca="1" si="15"/>
        <v>#N/A</v>
      </c>
      <c r="AH34" s="197" t="e">
        <f t="shared" ca="1" si="16"/>
        <v>#N/A</v>
      </c>
      <c r="AI34" s="199" t="e">
        <f t="shared" ca="1" si="17"/>
        <v>#N/A</v>
      </c>
      <c r="AJ34" s="197" t="e">
        <f t="shared" ca="1" si="18"/>
        <v>#N/A</v>
      </c>
      <c r="AK34" s="197" t="e">
        <f t="shared" ca="1" si="19"/>
        <v>#N/A</v>
      </c>
    </row>
    <row r="35" spans="1:37" ht="27" customHeight="1" x14ac:dyDescent="0.2">
      <c r="A35" s="51">
        <f>'OSNOVNA PLAČA'!A29</f>
        <v>20</v>
      </c>
      <c r="B35" s="157" t="str">
        <f t="shared" ca="1" si="20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1">
        <f ca="1">IF(LEN(B35)&gt;0,SUM('OBRAČUNANA OSNOVNA PLAČA'!K29:M29),"")</f>
        <v>0</v>
      </c>
      <c r="F35" s="55"/>
      <c r="G35" s="55"/>
      <c r="H35" s="55"/>
      <c r="I35" s="55"/>
      <c r="J35" s="55"/>
      <c r="K35" s="172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3">
        <f t="shared" ca="1" si="9"/>
        <v>0</v>
      </c>
      <c r="Q35" s="173">
        <f ca="1">IF(LEN(B35)&gt;0,'4-6'!Q35-'4-6'!P35,"")</f>
        <v>0</v>
      </c>
      <c r="R35" s="174"/>
      <c r="AA35" s="161">
        <f>ROW()</f>
        <v>35</v>
      </c>
      <c r="AB35" s="197" t="e">
        <f t="shared" ca="1" si="10"/>
        <v>#N/A</v>
      </c>
      <c r="AC35" s="197" t="e">
        <f t="shared" ca="1" si="11"/>
        <v>#N/A</v>
      </c>
      <c r="AD35" s="198" t="e">
        <f t="shared" ca="1" si="12"/>
        <v>#N/A</v>
      </c>
      <c r="AE35" s="197" t="e">
        <f t="shared" ca="1" si="13"/>
        <v>#N/A</v>
      </c>
      <c r="AF35" s="198" t="e">
        <f t="shared" ca="1" si="14"/>
        <v>#N/A</v>
      </c>
      <c r="AG35" s="197" t="e">
        <f t="shared" ca="1" si="15"/>
        <v>#N/A</v>
      </c>
      <c r="AH35" s="197" t="e">
        <f t="shared" ca="1" si="16"/>
        <v>#N/A</v>
      </c>
      <c r="AI35" s="199" t="e">
        <f t="shared" ca="1" si="17"/>
        <v>#N/A</v>
      </c>
      <c r="AJ35" s="197" t="e">
        <f t="shared" ca="1" si="18"/>
        <v>#N/A</v>
      </c>
      <c r="AK35" s="197" t="e">
        <f t="shared" ca="1" si="19"/>
        <v>#N/A</v>
      </c>
    </row>
    <row r="36" spans="1:37" ht="27" customHeight="1" x14ac:dyDescent="0.2">
      <c r="A36" s="51">
        <f>'OSNOVNA PLAČA'!A30</f>
        <v>21</v>
      </c>
      <c r="B36" s="157" t="str">
        <f t="shared" ca="1" si="20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1">
        <f ca="1">IF(LEN(B36)&gt;0,SUM('OBRAČUNANA OSNOVNA PLAČA'!K30:M30),"")</f>
        <v>0</v>
      </c>
      <c r="F36" s="55"/>
      <c r="G36" s="55"/>
      <c r="H36" s="55"/>
      <c r="I36" s="55"/>
      <c r="J36" s="55"/>
      <c r="K36" s="172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3">
        <f t="shared" ca="1" si="9"/>
        <v>0</v>
      </c>
      <c r="Q36" s="173">
        <f ca="1">IF(LEN(B36)&gt;0,'4-6'!Q36-'4-6'!P36,"")</f>
        <v>0</v>
      </c>
      <c r="R36" s="174"/>
      <c r="AA36" s="161">
        <f>ROW()</f>
        <v>36</v>
      </c>
      <c r="AB36" s="197" t="e">
        <f t="shared" ca="1" si="10"/>
        <v>#N/A</v>
      </c>
      <c r="AC36" s="197" t="e">
        <f t="shared" ca="1" si="11"/>
        <v>#N/A</v>
      </c>
      <c r="AD36" s="198" t="e">
        <f t="shared" ca="1" si="12"/>
        <v>#N/A</v>
      </c>
      <c r="AE36" s="197" t="e">
        <f t="shared" ca="1" si="13"/>
        <v>#N/A</v>
      </c>
      <c r="AF36" s="198" t="e">
        <f t="shared" ca="1" si="14"/>
        <v>#N/A</v>
      </c>
      <c r="AG36" s="197" t="e">
        <f t="shared" ca="1" si="15"/>
        <v>#N/A</v>
      </c>
      <c r="AH36" s="197" t="e">
        <f t="shared" ca="1" si="16"/>
        <v>#N/A</v>
      </c>
      <c r="AI36" s="199" t="e">
        <f t="shared" ca="1" si="17"/>
        <v>#N/A</v>
      </c>
      <c r="AJ36" s="197" t="e">
        <f t="shared" ca="1" si="18"/>
        <v>#N/A</v>
      </c>
      <c r="AK36" s="197" t="e">
        <f t="shared" ca="1" si="19"/>
        <v>#N/A</v>
      </c>
    </row>
    <row r="37" spans="1:37" ht="27" customHeight="1" x14ac:dyDescent="0.2">
      <c r="A37" s="51">
        <f>'OSNOVNA PLAČA'!A31</f>
        <v>22</v>
      </c>
      <c r="B37" s="157" t="str">
        <f t="shared" ca="1" si="20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1">
        <f ca="1">IF(LEN(B37)&gt;0,SUM('OBRAČUNANA OSNOVNA PLAČA'!K31:M31),"")</f>
        <v>0</v>
      </c>
      <c r="F37" s="55"/>
      <c r="G37" s="55"/>
      <c r="H37" s="55"/>
      <c r="I37" s="55"/>
      <c r="J37" s="55"/>
      <c r="K37" s="172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3">
        <f t="shared" ca="1" si="9"/>
        <v>0</v>
      </c>
      <c r="Q37" s="173">
        <f ca="1">IF(LEN(B37)&gt;0,'4-6'!Q37-'4-6'!P37,"")</f>
        <v>0</v>
      </c>
      <c r="R37" s="174"/>
      <c r="AA37" s="161">
        <f>ROW()</f>
        <v>37</v>
      </c>
      <c r="AB37" s="197" t="e">
        <f t="shared" ca="1" si="10"/>
        <v>#N/A</v>
      </c>
      <c r="AC37" s="197" t="e">
        <f t="shared" ca="1" si="11"/>
        <v>#N/A</v>
      </c>
      <c r="AD37" s="198" t="e">
        <f t="shared" ca="1" si="12"/>
        <v>#N/A</v>
      </c>
      <c r="AE37" s="197" t="e">
        <f t="shared" ca="1" si="13"/>
        <v>#N/A</v>
      </c>
      <c r="AF37" s="198" t="e">
        <f t="shared" ca="1" si="14"/>
        <v>#N/A</v>
      </c>
      <c r="AG37" s="197" t="e">
        <f t="shared" ca="1" si="15"/>
        <v>#N/A</v>
      </c>
      <c r="AH37" s="197" t="e">
        <f t="shared" ca="1" si="16"/>
        <v>#N/A</v>
      </c>
      <c r="AI37" s="199" t="e">
        <f t="shared" ca="1" si="17"/>
        <v>#N/A</v>
      </c>
      <c r="AJ37" s="197" t="e">
        <f t="shared" ca="1" si="18"/>
        <v>#N/A</v>
      </c>
      <c r="AK37" s="197" t="e">
        <f t="shared" ca="1" si="19"/>
        <v>#N/A</v>
      </c>
    </row>
    <row r="38" spans="1:37" ht="27" customHeight="1" x14ac:dyDescent="0.2">
      <c r="A38" s="51">
        <f>'OSNOVNA PLAČA'!A32</f>
        <v>23</v>
      </c>
      <c r="B38" s="157" t="str">
        <f t="shared" ca="1" si="20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1">
        <f ca="1">IF(LEN(B38)&gt;0,SUM('OBRAČUNANA OSNOVNA PLAČA'!K32:M32),"")</f>
        <v>0</v>
      </c>
      <c r="F38" s="55"/>
      <c r="G38" s="55"/>
      <c r="H38" s="55"/>
      <c r="I38" s="55"/>
      <c r="J38" s="55"/>
      <c r="K38" s="172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3">
        <f t="shared" ca="1" si="9"/>
        <v>0</v>
      </c>
      <c r="Q38" s="173">
        <f ca="1">IF(LEN(B38)&gt;0,'4-6'!Q38-'4-6'!P38,"")</f>
        <v>0</v>
      </c>
      <c r="R38" s="174"/>
      <c r="AA38" s="161">
        <f>ROW()</f>
        <v>38</v>
      </c>
      <c r="AB38" s="197" t="e">
        <f t="shared" ca="1" si="10"/>
        <v>#N/A</v>
      </c>
      <c r="AC38" s="197" t="e">
        <f t="shared" ca="1" si="11"/>
        <v>#N/A</v>
      </c>
      <c r="AD38" s="198" t="e">
        <f t="shared" ca="1" si="12"/>
        <v>#N/A</v>
      </c>
      <c r="AE38" s="197" t="e">
        <f t="shared" ca="1" si="13"/>
        <v>#N/A</v>
      </c>
      <c r="AF38" s="198" t="e">
        <f t="shared" ca="1" si="14"/>
        <v>#N/A</v>
      </c>
      <c r="AG38" s="197" t="e">
        <f t="shared" ca="1" si="15"/>
        <v>#N/A</v>
      </c>
      <c r="AH38" s="197" t="e">
        <f t="shared" ca="1" si="16"/>
        <v>#N/A</v>
      </c>
      <c r="AI38" s="199" t="e">
        <f t="shared" ca="1" si="17"/>
        <v>#N/A</v>
      </c>
      <c r="AJ38" s="197" t="e">
        <f t="shared" ca="1" si="18"/>
        <v>#N/A</v>
      </c>
      <c r="AK38" s="197" t="e">
        <f t="shared" ca="1" si="19"/>
        <v>#N/A</v>
      </c>
    </row>
    <row r="39" spans="1:37" ht="27" customHeight="1" x14ac:dyDescent="0.2">
      <c r="A39" s="51">
        <f>'OSNOVNA PLAČA'!A33</f>
        <v>24</v>
      </c>
      <c r="B39" s="157" t="str">
        <f t="shared" ca="1" si="20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1">
        <f ca="1">IF(LEN(B39)&gt;0,SUM('OBRAČUNANA OSNOVNA PLAČA'!K33:M33),"")</f>
        <v>0</v>
      </c>
      <c r="F39" s="55"/>
      <c r="G39" s="55"/>
      <c r="H39" s="55"/>
      <c r="I39" s="55"/>
      <c r="J39" s="55"/>
      <c r="K39" s="172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3">
        <f t="shared" ca="1" si="9"/>
        <v>0</v>
      </c>
      <c r="Q39" s="173">
        <f ca="1">IF(LEN(B39)&gt;0,'4-6'!Q39-'4-6'!P39,"")</f>
        <v>0</v>
      </c>
      <c r="R39" s="174"/>
      <c r="AA39" s="161">
        <f>ROW()</f>
        <v>39</v>
      </c>
      <c r="AB39" s="197" t="e">
        <f t="shared" ca="1" si="10"/>
        <v>#N/A</v>
      </c>
      <c r="AC39" s="197" t="e">
        <f t="shared" ca="1" si="11"/>
        <v>#N/A</v>
      </c>
      <c r="AD39" s="198" t="e">
        <f t="shared" ca="1" si="12"/>
        <v>#N/A</v>
      </c>
      <c r="AE39" s="197" t="e">
        <f t="shared" ca="1" si="13"/>
        <v>#N/A</v>
      </c>
      <c r="AF39" s="198" t="e">
        <f t="shared" ca="1" si="14"/>
        <v>#N/A</v>
      </c>
      <c r="AG39" s="197" t="e">
        <f t="shared" ca="1" si="15"/>
        <v>#N/A</v>
      </c>
      <c r="AH39" s="197" t="e">
        <f t="shared" ca="1" si="16"/>
        <v>#N/A</v>
      </c>
      <c r="AI39" s="199" t="e">
        <f t="shared" ca="1" si="17"/>
        <v>#N/A</v>
      </c>
      <c r="AJ39" s="197" t="e">
        <f t="shared" ca="1" si="18"/>
        <v>#N/A</v>
      </c>
      <c r="AK39" s="197" t="e">
        <f t="shared" ca="1" si="19"/>
        <v>#N/A</v>
      </c>
    </row>
    <row r="40" spans="1:37" ht="27" customHeight="1" x14ac:dyDescent="0.2">
      <c r="A40" s="51">
        <f>'OSNOVNA PLAČA'!A34</f>
        <v>25</v>
      </c>
      <c r="B40" s="157" t="str">
        <f t="shared" ca="1" si="20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1">
        <f ca="1">IF(LEN(B40)&gt;0,SUM('OBRAČUNANA OSNOVNA PLAČA'!K34:M34),"")</f>
        <v>0</v>
      </c>
      <c r="F40" s="55"/>
      <c r="G40" s="55"/>
      <c r="H40" s="55"/>
      <c r="I40" s="55"/>
      <c r="J40" s="55"/>
      <c r="K40" s="172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3">
        <f t="shared" ca="1" si="9"/>
        <v>0</v>
      </c>
      <c r="Q40" s="173">
        <f ca="1">IF(LEN(B40)&gt;0,'4-6'!Q40-'4-6'!P40,"")</f>
        <v>0</v>
      </c>
      <c r="R40" s="174"/>
      <c r="AA40" s="161">
        <f>ROW()</f>
        <v>40</v>
      </c>
      <c r="AB40" s="197" t="e">
        <f t="shared" ca="1" si="10"/>
        <v>#N/A</v>
      </c>
      <c r="AC40" s="197" t="e">
        <f t="shared" ca="1" si="11"/>
        <v>#N/A</v>
      </c>
      <c r="AD40" s="198" t="e">
        <f t="shared" ca="1" si="12"/>
        <v>#N/A</v>
      </c>
      <c r="AE40" s="197" t="e">
        <f t="shared" ca="1" si="13"/>
        <v>#N/A</v>
      </c>
      <c r="AF40" s="198" t="e">
        <f t="shared" ca="1" si="14"/>
        <v>#N/A</v>
      </c>
      <c r="AG40" s="197" t="e">
        <f t="shared" ca="1" si="15"/>
        <v>#N/A</v>
      </c>
      <c r="AH40" s="197" t="e">
        <f t="shared" ca="1" si="16"/>
        <v>#N/A</v>
      </c>
      <c r="AI40" s="199" t="e">
        <f t="shared" ca="1" si="17"/>
        <v>#N/A</v>
      </c>
      <c r="AJ40" s="197" t="e">
        <f t="shared" ca="1" si="18"/>
        <v>#N/A</v>
      </c>
      <c r="AK40" s="197" t="e">
        <f t="shared" ca="1" si="19"/>
        <v>#N/A</v>
      </c>
    </row>
    <row r="41" spans="1:37" ht="27" customHeight="1" x14ac:dyDescent="0.2">
      <c r="A41" s="51">
        <f>'OSNOVNA PLAČA'!A35</f>
        <v>26</v>
      </c>
      <c r="B41" s="157" t="str">
        <f t="shared" ca="1" si="20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1">
        <f ca="1">IF(LEN(B41)&gt;0,SUM('OBRAČUNANA OSNOVNA PLAČA'!K35:M35),"")</f>
        <v>0</v>
      </c>
      <c r="F41" s="55"/>
      <c r="G41" s="55"/>
      <c r="H41" s="55"/>
      <c r="I41" s="55"/>
      <c r="J41" s="55"/>
      <c r="K41" s="172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3">
        <f t="shared" ca="1" si="9"/>
        <v>0</v>
      </c>
      <c r="Q41" s="173">
        <f ca="1">IF(LEN(B41)&gt;0,'4-6'!Q41-'4-6'!P41,"")</f>
        <v>0</v>
      </c>
      <c r="R41" s="174"/>
      <c r="AA41" s="161">
        <f>ROW()</f>
        <v>41</v>
      </c>
      <c r="AB41" s="197" t="e">
        <f t="shared" ca="1" si="10"/>
        <v>#N/A</v>
      </c>
      <c r="AC41" s="197" t="e">
        <f t="shared" ca="1" si="11"/>
        <v>#N/A</v>
      </c>
      <c r="AD41" s="198" t="e">
        <f t="shared" ca="1" si="12"/>
        <v>#N/A</v>
      </c>
      <c r="AE41" s="197" t="e">
        <f t="shared" ca="1" si="13"/>
        <v>#N/A</v>
      </c>
      <c r="AF41" s="198" t="e">
        <f t="shared" ca="1" si="14"/>
        <v>#N/A</v>
      </c>
      <c r="AG41" s="197" t="e">
        <f t="shared" ca="1" si="15"/>
        <v>#N/A</v>
      </c>
      <c r="AH41" s="197" t="e">
        <f t="shared" ca="1" si="16"/>
        <v>#N/A</v>
      </c>
      <c r="AI41" s="199" t="e">
        <f t="shared" ca="1" si="17"/>
        <v>#N/A</v>
      </c>
      <c r="AJ41" s="197" t="e">
        <f t="shared" ca="1" si="18"/>
        <v>#N/A</v>
      </c>
      <c r="AK41" s="197" t="e">
        <f t="shared" ca="1" si="19"/>
        <v>#N/A</v>
      </c>
    </row>
    <row r="42" spans="1:37" ht="27" customHeight="1" x14ac:dyDescent="0.2">
      <c r="A42" s="51">
        <f>'OSNOVNA PLAČA'!A36</f>
        <v>27</v>
      </c>
      <c r="B42" s="157" t="str">
        <f t="shared" ca="1" si="20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1">
        <f ca="1">IF(LEN(B42)&gt;0,SUM('OBRAČUNANA OSNOVNA PLAČA'!K36:M36),"")</f>
        <v>0</v>
      </c>
      <c r="F42" s="55"/>
      <c r="G42" s="55"/>
      <c r="H42" s="55"/>
      <c r="I42" s="55"/>
      <c r="J42" s="55"/>
      <c r="K42" s="172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3">
        <f t="shared" ca="1" si="9"/>
        <v>0</v>
      </c>
      <c r="Q42" s="173">
        <f ca="1">IF(LEN(B42)&gt;0,'4-6'!Q42-'4-6'!P42,"")</f>
        <v>0</v>
      </c>
      <c r="R42" s="174"/>
      <c r="AA42" s="161">
        <f>ROW()</f>
        <v>42</v>
      </c>
      <c r="AB42" s="197" t="e">
        <f t="shared" ca="1" si="10"/>
        <v>#N/A</v>
      </c>
      <c r="AC42" s="197" t="e">
        <f t="shared" ca="1" si="11"/>
        <v>#N/A</v>
      </c>
      <c r="AD42" s="198" t="e">
        <f t="shared" ca="1" si="12"/>
        <v>#N/A</v>
      </c>
      <c r="AE42" s="197" t="e">
        <f t="shared" ca="1" si="13"/>
        <v>#N/A</v>
      </c>
      <c r="AF42" s="198" t="e">
        <f t="shared" ca="1" si="14"/>
        <v>#N/A</v>
      </c>
      <c r="AG42" s="197" t="e">
        <f t="shared" ca="1" si="15"/>
        <v>#N/A</v>
      </c>
      <c r="AH42" s="197" t="e">
        <f t="shared" ca="1" si="16"/>
        <v>#N/A</v>
      </c>
      <c r="AI42" s="199" t="e">
        <f t="shared" ca="1" si="17"/>
        <v>#N/A</v>
      </c>
      <c r="AJ42" s="197" t="e">
        <f t="shared" ca="1" si="18"/>
        <v>#N/A</v>
      </c>
      <c r="AK42" s="197" t="e">
        <f t="shared" ca="1" si="19"/>
        <v>#N/A</v>
      </c>
    </row>
    <row r="43" spans="1:37" ht="27" customHeight="1" x14ac:dyDescent="0.2">
      <c r="A43" s="51">
        <f>'OSNOVNA PLAČA'!A37</f>
        <v>28</v>
      </c>
      <c r="B43" s="157" t="str">
        <f t="shared" ca="1" si="20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1">
        <f ca="1">IF(LEN(B43)&gt;0,SUM('OBRAČUNANA OSNOVNA PLAČA'!K37:M37),"")</f>
        <v>0</v>
      </c>
      <c r="F43" s="55"/>
      <c r="G43" s="55"/>
      <c r="H43" s="55"/>
      <c r="I43" s="55"/>
      <c r="J43" s="55"/>
      <c r="K43" s="172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3">
        <f t="shared" ca="1" si="9"/>
        <v>0</v>
      </c>
      <c r="Q43" s="173">
        <f ca="1">IF(LEN(B43)&gt;0,'4-6'!Q43-'4-6'!P43,"")</f>
        <v>0</v>
      </c>
      <c r="R43" s="174"/>
      <c r="AA43" s="161">
        <f>ROW()</f>
        <v>43</v>
      </c>
      <c r="AB43" s="197" t="e">
        <f t="shared" ca="1" si="10"/>
        <v>#N/A</v>
      </c>
      <c r="AC43" s="197" t="e">
        <f t="shared" ca="1" si="11"/>
        <v>#N/A</v>
      </c>
      <c r="AD43" s="198" t="e">
        <f t="shared" ca="1" si="12"/>
        <v>#N/A</v>
      </c>
      <c r="AE43" s="197" t="e">
        <f t="shared" ca="1" si="13"/>
        <v>#N/A</v>
      </c>
      <c r="AF43" s="198" t="e">
        <f t="shared" ca="1" si="14"/>
        <v>#N/A</v>
      </c>
      <c r="AG43" s="197" t="e">
        <f t="shared" ca="1" si="15"/>
        <v>#N/A</v>
      </c>
      <c r="AH43" s="197" t="e">
        <f t="shared" ca="1" si="16"/>
        <v>#N/A</v>
      </c>
      <c r="AI43" s="199" t="e">
        <f t="shared" ca="1" si="17"/>
        <v>#N/A</v>
      </c>
      <c r="AJ43" s="197" t="e">
        <f t="shared" ca="1" si="18"/>
        <v>#N/A</v>
      </c>
      <c r="AK43" s="197" t="e">
        <f t="shared" ca="1" si="19"/>
        <v>#N/A</v>
      </c>
    </row>
    <row r="44" spans="1:37" ht="27" customHeight="1" x14ac:dyDescent="0.2">
      <c r="A44" s="51">
        <f>'OSNOVNA PLAČA'!A38</f>
        <v>29</v>
      </c>
      <c r="B44" s="157" t="str">
        <f t="shared" ca="1" si="20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1">
        <f ca="1">IF(LEN(B44)&gt;0,SUM('OBRAČUNANA OSNOVNA PLAČA'!K38:M38),"")</f>
        <v>0</v>
      </c>
      <c r="F44" s="55"/>
      <c r="G44" s="55"/>
      <c r="H44" s="55"/>
      <c r="I44" s="55"/>
      <c r="J44" s="55"/>
      <c r="K44" s="172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3">
        <f t="shared" ca="1" si="9"/>
        <v>0</v>
      </c>
      <c r="Q44" s="173">
        <f ca="1">IF(LEN(B44)&gt;0,'4-6'!Q44-'4-6'!P44,"")</f>
        <v>0</v>
      </c>
      <c r="R44" s="174"/>
      <c r="AA44" s="161">
        <f>ROW()</f>
        <v>44</v>
      </c>
      <c r="AB44" s="197" t="e">
        <f t="shared" ca="1" si="10"/>
        <v>#N/A</v>
      </c>
      <c r="AC44" s="197" t="e">
        <f t="shared" ca="1" si="11"/>
        <v>#N/A</v>
      </c>
      <c r="AD44" s="198" t="e">
        <f t="shared" ca="1" si="12"/>
        <v>#N/A</v>
      </c>
      <c r="AE44" s="197" t="e">
        <f t="shared" ca="1" si="13"/>
        <v>#N/A</v>
      </c>
      <c r="AF44" s="198" t="e">
        <f t="shared" ca="1" si="14"/>
        <v>#N/A</v>
      </c>
      <c r="AG44" s="197" t="e">
        <f t="shared" ca="1" si="15"/>
        <v>#N/A</v>
      </c>
      <c r="AH44" s="197" t="e">
        <f t="shared" ca="1" si="16"/>
        <v>#N/A</v>
      </c>
      <c r="AI44" s="199" t="e">
        <f t="shared" ca="1" si="17"/>
        <v>#N/A</v>
      </c>
      <c r="AJ44" s="197" t="e">
        <f t="shared" ca="1" si="18"/>
        <v>#N/A</v>
      </c>
      <c r="AK44" s="197" t="e">
        <f t="shared" ca="1" si="19"/>
        <v>#N/A</v>
      </c>
    </row>
    <row r="45" spans="1:37" ht="27" customHeight="1" x14ac:dyDescent="0.2">
      <c r="A45" s="51">
        <f>'OSNOVNA PLAČA'!A39</f>
        <v>30</v>
      </c>
      <c r="B45" s="157" t="str">
        <f t="shared" ca="1" si="20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1">
        <f ca="1">IF(LEN(B45)&gt;0,SUM('OBRAČUNANA OSNOVNA PLAČA'!K39:M39),"")</f>
        <v>0</v>
      </c>
      <c r="F45" s="55"/>
      <c r="G45" s="55"/>
      <c r="H45" s="55"/>
      <c r="I45" s="55"/>
      <c r="J45" s="55"/>
      <c r="K45" s="172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3">
        <f t="shared" ca="1" si="9"/>
        <v>0</v>
      </c>
      <c r="Q45" s="173">
        <f ca="1">IF(LEN(B45)&gt;0,'4-6'!Q45-'4-6'!P45,"")</f>
        <v>0</v>
      </c>
      <c r="R45" s="174"/>
      <c r="AA45" s="161">
        <f>ROW()</f>
        <v>45</v>
      </c>
      <c r="AB45" s="197" t="e">
        <f t="shared" ca="1" si="10"/>
        <v>#N/A</v>
      </c>
      <c r="AC45" s="197" t="e">
        <f t="shared" ca="1" si="11"/>
        <v>#N/A</v>
      </c>
      <c r="AD45" s="198" t="e">
        <f t="shared" ca="1" si="12"/>
        <v>#N/A</v>
      </c>
      <c r="AE45" s="197" t="e">
        <f t="shared" ca="1" si="13"/>
        <v>#N/A</v>
      </c>
      <c r="AF45" s="198" t="e">
        <f t="shared" ca="1" si="14"/>
        <v>#N/A</v>
      </c>
      <c r="AG45" s="197" t="e">
        <f t="shared" ca="1" si="15"/>
        <v>#N/A</v>
      </c>
      <c r="AH45" s="197" t="e">
        <f t="shared" ca="1" si="16"/>
        <v>#N/A</v>
      </c>
      <c r="AI45" s="199" t="e">
        <f t="shared" ca="1" si="17"/>
        <v>#N/A</v>
      </c>
      <c r="AJ45" s="197" t="e">
        <f t="shared" ca="1" si="18"/>
        <v>#N/A</v>
      </c>
      <c r="AK45" s="197" t="e">
        <f t="shared" ca="1" si="19"/>
        <v>#N/A</v>
      </c>
    </row>
    <row r="46" spans="1:37" ht="27" customHeight="1" x14ac:dyDescent="0.2">
      <c r="A46" s="51">
        <f>'OSNOVNA PLAČA'!A40</f>
        <v>31</v>
      </c>
      <c r="B46" s="157" t="str">
        <f t="shared" ca="1" si="20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1">
        <f ca="1">IF(LEN(B46)&gt;0,SUM('OBRAČUNANA OSNOVNA PLAČA'!K40:M40),"")</f>
        <v>0</v>
      </c>
      <c r="F46" s="55"/>
      <c r="G46" s="55"/>
      <c r="H46" s="55"/>
      <c r="I46" s="55"/>
      <c r="J46" s="55"/>
      <c r="K46" s="172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3">
        <f t="shared" ca="1" si="9"/>
        <v>0</v>
      </c>
      <c r="Q46" s="173">
        <f ca="1">IF(LEN(B46)&gt;0,'4-6'!Q46-'4-6'!P46,"")</f>
        <v>0</v>
      </c>
      <c r="R46" s="174"/>
      <c r="AA46" s="161">
        <f>ROW()</f>
        <v>46</v>
      </c>
      <c r="AB46" s="197" t="e">
        <f t="shared" ca="1" si="10"/>
        <v>#N/A</v>
      </c>
      <c r="AC46" s="197" t="e">
        <f t="shared" ca="1" si="11"/>
        <v>#N/A</v>
      </c>
      <c r="AD46" s="198" t="e">
        <f t="shared" ca="1" si="12"/>
        <v>#N/A</v>
      </c>
      <c r="AE46" s="197" t="e">
        <f t="shared" ca="1" si="13"/>
        <v>#N/A</v>
      </c>
      <c r="AF46" s="198" t="e">
        <f t="shared" ca="1" si="14"/>
        <v>#N/A</v>
      </c>
      <c r="AG46" s="197" t="e">
        <f t="shared" ca="1" si="15"/>
        <v>#N/A</v>
      </c>
      <c r="AH46" s="197" t="e">
        <f t="shared" ca="1" si="16"/>
        <v>#N/A</v>
      </c>
      <c r="AI46" s="199" t="e">
        <f t="shared" ca="1" si="17"/>
        <v>#N/A</v>
      </c>
      <c r="AJ46" s="197" t="e">
        <f t="shared" ca="1" si="18"/>
        <v>#N/A</v>
      </c>
      <c r="AK46" s="197" t="e">
        <f t="shared" ca="1" si="19"/>
        <v>#N/A</v>
      </c>
    </row>
    <row r="47" spans="1:37" ht="27" customHeight="1" x14ac:dyDescent="0.2">
      <c r="A47" s="51">
        <f>'OSNOVNA PLAČA'!A41</f>
        <v>32</v>
      </c>
      <c r="B47" s="157" t="str">
        <f t="shared" ca="1" si="20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1">
        <f ca="1">IF(LEN(B47)&gt;0,SUM('OBRAČUNANA OSNOVNA PLAČA'!K41:M41),"")</f>
        <v>0</v>
      </c>
      <c r="F47" s="55"/>
      <c r="G47" s="55"/>
      <c r="H47" s="55"/>
      <c r="I47" s="55"/>
      <c r="J47" s="55"/>
      <c r="K47" s="172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3">
        <f t="shared" ca="1" si="9"/>
        <v>0</v>
      </c>
      <c r="Q47" s="173">
        <f ca="1">IF(LEN(B47)&gt;0,'4-6'!Q47-'4-6'!P47,"")</f>
        <v>0</v>
      </c>
      <c r="R47" s="174"/>
      <c r="AA47" s="161">
        <f>ROW()</f>
        <v>47</v>
      </c>
      <c r="AB47" s="197" t="e">
        <f t="shared" ca="1" si="10"/>
        <v>#N/A</v>
      </c>
      <c r="AC47" s="197" t="e">
        <f t="shared" ca="1" si="11"/>
        <v>#N/A</v>
      </c>
      <c r="AD47" s="198" t="e">
        <f t="shared" ca="1" si="12"/>
        <v>#N/A</v>
      </c>
      <c r="AE47" s="197" t="e">
        <f t="shared" ca="1" si="13"/>
        <v>#N/A</v>
      </c>
      <c r="AF47" s="198" t="e">
        <f t="shared" ca="1" si="14"/>
        <v>#N/A</v>
      </c>
      <c r="AG47" s="197" t="e">
        <f t="shared" ca="1" si="15"/>
        <v>#N/A</v>
      </c>
      <c r="AH47" s="197" t="e">
        <f t="shared" ca="1" si="16"/>
        <v>#N/A</v>
      </c>
      <c r="AI47" s="199" t="e">
        <f t="shared" ca="1" si="17"/>
        <v>#N/A</v>
      </c>
      <c r="AJ47" s="197" t="e">
        <f t="shared" ca="1" si="18"/>
        <v>#N/A</v>
      </c>
      <c r="AK47" s="197" t="e">
        <f t="shared" ca="1" si="19"/>
        <v>#N/A</v>
      </c>
    </row>
    <row r="48" spans="1:37" ht="27" customHeight="1" x14ac:dyDescent="0.2">
      <c r="A48" s="51">
        <f>'OSNOVNA PLAČA'!A42</f>
        <v>33</v>
      </c>
      <c r="B48" s="157" t="str">
        <f t="shared" ca="1" si="20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1">
        <f ca="1">IF(LEN(B48)&gt;0,SUM('OBRAČUNANA OSNOVNA PLAČA'!K42:M42),"")</f>
        <v>0</v>
      </c>
      <c r="F48" s="55"/>
      <c r="G48" s="55"/>
      <c r="H48" s="55"/>
      <c r="I48" s="55"/>
      <c r="J48" s="55"/>
      <c r="K48" s="172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ca="1" si="7"/>
        <v>0</v>
      </c>
      <c r="O48" s="120">
        <f t="shared" ca="1" si="8"/>
        <v>0</v>
      </c>
      <c r="P48" s="173">
        <f t="shared" ca="1" si="9"/>
        <v>0</v>
      </c>
      <c r="Q48" s="173">
        <f ca="1">IF(LEN(B48)&gt;0,'4-6'!Q48-'4-6'!P48,"")</f>
        <v>0</v>
      </c>
      <c r="R48" s="174"/>
      <c r="AA48" s="161">
        <f>ROW()</f>
        <v>48</v>
      </c>
      <c r="AB48" s="197" t="e">
        <f t="shared" ca="1" si="10"/>
        <v>#N/A</v>
      </c>
      <c r="AC48" s="197" t="e">
        <f t="shared" ca="1" si="11"/>
        <v>#N/A</v>
      </c>
      <c r="AD48" s="198" t="e">
        <f t="shared" ref="AD48:AD79" ca="1" si="21">IF(AB48&gt;=AC48,"-",$K48/(5*MAX($L$121:$L$122)))</f>
        <v>#N/A</v>
      </c>
      <c r="AE48" s="197" t="e">
        <f t="shared" ref="AE48:AE79" ca="1" si="22">IF(AB48&gt;=AC48,"-",$K48/(5*MAX($L$121:$L$122))*AJ48)</f>
        <v>#N/A</v>
      </c>
      <c r="AF48" s="198" t="e">
        <f t="shared" ref="AF48:AF79" ca="1" si="23">IF(AD48="-","-",AD48*$AE$117)</f>
        <v>#N/A</v>
      </c>
      <c r="AG48" s="197" t="e">
        <f t="shared" ref="AG48:AG79" ca="1" si="24">IF(AE48="-","-",AE48*$AE$117)</f>
        <v>#N/A</v>
      </c>
      <c r="AH48" s="197" t="e">
        <f t="shared" ca="1" si="16"/>
        <v>#N/A</v>
      </c>
      <c r="AI48" s="199" t="e">
        <f t="shared" ca="1" si="17"/>
        <v>#N/A</v>
      </c>
      <c r="AJ48" s="197" t="e">
        <f t="shared" ca="1" si="18"/>
        <v>#N/A</v>
      </c>
      <c r="AK48" s="197" t="e">
        <f t="shared" ca="1" si="19"/>
        <v>#N/A</v>
      </c>
    </row>
    <row r="49" spans="1:37" ht="27" customHeight="1" x14ac:dyDescent="0.2">
      <c r="A49" s="51">
        <f>'OSNOVNA PLAČA'!A43</f>
        <v>34</v>
      </c>
      <c r="B49" s="157" t="str">
        <f t="shared" ca="1" si="20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1">
        <f ca="1">IF(LEN(B49)&gt;0,SUM('OBRAČUNANA OSNOVNA PLAČA'!K43:M43),"")</f>
        <v>0</v>
      </c>
      <c r="F49" s="55"/>
      <c r="G49" s="55"/>
      <c r="H49" s="55"/>
      <c r="I49" s="55"/>
      <c r="J49" s="55"/>
      <c r="K49" s="172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7"/>
        <v>0</v>
      </c>
      <c r="O49" s="120">
        <f t="shared" ca="1" si="8"/>
        <v>0</v>
      </c>
      <c r="P49" s="173">
        <f t="shared" ca="1" si="9"/>
        <v>0</v>
      </c>
      <c r="Q49" s="173">
        <f ca="1">IF(LEN(B49)&gt;0,'4-6'!Q49-'4-6'!P49,"")</f>
        <v>0</v>
      </c>
      <c r="R49" s="174"/>
      <c r="AA49" s="161">
        <f>ROW()</f>
        <v>49</v>
      </c>
      <c r="AB49" s="197" t="e">
        <f t="shared" ca="1" si="10"/>
        <v>#N/A</v>
      </c>
      <c r="AC49" s="197" t="e">
        <f t="shared" ca="1" si="11"/>
        <v>#N/A</v>
      </c>
      <c r="AD49" s="198" t="e">
        <f t="shared" ca="1" si="21"/>
        <v>#N/A</v>
      </c>
      <c r="AE49" s="197" t="e">
        <f t="shared" ca="1" si="22"/>
        <v>#N/A</v>
      </c>
      <c r="AF49" s="198" t="e">
        <f t="shared" ca="1" si="23"/>
        <v>#N/A</v>
      </c>
      <c r="AG49" s="197" t="e">
        <f t="shared" ca="1" si="24"/>
        <v>#N/A</v>
      </c>
      <c r="AH49" s="197" t="e">
        <f t="shared" ca="1" si="16"/>
        <v>#N/A</v>
      </c>
      <c r="AI49" s="199" t="e">
        <f t="shared" ca="1" si="17"/>
        <v>#N/A</v>
      </c>
      <c r="AJ49" s="197" t="e">
        <f t="shared" ca="1" si="18"/>
        <v>#N/A</v>
      </c>
      <c r="AK49" s="197" t="e">
        <f t="shared" ca="1" si="19"/>
        <v>#N/A</v>
      </c>
    </row>
    <row r="50" spans="1:37" ht="27" customHeight="1" x14ac:dyDescent="0.2">
      <c r="A50" s="51">
        <f>'OSNOVNA PLAČA'!A44</f>
        <v>35</v>
      </c>
      <c r="B50" s="157" t="str">
        <f t="shared" ca="1" si="20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1">
        <f ca="1">IF(LEN(B50)&gt;0,SUM('OBRAČUNANA OSNOVNA PLAČA'!K44:M44),"")</f>
        <v>0</v>
      </c>
      <c r="F50" s="55"/>
      <c r="G50" s="55"/>
      <c r="H50" s="55"/>
      <c r="I50" s="55"/>
      <c r="J50" s="55"/>
      <c r="K50" s="172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7"/>
        <v>0</v>
      </c>
      <c r="O50" s="120">
        <f t="shared" ca="1" si="8"/>
        <v>0</v>
      </c>
      <c r="P50" s="173">
        <f t="shared" ca="1" si="9"/>
        <v>0</v>
      </c>
      <c r="Q50" s="173">
        <f ca="1">IF(LEN(B50)&gt;0,'4-6'!Q50-'4-6'!P50,"")</f>
        <v>0</v>
      </c>
      <c r="R50" s="174"/>
      <c r="AA50" s="161">
        <f>ROW()</f>
        <v>50</v>
      </c>
      <c r="AB50" s="197" t="e">
        <f t="shared" ca="1" si="10"/>
        <v>#N/A</v>
      </c>
      <c r="AC50" s="197" t="e">
        <f t="shared" ca="1" si="11"/>
        <v>#N/A</v>
      </c>
      <c r="AD50" s="198" t="e">
        <f t="shared" ca="1" si="21"/>
        <v>#N/A</v>
      </c>
      <c r="AE50" s="197" t="e">
        <f t="shared" ca="1" si="22"/>
        <v>#N/A</v>
      </c>
      <c r="AF50" s="198" t="e">
        <f t="shared" ca="1" si="23"/>
        <v>#N/A</v>
      </c>
      <c r="AG50" s="197" t="e">
        <f t="shared" ca="1" si="24"/>
        <v>#N/A</v>
      </c>
      <c r="AH50" s="197" t="e">
        <f t="shared" ca="1" si="16"/>
        <v>#N/A</v>
      </c>
      <c r="AI50" s="199" t="e">
        <f t="shared" ca="1" si="17"/>
        <v>#N/A</v>
      </c>
      <c r="AJ50" s="197" t="e">
        <f t="shared" ca="1" si="18"/>
        <v>#N/A</v>
      </c>
      <c r="AK50" s="197" t="e">
        <f t="shared" ca="1" si="19"/>
        <v>#N/A</v>
      </c>
    </row>
    <row r="51" spans="1:37" ht="27" customHeight="1" x14ac:dyDescent="0.2">
      <c r="A51" s="51">
        <f>'OSNOVNA PLAČA'!A45</f>
        <v>36</v>
      </c>
      <c r="B51" s="157" t="str">
        <f t="shared" ca="1" si="20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1">
        <f ca="1">IF(LEN(B51)&gt;0,SUM('OBRAČUNANA OSNOVNA PLAČA'!K45:M45),"")</f>
        <v>0</v>
      </c>
      <c r="F51" s="55"/>
      <c r="G51" s="55"/>
      <c r="H51" s="55"/>
      <c r="I51" s="55"/>
      <c r="J51" s="55"/>
      <c r="K51" s="172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7"/>
        <v>0</v>
      </c>
      <c r="O51" s="120">
        <f t="shared" ca="1" si="8"/>
        <v>0</v>
      </c>
      <c r="P51" s="173">
        <f t="shared" ca="1" si="9"/>
        <v>0</v>
      </c>
      <c r="Q51" s="173">
        <f ca="1">IF(LEN(B51)&gt;0,'4-6'!Q51-'4-6'!P51,"")</f>
        <v>0</v>
      </c>
      <c r="R51" s="174"/>
      <c r="AA51" s="161">
        <f>ROW()</f>
        <v>51</v>
      </c>
      <c r="AB51" s="197" t="e">
        <f t="shared" ca="1" si="10"/>
        <v>#N/A</v>
      </c>
      <c r="AC51" s="197" t="e">
        <f t="shared" ca="1" si="11"/>
        <v>#N/A</v>
      </c>
      <c r="AD51" s="198" t="e">
        <f t="shared" ca="1" si="21"/>
        <v>#N/A</v>
      </c>
      <c r="AE51" s="197" t="e">
        <f t="shared" ca="1" si="22"/>
        <v>#N/A</v>
      </c>
      <c r="AF51" s="198" t="e">
        <f t="shared" ca="1" si="23"/>
        <v>#N/A</v>
      </c>
      <c r="AG51" s="197" t="e">
        <f t="shared" ca="1" si="24"/>
        <v>#N/A</v>
      </c>
      <c r="AH51" s="197" t="e">
        <f t="shared" ca="1" si="16"/>
        <v>#N/A</v>
      </c>
      <c r="AI51" s="199" t="e">
        <f t="shared" ca="1" si="17"/>
        <v>#N/A</v>
      </c>
      <c r="AJ51" s="197" t="e">
        <f t="shared" ca="1" si="18"/>
        <v>#N/A</v>
      </c>
      <c r="AK51" s="197" t="e">
        <f t="shared" ca="1" si="19"/>
        <v>#N/A</v>
      </c>
    </row>
    <row r="52" spans="1:37" ht="27" customHeight="1" x14ac:dyDescent="0.2">
      <c r="A52" s="51">
        <f>'OSNOVNA PLAČA'!A46</f>
        <v>37</v>
      </c>
      <c r="B52" s="157" t="str">
        <f t="shared" ca="1" si="20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1">
        <f ca="1">IF(LEN(B52)&gt;0,SUM('OBRAČUNANA OSNOVNA PLAČA'!K46:M46),"")</f>
        <v>0</v>
      </c>
      <c r="F52" s="55"/>
      <c r="G52" s="55"/>
      <c r="H52" s="55"/>
      <c r="I52" s="55"/>
      <c r="J52" s="55"/>
      <c r="K52" s="172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7"/>
        <v>0</v>
      </c>
      <c r="O52" s="120">
        <f t="shared" ca="1" si="8"/>
        <v>0</v>
      </c>
      <c r="P52" s="173">
        <f t="shared" ca="1" si="9"/>
        <v>0</v>
      </c>
      <c r="Q52" s="173">
        <f ca="1">IF(LEN(B52)&gt;0,'4-6'!Q52-'4-6'!P52,"")</f>
        <v>0</v>
      </c>
      <c r="R52" s="174"/>
      <c r="AA52" s="161">
        <f>ROW()</f>
        <v>52</v>
      </c>
      <c r="AB52" s="197" t="e">
        <f t="shared" ca="1" si="10"/>
        <v>#N/A</v>
      </c>
      <c r="AC52" s="197" t="e">
        <f t="shared" ca="1" si="11"/>
        <v>#N/A</v>
      </c>
      <c r="AD52" s="198" t="e">
        <f t="shared" ca="1" si="21"/>
        <v>#N/A</v>
      </c>
      <c r="AE52" s="197" t="e">
        <f t="shared" ca="1" si="22"/>
        <v>#N/A</v>
      </c>
      <c r="AF52" s="198" t="e">
        <f t="shared" ca="1" si="23"/>
        <v>#N/A</v>
      </c>
      <c r="AG52" s="197" t="e">
        <f t="shared" ca="1" si="24"/>
        <v>#N/A</v>
      </c>
      <c r="AH52" s="197" t="e">
        <f t="shared" ca="1" si="16"/>
        <v>#N/A</v>
      </c>
      <c r="AI52" s="199" t="e">
        <f t="shared" ca="1" si="17"/>
        <v>#N/A</v>
      </c>
      <c r="AJ52" s="197" t="e">
        <f t="shared" ca="1" si="18"/>
        <v>#N/A</v>
      </c>
      <c r="AK52" s="197" t="e">
        <f t="shared" ca="1" si="19"/>
        <v>#N/A</v>
      </c>
    </row>
    <row r="53" spans="1:37" ht="27" customHeight="1" x14ac:dyDescent="0.2">
      <c r="A53" s="51">
        <f>'OSNOVNA PLAČA'!A47</f>
        <v>38</v>
      </c>
      <c r="B53" s="157" t="str">
        <f t="shared" ca="1" si="20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1">
        <f ca="1">IF(LEN(B53)&gt;0,SUM('OBRAČUNANA OSNOVNA PLAČA'!K47:M47),"")</f>
        <v>0</v>
      </c>
      <c r="F53" s="55"/>
      <c r="G53" s="55"/>
      <c r="H53" s="55"/>
      <c r="I53" s="55"/>
      <c r="J53" s="55"/>
      <c r="K53" s="172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7"/>
        <v>0</v>
      </c>
      <c r="O53" s="120">
        <f t="shared" ca="1" si="8"/>
        <v>0</v>
      </c>
      <c r="P53" s="173">
        <f t="shared" ca="1" si="9"/>
        <v>0</v>
      </c>
      <c r="Q53" s="173">
        <f ca="1">IF(LEN(B53)&gt;0,'4-6'!Q53-'4-6'!P53,"")</f>
        <v>0</v>
      </c>
      <c r="R53" s="174"/>
      <c r="AA53" s="161">
        <f>ROW()</f>
        <v>53</v>
      </c>
      <c r="AB53" s="197" t="e">
        <f t="shared" ca="1" si="10"/>
        <v>#N/A</v>
      </c>
      <c r="AC53" s="197" t="e">
        <f t="shared" ca="1" si="11"/>
        <v>#N/A</v>
      </c>
      <c r="AD53" s="198" t="e">
        <f t="shared" ca="1" si="21"/>
        <v>#N/A</v>
      </c>
      <c r="AE53" s="197" t="e">
        <f t="shared" ca="1" si="22"/>
        <v>#N/A</v>
      </c>
      <c r="AF53" s="198" t="e">
        <f t="shared" ca="1" si="23"/>
        <v>#N/A</v>
      </c>
      <c r="AG53" s="197" t="e">
        <f t="shared" ca="1" si="24"/>
        <v>#N/A</v>
      </c>
      <c r="AH53" s="197" t="e">
        <f t="shared" ca="1" si="16"/>
        <v>#N/A</v>
      </c>
      <c r="AI53" s="199" t="e">
        <f t="shared" ca="1" si="17"/>
        <v>#N/A</v>
      </c>
      <c r="AJ53" s="197" t="e">
        <f t="shared" ca="1" si="18"/>
        <v>#N/A</v>
      </c>
      <c r="AK53" s="197" t="e">
        <f t="shared" ca="1" si="19"/>
        <v>#N/A</v>
      </c>
    </row>
    <row r="54" spans="1:37" ht="27" customHeight="1" x14ac:dyDescent="0.2">
      <c r="A54" s="51">
        <f>'OSNOVNA PLAČA'!A48</f>
        <v>39</v>
      </c>
      <c r="B54" s="157" t="str">
        <f t="shared" ca="1" si="20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1">
        <f ca="1">IF(LEN(B54)&gt;0,SUM('OBRAČUNANA OSNOVNA PLAČA'!K48:M48),"")</f>
        <v>0</v>
      </c>
      <c r="F54" s="55"/>
      <c r="G54" s="55"/>
      <c r="H54" s="55"/>
      <c r="I54" s="55"/>
      <c r="J54" s="55"/>
      <c r="K54" s="172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7"/>
        <v>0</v>
      </c>
      <c r="O54" s="120">
        <f t="shared" ca="1" si="8"/>
        <v>0</v>
      </c>
      <c r="P54" s="173">
        <f t="shared" ca="1" si="9"/>
        <v>0</v>
      </c>
      <c r="Q54" s="173">
        <f ca="1">IF(LEN(B54)&gt;0,'4-6'!Q54-'4-6'!P54,"")</f>
        <v>0</v>
      </c>
      <c r="R54" s="174"/>
      <c r="AA54" s="161">
        <f>ROW()</f>
        <v>54</v>
      </c>
      <c r="AB54" s="197" t="e">
        <f t="shared" ca="1" si="10"/>
        <v>#N/A</v>
      </c>
      <c r="AC54" s="197" t="e">
        <f t="shared" ca="1" si="11"/>
        <v>#N/A</v>
      </c>
      <c r="AD54" s="198" t="e">
        <f t="shared" ca="1" si="21"/>
        <v>#N/A</v>
      </c>
      <c r="AE54" s="197" t="e">
        <f t="shared" ca="1" si="22"/>
        <v>#N/A</v>
      </c>
      <c r="AF54" s="198" t="e">
        <f t="shared" ca="1" si="23"/>
        <v>#N/A</v>
      </c>
      <c r="AG54" s="197" t="e">
        <f t="shared" ca="1" si="24"/>
        <v>#N/A</v>
      </c>
      <c r="AH54" s="197" t="e">
        <f t="shared" ca="1" si="16"/>
        <v>#N/A</v>
      </c>
      <c r="AI54" s="199" t="e">
        <f t="shared" ca="1" si="17"/>
        <v>#N/A</v>
      </c>
      <c r="AJ54" s="197" t="e">
        <f t="shared" ca="1" si="18"/>
        <v>#N/A</v>
      </c>
      <c r="AK54" s="197" t="e">
        <f t="shared" ca="1" si="19"/>
        <v>#N/A</v>
      </c>
    </row>
    <row r="55" spans="1:37" ht="27" customHeight="1" x14ac:dyDescent="0.2">
      <c r="A55" s="51">
        <f>'OSNOVNA PLAČA'!A49</f>
        <v>40</v>
      </c>
      <c r="B55" s="157" t="str">
        <f t="shared" ca="1" si="20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1">
        <f ca="1">IF(LEN(B55)&gt;0,SUM('OBRAČUNANA OSNOVNA PLAČA'!K49:M49),"")</f>
        <v>0</v>
      </c>
      <c r="F55" s="55"/>
      <c r="G55" s="55"/>
      <c r="H55" s="55"/>
      <c r="I55" s="55"/>
      <c r="J55" s="55"/>
      <c r="K55" s="172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7"/>
        <v>0</v>
      </c>
      <c r="O55" s="120">
        <f t="shared" ca="1" si="8"/>
        <v>0</v>
      </c>
      <c r="P55" s="173">
        <f t="shared" ca="1" si="9"/>
        <v>0</v>
      </c>
      <c r="Q55" s="173">
        <f ca="1">IF(LEN(B55)&gt;0,'4-6'!Q55-'4-6'!P55,"")</f>
        <v>0</v>
      </c>
      <c r="R55" s="174"/>
      <c r="AA55" s="161">
        <f>ROW()</f>
        <v>55</v>
      </c>
      <c r="AB55" s="197" t="e">
        <f t="shared" ca="1" si="10"/>
        <v>#N/A</v>
      </c>
      <c r="AC55" s="197" t="e">
        <f t="shared" ca="1" si="11"/>
        <v>#N/A</v>
      </c>
      <c r="AD55" s="198" t="e">
        <f t="shared" ca="1" si="21"/>
        <v>#N/A</v>
      </c>
      <c r="AE55" s="197" t="e">
        <f t="shared" ca="1" si="22"/>
        <v>#N/A</v>
      </c>
      <c r="AF55" s="198" t="e">
        <f t="shared" ca="1" si="23"/>
        <v>#N/A</v>
      </c>
      <c r="AG55" s="197" t="e">
        <f t="shared" ca="1" si="24"/>
        <v>#N/A</v>
      </c>
      <c r="AH55" s="197" t="e">
        <f t="shared" ca="1" si="16"/>
        <v>#N/A</v>
      </c>
      <c r="AI55" s="199" t="e">
        <f t="shared" ca="1" si="17"/>
        <v>#N/A</v>
      </c>
      <c r="AJ55" s="197" t="e">
        <f t="shared" ca="1" si="18"/>
        <v>#N/A</v>
      </c>
      <c r="AK55" s="197" t="e">
        <f t="shared" ca="1" si="19"/>
        <v>#N/A</v>
      </c>
    </row>
    <row r="56" spans="1:37" ht="27" customHeight="1" x14ac:dyDescent="0.2">
      <c r="A56" s="51">
        <f>'OSNOVNA PLAČA'!A50</f>
        <v>41</v>
      </c>
      <c r="B56" s="157" t="str">
        <f t="shared" ca="1" si="20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1">
        <f ca="1">IF(LEN(B56)&gt;0,SUM('OBRAČUNANA OSNOVNA PLAČA'!K50:M50),"")</f>
        <v>0</v>
      </c>
      <c r="F56" s="55"/>
      <c r="G56" s="55"/>
      <c r="H56" s="55"/>
      <c r="I56" s="55"/>
      <c r="J56" s="55"/>
      <c r="K56" s="172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7"/>
        <v>0</v>
      </c>
      <c r="O56" s="120">
        <f t="shared" ca="1" si="8"/>
        <v>0</v>
      </c>
      <c r="P56" s="173">
        <f t="shared" ca="1" si="9"/>
        <v>0</v>
      </c>
      <c r="Q56" s="173">
        <f ca="1">IF(LEN(B56)&gt;0,'4-6'!Q56-'4-6'!P56,"")</f>
        <v>0</v>
      </c>
      <c r="R56" s="174"/>
      <c r="AA56" s="161">
        <f>ROW()</f>
        <v>56</v>
      </c>
      <c r="AB56" s="197" t="e">
        <f t="shared" ca="1" si="10"/>
        <v>#N/A</v>
      </c>
      <c r="AC56" s="197" t="e">
        <f t="shared" ca="1" si="11"/>
        <v>#N/A</v>
      </c>
      <c r="AD56" s="198" t="e">
        <f t="shared" ca="1" si="21"/>
        <v>#N/A</v>
      </c>
      <c r="AE56" s="197" t="e">
        <f t="shared" ca="1" si="22"/>
        <v>#N/A</v>
      </c>
      <c r="AF56" s="198" t="e">
        <f t="shared" ca="1" si="23"/>
        <v>#N/A</v>
      </c>
      <c r="AG56" s="197" t="e">
        <f t="shared" ca="1" si="24"/>
        <v>#N/A</v>
      </c>
      <c r="AH56" s="197" t="e">
        <f t="shared" ca="1" si="16"/>
        <v>#N/A</v>
      </c>
      <c r="AI56" s="199" t="e">
        <f t="shared" ca="1" si="17"/>
        <v>#N/A</v>
      </c>
      <c r="AJ56" s="197" t="e">
        <f t="shared" ca="1" si="18"/>
        <v>#N/A</v>
      </c>
      <c r="AK56" s="197" t="e">
        <f t="shared" ca="1" si="19"/>
        <v>#N/A</v>
      </c>
    </row>
    <row r="57" spans="1:37" ht="27" customHeight="1" x14ac:dyDescent="0.2">
      <c r="A57" s="51">
        <f>'OSNOVNA PLAČA'!A51</f>
        <v>42</v>
      </c>
      <c r="B57" s="157" t="str">
        <f t="shared" ca="1" si="20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1">
        <f ca="1">IF(LEN(B57)&gt;0,SUM('OBRAČUNANA OSNOVNA PLAČA'!K51:M51),"")</f>
        <v>0</v>
      </c>
      <c r="F57" s="55"/>
      <c r="G57" s="55"/>
      <c r="H57" s="55"/>
      <c r="I57" s="55"/>
      <c r="J57" s="55"/>
      <c r="K57" s="172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7"/>
        <v>0</v>
      </c>
      <c r="O57" s="120">
        <f t="shared" ca="1" si="8"/>
        <v>0</v>
      </c>
      <c r="P57" s="173">
        <f t="shared" ca="1" si="9"/>
        <v>0</v>
      </c>
      <c r="Q57" s="173">
        <f ca="1">IF(LEN(B57)&gt;0,'4-6'!Q57-'4-6'!P57,"")</f>
        <v>0</v>
      </c>
      <c r="R57" s="174"/>
      <c r="AA57" s="161">
        <f>ROW()</f>
        <v>57</v>
      </c>
      <c r="AB57" s="197" t="e">
        <f t="shared" ca="1" si="10"/>
        <v>#N/A</v>
      </c>
      <c r="AC57" s="197" t="e">
        <f t="shared" ca="1" si="11"/>
        <v>#N/A</v>
      </c>
      <c r="AD57" s="198" t="e">
        <f t="shared" ca="1" si="21"/>
        <v>#N/A</v>
      </c>
      <c r="AE57" s="197" t="e">
        <f t="shared" ca="1" si="22"/>
        <v>#N/A</v>
      </c>
      <c r="AF57" s="198" t="e">
        <f t="shared" ca="1" si="23"/>
        <v>#N/A</v>
      </c>
      <c r="AG57" s="197" t="e">
        <f t="shared" ca="1" si="24"/>
        <v>#N/A</v>
      </c>
      <c r="AH57" s="197" t="e">
        <f t="shared" ca="1" si="16"/>
        <v>#N/A</v>
      </c>
      <c r="AI57" s="199" t="e">
        <f t="shared" ca="1" si="17"/>
        <v>#N/A</v>
      </c>
      <c r="AJ57" s="197" t="e">
        <f t="shared" ca="1" si="18"/>
        <v>#N/A</v>
      </c>
      <c r="AK57" s="197" t="e">
        <f t="shared" ca="1" si="19"/>
        <v>#N/A</v>
      </c>
    </row>
    <row r="58" spans="1:37" ht="27" customHeight="1" x14ac:dyDescent="0.2">
      <c r="A58" s="51">
        <f>'OSNOVNA PLAČA'!A52</f>
        <v>43</v>
      </c>
      <c r="B58" s="157" t="str">
        <f t="shared" ca="1" si="20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1">
        <f ca="1">IF(LEN(B58)&gt;0,SUM('OBRAČUNANA OSNOVNA PLAČA'!K52:M52),"")</f>
        <v>0</v>
      </c>
      <c r="F58" s="55"/>
      <c r="G58" s="55"/>
      <c r="H58" s="55"/>
      <c r="I58" s="55"/>
      <c r="J58" s="55"/>
      <c r="K58" s="172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7"/>
        <v>0</v>
      </c>
      <c r="O58" s="120">
        <f t="shared" ca="1" si="8"/>
        <v>0</v>
      </c>
      <c r="P58" s="173">
        <f t="shared" ca="1" si="9"/>
        <v>0</v>
      </c>
      <c r="Q58" s="173">
        <f ca="1">IF(LEN(B58)&gt;0,'4-6'!Q58-'4-6'!P58,"")</f>
        <v>0</v>
      </c>
      <c r="R58" s="174"/>
      <c r="AA58" s="161">
        <f>ROW()</f>
        <v>58</v>
      </c>
      <c r="AB58" s="197" t="e">
        <f t="shared" ca="1" si="10"/>
        <v>#N/A</v>
      </c>
      <c r="AC58" s="197" t="e">
        <f t="shared" ca="1" si="11"/>
        <v>#N/A</v>
      </c>
      <c r="AD58" s="198" t="e">
        <f t="shared" ca="1" si="21"/>
        <v>#N/A</v>
      </c>
      <c r="AE58" s="197" t="e">
        <f t="shared" ca="1" si="22"/>
        <v>#N/A</v>
      </c>
      <c r="AF58" s="198" t="e">
        <f t="shared" ca="1" si="23"/>
        <v>#N/A</v>
      </c>
      <c r="AG58" s="197" t="e">
        <f t="shared" ca="1" si="24"/>
        <v>#N/A</v>
      </c>
      <c r="AH58" s="197" t="e">
        <f t="shared" ca="1" si="16"/>
        <v>#N/A</v>
      </c>
      <c r="AI58" s="199" t="e">
        <f t="shared" ca="1" si="17"/>
        <v>#N/A</v>
      </c>
      <c r="AJ58" s="197" t="e">
        <f t="shared" ca="1" si="18"/>
        <v>#N/A</v>
      </c>
      <c r="AK58" s="197" t="e">
        <f t="shared" ca="1" si="19"/>
        <v>#N/A</v>
      </c>
    </row>
    <row r="59" spans="1:37" ht="27" customHeight="1" x14ac:dyDescent="0.2">
      <c r="A59" s="51">
        <f>'OSNOVNA PLAČA'!A53</f>
        <v>44</v>
      </c>
      <c r="B59" s="157" t="str">
        <f t="shared" ca="1" si="20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1">
        <f ca="1">IF(LEN(B59)&gt;0,SUM('OBRAČUNANA OSNOVNA PLAČA'!K53:M53),"")</f>
        <v>0</v>
      </c>
      <c r="F59" s="55"/>
      <c r="G59" s="55"/>
      <c r="H59" s="55"/>
      <c r="I59" s="55"/>
      <c r="J59" s="55"/>
      <c r="K59" s="172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7"/>
        <v>0</v>
      </c>
      <c r="O59" s="120">
        <f t="shared" ca="1" si="8"/>
        <v>0</v>
      </c>
      <c r="P59" s="173">
        <f t="shared" ca="1" si="9"/>
        <v>0</v>
      </c>
      <c r="Q59" s="173">
        <f ca="1">IF(LEN(B59)&gt;0,'4-6'!Q59-'4-6'!P59,"")</f>
        <v>0</v>
      </c>
      <c r="R59" s="174"/>
      <c r="AA59" s="161">
        <f>ROW()</f>
        <v>59</v>
      </c>
      <c r="AB59" s="197" t="e">
        <f t="shared" ca="1" si="10"/>
        <v>#N/A</v>
      </c>
      <c r="AC59" s="197" t="e">
        <f t="shared" ca="1" si="11"/>
        <v>#N/A</v>
      </c>
      <c r="AD59" s="198" t="e">
        <f t="shared" ca="1" si="21"/>
        <v>#N/A</v>
      </c>
      <c r="AE59" s="197" t="e">
        <f t="shared" ca="1" si="22"/>
        <v>#N/A</v>
      </c>
      <c r="AF59" s="198" t="e">
        <f t="shared" ca="1" si="23"/>
        <v>#N/A</v>
      </c>
      <c r="AG59" s="197" t="e">
        <f t="shared" ca="1" si="24"/>
        <v>#N/A</v>
      </c>
      <c r="AH59" s="197" t="e">
        <f t="shared" ca="1" si="16"/>
        <v>#N/A</v>
      </c>
      <c r="AI59" s="199" t="e">
        <f t="shared" ca="1" si="17"/>
        <v>#N/A</v>
      </c>
      <c r="AJ59" s="197" t="e">
        <f t="shared" ca="1" si="18"/>
        <v>#N/A</v>
      </c>
      <c r="AK59" s="197" t="e">
        <f t="shared" ca="1" si="19"/>
        <v>#N/A</v>
      </c>
    </row>
    <row r="60" spans="1:37" ht="27" customHeight="1" x14ac:dyDescent="0.2">
      <c r="A60" s="51">
        <f>'OSNOVNA PLAČA'!A54</f>
        <v>45</v>
      </c>
      <c r="B60" s="157" t="str">
        <f t="shared" ca="1" si="20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1">
        <f ca="1">IF(LEN(B60)&gt;0,SUM('OBRAČUNANA OSNOVNA PLAČA'!K54:M54),"")</f>
        <v>0</v>
      </c>
      <c r="F60" s="55"/>
      <c r="G60" s="55"/>
      <c r="H60" s="55"/>
      <c r="I60" s="55"/>
      <c r="J60" s="55"/>
      <c r="K60" s="172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7"/>
        <v>0</v>
      </c>
      <c r="O60" s="120">
        <f t="shared" ca="1" si="8"/>
        <v>0</v>
      </c>
      <c r="P60" s="173">
        <f t="shared" ca="1" si="9"/>
        <v>0</v>
      </c>
      <c r="Q60" s="173">
        <f ca="1">IF(LEN(B60)&gt;0,'4-6'!Q60-'4-6'!P60,"")</f>
        <v>0</v>
      </c>
      <c r="R60" s="174"/>
      <c r="AA60" s="161">
        <f>ROW()</f>
        <v>60</v>
      </c>
      <c r="AB60" s="197" t="e">
        <f t="shared" ca="1" si="10"/>
        <v>#N/A</v>
      </c>
      <c r="AC60" s="197" t="e">
        <f t="shared" ca="1" si="11"/>
        <v>#N/A</v>
      </c>
      <c r="AD60" s="198" t="e">
        <f t="shared" ca="1" si="21"/>
        <v>#N/A</v>
      </c>
      <c r="AE60" s="197" t="e">
        <f t="shared" ca="1" si="22"/>
        <v>#N/A</v>
      </c>
      <c r="AF60" s="198" t="e">
        <f t="shared" ca="1" si="23"/>
        <v>#N/A</v>
      </c>
      <c r="AG60" s="197" t="e">
        <f t="shared" ca="1" si="24"/>
        <v>#N/A</v>
      </c>
      <c r="AH60" s="197" t="e">
        <f t="shared" ca="1" si="16"/>
        <v>#N/A</v>
      </c>
      <c r="AI60" s="199" t="e">
        <f t="shared" ca="1" si="17"/>
        <v>#N/A</v>
      </c>
      <c r="AJ60" s="197" t="e">
        <f t="shared" ca="1" si="18"/>
        <v>#N/A</v>
      </c>
      <c r="AK60" s="197" t="e">
        <f t="shared" ca="1" si="19"/>
        <v>#N/A</v>
      </c>
    </row>
    <row r="61" spans="1:37" ht="27" customHeight="1" x14ac:dyDescent="0.2">
      <c r="A61" s="51">
        <f>'OSNOVNA PLAČA'!A55</f>
        <v>46</v>
      </c>
      <c r="B61" s="157" t="str">
        <f t="shared" ca="1" si="20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1">
        <f ca="1">IF(LEN(B61)&gt;0,SUM('OBRAČUNANA OSNOVNA PLAČA'!K55:M55),"")</f>
        <v>0</v>
      </c>
      <c r="F61" s="55"/>
      <c r="G61" s="55"/>
      <c r="H61" s="55"/>
      <c r="I61" s="55"/>
      <c r="J61" s="55"/>
      <c r="K61" s="172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7"/>
        <v>0</v>
      </c>
      <c r="O61" s="120">
        <f t="shared" ca="1" si="8"/>
        <v>0</v>
      </c>
      <c r="P61" s="173">
        <f t="shared" ca="1" si="9"/>
        <v>0</v>
      </c>
      <c r="Q61" s="173">
        <f ca="1">IF(LEN(B61)&gt;0,'4-6'!Q61-'4-6'!P61,"")</f>
        <v>0</v>
      </c>
      <c r="R61" s="174"/>
      <c r="AA61" s="161">
        <f>ROW()</f>
        <v>61</v>
      </c>
      <c r="AB61" s="197" t="e">
        <f t="shared" ca="1" si="10"/>
        <v>#N/A</v>
      </c>
      <c r="AC61" s="197" t="e">
        <f t="shared" ca="1" si="11"/>
        <v>#N/A</v>
      </c>
      <c r="AD61" s="198" t="e">
        <f t="shared" ca="1" si="21"/>
        <v>#N/A</v>
      </c>
      <c r="AE61" s="197" t="e">
        <f t="shared" ca="1" si="22"/>
        <v>#N/A</v>
      </c>
      <c r="AF61" s="198" t="e">
        <f t="shared" ca="1" si="23"/>
        <v>#N/A</v>
      </c>
      <c r="AG61" s="197" t="e">
        <f t="shared" ca="1" si="24"/>
        <v>#N/A</v>
      </c>
      <c r="AH61" s="197" t="e">
        <f t="shared" ca="1" si="16"/>
        <v>#N/A</v>
      </c>
      <c r="AI61" s="199" t="e">
        <f t="shared" ca="1" si="17"/>
        <v>#N/A</v>
      </c>
      <c r="AJ61" s="197" t="e">
        <f t="shared" ca="1" si="18"/>
        <v>#N/A</v>
      </c>
      <c r="AK61" s="197" t="e">
        <f t="shared" ca="1" si="19"/>
        <v>#N/A</v>
      </c>
    </row>
    <row r="62" spans="1:37" ht="27" customHeight="1" x14ac:dyDescent="0.2">
      <c r="A62" s="51">
        <f>'OSNOVNA PLAČA'!A56</f>
        <v>47</v>
      </c>
      <c r="B62" s="157" t="str">
        <f t="shared" ca="1" si="20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1">
        <f ca="1">IF(LEN(B62)&gt;0,SUM('OBRAČUNANA OSNOVNA PLAČA'!K56:M56),"")</f>
        <v>0</v>
      </c>
      <c r="F62" s="55"/>
      <c r="G62" s="55"/>
      <c r="H62" s="55"/>
      <c r="I62" s="55"/>
      <c r="J62" s="55"/>
      <c r="K62" s="172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7"/>
        <v>0</v>
      </c>
      <c r="O62" s="120">
        <f t="shared" ca="1" si="8"/>
        <v>0</v>
      </c>
      <c r="P62" s="173">
        <f t="shared" ca="1" si="9"/>
        <v>0</v>
      </c>
      <c r="Q62" s="173">
        <f ca="1">IF(LEN(B62)&gt;0,'4-6'!Q62-'4-6'!P62,"")</f>
        <v>0</v>
      </c>
      <c r="R62" s="174"/>
      <c r="AA62" s="161">
        <f>ROW()</f>
        <v>62</v>
      </c>
      <c r="AB62" s="197" t="e">
        <f t="shared" ca="1" si="10"/>
        <v>#N/A</v>
      </c>
      <c r="AC62" s="197" t="e">
        <f t="shared" ca="1" si="11"/>
        <v>#N/A</v>
      </c>
      <c r="AD62" s="198" t="e">
        <f t="shared" ca="1" si="21"/>
        <v>#N/A</v>
      </c>
      <c r="AE62" s="197" t="e">
        <f t="shared" ca="1" si="22"/>
        <v>#N/A</v>
      </c>
      <c r="AF62" s="198" t="e">
        <f t="shared" ca="1" si="23"/>
        <v>#N/A</v>
      </c>
      <c r="AG62" s="197" t="e">
        <f t="shared" ca="1" si="24"/>
        <v>#N/A</v>
      </c>
      <c r="AH62" s="197" t="e">
        <f t="shared" ca="1" si="16"/>
        <v>#N/A</v>
      </c>
      <c r="AI62" s="199" t="e">
        <f t="shared" ca="1" si="17"/>
        <v>#N/A</v>
      </c>
      <c r="AJ62" s="197" t="e">
        <f t="shared" ca="1" si="18"/>
        <v>#N/A</v>
      </c>
      <c r="AK62" s="197" t="e">
        <f t="shared" ca="1" si="19"/>
        <v>#N/A</v>
      </c>
    </row>
    <row r="63" spans="1:37" ht="27" customHeight="1" x14ac:dyDescent="0.2">
      <c r="A63" s="51">
        <f>'OSNOVNA PLAČA'!A57</f>
        <v>48</v>
      </c>
      <c r="B63" s="157" t="str">
        <f t="shared" ca="1" si="20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1">
        <f ca="1">IF(LEN(B63)&gt;0,SUM('OBRAČUNANA OSNOVNA PLAČA'!K57:M57),"")</f>
        <v>0</v>
      </c>
      <c r="F63" s="55"/>
      <c r="G63" s="55"/>
      <c r="H63" s="55"/>
      <c r="I63" s="55"/>
      <c r="J63" s="55"/>
      <c r="K63" s="172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7"/>
        <v>0</v>
      </c>
      <c r="O63" s="120">
        <f t="shared" ca="1" si="8"/>
        <v>0</v>
      </c>
      <c r="P63" s="173">
        <f t="shared" ca="1" si="9"/>
        <v>0</v>
      </c>
      <c r="Q63" s="173">
        <f ca="1">IF(LEN(B63)&gt;0,'4-6'!Q63-'4-6'!P63,"")</f>
        <v>0</v>
      </c>
      <c r="R63" s="174"/>
      <c r="AA63" s="161">
        <f>ROW()</f>
        <v>63</v>
      </c>
      <c r="AB63" s="197" t="e">
        <f t="shared" ca="1" si="10"/>
        <v>#N/A</v>
      </c>
      <c r="AC63" s="197" t="e">
        <f t="shared" ca="1" si="11"/>
        <v>#N/A</v>
      </c>
      <c r="AD63" s="198" t="e">
        <f t="shared" ca="1" si="21"/>
        <v>#N/A</v>
      </c>
      <c r="AE63" s="197" t="e">
        <f t="shared" ca="1" si="22"/>
        <v>#N/A</v>
      </c>
      <c r="AF63" s="198" t="e">
        <f t="shared" ca="1" si="23"/>
        <v>#N/A</v>
      </c>
      <c r="AG63" s="197" t="e">
        <f t="shared" ca="1" si="24"/>
        <v>#N/A</v>
      </c>
      <c r="AH63" s="197" t="e">
        <f t="shared" ca="1" si="16"/>
        <v>#N/A</v>
      </c>
      <c r="AI63" s="199" t="e">
        <f t="shared" ca="1" si="17"/>
        <v>#N/A</v>
      </c>
      <c r="AJ63" s="197" t="e">
        <f t="shared" ca="1" si="18"/>
        <v>#N/A</v>
      </c>
      <c r="AK63" s="197" t="e">
        <f t="shared" ca="1" si="19"/>
        <v>#N/A</v>
      </c>
    </row>
    <row r="64" spans="1:37" ht="27" customHeight="1" x14ac:dyDescent="0.2">
      <c r="A64" s="51">
        <f>'OSNOVNA PLAČA'!A58</f>
        <v>49</v>
      </c>
      <c r="B64" s="157" t="str">
        <f t="shared" ca="1" si="20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1">
        <f ca="1">IF(LEN(B64)&gt;0,SUM('OBRAČUNANA OSNOVNA PLAČA'!K58:M58),"")</f>
        <v>0</v>
      </c>
      <c r="F64" s="55"/>
      <c r="G64" s="55"/>
      <c r="H64" s="55"/>
      <c r="I64" s="55"/>
      <c r="J64" s="55"/>
      <c r="K64" s="172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7"/>
        <v>0</v>
      </c>
      <c r="O64" s="120">
        <f t="shared" ca="1" si="8"/>
        <v>0</v>
      </c>
      <c r="P64" s="173">
        <f t="shared" ca="1" si="9"/>
        <v>0</v>
      </c>
      <c r="Q64" s="173">
        <f ca="1">IF(LEN(B64)&gt;0,'4-6'!Q64-'4-6'!P64,"")</f>
        <v>0</v>
      </c>
      <c r="R64" s="174"/>
      <c r="AA64" s="161">
        <f>ROW()</f>
        <v>64</v>
      </c>
      <c r="AB64" s="197" t="e">
        <f t="shared" ca="1" si="10"/>
        <v>#N/A</v>
      </c>
      <c r="AC64" s="197" t="e">
        <f t="shared" ca="1" si="11"/>
        <v>#N/A</v>
      </c>
      <c r="AD64" s="198" t="e">
        <f t="shared" ca="1" si="21"/>
        <v>#N/A</v>
      </c>
      <c r="AE64" s="197" t="e">
        <f t="shared" ca="1" si="22"/>
        <v>#N/A</v>
      </c>
      <c r="AF64" s="198" t="e">
        <f t="shared" ca="1" si="23"/>
        <v>#N/A</v>
      </c>
      <c r="AG64" s="197" t="e">
        <f t="shared" ca="1" si="24"/>
        <v>#N/A</v>
      </c>
      <c r="AH64" s="197" t="e">
        <f t="shared" ca="1" si="16"/>
        <v>#N/A</v>
      </c>
      <c r="AI64" s="199" t="e">
        <f t="shared" ca="1" si="17"/>
        <v>#N/A</v>
      </c>
      <c r="AJ64" s="197" t="e">
        <f t="shared" ca="1" si="18"/>
        <v>#N/A</v>
      </c>
      <c r="AK64" s="197" t="e">
        <f t="shared" ca="1" si="19"/>
        <v>#N/A</v>
      </c>
    </row>
    <row r="65" spans="1:37" ht="27" customHeight="1" x14ac:dyDescent="0.2">
      <c r="A65" s="51">
        <f>'OSNOVNA PLAČA'!A59</f>
        <v>50</v>
      </c>
      <c r="B65" s="157" t="str">
        <f t="shared" ca="1" si="20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1">
        <f ca="1">IF(LEN(B65)&gt;0,SUM('OBRAČUNANA OSNOVNA PLAČA'!K59:M59),"")</f>
        <v>0</v>
      </c>
      <c r="F65" s="55"/>
      <c r="G65" s="55"/>
      <c r="H65" s="55"/>
      <c r="I65" s="55"/>
      <c r="J65" s="55"/>
      <c r="K65" s="172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7"/>
        <v>0</v>
      </c>
      <c r="O65" s="120">
        <f t="shared" ca="1" si="8"/>
        <v>0</v>
      </c>
      <c r="P65" s="173">
        <f t="shared" ca="1" si="9"/>
        <v>0</v>
      </c>
      <c r="Q65" s="173">
        <f ca="1">IF(LEN(B65)&gt;0,'4-6'!Q65-'4-6'!P65,"")</f>
        <v>0</v>
      </c>
      <c r="R65" s="174"/>
      <c r="AA65" s="161">
        <f>ROW()</f>
        <v>65</v>
      </c>
      <c r="AB65" s="197" t="e">
        <f t="shared" ca="1" si="10"/>
        <v>#N/A</v>
      </c>
      <c r="AC65" s="197" t="e">
        <f t="shared" ca="1" si="11"/>
        <v>#N/A</v>
      </c>
      <c r="AD65" s="198" t="e">
        <f t="shared" ca="1" si="21"/>
        <v>#N/A</v>
      </c>
      <c r="AE65" s="197" t="e">
        <f t="shared" ca="1" si="22"/>
        <v>#N/A</v>
      </c>
      <c r="AF65" s="198" t="e">
        <f t="shared" ca="1" si="23"/>
        <v>#N/A</v>
      </c>
      <c r="AG65" s="197" t="e">
        <f t="shared" ca="1" si="24"/>
        <v>#N/A</v>
      </c>
      <c r="AH65" s="197" t="e">
        <f t="shared" ca="1" si="16"/>
        <v>#N/A</v>
      </c>
      <c r="AI65" s="199" t="e">
        <f t="shared" ca="1" si="17"/>
        <v>#N/A</v>
      </c>
      <c r="AJ65" s="197" t="e">
        <f t="shared" ca="1" si="18"/>
        <v>#N/A</v>
      </c>
      <c r="AK65" s="197" t="e">
        <f t="shared" ca="1" si="19"/>
        <v>#N/A</v>
      </c>
    </row>
    <row r="66" spans="1:37" ht="27" customHeight="1" x14ac:dyDescent="0.2">
      <c r="A66" s="51">
        <f>'OSNOVNA PLAČA'!A60</f>
        <v>51</v>
      </c>
      <c r="B66" s="157" t="str">
        <f t="shared" ca="1" si="20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1">
        <f ca="1">IF(LEN(B66)&gt;0,SUM('OBRAČUNANA OSNOVNA PLAČA'!K60:M60),"")</f>
        <v>0</v>
      </c>
      <c r="F66" s="55"/>
      <c r="G66" s="55"/>
      <c r="H66" s="55"/>
      <c r="I66" s="55"/>
      <c r="J66" s="55"/>
      <c r="K66" s="172">
        <f t="shared" si="4"/>
        <v>0</v>
      </c>
      <c r="L66" s="120">
        <f t="shared" ca="1" si="5"/>
        <v>0</v>
      </c>
      <c r="M66" s="120">
        <f t="shared" ca="1" si="6"/>
        <v>0</v>
      </c>
      <c r="N66" s="120">
        <f t="shared" ca="1" si="7"/>
        <v>0</v>
      </c>
      <c r="O66" s="120">
        <f t="shared" ca="1" si="8"/>
        <v>0</v>
      </c>
      <c r="P66" s="173">
        <f t="shared" ca="1" si="9"/>
        <v>0</v>
      </c>
      <c r="Q66" s="173">
        <f ca="1">IF(LEN(B66)&gt;0,'4-6'!Q66-'4-6'!P66,"")</f>
        <v>0</v>
      </c>
      <c r="R66" s="174"/>
      <c r="AA66" s="161">
        <f>ROW()</f>
        <v>66</v>
      </c>
      <c r="AB66" s="197" t="e">
        <f t="shared" ca="1" si="10"/>
        <v>#N/A</v>
      </c>
      <c r="AC66" s="197" t="e">
        <f t="shared" ca="1" si="11"/>
        <v>#N/A</v>
      </c>
      <c r="AD66" s="198" t="e">
        <f t="shared" ca="1" si="21"/>
        <v>#N/A</v>
      </c>
      <c r="AE66" s="197" t="e">
        <f t="shared" ca="1" si="22"/>
        <v>#N/A</v>
      </c>
      <c r="AF66" s="198" t="e">
        <f t="shared" ca="1" si="23"/>
        <v>#N/A</v>
      </c>
      <c r="AG66" s="197" t="e">
        <f t="shared" ca="1" si="24"/>
        <v>#N/A</v>
      </c>
      <c r="AH66" s="197" t="e">
        <f t="shared" ca="1" si="16"/>
        <v>#N/A</v>
      </c>
      <c r="AI66" s="199" t="e">
        <f t="shared" ca="1" si="17"/>
        <v>#N/A</v>
      </c>
      <c r="AJ66" s="197" t="e">
        <f t="shared" ca="1" si="18"/>
        <v>#N/A</v>
      </c>
      <c r="AK66" s="197" t="e">
        <f t="shared" ca="1" si="19"/>
        <v>#N/A</v>
      </c>
    </row>
    <row r="67" spans="1:37" ht="27" customHeight="1" x14ac:dyDescent="0.2">
      <c r="A67" s="51">
        <f>'OSNOVNA PLAČA'!A61</f>
        <v>52</v>
      </c>
      <c r="B67" s="157" t="str">
        <f t="shared" ca="1" si="20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1">
        <f ca="1">IF(LEN(B67)&gt;0,SUM('OBRAČUNANA OSNOVNA PLAČA'!K61:M61),"")</f>
        <v>0</v>
      </c>
      <c r="F67" s="55"/>
      <c r="G67" s="55"/>
      <c r="H67" s="55"/>
      <c r="I67" s="55"/>
      <c r="J67" s="55"/>
      <c r="K67" s="172">
        <f t="shared" si="4"/>
        <v>0</v>
      </c>
      <c r="L67" s="120">
        <f t="shared" ca="1" si="5"/>
        <v>0</v>
      </c>
      <c r="M67" s="120">
        <f t="shared" ca="1" si="6"/>
        <v>0</v>
      </c>
      <c r="N67" s="120">
        <f t="shared" ca="1" si="7"/>
        <v>0</v>
      </c>
      <c r="O67" s="120">
        <f t="shared" ca="1" si="8"/>
        <v>0</v>
      </c>
      <c r="P67" s="173">
        <f t="shared" ca="1" si="9"/>
        <v>0</v>
      </c>
      <c r="Q67" s="173">
        <f ca="1">IF(LEN(B67)&gt;0,'4-6'!Q67-'4-6'!P67,"")</f>
        <v>0</v>
      </c>
      <c r="R67" s="174"/>
      <c r="AA67" s="161">
        <f>ROW()</f>
        <v>67</v>
      </c>
      <c r="AB67" s="197" t="e">
        <f t="shared" ca="1" si="10"/>
        <v>#N/A</v>
      </c>
      <c r="AC67" s="197" t="e">
        <f t="shared" ca="1" si="11"/>
        <v>#N/A</v>
      </c>
      <c r="AD67" s="198" t="e">
        <f t="shared" ca="1" si="21"/>
        <v>#N/A</v>
      </c>
      <c r="AE67" s="197" t="e">
        <f t="shared" ca="1" si="22"/>
        <v>#N/A</v>
      </c>
      <c r="AF67" s="198" t="e">
        <f t="shared" ca="1" si="23"/>
        <v>#N/A</v>
      </c>
      <c r="AG67" s="197" t="e">
        <f t="shared" ca="1" si="24"/>
        <v>#N/A</v>
      </c>
      <c r="AH67" s="197" t="e">
        <f t="shared" ca="1" si="16"/>
        <v>#N/A</v>
      </c>
      <c r="AI67" s="199" t="e">
        <f t="shared" ca="1" si="17"/>
        <v>#N/A</v>
      </c>
      <c r="AJ67" s="197" t="e">
        <f t="shared" ca="1" si="18"/>
        <v>#N/A</v>
      </c>
      <c r="AK67" s="197" t="e">
        <f t="shared" ca="1" si="19"/>
        <v>#N/A</v>
      </c>
    </row>
    <row r="68" spans="1:37" ht="27" customHeight="1" x14ac:dyDescent="0.2">
      <c r="A68" s="51">
        <f>'OSNOVNA PLAČA'!A62</f>
        <v>53</v>
      </c>
      <c r="B68" s="157" t="str">
        <f t="shared" ca="1" si="20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1">
        <f ca="1">IF(LEN(B68)&gt;0,SUM('OBRAČUNANA OSNOVNA PLAČA'!K62:M62),"")</f>
        <v>0</v>
      </c>
      <c r="F68" s="55"/>
      <c r="G68" s="55"/>
      <c r="H68" s="55"/>
      <c r="I68" s="55"/>
      <c r="J68" s="55"/>
      <c r="K68" s="172">
        <f t="shared" si="4"/>
        <v>0</v>
      </c>
      <c r="L68" s="120">
        <f t="shared" ca="1" si="5"/>
        <v>0</v>
      </c>
      <c r="M68" s="120">
        <f t="shared" ca="1" si="6"/>
        <v>0</v>
      </c>
      <c r="N68" s="120">
        <f t="shared" ca="1" si="7"/>
        <v>0</v>
      </c>
      <c r="O68" s="120">
        <f t="shared" ca="1" si="8"/>
        <v>0</v>
      </c>
      <c r="P68" s="173">
        <f t="shared" ca="1" si="9"/>
        <v>0</v>
      </c>
      <c r="Q68" s="173">
        <f ca="1">IF(LEN(B68)&gt;0,'4-6'!Q68-'4-6'!P68,"")</f>
        <v>0</v>
      </c>
      <c r="R68" s="174"/>
      <c r="AA68" s="161">
        <f>ROW()</f>
        <v>68</v>
      </c>
      <c r="AB68" s="197" t="e">
        <f t="shared" ca="1" si="10"/>
        <v>#N/A</v>
      </c>
      <c r="AC68" s="197" t="e">
        <f t="shared" ca="1" si="11"/>
        <v>#N/A</v>
      </c>
      <c r="AD68" s="198" t="e">
        <f t="shared" ca="1" si="21"/>
        <v>#N/A</v>
      </c>
      <c r="AE68" s="197" t="e">
        <f t="shared" ca="1" si="22"/>
        <v>#N/A</v>
      </c>
      <c r="AF68" s="198" t="e">
        <f t="shared" ca="1" si="23"/>
        <v>#N/A</v>
      </c>
      <c r="AG68" s="197" t="e">
        <f t="shared" ca="1" si="24"/>
        <v>#N/A</v>
      </c>
      <c r="AH68" s="197" t="e">
        <f t="shared" ca="1" si="16"/>
        <v>#N/A</v>
      </c>
      <c r="AI68" s="199" t="e">
        <f t="shared" ca="1" si="17"/>
        <v>#N/A</v>
      </c>
      <c r="AJ68" s="197" t="e">
        <f t="shared" ca="1" si="18"/>
        <v>#N/A</v>
      </c>
      <c r="AK68" s="197" t="e">
        <f t="shared" ca="1" si="19"/>
        <v>#N/A</v>
      </c>
    </row>
    <row r="69" spans="1:37" ht="27" customHeight="1" x14ac:dyDescent="0.2">
      <c r="A69" s="51">
        <f>'OSNOVNA PLAČA'!A63</f>
        <v>54</v>
      </c>
      <c r="B69" s="157" t="str">
        <f t="shared" ca="1" si="20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1">
        <f ca="1">IF(LEN(B69)&gt;0,SUM('OBRAČUNANA OSNOVNA PLAČA'!K63:M63),"")</f>
        <v>0</v>
      </c>
      <c r="F69" s="55"/>
      <c r="G69" s="55"/>
      <c r="H69" s="55"/>
      <c r="I69" s="55"/>
      <c r="J69" s="55"/>
      <c r="K69" s="172">
        <f t="shared" si="4"/>
        <v>0</v>
      </c>
      <c r="L69" s="120">
        <f t="shared" ca="1" si="5"/>
        <v>0</v>
      </c>
      <c r="M69" s="120">
        <f t="shared" ca="1" si="6"/>
        <v>0</v>
      </c>
      <c r="N69" s="120">
        <f t="shared" ca="1" si="7"/>
        <v>0</v>
      </c>
      <c r="O69" s="120">
        <f t="shared" ca="1" si="8"/>
        <v>0</v>
      </c>
      <c r="P69" s="173">
        <f t="shared" ca="1" si="9"/>
        <v>0</v>
      </c>
      <c r="Q69" s="173">
        <f ca="1">IF(LEN(B69)&gt;0,'4-6'!Q69-'4-6'!P69,"")</f>
        <v>0</v>
      </c>
      <c r="R69" s="174"/>
      <c r="AA69" s="161">
        <f>ROW()</f>
        <v>69</v>
      </c>
      <c r="AB69" s="197" t="e">
        <f t="shared" ca="1" si="10"/>
        <v>#N/A</v>
      </c>
      <c r="AC69" s="197" t="e">
        <f t="shared" ca="1" si="11"/>
        <v>#N/A</v>
      </c>
      <c r="AD69" s="198" t="e">
        <f t="shared" ca="1" si="21"/>
        <v>#N/A</v>
      </c>
      <c r="AE69" s="197" t="e">
        <f t="shared" ca="1" si="22"/>
        <v>#N/A</v>
      </c>
      <c r="AF69" s="198" t="e">
        <f t="shared" ca="1" si="23"/>
        <v>#N/A</v>
      </c>
      <c r="AG69" s="197" t="e">
        <f t="shared" ca="1" si="24"/>
        <v>#N/A</v>
      </c>
      <c r="AH69" s="197" t="e">
        <f t="shared" ca="1" si="16"/>
        <v>#N/A</v>
      </c>
      <c r="AI69" s="199" t="e">
        <f t="shared" ca="1" si="17"/>
        <v>#N/A</v>
      </c>
      <c r="AJ69" s="197" t="e">
        <f t="shared" ca="1" si="18"/>
        <v>#N/A</v>
      </c>
      <c r="AK69" s="197" t="e">
        <f t="shared" ca="1" si="19"/>
        <v>#N/A</v>
      </c>
    </row>
    <row r="70" spans="1:37" ht="27" customHeight="1" x14ac:dyDescent="0.2">
      <c r="A70" s="51">
        <f>'OSNOVNA PLAČA'!A64</f>
        <v>55</v>
      </c>
      <c r="B70" s="157" t="str">
        <f t="shared" ca="1" si="20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1">
        <f ca="1">IF(LEN(B70)&gt;0,SUM('OBRAČUNANA OSNOVNA PLAČA'!K64:M64),"")</f>
        <v>0</v>
      </c>
      <c r="F70" s="55"/>
      <c r="G70" s="55"/>
      <c r="H70" s="55"/>
      <c r="I70" s="55"/>
      <c r="J70" s="55"/>
      <c r="K70" s="172">
        <f t="shared" si="4"/>
        <v>0</v>
      </c>
      <c r="L70" s="120">
        <f t="shared" ca="1" si="5"/>
        <v>0</v>
      </c>
      <c r="M70" s="120">
        <f t="shared" ca="1" si="6"/>
        <v>0</v>
      </c>
      <c r="N70" s="120">
        <f t="shared" ca="1" si="7"/>
        <v>0</v>
      </c>
      <c r="O70" s="120">
        <f t="shared" ca="1" si="8"/>
        <v>0</v>
      </c>
      <c r="P70" s="173">
        <f t="shared" ca="1" si="9"/>
        <v>0</v>
      </c>
      <c r="Q70" s="173">
        <f ca="1">IF(LEN(B70)&gt;0,'4-6'!Q70-'4-6'!P70,"")</f>
        <v>0</v>
      </c>
      <c r="R70" s="174"/>
      <c r="AA70" s="161">
        <f>ROW()</f>
        <v>70</v>
      </c>
      <c r="AB70" s="197" t="e">
        <f t="shared" ca="1" si="10"/>
        <v>#N/A</v>
      </c>
      <c r="AC70" s="197" t="e">
        <f t="shared" ca="1" si="11"/>
        <v>#N/A</v>
      </c>
      <c r="AD70" s="198" t="e">
        <f t="shared" ca="1" si="21"/>
        <v>#N/A</v>
      </c>
      <c r="AE70" s="197" t="e">
        <f t="shared" ca="1" si="22"/>
        <v>#N/A</v>
      </c>
      <c r="AF70" s="198" t="e">
        <f t="shared" ca="1" si="23"/>
        <v>#N/A</v>
      </c>
      <c r="AG70" s="197" t="e">
        <f t="shared" ca="1" si="24"/>
        <v>#N/A</v>
      </c>
      <c r="AH70" s="197" t="e">
        <f t="shared" ca="1" si="16"/>
        <v>#N/A</v>
      </c>
      <c r="AI70" s="199" t="e">
        <f t="shared" ca="1" si="17"/>
        <v>#N/A</v>
      </c>
      <c r="AJ70" s="197" t="e">
        <f t="shared" ca="1" si="18"/>
        <v>#N/A</v>
      </c>
      <c r="AK70" s="197" t="e">
        <f t="shared" ca="1" si="19"/>
        <v>#N/A</v>
      </c>
    </row>
    <row r="71" spans="1:37" ht="27" customHeight="1" x14ac:dyDescent="0.2">
      <c r="A71" s="51">
        <f>'OSNOVNA PLAČA'!A65</f>
        <v>56</v>
      </c>
      <c r="B71" s="157" t="str">
        <f t="shared" ca="1" si="20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1">
        <f ca="1">IF(LEN(B71)&gt;0,SUM('OBRAČUNANA OSNOVNA PLAČA'!K65:M65),"")</f>
        <v>0</v>
      </c>
      <c r="F71" s="55"/>
      <c r="G71" s="55"/>
      <c r="H71" s="55"/>
      <c r="I71" s="55"/>
      <c r="J71" s="55"/>
      <c r="K71" s="172">
        <f t="shared" si="4"/>
        <v>0</v>
      </c>
      <c r="L71" s="120">
        <f t="shared" ca="1" si="5"/>
        <v>0</v>
      </c>
      <c r="M71" s="120">
        <f t="shared" ca="1" si="6"/>
        <v>0</v>
      </c>
      <c r="N71" s="120">
        <f t="shared" ca="1" si="7"/>
        <v>0</v>
      </c>
      <c r="O71" s="120">
        <f t="shared" ca="1" si="8"/>
        <v>0</v>
      </c>
      <c r="P71" s="173">
        <f t="shared" ca="1" si="9"/>
        <v>0</v>
      </c>
      <c r="Q71" s="173">
        <f ca="1">IF(LEN(B71)&gt;0,'4-6'!Q71-'4-6'!P71,"")</f>
        <v>0</v>
      </c>
      <c r="R71" s="174"/>
      <c r="AA71" s="161">
        <f>ROW()</f>
        <v>71</v>
      </c>
      <c r="AB71" s="197" t="e">
        <f t="shared" ca="1" si="10"/>
        <v>#N/A</v>
      </c>
      <c r="AC71" s="197" t="e">
        <f t="shared" ca="1" si="11"/>
        <v>#N/A</v>
      </c>
      <c r="AD71" s="198" t="e">
        <f t="shared" ca="1" si="21"/>
        <v>#N/A</v>
      </c>
      <c r="AE71" s="197" t="e">
        <f t="shared" ca="1" si="22"/>
        <v>#N/A</v>
      </c>
      <c r="AF71" s="198" t="e">
        <f t="shared" ca="1" si="23"/>
        <v>#N/A</v>
      </c>
      <c r="AG71" s="197" t="e">
        <f t="shared" ca="1" si="24"/>
        <v>#N/A</v>
      </c>
      <c r="AH71" s="197" t="e">
        <f t="shared" ca="1" si="16"/>
        <v>#N/A</v>
      </c>
      <c r="AI71" s="199" t="e">
        <f t="shared" ca="1" si="17"/>
        <v>#N/A</v>
      </c>
      <c r="AJ71" s="197" t="e">
        <f t="shared" ca="1" si="18"/>
        <v>#N/A</v>
      </c>
      <c r="AK71" s="197" t="e">
        <f t="shared" ca="1" si="19"/>
        <v>#N/A</v>
      </c>
    </row>
    <row r="72" spans="1:37" ht="27" customHeight="1" x14ac:dyDescent="0.2">
      <c r="A72" s="51">
        <f>'OSNOVNA PLAČA'!A66</f>
        <v>57</v>
      </c>
      <c r="B72" s="157" t="str">
        <f t="shared" ca="1" si="20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1">
        <f ca="1">IF(LEN(B72)&gt;0,SUM('OBRAČUNANA OSNOVNA PLAČA'!K66:M66),"")</f>
        <v>0</v>
      </c>
      <c r="F72" s="55"/>
      <c r="G72" s="55"/>
      <c r="H72" s="55"/>
      <c r="I72" s="55"/>
      <c r="J72" s="55"/>
      <c r="K72" s="172">
        <f t="shared" si="4"/>
        <v>0</v>
      </c>
      <c r="L72" s="120">
        <f t="shared" ca="1" si="5"/>
        <v>0</v>
      </c>
      <c r="M72" s="120">
        <f t="shared" ca="1" si="6"/>
        <v>0</v>
      </c>
      <c r="N72" s="120">
        <f t="shared" ca="1" si="7"/>
        <v>0</v>
      </c>
      <c r="O72" s="120">
        <f t="shared" ca="1" si="8"/>
        <v>0</v>
      </c>
      <c r="P72" s="173">
        <f t="shared" ca="1" si="9"/>
        <v>0</v>
      </c>
      <c r="Q72" s="173">
        <f ca="1">IF(LEN(B72)&gt;0,'4-6'!Q72-'4-6'!P72,"")</f>
        <v>0</v>
      </c>
      <c r="R72" s="174"/>
      <c r="AA72" s="161">
        <f>ROW()</f>
        <v>72</v>
      </c>
      <c r="AB72" s="197" t="e">
        <f t="shared" ca="1" si="10"/>
        <v>#N/A</v>
      </c>
      <c r="AC72" s="197" t="e">
        <f t="shared" ca="1" si="11"/>
        <v>#N/A</v>
      </c>
      <c r="AD72" s="198" t="e">
        <f t="shared" ca="1" si="21"/>
        <v>#N/A</v>
      </c>
      <c r="AE72" s="197" t="e">
        <f t="shared" ca="1" si="22"/>
        <v>#N/A</v>
      </c>
      <c r="AF72" s="198" t="e">
        <f t="shared" ca="1" si="23"/>
        <v>#N/A</v>
      </c>
      <c r="AG72" s="197" t="e">
        <f t="shared" ca="1" si="24"/>
        <v>#N/A</v>
      </c>
      <c r="AH72" s="197" t="e">
        <f t="shared" ca="1" si="16"/>
        <v>#N/A</v>
      </c>
      <c r="AI72" s="199" t="e">
        <f t="shared" ca="1" si="17"/>
        <v>#N/A</v>
      </c>
      <c r="AJ72" s="197" t="e">
        <f t="shared" ca="1" si="18"/>
        <v>#N/A</v>
      </c>
      <c r="AK72" s="197" t="e">
        <f t="shared" ca="1" si="19"/>
        <v>#N/A</v>
      </c>
    </row>
    <row r="73" spans="1:37" ht="27" customHeight="1" x14ac:dyDescent="0.2">
      <c r="A73" s="51">
        <f>'OSNOVNA PLAČA'!A67</f>
        <v>58</v>
      </c>
      <c r="B73" s="157" t="str">
        <f t="shared" ca="1" si="20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1">
        <f ca="1">IF(LEN(B73)&gt;0,SUM('OBRAČUNANA OSNOVNA PLAČA'!K67:M67),"")</f>
        <v>0</v>
      </c>
      <c r="F73" s="55"/>
      <c r="G73" s="55"/>
      <c r="H73" s="55"/>
      <c r="I73" s="55"/>
      <c r="J73" s="55"/>
      <c r="K73" s="172">
        <f t="shared" si="4"/>
        <v>0</v>
      </c>
      <c r="L73" s="120">
        <f t="shared" ca="1" si="5"/>
        <v>0</v>
      </c>
      <c r="M73" s="120">
        <f t="shared" ca="1" si="6"/>
        <v>0</v>
      </c>
      <c r="N73" s="120">
        <f t="shared" ca="1" si="7"/>
        <v>0</v>
      </c>
      <c r="O73" s="120">
        <f t="shared" ca="1" si="8"/>
        <v>0</v>
      </c>
      <c r="P73" s="173">
        <f t="shared" ca="1" si="9"/>
        <v>0</v>
      </c>
      <c r="Q73" s="173">
        <f ca="1">IF(LEN(B73)&gt;0,'4-6'!Q73-'4-6'!P73,"")</f>
        <v>0</v>
      </c>
      <c r="R73" s="174"/>
      <c r="AA73" s="161">
        <f>ROW()</f>
        <v>73</v>
      </c>
      <c r="AB73" s="197" t="e">
        <f t="shared" ca="1" si="10"/>
        <v>#N/A</v>
      </c>
      <c r="AC73" s="197" t="e">
        <f t="shared" ca="1" si="11"/>
        <v>#N/A</v>
      </c>
      <c r="AD73" s="198" t="e">
        <f t="shared" ca="1" si="21"/>
        <v>#N/A</v>
      </c>
      <c r="AE73" s="197" t="e">
        <f t="shared" ca="1" si="22"/>
        <v>#N/A</v>
      </c>
      <c r="AF73" s="198" t="e">
        <f t="shared" ca="1" si="23"/>
        <v>#N/A</v>
      </c>
      <c r="AG73" s="197" t="e">
        <f t="shared" ca="1" si="24"/>
        <v>#N/A</v>
      </c>
      <c r="AH73" s="197" t="e">
        <f t="shared" ca="1" si="16"/>
        <v>#N/A</v>
      </c>
      <c r="AI73" s="199" t="e">
        <f t="shared" ca="1" si="17"/>
        <v>#N/A</v>
      </c>
      <c r="AJ73" s="197" t="e">
        <f t="shared" ca="1" si="18"/>
        <v>#N/A</v>
      </c>
      <c r="AK73" s="197" t="e">
        <f t="shared" ca="1" si="19"/>
        <v>#N/A</v>
      </c>
    </row>
    <row r="74" spans="1:37" ht="27" customHeight="1" x14ac:dyDescent="0.2">
      <c r="A74" s="51">
        <f>'OSNOVNA PLAČA'!A68</f>
        <v>59</v>
      </c>
      <c r="B74" s="157" t="str">
        <f t="shared" ca="1" si="20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1">
        <f ca="1">IF(LEN(B74)&gt;0,SUM('OBRAČUNANA OSNOVNA PLAČA'!K68:M68),"")</f>
        <v>0</v>
      </c>
      <c r="F74" s="55"/>
      <c r="G74" s="55"/>
      <c r="H74" s="55"/>
      <c r="I74" s="55"/>
      <c r="J74" s="55"/>
      <c r="K74" s="172">
        <f t="shared" si="4"/>
        <v>0</v>
      </c>
      <c r="L74" s="120">
        <f t="shared" ca="1" si="5"/>
        <v>0</v>
      </c>
      <c r="M74" s="120">
        <f t="shared" ca="1" si="6"/>
        <v>0</v>
      </c>
      <c r="N74" s="120">
        <f t="shared" ca="1" si="7"/>
        <v>0</v>
      </c>
      <c r="O74" s="120">
        <f t="shared" ca="1" si="8"/>
        <v>0</v>
      </c>
      <c r="P74" s="173">
        <f t="shared" ca="1" si="9"/>
        <v>0</v>
      </c>
      <c r="Q74" s="173">
        <f ca="1">IF(LEN(B74)&gt;0,'4-6'!Q74-'4-6'!P74,"")</f>
        <v>0</v>
      </c>
      <c r="R74" s="174"/>
      <c r="AA74" s="161">
        <f>ROW()</f>
        <v>74</v>
      </c>
      <c r="AB74" s="197" t="e">
        <f t="shared" ca="1" si="10"/>
        <v>#N/A</v>
      </c>
      <c r="AC74" s="197" t="e">
        <f t="shared" ca="1" si="11"/>
        <v>#N/A</v>
      </c>
      <c r="AD74" s="198" t="e">
        <f t="shared" ca="1" si="21"/>
        <v>#N/A</v>
      </c>
      <c r="AE74" s="197" t="e">
        <f t="shared" ca="1" si="22"/>
        <v>#N/A</v>
      </c>
      <c r="AF74" s="198" t="e">
        <f t="shared" ca="1" si="23"/>
        <v>#N/A</v>
      </c>
      <c r="AG74" s="197" t="e">
        <f t="shared" ca="1" si="24"/>
        <v>#N/A</v>
      </c>
      <c r="AH74" s="197" t="e">
        <f t="shared" ca="1" si="16"/>
        <v>#N/A</v>
      </c>
      <c r="AI74" s="199" t="e">
        <f t="shared" ca="1" si="17"/>
        <v>#N/A</v>
      </c>
      <c r="AJ74" s="197" t="e">
        <f t="shared" ca="1" si="18"/>
        <v>#N/A</v>
      </c>
      <c r="AK74" s="197" t="e">
        <f t="shared" ca="1" si="19"/>
        <v>#N/A</v>
      </c>
    </row>
    <row r="75" spans="1:37" ht="27" customHeight="1" x14ac:dyDescent="0.2">
      <c r="A75" s="51">
        <f>'OSNOVNA PLAČA'!A69</f>
        <v>60</v>
      </c>
      <c r="B75" s="157" t="str">
        <f t="shared" ca="1" si="20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1">
        <f ca="1">IF(LEN(B75)&gt;0,SUM('OBRAČUNANA OSNOVNA PLAČA'!K69:M69),"")</f>
        <v>0</v>
      </c>
      <c r="F75" s="55"/>
      <c r="G75" s="55"/>
      <c r="H75" s="55"/>
      <c r="I75" s="55"/>
      <c r="J75" s="55"/>
      <c r="K75" s="172">
        <f t="shared" si="4"/>
        <v>0</v>
      </c>
      <c r="L75" s="120">
        <f t="shared" ca="1" si="5"/>
        <v>0</v>
      </c>
      <c r="M75" s="120">
        <f t="shared" ca="1" si="6"/>
        <v>0</v>
      </c>
      <c r="N75" s="120">
        <f t="shared" ca="1" si="7"/>
        <v>0</v>
      </c>
      <c r="O75" s="120">
        <f t="shared" ca="1" si="8"/>
        <v>0</v>
      </c>
      <c r="P75" s="173">
        <f t="shared" ca="1" si="9"/>
        <v>0</v>
      </c>
      <c r="Q75" s="173">
        <f ca="1">IF(LEN(B75)&gt;0,'4-6'!Q75-'4-6'!P75,"")</f>
        <v>0</v>
      </c>
      <c r="R75" s="174"/>
      <c r="AA75" s="161">
        <f>ROW()</f>
        <v>75</v>
      </c>
      <c r="AB75" s="197" t="e">
        <f t="shared" ca="1" si="10"/>
        <v>#N/A</v>
      </c>
      <c r="AC75" s="197" t="e">
        <f t="shared" ca="1" si="11"/>
        <v>#N/A</v>
      </c>
      <c r="AD75" s="198" t="e">
        <f t="shared" ca="1" si="21"/>
        <v>#N/A</v>
      </c>
      <c r="AE75" s="197" t="e">
        <f t="shared" ca="1" si="22"/>
        <v>#N/A</v>
      </c>
      <c r="AF75" s="198" t="e">
        <f t="shared" ca="1" si="23"/>
        <v>#N/A</v>
      </c>
      <c r="AG75" s="197" t="e">
        <f t="shared" ca="1" si="24"/>
        <v>#N/A</v>
      </c>
      <c r="AH75" s="197" t="e">
        <f t="shared" ca="1" si="16"/>
        <v>#N/A</v>
      </c>
      <c r="AI75" s="199" t="e">
        <f t="shared" ca="1" si="17"/>
        <v>#N/A</v>
      </c>
      <c r="AJ75" s="197" t="e">
        <f t="shared" ca="1" si="18"/>
        <v>#N/A</v>
      </c>
      <c r="AK75" s="197" t="e">
        <f t="shared" ca="1" si="19"/>
        <v>#N/A</v>
      </c>
    </row>
    <row r="76" spans="1:37" ht="27" customHeight="1" x14ac:dyDescent="0.2">
      <c r="A76" s="51">
        <f>'OSNOVNA PLAČA'!A70</f>
        <v>61</v>
      </c>
      <c r="B76" s="157" t="str">
        <f t="shared" ca="1" si="20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1">
        <f ca="1">IF(LEN(B76)&gt;0,SUM('OBRAČUNANA OSNOVNA PLAČA'!K70:M70),"")</f>
        <v>0</v>
      </c>
      <c r="F76" s="55"/>
      <c r="G76" s="55"/>
      <c r="H76" s="55"/>
      <c r="I76" s="55"/>
      <c r="J76" s="55"/>
      <c r="K76" s="172">
        <f t="shared" si="4"/>
        <v>0</v>
      </c>
      <c r="L76" s="120">
        <f t="shared" ca="1" si="5"/>
        <v>0</v>
      </c>
      <c r="M76" s="120">
        <f t="shared" ca="1" si="6"/>
        <v>0</v>
      </c>
      <c r="N76" s="120">
        <f t="shared" ca="1" si="7"/>
        <v>0</v>
      </c>
      <c r="O76" s="120">
        <f t="shared" ca="1" si="8"/>
        <v>0</v>
      </c>
      <c r="P76" s="173">
        <f t="shared" ca="1" si="9"/>
        <v>0</v>
      </c>
      <c r="Q76" s="173">
        <f ca="1">IF(LEN(B76)&gt;0,'4-6'!Q76-'4-6'!P76,"")</f>
        <v>0</v>
      </c>
      <c r="R76" s="174"/>
      <c r="AA76" s="161">
        <f>ROW()</f>
        <v>76</v>
      </c>
      <c r="AB76" s="197" t="e">
        <f t="shared" ca="1" si="10"/>
        <v>#N/A</v>
      </c>
      <c r="AC76" s="197" t="e">
        <f t="shared" ca="1" si="11"/>
        <v>#N/A</v>
      </c>
      <c r="AD76" s="198" t="e">
        <f t="shared" ca="1" si="21"/>
        <v>#N/A</v>
      </c>
      <c r="AE76" s="197" t="e">
        <f t="shared" ca="1" si="22"/>
        <v>#N/A</v>
      </c>
      <c r="AF76" s="198" t="e">
        <f t="shared" ca="1" si="23"/>
        <v>#N/A</v>
      </c>
      <c r="AG76" s="197" t="e">
        <f t="shared" ca="1" si="24"/>
        <v>#N/A</v>
      </c>
      <c r="AH76" s="197" t="e">
        <f t="shared" ca="1" si="16"/>
        <v>#N/A</v>
      </c>
      <c r="AI76" s="199" t="e">
        <f t="shared" ca="1" si="17"/>
        <v>#N/A</v>
      </c>
      <c r="AJ76" s="197" t="e">
        <f t="shared" ca="1" si="18"/>
        <v>#N/A</v>
      </c>
      <c r="AK76" s="197" t="e">
        <f t="shared" ca="1" si="19"/>
        <v>#N/A</v>
      </c>
    </row>
    <row r="77" spans="1:37" ht="27" customHeight="1" x14ac:dyDescent="0.2">
      <c r="A77" s="51">
        <f>'OSNOVNA PLAČA'!A71</f>
        <v>62</v>
      </c>
      <c r="B77" s="157" t="str">
        <f t="shared" ca="1" si="20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1">
        <f ca="1">IF(LEN(B77)&gt;0,SUM('OBRAČUNANA OSNOVNA PLAČA'!K71:M71),"")</f>
        <v>0</v>
      </c>
      <c r="F77" s="55"/>
      <c r="G77" s="55"/>
      <c r="H77" s="55"/>
      <c r="I77" s="55"/>
      <c r="J77" s="55"/>
      <c r="K77" s="172">
        <f t="shared" si="4"/>
        <v>0</v>
      </c>
      <c r="L77" s="120">
        <f t="shared" ca="1" si="5"/>
        <v>0</v>
      </c>
      <c r="M77" s="120">
        <f t="shared" ca="1" si="6"/>
        <v>0</v>
      </c>
      <c r="N77" s="120">
        <f t="shared" ca="1" si="7"/>
        <v>0</v>
      </c>
      <c r="O77" s="120">
        <f t="shared" ca="1" si="8"/>
        <v>0</v>
      </c>
      <c r="P77" s="173">
        <f t="shared" ca="1" si="9"/>
        <v>0</v>
      </c>
      <c r="Q77" s="173">
        <f ca="1">IF(LEN(B77)&gt;0,'4-6'!Q77-'4-6'!P77,"")</f>
        <v>0</v>
      </c>
      <c r="R77" s="174"/>
      <c r="AA77" s="161">
        <f>ROW()</f>
        <v>77</v>
      </c>
      <c r="AB77" s="197" t="e">
        <f t="shared" ca="1" si="10"/>
        <v>#N/A</v>
      </c>
      <c r="AC77" s="197" t="e">
        <f t="shared" ca="1" si="11"/>
        <v>#N/A</v>
      </c>
      <c r="AD77" s="198" t="e">
        <f t="shared" ca="1" si="21"/>
        <v>#N/A</v>
      </c>
      <c r="AE77" s="197" t="e">
        <f t="shared" ca="1" si="22"/>
        <v>#N/A</v>
      </c>
      <c r="AF77" s="198" t="e">
        <f t="shared" ca="1" si="23"/>
        <v>#N/A</v>
      </c>
      <c r="AG77" s="197" t="e">
        <f t="shared" ca="1" si="24"/>
        <v>#N/A</v>
      </c>
      <c r="AH77" s="197" t="e">
        <f t="shared" ca="1" si="16"/>
        <v>#N/A</v>
      </c>
      <c r="AI77" s="199" t="e">
        <f t="shared" ca="1" si="17"/>
        <v>#N/A</v>
      </c>
      <c r="AJ77" s="197" t="e">
        <f t="shared" ca="1" si="18"/>
        <v>#N/A</v>
      </c>
      <c r="AK77" s="197" t="e">
        <f t="shared" ca="1" si="19"/>
        <v>#N/A</v>
      </c>
    </row>
    <row r="78" spans="1:37" ht="27" customHeight="1" x14ac:dyDescent="0.2">
      <c r="A78" s="51">
        <f>'OSNOVNA PLAČA'!A72</f>
        <v>63</v>
      </c>
      <c r="B78" s="157" t="str">
        <f t="shared" ca="1" si="20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1">
        <f ca="1">IF(LEN(B78)&gt;0,SUM('OBRAČUNANA OSNOVNA PLAČA'!K72:M72),"")</f>
        <v>0</v>
      </c>
      <c r="F78" s="55"/>
      <c r="G78" s="55"/>
      <c r="H78" s="55"/>
      <c r="I78" s="55"/>
      <c r="J78" s="55"/>
      <c r="K78" s="172">
        <f t="shared" si="4"/>
        <v>0</v>
      </c>
      <c r="L78" s="120">
        <f t="shared" ca="1" si="5"/>
        <v>0</v>
      </c>
      <c r="M78" s="120">
        <f t="shared" ca="1" si="6"/>
        <v>0</v>
      </c>
      <c r="N78" s="120">
        <f t="shared" ca="1" si="7"/>
        <v>0</v>
      </c>
      <c r="O78" s="120">
        <f t="shared" ca="1" si="8"/>
        <v>0</v>
      </c>
      <c r="P78" s="173">
        <f t="shared" ca="1" si="9"/>
        <v>0</v>
      </c>
      <c r="Q78" s="173">
        <f ca="1">IF(LEN(B78)&gt;0,'4-6'!Q78-'4-6'!P78,"")</f>
        <v>0</v>
      </c>
      <c r="R78" s="174"/>
      <c r="AA78" s="161">
        <f>ROW()</f>
        <v>78</v>
      </c>
      <c r="AB78" s="197" t="e">
        <f t="shared" ca="1" si="10"/>
        <v>#N/A</v>
      </c>
      <c r="AC78" s="197" t="e">
        <f t="shared" ca="1" si="11"/>
        <v>#N/A</v>
      </c>
      <c r="AD78" s="198" t="e">
        <f t="shared" ca="1" si="21"/>
        <v>#N/A</v>
      </c>
      <c r="AE78" s="197" t="e">
        <f t="shared" ca="1" si="22"/>
        <v>#N/A</v>
      </c>
      <c r="AF78" s="198" t="e">
        <f t="shared" ca="1" si="23"/>
        <v>#N/A</v>
      </c>
      <c r="AG78" s="197" t="e">
        <f t="shared" ca="1" si="24"/>
        <v>#N/A</v>
      </c>
      <c r="AH78" s="197" t="e">
        <f t="shared" ca="1" si="16"/>
        <v>#N/A</v>
      </c>
      <c r="AI78" s="199" t="e">
        <f t="shared" ca="1" si="17"/>
        <v>#N/A</v>
      </c>
      <c r="AJ78" s="197" t="e">
        <f t="shared" ca="1" si="18"/>
        <v>#N/A</v>
      </c>
      <c r="AK78" s="197" t="e">
        <f t="shared" ca="1" si="19"/>
        <v>#N/A</v>
      </c>
    </row>
    <row r="79" spans="1:37" ht="27" customHeight="1" x14ac:dyDescent="0.2">
      <c r="A79" s="51">
        <f>'OSNOVNA PLAČA'!A73</f>
        <v>64</v>
      </c>
      <c r="B79" s="157" t="str">
        <f t="shared" ca="1" si="20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1">
        <f ca="1">IF(LEN(B79)&gt;0,SUM('OBRAČUNANA OSNOVNA PLAČA'!K73:M73),"")</f>
        <v>0</v>
      </c>
      <c r="F79" s="55"/>
      <c r="G79" s="55"/>
      <c r="H79" s="55"/>
      <c r="I79" s="55"/>
      <c r="J79" s="55"/>
      <c r="K79" s="172">
        <f t="shared" si="4"/>
        <v>0</v>
      </c>
      <c r="L79" s="120">
        <f t="shared" ca="1" si="5"/>
        <v>0</v>
      </c>
      <c r="M79" s="120">
        <f t="shared" ca="1" si="6"/>
        <v>0</v>
      </c>
      <c r="N79" s="120">
        <f t="shared" ca="1" si="7"/>
        <v>0</v>
      </c>
      <c r="O79" s="120">
        <f t="shared" ca="1" si="8"/>
        <v>0</v>
      </c>
      <c r="P79" s="173">
        <f t="shared" ca="1" si="9"/>
        <v>0</v>
      </c>
      <c r="Q79" s="173">
        <f ca="1">IF(LEN(B79)&gt;0,'4-6'!Q79-'4-6'!P79,"")</f>
        <v>0</v>
      </c>
      <c r="R79" s="174"/>
      <c r="AA79" s="161">
        <f>ROW()</f>
        <v>79</v>
      </c>
      <c r="AB79" s="197" t="e">
        <f t="shared" ca="1" si="10"/>
        <v>#N/A</v>
      </c>
      <c r="AC79" s="197" t="e">
        <f t="shared" ca="1" si="11"/>
        <v>#N/A</v>
      </c>
      <c r="AD79" s="198" t="e">
        <f t="shared" ca="1" si="21"/>
        <v>#N/A</v>
      </c>
      <c r="AE79" s="197" t="e">
        <f t="shared" ca="1" si="22"/>
        <v>#N/A</v>
      </c>
      <c r="AF79" s="198" t="e">
        <f t="shared" ca="1" si="23"/>
        <v>#N/A</v>
      </c>
      <c r="AG79" s="197" t="e">
        <f t="shared" ca="1" si="24"/>
        <v>#N/A</v>
      </c>
      <c r="AH79" s="197" t="e">
        <f t="shared" ca="1" si="16"/>
        <v>#N/A</v>
      </c>
      <c r="AI79" s="199" t="e">
        <f t="shared" ca="1" si="17"/>
        <v>#N/A</v>
      </c>
      <c r="AJ79" s="197" t="e">
        <f t="shared" ca="1" si="18"/>
        <v>#N/A</v>
      </c>
      <c r="AK79" s="197" t="e">
        <f t="shared" ca="1" si="19"/>
        <v>#N/A</v>
      </c>
    </row>
    <row r="80" spans="1:37" ht="27" customHeight="1" x14ac:dyDescent="0.2">
      <c r="A80" s="51">
        <f>'OSNOVNA PLAČA'!A74</f>
        <v>65</v>
      </c>
      <c r="B80" s="157" t="str">
        <f t="shared" ref="B80:B115" ca="1" si="25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1">
        <f ca="1">IF(LEN(B80)&gt;0,SUM('OBRAČUNANA OSNOVNA PLAČA'!K74:M74),"")</f>
        <v>0</v>
      </c>
      <c r="F80" s="55"/>
      <c r="G80" s="55"/>
      <c r="H80" s="55"/>
      <c r="I80" s="55"/>
      <c r="J80" s="55"/>
      <c r="K80" s="172">
        <f t="shared" ref="K80:K115" si="26">+F80+G80+H80+I80+J80</f>
        <v>0</v>
      </c>
      <c r="L80" s="120">
        <f t="shared" ref="L80:L115" ca="1" si="27">IF(LEN(B80)&gt;0,K80/5,"")</f>
        <v>0</v>
      </c>
      <c r="M80" s="120">
        <f t="shared" ref="M80:M115" ca="1" si="28">IF(LEN(B80)&gt;0,E80*L80,"")</f>
        <v>0</v>
      </c>
      <c r="N80" s="120">
        <f t="shared" ref="N80:N115" ca="1" si="29">IF(LEN(B80)&gt;0,L80*$O$117,"")</f>
        <v>0</v>
      </c>
      <c r="O80" s="120">
        <f t="shared" ref="O80:O115" ca="1" si="30">IF(LEN(B80)&gt;0,E80*N80,"")</f>
        <v>0</v>
      </c>
      <c r="P80" s="173">
        <f t="shared" ref="P80:P115" ca="1" si="31">MIN(O80,Q80)</f>
        <v>0</v>
      </c>
      <c r="Q80" s="173">
        <f ca="1">IF(LEN(B80)&gt;0,'4-6'!Q80-'4-6'!P80,"")</f>
        <v>0</v>
      </c>
      <c r="R80" s="174"/>
      <c r="AA80" s="161">
        <f>ROW()</f>
        <v>80</v>
      </c>
      <c r="AB80" s="197" t="e">
        <f t="shared" ref="AB80:AB115" ca="1" si="32">IF($AN$3=1,0,INDIRECT( "'" &amp; $AN$2 &amp; "'!P" &amp; TEXT($AA80,0)))</f>
        <v>#N/A</v>
      </c>
      <c r="AC80" s="197" t="e">
        <f t="shared" ref="AC80:AC115" ca="1" si="33">IF($AN$3=1,(INDIRECT( "'" &amp; $AC$2 &amp; "'!F" &amp; TEXT($AA80-6,0))*2/12+INDIRECT( "'" &amp; $AC$2 &amp; "'!G" &amp; TEXT($AA80-6,0))*10/12)*2,INDIRECT( "'" &amp; $AN$2 &amp; "'!Q" &amp; TEXT($AA80,0)))</f>
        <v>#N/A</v>
      </c>
      <c r="AD80" s="198" t="e">
        <f t="shared" ref="AD80:AD111" ca="1" si="34">IF(AB80&gt;=AC80,"-",$K80/(5*MAX($L$121:$L$122)))</f>
        <v>#N/A</v>
      </c>
      <c r="AE80" s="197" t="e">
        <f t="shared" ref="AE80:AE115" ca="1" si="35">IF(AB80&gt;=AC80,"-",$K80/(5*MAX($L$121:$L$122))*AJ80)</f>
        <v>#N/A</v>
      </c>
      <c r="AF80" s="198" t="e">
        <f t="shared" ref="AF80:AF115" ca="1" si="36">IF(AD80="-","-",AD80*$AE$117)</f>
        <v>#N/A</v>
      </c>
      <c r="AG80" s="197" t="e">
        <f t="shared" ref="AG80:AG115" ca="1" si="37">IF(AE80="-","-",AE80*$AE$117)</f>
        <v>#N/A</v>
      </c>
      <c r="AH80" s="197" t="e">
        <f t="shared" ref="AH80:AH115" ca="1" si="38">IF(AF80="-",0,MIN(AG80,Q80))</f>
        <v>#N/A</v>
      </c>
      <c r="AI80" s="199" t="e">
        <f t="shared" ref="AI80:AI115" ca="1" si="39">+AC80-AB80</f>
        <v>#N/A</v>
      </c>
      <c r="AJ80" s="197" t="e">
        <f t="shared" ref="AJ80:AJ115" ca="1" si="40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197" t="e">
        <f t="shared" ref="AK80:AK115" ca="1" si="41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">
      <c r="A81" s="51">
        <f>'OSNOVNA PLAČA'!A75</f>
        <v>66</v>
      </c>
      <c r="B81" s="157" t="str">
        <f t="shared" ca="1" si="25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1">
        <f ca="1">IF(LEN(B81)&gt;0,SUM('OBRAČUNANA OSNOVNA PLAČA'!K75:M75),"")</f>
        <v>0</v>
      </c>
      <c r="F81" s="55"/>
      <c r="G81" s="55"/>
      <c r="H81" s="55"/>
      <c r="I81" s="55"/>
      <c r="J81" s="55"/>
      <c r="K81" s="172">
        <f t="shared" si="26"/>
        <v>0</v>
      </c>
      <c r="L81" s="120">
        <f t="shared" ca="1" si="27"/>
        <v>0</v>
      </c>
      <c r="M81" s="120">
        <f t="shared" ca="1" si="28"/>
        <v>0</v>
      </c>
      <c r="N81" s="120">
        <f t="shared" ca="1" si="29"/>
        <v>0</v>
      </c>
      <c r="O81" s="120">
        <f t="shared" ca="1" si="30"/>
        <v>0</v>
      </c>
      <c r="P81" s="173">
        <f t="shared" ca="1" si="31"/>
        <v>0</v>
      </c>
      <c r="Q81" s="173">
        <f ca="1">IF(LEN(B81)&gt;0,'4-6'!Q81-'4-6'!P81,"")</f>
        <v>0</v>
      </c>
      <c r="R81" s="174"/>
      <c r="AA81" s="161">
        <f>ROW()</f>
        <v>81</v>
      </c>
      <c r="AB81" s="197" t="e">
        <f t="shared" ca="1" si="32"/>
        <v>#N/A</v>
      </c>
      <c r="AC81" s="197" t="e">
        <f t="shared" ca="1" si="33"/>
        <v>#N/A</v>
      </c>
      <c r="AD81" s="198" t="e">
        <f t="shared" ca="1" si="34"/>
        <v>#N/A</v>
      </c>
      <c r="AE81" s="197" t="e">
        <f t="shared" ca="1" si="35"/>
        <v>#N/A</v>
      </c>
      <c r="AF81" s="198" t="e">
        <f t="shared" ca="1" si="36"/>
        <v>#N/A</v>
      </c>
      <c r="AG81" s="197" t="e">
        <f t="shared" ca="1" si="37"/>
        <v>#N/A</v>
      </c>
      <c r="AH81" s="197" t="e">
        <f t="shared" ca="1" si="38"/>
        <v>#N/A</v>
      </c>
      <c r="AI81" s="199" t="e">
        <f t="shared" ca="1" si="39"/>
        <v>#N/A</v>
      </c>
      <c r="AJ81" s="197" t="e">
        <f t="shared" ca="1" si="40"/>
        <v>#N/A</v>
      </c>
      <c r="AK81" s="197" t="e">
        <f t="shared" ca="1" si="41"/>
        <v>#N/A</v>
      </c>
    </row>
    <row r="82" spans="1:37" ht="27" customHeight="1" x14ac:dyDescent="0.2">
      <c r="A82" s="51">
        <f>'OSNOVNA PLAČA'!A76</f>
        <v>67</v>
      </c>
      <c r="B82" s="157" t="str">
        <f t="shared" ca="1" si="25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1">
        <f ca="1">IF(LEN(B82)&gt;0,SUM('OBRAČUNANA OSNOVNA PLAČA'!K76:M76),"")</f>
        <v>0</v>
      </c>
      <c r="F82" s="55"/>
      <c r="G82" s="55"/>
      <c r="H82" s="55"/>
      <c r="I82" s="55"/>
      <c r="J82" s="55"/>
      <c r="K82" s="172">
        <f t="shared" si="26"/>
        <v>0</v>
      </c>
      <c r="L82" s="120">
        <f t="shared" ca="1" si="27"/>
        <v>0</v>
      </c>
      <c r="M82" s="120">
        <f t="shared" ca="1" si="28"/>
        <v>0</v>
      </c>
      <c r="N82" s="120">
        <f t="shared" ca="1" si="29"/>
        <v>0</v>
      </c>
      <c r="O82" s="120">
        <f t="shared" ca="1" si="30"/>
        <v>0</v>
      </c>
      <c r="P82" s="173">
        <f t="shared" ca="1" si="31"/>
        <v>0</v>
      </c>
      <c r="Q82" s="173">
        <f ca="1">IF(LEN(B82)&gt;0,'4-6'!Q82-'4-6'!P82,"")</f>
        <v>0</v>
      </c>
      <c r="R82" s="174"/>
      <c r="AA82" s="161">
        <f>ROW()</f>
        <v>82</v>
      </c>
      <c r="AB82" s="197" t="e">
        <f t="shared" ca="1" si="32"/>
        <v>#N/A</v>
      </c>
      <c r="AC82" s="197" t="e">
        <f t="shared" ca="1" si="33"/>
        <v>#N/A</v>
      </c>
      <c r="AD82" s="198" t="e">
        <f t="shared" ca="1" si="34"/>
        <v>#N/A</v>
      </c>
      <c r="AE82" s="197" t="e">
        <f t="shared" ca="1" si="35"/>
        <v>#N/A</v>
      </c>
      <c r="AF82" s="198" t="e">
        <f t="shared" ca="1" si="36"/>
        <v>#N/A</v>
      </c>
      <c r="AG82" s="197" t="e">
        <f t="shared" ca="1" si="37"/>
        <v>#N/A</v>
      </c>
      <c r="AH82" s="197" t="e">
        <f t="shared" ca="1" si="38"/>
        <v>#N/A</v>
      </c>
      <c r="AI82" s="199" t="e">
        <f t="shared" ca="1" si="39"/>
        <v>#N/A</v>
      </c>
      <c r="AJ82" s="197" t="e">
        <f t="shared" ca="1" si="40"/>
        <v>#N/A</v>
      </c>
      <c r="AK82" s="197" t="e">
        <f t="shared" ca="1" si="41"/>
        <v>#N/A</v>
      </c>
    </row>
    <row r="83" spans="1:37" ht="27" customHeight="1" x14ac:dyDescent="0.2">
      <c r="A83" s="51">
        <f>'OSNOVNA PLAČA'!A77</f>
        <v>68</v>
      </c>
      <c r="B83" s="157" t="str">
        <f t="shared" ca="1" si="25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1">
        <f ca="1">IF(LEN(B83)&gt;0,SUM('OBRAČUNANA OSNOVNA PLAČA'!K77:M77),"")</f>
        <v>0</v>
      </c>
      <c r="F83" s="55"/>
      <c r="G83" s="55"/>
      <c r="H83" s="55"/>
      <c r="I83" s="55"/>
      <c r="J83" s="55"/>
      <c r="K83" s="172">
        <f t="shared" si="26"/>
        <v>0</v>
      </c>
      <c r="L83" s="120">
        <f t="shared" ca="1" si="27"/>
        <v>0</v>
      </c>
      <c r="M83" s="120">
        <f t="shared" ca="1" si="28"/>
        <v>0</v>
      </c>
      <c r="N83" s="120">
        <f t="shared" ca="1" si="29"/>
        <v>0</v>
      </c>
      <c r="O83" s="120">
        <f t="shared" ca="1" si="30"/>
        <v>0</v>
      </c>
      <c r="P83" s="173">
        <f t="shared" ca="1" si="31"/>
        <v>0</v>
      </c>
      <c r="Q83" s="173">
        <f ca="1">IF(LEN(B83)&gt;0,'4-6'!Q83-'4-6'!P83,"")</f>
        <v>0</v>
      </c>
      <c r="R83" s="174"/>
      <c r="AA83" s="161">
        <f>ROW()</f>
        <v>83</v>
      </c>
      <c r="AB83" s="197" t="e">
        <f t="shared" ca="1" si="32"/>
        <v>#N/A</v>
      </c>
      <c r="AC83" s="197" t="e">
        <f t="shared" ca="1" si="33"/>
        <v>#N/A</v>
      </c>
      <c r="AD83" s="198" t="e">
        <f t="shared" ca="1" si="34"/>
        <v>#N/A</v>
      </c>
      <c r="AE83" s="197" t="e">
        <f t="shared" ca="1" si="35"/>
        <v>#N/A</v>
      </c>
      <c r="AF83" s="198" t="e">
        <f t="shared" ca="1" si="36"/>
        <v>#N/A</v>
      </c>
      <c r="AG83" s="197" t="e">
        <f t="shared" ca="1" si="37"/>
        <v>#N/A</v>
      </c>
      <c r="AH83" s="197" t="e">
        <f t="shared" ca="1" si="38"/>
        <v>#N/A</v>
      </c>
      <c r="AI83" s="199" t="e">
        <f t="shared" ca="1" si="39"/>
        <v>#N/A</v>
      </c>
      <c r="AJ83" s="197" t="e">
        <f t="shared" ca="1" si="40"/>
        <v>#N/A</v>
      </c>
      <c r="AK83" s="197" t="e">
        <f t="shared" ca="1" si="41"/>
        <v>#N/A</v>
      </c>
    </row>
    <row r="84" spans="1:37" ht="27" customHeight="1" x14ac:dyDescent="0.2">
      <c r="A84" s="51">
        <f>'OSNOVNA PLAČA'!A78</f>
        <v>69</v>
      </c>
      <c r="B84" s="157" t="str">
        <f t="shared" ca="1" si="25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1">
        <f ca="1">IF(LEN(B84)&gt;0,SUM('OBRAČUNANA OSNOVNA PLAČA'!K78:M78),"")</f>
        <v>0</v>
      </c>
      <c r="F84" s="55"/>
      <c r="G84" s="55"/>
      <c r="H84" s="55"/>
      <c r="I84" s="55"/>
      <c r="J84" s="55"/>
      <c r="K84" s="172">
        <f t="shared" si="26"/>
        <v>0</v>
      </c>
      <c r="L84" s="120">
        <f t="shared" ca="1" si="27"/>
        <v>0</v>
      </c>
      <c r="M84" s="120">
        <f t="shared" ca="1" si="28"/>
        <v>0</v>
      </c>
      <c r="N84" s="120">
        <f t="shared" ca="1" si="29"/>
        <v>0</v>
      </c>
      <c r="O84" s="120">
        <f t="shared" ca="1" si="30"/>
        <v>0</v>
      </c>
      <c r="P84" s="173">
        <f t="shared" ca="1" si="31"/>
        <v>0</v>
      </c>
      <c r="Q84" s="173">
        <f ca="1">IF(LEN(B84)&gt;0,'4-6'!Q84-'4-6'!P84,"")</f>
        <v>0</v>
      </c>
      <c r="R84" s="174"/>
      <c r="AA84" s="161">
        <f>ROW()</f>
        <v>84</v>
      </c>
      <c r="AB84" s="197" t="e">
        <f t="shared" ca="1" si="32"/>
        <v>#N/A</v>
      </c>
      <c r="AC84" s="197" t="e">
        <f t="shared" ca="1" si="33"/>
        <v>#N/A</v>
      </c>
      <c r="AD84" s="198" t="e">
        <f t="shared" ca="1" si="34"/>
        <v>#N/A</v>
      </c>
      <c r="AE84" s="197" t="e">
        <f t="shared" ca="1" si="35"/>
        <v>#N/A</v>
      </c>
      <c r="AF84" s="198" t="e">
        <f t="shared" ca="1" si="36"/>
        <v>#N/A</v>
      </c>
      <c r="AG84" s="197" t="e">
        <f t="shared" ca="1" si="37"/>
        <v>#N/A</v>
      </c>
      <c r="AH84" s="197" t="e">
        <f t="shared" ca="1" si="38"/>
        <v>#N/A</v>
      </c>
      <c r="AI84" s="199" t="e">
        <f t="shared" ca="1" si="39"/>
        <v>#N/A</v>
      </c>
      <c r="AJ84" s="197" t="e">
        <f t="shared" ca="1" si="40"/>
        <v>#N/A</v>
      </c>
      <c r="AK84" s="197" t="e">
        <f t="shared" ca="1" si="41"/>
        <v>#N/A</v>
      </c>
    </row>
    <row r="85" spans="1:37" ht="27" customHeight="1" x14ac:dyDescent="0.2">
      <c r="A85" s="51">
        <f>'OSNOVNA PLAČA'!A79</f>
        <v>70</v>
      </c>
      <c r="B85" s="157" t="str">
        <f t="shared" ca="1" si="25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1">
        <f ca="1">IF(LEN(B85)&gt;0,SUM('OBRAČUNANA OSNOVNA PLAČA'!K79:M79),"")</f>
        <v>0</v>
      </c>
      <c r="F85" s="55"/>
      <c r="G85" s="55"/>
      <c r="H85" s="55"/>
      <c r="I85" s="55"/>
      <c r="J85" s="55"/>
      <c r="K85" s="172">
        <f t="shared" si="26"/>
        <v>0</v>
      </c>
      <c r="L85" s="120">
        <f t="shared" ca="1" si="27"/>
        <v>0</v>
      </c>
      <c r="M85" s="120">
        <f t="shared" ca="1" si="28"/>
        <v>0</v>
      </c>
      <c r="N85" s="120">
        <f t="shared" ca="1" si="29"/>
        <v>0</v>
      </c>
      <c r="O85" s="120">
        <f t="shared" ca="1" si="30"/>
        <v>0</v>
      </c>
      <c r="P85" s="173">
        <f t="shared" ca="1" si="31"/>
        <v>0</v>
      </c>
      <c r="Q85" s="173">
        <f ca="1">IF(LEN(B85)&gt;0,'4-6'!Q85-'4-6'!P85,"")</f>
        <v>0</v>
      </c>
      <c r="R85" s="174"/>
      <c r="AA85" s="161">
        <f>ROW()</f>
        <v>85</v>
      </c>
      <c r="AB85" s="197" t="e">
        <f t="shared" ca="1" si="32"/>
        <v>#N/A</v>
      </c>
      <c r="AC85" s="197" t="e">
        <f t="shared" ca="1" si="33"/>
        <v>#N/A</v>
      </c>
      <c r="AD85" s="198" t="e">
        <f t="shared" ca="1" si="34"/>
        <v>#N/A</v>
      </c>
      <c r="AE85" s="197" t="e">
        <f t="shared" ca="1" si="35"/>
        <v>#N/A</v>
      </c>
      <c r="AF85" s="198" t="e">
        <f t="shared" ca="1" si="36"/>
        <v>#N/A</v>
      </c>
      <c r="AG85" s="197" t="e">
        <f t="shared" ca="1" si="37"/>
        <v>#N/A</v>
      </c>
      <c r="AH85" s="197" t="e">
        <f t="shared" ca="1" si="38"/>
        <v>#N/A</v>
      </c>
      <c r="AI85" s="199" t="e">
        <f t="shared" ca="1" si="39"/>
        <v>#N/A</v>
      </c>
      <c r="AJ85" s="197" t="e">
        <f t="shared" ca="1" si="40"/>
        <v>#N/A</v>
      </c>
      <c r="AK85" s="197" t="e">
        <f t="shared" ca="1" si="41"/>
        <v>#N/A</v>
      </c>
    </row>
    <row r="86" spans="1:37" ht="27" customHeight="1" x14ac:dyDescent="0.2">
      <c r="A86" s="51">
        <f>'OSNOVNA PLAČA'!A80</f>
        <v>71</v>
      </c>
      <c r="B86" s="157" t="str">
        <f t="shared" ca="1" si="25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1">
        <f ca="1">IF(LEN(B86)&gt;0,SUM('OBRAČUNANA OSNOVNA PLAČA'!K80:M80),"")</f>
        <v>0</v>
      </c>
      <c r="F86" s="55"/>
      <c r="G86" s="55"/>
      <c r="H86" s="55"/>
      <c r="I86" s="55"/>
      <c r="J86" s="55"/>
      <c r="K86" s="172">
        <f t="shared" si="26"/>
        <v>0</v>
      </c>
      <c r="L86" s="120">
        <f t="shared" ca="1" si="27"/>
        <v>0</v>
      </c>
      <c r="M86" s="120">
        <f t="shared" ca="1" si="28"/>
        <v>0</v>
      </c>
      <c r="N86" s="120">
        <f t="shared" ca="1" si="29"/>
        <v>0</v>
      </c>
      <c r="O86" s="120">
        <f t="shared" ca="1" si="30"/>
        <v>0</v>
      </c>
      <c r="P86" s="173">
        <f t="shared" ca="1" si="31"/>
        <v>0</v>
      </c>
      <c r="Q86" s="173">
        <f ca="1">IF(LEN(B86)&gt;0,'4-6'!Q86-'4-6'!P86,"")</f>
        <v>0</v>
      </c>
      <c r="R86" s="174"/>
      <c r="AA86" s="161">
        <f>ROW()</f>
        <v>86</v>
      </c>
      <c r="AB86" s="197" t="e">
        <f t="shared" ca="1" si="32"/>
        <v>#N/A</v>
      </c>
      <c r="AC86" s="197" t="e">
        <f t="shared" ca="1" si="33"/>
        <v>#N/A</v>
      </c>
      <c r="AD86" s="198" t="e">
        <f t="shared" ca="1" si="34"/>
        <v>#N/A</v>
      </c>
      <c r="AE86" s="197" t="e">
        <f t="shared" ca="1" si="35"/>
        <v>#N/A</v>
      </c>
      <c r="AF86" s="198" t="e">
        <f t="shared" ca="1" si="36"/>
        <v>#N/A</v>
      </c>
      <c r="AG86" s="197" t="e">
        <f t="shared" ca="1" si="37"/>
        <v>#N/A</v>
      </c>
      <c r="AH86" s="197" t="e">
        <f t="shared" ca="1" si="38"/>
        <v>#N/A</v>
      </c>
      <c r="AI86" s="199" t="e">
        <f t="shared" ca="1" si="39"/>
        <v>#N/A</v>
      </c>
      <c r="AJ86" s="197" t="e">
        <f t="shared" ca="1" si="40"/>
        <v>#N/A</v>
      </c>
      <c r="AK86" s="197" t="e">
        <f t="shared" ca="1" si="41"/>
        <v>#N/A</v>
      </c>
    </row>
    <row r="87" spans="1:37" ht="27" customHeight="1" x14ac:dyDescent="0.2">
      <c r="A87" s="51">
        <f>'OSNOVNA PLAČA'!A81</f>
        <v>72</v>
      </c>
      <c r="B87" s="157" t="str">
        <f t="shared" ca="1" si="25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1">
        <f ca="1">IF(LEN(B87)&gt;0,SUM('OBRAČUNANA OSNOVNA PLAČA'!K81:M81),"")</f>
        <v>0</v>
      </c>
      <c r="F87" s="55"/>
      <c r="G87" s="55"/>
      <c r="H87" s="55"/>
      <c r="I87" s="55"/>
      <c r="J87" s="55"/>
      <c r="K87" s="172">
        <f t="shared" si="26"/>
        <v>0</v>
      </c>
      <c r="L87" s="120">
        <f t="shared" ca="1" si="27"/>
        <v>0</v>
      </c>
      <c r="M87" s="120">
        <f t="shared" ca="1" si="28"/>
        <v>0</v>
      </c>
      <c r="N87" s="120">
        <f t="shared" ca="1" si="29"/>
        <v>0</v>
      </c>
      <c r="O87" s="120">
        <f t="shared" ca="1" si="30"/>
        <v>0</v>
      </c>
      <c r="P87" s="173">
        <f t="shared" ca="1" si="31"/>
        <v>0</v>
      </c>
      <c r="Q87" s="173">
        <f ca="1">IF(LEN(B87)&gt;0,'4-6'!Q87-'4-6'!P87,"")</f>
        <v>0</v>
      </c>
      <c r="R87" s="174"/>
      <c r="AA87" s="161">
        <f>ROW()</f>
        <v>87</v>
      </c>
      <c r="AB87" s="197" t="e">
        <f t="shared" ca="1" si="32"/>
        <v>#N/A</v>
      </c>
      <c r="AC87" s="197" t="e">
        <f t="shared" ca="1" si="33"/>
        <v>#N/A</v>
      </c>
      <c r="AD87" s="198" t="e">
        <f t="shared" ca="1" si="34"/>
        <v>#N/A</v>
      </c>
      <c r="AE87" s="197" t="e">
        <f t="shared" ca="1" si="35"/>
        <v>#N/A</v>
      </c>
      <c r="AF87" s="198" t="e">
        <f t="shared" ca="1" si="36"/>
        <v>#N/A</v>
      </c>
      <c r="AG87" s="197" t="e">
        <f t="shared" ca="1" si="37"/>
        <v>#N/A</v>
      </c>
      <c r="AH87" s="197" t="e">
        <f t="shared" ca="1" si="38"/>
        <v>#N/A</v>
      </c>
      <c r="AI87" s="199" t="e">
        <f t="shared" ca="1" si="39"/>
        <v>#N/A</v>
      </c>
      <c r="AJ87" s="197" t="e">
        <f t="shared" ca="1" si="40"/>
        <v>#N/A</v>
      </c>
      <c r="AK87" s="197" t="e">
        <f t="shared" ca="1" si="41"/>
        <v>#N/A</v>
      </c>
    </row>
    <row r="88" spans="1:37" ht="27" customHeight="1" x14ac:dyDescent="0.2">
      <c r="A88" s="51">
        <f>'OSNOVNA PLAČA'!A82</f>
        <v>73</v>
      </c>
      <c r="B88" s="157" t="str">
        <f t="shared" ca="1" si="25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1">
        <f ca="1">IF(LEN(B88)&gt;0,SUM('OBRAČUNANA OSNOVNA PLAČA'!K82:M82),"")</f>
        <v>0</v>
      </c>
      <c r="F88" s="55"/>
      <c r="G88" s="55"/>
      <c r="H88" s="55"/>
      <c r="I88" s="55"/>
      <c r="J88" s="55"/>
      <c r="K88" s="172">
        <f t="shared" si="26"/>
        <v>0</v>
      </c>
      <c r="L88" s="120">
        <f t="shared" ca="1" si="27"/>
        <v>0</v>
      </c>
      <c r="M88" s="120">
        <f t="shared" ca="1" si="28"/>
        <v>0</v>
      </c>
      <c r="N88" s="120">
        <f t="shared" ca="1" si="29"/>
        <v>0</v>
      </c>
      <c r="O88" s="120">
        <f t="shared" ca="1" si="30"/>
        <v>0</v>
      </c>
      <c r="P88" s="173">
        <f t="shared" ca="1" si="31"/>
        <v>0</v>
      </c>
      <c r="Q88" s="173">
        <f ca="1">IF(LEN(B88)&gt;0,'4-6'!Q88-'4-6'!P88,"")</f>
        <v>0</v>
      </c>
      <c r="R88" s="174"/>
      <c r="AA88" s="161">
        <f>ROW()</f>
        <v>88</v>
      </c>
      <c r="AB88" s="197" t="e">
        <f t="shared" ca="1" si="32"/>
        <v>#N/A</v>
      </c>
      <c r="AC88" s="197" t="e">
        <f t="shared" ca="1" si="33"/>
        <v>#N/A</v>
      </c>
      <c r="AD88" s="198" t="e">
        <f t="shared" ca="1" si="34"/>
        <v>#N/A</v>
      </c>
      <c r="AE88" s="197" t="e">
        <f t="shared" ca="1" si="35"/>
        <v>#N/A</v>
      </c>
      <c r="AF88" s="198" t="e">
        <f t="shared" ca="1" si="36"/>
        <v>#N/A</v>
      </c>
      <c r="AG88" s="197" t="e">
        <f t="shared" ca="1" si="37"/>
        <v>#N/A</v>
      </c>
      <c r="AH88" s="197" t="e">
        <f t="shared" ca="1" si="38"/>
        <v>#N/A</v>
      </c>
      <c r="AI88" s="199" t="e">
        <f t="shared" ca="1" si="39"/>
        <v>#N/A</v>
      </c>
      <c r="AJ88" s="197" t="e">
        <f t="shared" ca="1" si="40"/>
        <v>#N/A</v>
      </c>
      <c r="AK88" s="197" t="e">
        <f t="shared" ca="1" si="41"/>
        <v>#N/A</v>
      </c>
    </row>
    <row r="89" spans="1:37" ht="27" customHeight="1" x14ac:dyDescent="0.2">
      <c r="A89" s="51">
        <f>'OSNOVNA PLAČA'!A83</f>
        <v>74</v>
      </c>
      <c r="B89" s="157" t="str">
        <f t="shared" ca="1" si="25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1">
        <f ca="1">IF(LEN(B89)&gt;0,SUM('OBRAČUNANA OSNOVNA PLAČA'!K83:M83),"")</f>
        <v>0</v>
      </c>
      <c r="F89" s="55"/>
      <c r="G89" s="55"/>
      <c r="H89" s="55"/>
      <c r="I89" s="55"/>
      <c r="J89" s="55"/>
      <c r="K89" s="172">
        <f t="shared" si="26"/>
        <v>0</v>
      </c>
      <c r="L89" s="120">
        <f t="shared" ca="1" si="27"/>
        <v>0</v>
      </c>
      <c r="M89" s="120">
        <f t="shared" ca="1" si="28"/>
        <v>0</v>
      </c>
      <c r="N89" s="120">
        <f t="shared" ca="1" si="29"/>
        <v>0</v>
      </c>
      <c r="O89" s="120">
        <f t="shared" ca="1" si="30"/>
        <v>0</v>
      </c>
      <c r="P89" s="173">
        <f t="shared" ca="1" si="31"/>
        <v>0</v>
      </c>
      <c r="Q89" s="173">
        <f ca="1">IF(LEN(B89)&gt;0,'4-6'!Q89-'4-6'!P89,"")</f>
        <v>0</v>
      </c>
      <c r="R89" s="174"/>
      <c r="AA89" s="161">
        <f>ROW()</f>
        <v>89</v>
      </c>
      <c r="AB89" s="197" t="e">
        <f t="shared" ca="1" si="32"/>
        <v>#N/A</v>
      </c>
      <c r="AC89" s="197" t="e">
        <f t="shared" ca="1" si="33"/>
        <v>#N/A</v>
      </c>
      <c r="AD89" s="198" t="e">
        <f t="shared" ca="1" si="34"/>
        <v>#N/A</v>
      </c>
      <c r="AE89" s="197" t="e">
        <f t="shared" ca="1" si="35"/>
        <v>#N/A</v>
      </c>
      <c r="AF89" s="198" t="e">
        <f t="shared" ca="1" si="36"/>
        <v>#N/A</v>
      </c>
      <c r="AG89" s="197" t="e">
        <f t="shared" ca="1" si="37"/>
        <v>#N/A</v>
      </c>
      <c r="AH89" s="197" t="e">
        <f t="shared" ca="1" si="38"/>
        <v>#N/A</v>
      </c>
      <c r="AI89" s="199" t="e">
        <f t="shared" ca="1" si="39"/>
        <v>#N/A</v>
      </c>
      <c r="AJ89" s="197" t="e">
        <f t="shared" ca="1" si="40"/>
        <v>#N/A</v>
      </c>
      <c r="AK89" s="197" t="e">
        <f t="shared" ca="1" si="41"/>
        <v>#N/A</v>
      </c>
    </row>
    <row r="90" spans="1:37" ht="27" customHeight="1" x14ac:dyDescent="0.2">
      <c r="A90" s="51">
        <f>'OSNOVNA PLAČA'!A84</f>
        <v>75</v>
      </c>
      <c r="B90" s="157" t="str">
        <f t="shared" ca="1" si="25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1">
        <f ca="1">IF(LEN(B90)&gt;0,SUM('OBRAČUNANA OSNOVNA PLAČA'!K84:M84),"")</f>
        <v>0</v>
      </c>
      <c r="F90" s="55"/>
      <c r="G90" s="55"/>
      <c r="H90" s="55"/>
      <c r="I90" s="55"/>
      <c r="J90" s="55"/>
      <c r="K90" s="172">
        <f t="shared" si="26"/>
        <v>0</v>
      </c>
      <c r="L90" s="120">
        <f t="shared" ca="1" si="27"/>
        <v>0</v>
      </c>
      <c r="M90" s="120">
        <f t="shared" ca="1" si="28"/>
        <v>0</v>
      </c>
      <c r="N90" s="120">
        <f t="shared" ca="1" si="29"/>
        <v>0</v>
      </c>
      <c r="O90" s="120">
        <f t="shared" ca="1" si="30"/>
        <v>0</v>
      </c>
      <c r="P90" s="173">
        <f t="shared" ca="1" si="31"/>
        <v>0</v>
      </c>
      <c r="Q90" s="173">
        <f ca="1">IF(LEN(B90)&gt;0,'4-6'!Q90-'4-6'!P90,"")</f>
        <v>0</v>
      </c>
      <c r="R90" s="174"/>
      <c r="AA90" s="161">
        <f>ROW()</f>
        <v>90</v>
      </c>
      <c r="AB90" s="197" t="e">
        <f t="shared" ca="1" si="32"/>
        <v>#N/A</v>
      </c>
      <c r="AC90" s="197" t="e">
        <f t="shared" ca="1" si="33"/>
        <v>#N/A</v>
      </c>
      <c r="AD90" s="198" t="e">
        <f t="shared" ca="1" si="34"/>
        <v>#N/A</v>
      </c>
      <c r="AE90" s="197" t="e">
        <f t="shared" ca="1" si="35"/>
        <v>#N/A</v>
      </c>
      <c r="AF90" s="198" t="e">
        <f t="shared" ca="1" si="36"/>
        <v>#N/A</v>
      </c>
      <c r="AG90" s="197" t="e">
        <f t="shared" ca="1" si="37"/>
        <v>#N/A</v>
      </c>
      <c r="AH90" s="197" t="e">
        <f t="shared" ca="1" si="38"/>
        <v>#N/A</v>
      </c>
      <c r="AI90" s="199" t="e">
        <f t="shared" ca="1" si="39"/>
        <v>#N/A</v>
      </c>
      <c r="AJ90" s="197" t="e">
        <f t="shared" ca="1" si="40"/>
        <v>#N/A</v>
      </c>
      <c r="AK90" s="197" t="e">
        <f t="shared" ca="1" si="41"/>
        <v>#N/A</v>
      </c>
    </row>
    <row r="91" spans="1:37" ht="27" customHeight="1" x14ac:dyDescent="0.2">
      <c r="A91" s="51">
        <f>'OSNOVNA PLAČA'!A85</f>
        <v>76</v>
      </c>
      <c r="B91" s="157" t="str">
        <f t="shared" ca="1" si="25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1">
        <f ca="1">IF(LEN(B91)&gt;0,SUM('OBRAČUNANA OSNOVNA PLAČA'!K85:M85),"")</f>
        <v>0</v>
      </c>
      <c r="F91" s="55"/>
      <c r="G91" s="55"/>
      <c r="H91" s="55"/>
      <c r="I91" s="55"/>
      <c r="J91" s="55"/>
      <c r="K91" s="172">
        <f t="shared" si="26"/>
        <v>0</v>
      </c>
      <c r="L91" s="120">
        <f t="shared" ca="1" si="27"/>
        <v>0</v>
      </c>
      <c r="M91" s="120">
        <f t="shared" ca="1" si="28"/>
        <v>0</v>
      </c>
      <c r="N91" s="120">
        <f t="shared" ca="1" si="29"/>
        <v>0</v>
      </c>
      <c r="O91" s="120">
        <f t="shared" ca="1" si="30"/>
        <v>0</v>
      </c>
      <c r="P91" s="173">
        <f t="shared" ca="1" si="31"/>
        <v>0</v>
      </c>
      <c r="Q91" s="173">
        <f ca="1">IF(LEN(B91)&gt;0,'4-6'!Q91-'4-6'!P91,"")</f>
        <v>0</v>
      </c>
      <c r="R91" s="174"/>
      <c r="AA91" s="161">
        <f>ROW()</f>
        <v>91</v>
      </c>
      <c r="AB91" s="197" t="e">
        <f t="shared" ca="1" si="32"/>
        <v>#N/A</v>
      </c>
      <c r="AC91" s="197" t="e">
        <f t="shared" ca="1" si="33"/>
        <v>#N/A</v>
      </c>
      <c r="AD91" s="198" t="e">
        <f t="shared" ca="1" si="34"/>
        <v>#N/A</v>
      </c>
      <c r="AE91" s="197" t="e">
        <f t="shared" ca="1" si="35"/>
        <v>#N/A</v>
      </c>
      <c r="AF91" s="198" t="e">
        <f t="shared" ca="1" si="36"/>
        <v>#N/A</v>
      </c>
      <c r="AG91" s="197" t="e">
        <f t="shared" ca="1" si="37"/>
        <v>#N/A</v>
      </c>
      <c r="AH91" s="197" t="e">
        <f t="shared" ca="1" si="38"/>
        <v>#N/A</v>
      </c>
      <c r="AI91" s="199" t="e">
        <f t="shared" ca="1" si="39"/>
        <v>#N/A</v>
      </c>
      <c r="AJ91" s="197" t="e">
        <f t="shared" ca="1" si="40"/>
        <v>#N/A</v>
      </c>
      <c r="AK91" s="197" t="e">
        <f t="shared" ca="1" si="41"/>
        <v>#N/A</v>
      </c>
    </row>
    <row r="92" spans="1:37" ht="27" customHeight="1" x14ac:dyDescent="0.2">
      <c r="A92" s="51">
        <f>'OSNOVNA PLAČA'!A86</f>
        <v>77</v>
      </c>
      <c r="B92" s="157" t="str">
        <f t="shared" ca="1" si="25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1">
        <f ca="1">IF(LEN(B92)&gt;0,SUM('OBRAČUNANA OSNOVNA PLAČA'!K86:M86),"")</f>
        <v>0</v>
      </c>
      <c r="F92" s="55"/>
      <c r="G92" s="55"/>
      <c r="H92" s="55"/>
      <c r="I92" s="55"/>
      <c r="J92" s="55"/>
      <c r="K92" s="172">
        <f t="shared" si="26"/>
        <v>0</v>
      </c>
      <c r="L92" s="120">
        <f t="shared" ca="1" si="27"/>
        <v>0</v>
      </c>
      <c r="M92" s="120">
        <f t="shared" ca="1" si="28"/>
        <v>0</v>
      </c>
      <c r="N92" s="120">
        <f t="shared" ca="1" si="29"/>
        <v>0</v>
      </c>
      <c r="O92" s="120">
        <f t="shared" ca="1" si="30"/>
        <v>0</v>
      </c>
      <c r="P92" s="173">
        <f t="shared" ca="1" si="31"/>
        <v>0</v>
      </c>
      <c r="Q92" s="173">
        <f ca="1">IF(LEN(B92)&gt;0,'4-6'!Q92-'4-6'!P92,"")</f>
        <v>0</v>
      </c>
      <c r="R92" s="174"/>
      <c r="AA92" s="161">
        <f>ROW()</f>
        <v>92</v>
      </c>
      <c r="AB92" s="197" t="e">
        <f t="shared" ca="1" si="32"/>
        <v>#N/A</v>
      </c>
      <c r="AC92" s="197" t="e">
        <f t="shared" ca="1" si="33"/>
        <v>#N/A</v>
      </c>
      <c r="AD92" s="198" t="e">
        <f t="shared" ca="1" si="34"/>
        <v>#N/A</v>
      </c>
      <c r="AE92" s="197" t="e">
        <f t="shared" ca="1" si="35"/>
        <v>#N/A</v>
      </c>
      <c r="AF92" s="198" t="e">
        <f t="shared" ca="1" si="36"/>
        <v>#N/A</v>
      </c>
      <c r="AG92" s="197" t="e">
        <f t="shared" ca="1" si="37"/>
        <v>#N/A</v>
      </c>
      <c r="AH92" s="197" t="e">
        <f t="shared" ca="1" si="38"/>
        <v>#N/A</v>
      </c>
      <c r="AI92" s="199" t="e">
        <f t="shared" ca="1" si="39"/>
        <v>#N/A</v>
      </c>
      <c r="AJ92" s="197" t="e">
        <f t="shared" ca="1" si="40"/>
        <v>#N/A</v>
      </c>
      <c r="AK92" s="197" t="e">
        <f t="shared" ca="1" si="41"/>
        <v>#N/A</v>
      </c>
    </row>
    <row r="93" spans="1:37" ht="27" customHeight="1" x14ac:dyDescent="0.2">
      <c r="A93" s="51">
        <f>'OSNOVNA PLAČA'!A87</f>
        <v>78</v>
      </c>
      <c r="B93" s="157" t="str">
        <f t="shared" ca="1" si="25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1">
        <f ca="1">IF(LEN(B93)&gt;0,SUM('OBRAČUNANA OSNOVNA PLAČA'!K87:M87),"")</f>
        <v>0</v>
      </c>
      <c r="F93" s="55"/>
      <c r="G93" s="55"/>
      <c r="H93" s="55"/>
      <c r="I93" s="55"/>
      <c r="J93" s="55"/>
      <c r="K93" s="172">
        <f t="shared" si="26"/>
        <v>0</v>
      </c>
      <c r="L93" s="120">
        <f t="shared" ca="1" si="27"/>
        <v>0</v>
      </c>
      <c r="M93" s="120">
        <f t="shared" ca="1" si="28"/>
        <v>0</v>
      </c>
      <c r="N93" s="120">
        <f t="shared" ca="1" si="29"/>
        <v>0</v>
      </c>
      <c r="O93" s="120">
        <f t="shared" ca="1" si="30"/>
        <v>0</v>
      </c>
      <c r="P93" s="173">
        <f t="shared" ca="1" si="31"/>
        <v>0</v>
      </c>
      <c r="Q93" s="173">
        <f ca="1">IF(LEN(B93)&gt;0,'4-6'!Q93-'4-6'!P93,"")</f>
        <v>0</v>
      </c>
      <c r="R93" s="174"/>
      <c r="AA93" s="161">
        <f>ROW()</f>
        <v>93</v>
      </c>
      <c r="AB93" s="197" t="e">
        <f t="shared" ca="1" si="32"/>
        <v>#N/A</v>
      </c>
      <c r="AC93" s="197" t="e">
        <f t="shared" ca="1" si="33"/>
        <v>#N/A</v>
      </c>
      <c r="AD93" s="198" t="e">
        <f t="shared" ca="1" si="34"/>
        <v>#N/A</v>
      </c>
      <c r="AE93" s="197" t="e">
        <f t="shared" ca="1" si="35"/>
        <v>#N/A</v>
      </c>
      <c r="AF93" s="198" t="e">
        <f t="shared" ca="1" si="36"/>
        <v>#N/A</v>
      </c>
      <c r="AG93" s="197" t="e">
        <f t="shared" ca="1" si="37"/>
        <v>#N/A</v>
      </c>
      <c r="AH93" s="197" t="e">
        <f t="shared" ca="1" si="38"/>
        <v>#N/A</v>
      </c>
      <c r="AI93" s="199" t="e">
        <f t="shared" ca="1" si="39"/>
        <v>#N/A</v>
      </c>
      <c r="AJ93" s="197" t="e">
        <f t="shared" ca="1" si="40"/>
        <v>#N/A</v>
      </c>
      <c r="AK93" s="197" t="e">
        <f t="shared" ca="1" si="41"/>
        <v>#N/A</v>
      </c>
    </row>
    <row r="94" spans="1:37" ht="27" customHeight="1" x14ac:dyDescent="0.2">
      <c r="A94" s="51">
        <f>'OSNOVNA PLAČA'!A88</f>
        <v>79</v>
      </c>
      <c r="B94" s="157" t="str">
        <f t="shared" ca="1" si="25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1">
        <f ca="1">IF(LEN(B94)&gt;0,SUM('OBRAČUNANA OSNOVNA PLAČA'!K88:M88),"")</f>
        <v>0</v>
      </c>
      <c r="F94" s="55"/>
      <c r="G94" s="55"/>
      <c r="H94" s="55"/>
      <c r="I94" s="55"/>
      <c r="J94" s="55"/>
      <c r="K94" s="172">
        <f t="shared" si="26"/>
        <v>0</v>
      </c>
      <c r="L94" s="120">
        <f t="shared" ca="1" si="27"/>
        <v>0</v>
      </c>
      <c r="M94" s="120">
        <f t="shared" ca="1" si="28"/>
        <v>0</v>
      </c>
      <c r="N94" s="120">
        <f t="shared" ca="1" si="29"/>
        <v>0</v>
      </c>
      <c r="O94" s="120">
        <f t="shared" ca="1" si="30"/>
        <v>0</v>
      </c>
      <c r="P94" s="173">
        <f t="shared" ca="1" si="31"/>
        <v>0</v>
      </c>
      <c r="Q94" s="173">
        <f ca="1">IF(LEN(B94)&gt;0,'4-6'!Q94-'4-6'!P94,"")</f>
        <v>0</v>
      </c>
      <c r="R94" s="174"/>
      <c r="AA94" s="161">
        <f>ROW()</f>
        <v>94</v>
      </c>
      <c r="AB94" s="197" t="e">
        <f t="shared" ca="1" si="32"/>
        <v>#N/A</v>
      </c>
      <c r="AC94" s="197" t="e">
        <f t="shared" ca="1" si="33"/>
        <v>#N/A</v>
      </c>
      <c r="AD94" s="198" t="e">
        <f t="shared" ca="1" si="34"/>
        <v>#N/A</v>
      </c>
      <c r="AE94" s="197" t="e">
        <f t="shared" ca="1" si="35"/>
        <v>#N/A</v>
      </c>
      <c r="AF94" s="198" t="e">
        <f t="shared" ca="1" si="36"/>
        <v>#N/A</v>
      </c>
      <c r="AG94" s="197" t="e">
        <f t="shared" ca="1" si="37"/>
        <v>#N/A</v>
      </c>
      <c r="AH94" s="197" t="e">
        <f t="shared" ca="1" si="38"/>
        <v>#N/A</v>
      </c>
      <c r="AI94" s="199" t="e">
        <f t="shared" ca="1" si="39"/>
        <v>#N/A</v>
      </c>
      <c r="AJ94" s="197" t="e">
        <f t="shared" ca="1" si="40"/>
        <v>#N/A</v>
      </c>
      <c r="AK94" s="197" t="e">
        <f t="shared" ca="1" si="41"/>
        <v>#N/A</v>
      </c>
    </row>
    <row r="95" spans="1:37" ht="27" customHeight="1" x14ac:dyDescent="0.2">
      <c r="A95" s="51">
        <f>'OSNOVNA PLAČA'!A89</f>
        <v>80</v>
      </c>
      <c r="B95" s="157" t="str">
        <f t="shared" ca="1" si="25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1">
        <f ca="1">IF(LEN(B95)&gt;0,SUM('OBRAČUNANA OSNOVNA PLAČA'!K89:M89),"")</f>
        <v>0</v>
      </c>
      <c r="F95" s="55"/>
      <c r="G95" s="55"/>
      <c r="H95" s="55"/>
      <c r="I95" s="55"/>
      <c r="J95" s="55"/>
      <c r="K95" s="172">
        <f t="shared" si="26"/>
        <v>0</v>
      </c>
      <c r="L95" s="120">
        <f t="shared" ca="1" si="27"/>
        <v>0</v>
      </c>
      <c r="M95" s="120">
        <f t="shared" ca="1" si="28"/>
        <v>0</v>
      </c>
      <c r="N95" s="120">
        <f t="shared" ca="1" si="29"/>
        <v>0</v>
      </c>
      <c r="O95" s="120">
        <f t="shared" ca="1" si="30"/>
        <v>0</v>
      </c>
      <c r="P95" s="173">
        <f t="shared" ca="1" si="31"/>
        <v>0</v>
      </c>
      <c r="Q95" s="173">
        <f ca="1">IF(LEN(B95)&gt;0,'4-6'!Q95-'4-6'!P95,"")</f>
        <v>0</v>
      </c>
      <c r="R95" s="174"/>
      <c r="AA95" s="161">
        <f>ROW()</f>
        <v>95</v>
      </c>
      <c r="AB95" s="197" t="e">
        <f t="shared" ca="1" si="32"/>
        <v>#N/A</v>
      </c>
      <c r="AC95" s="197" t="e">
        <f t="shared" ca="1" si="33"/>
        <v>#N/A</v>
      </c>
      <c r="AD95" s="198" t="e">
        <f t="shared" ca="1" si="34"/>
        <v>#N/A</v>
      </c>
      <c r="AE95" s="197" t="e">
        <f t="shared" ca="1" si="35"/>
        <v>#N/A</v>
      </c>
      <c r="AF95" s="198" t="e">
        <f t="shared" ca="1" si="36"/>
        <v>#N/A</v>
      </c>
      <c r="AG95" s="197" t="e">
        <f t="shared" ca="1" si="37"/>
        <v>#N/A</v>
      </c>
      <c r="AH95" s="197" t="e">
        <f t="shared" ca="1" si="38"/>
        <v>#N/A</v>
      </c>
      <c r="AI95" s="199" t="e">
        <f t="shared" ca="1" si="39"/>
        <v>#N/A</v>
      </c>
      <c r="AJ95" s="197" t="e">
        <f t="shared" ca="1" si="40"/>
        <v>#N/A</v>
      </c>
      <c r="AK95" s="197" t="e">
        <f t="shared" ca="1" si="41"/>
        <v>#N/A</v>
      </c>
    </row>
    <row r="96" spans="1:37" ht="27" customHeight="1" x14ac:dyDescent="0.2">
      <c r="A96" s="51">
        <f>'OSNOVNA PLAČA'!A90</f>
        <v>81</v>
      </c>
      <c r="B96" s="157" t="str">
        <f t="shared" ca="1" si="25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1">
        <f ca="1">IF(LEN(B96)&gt;0,SUM('OBRAČUNANA OSNOVNA PLAČA'!K90:M90),"")</f>
        <v>0</v>
      </c>
      <c r="F96" s="55"/>
      <c r="G96" s="55"/>
      <c r="H96" s="55"/>
      <c r="I96" s="55"/>
      <c r="J96" s="55"/>
      <c r="K96" s="172">
        <f t="shared" si="26"/>
        <v>0</v>
      </c>
      <c r="L96" s="120">
        <f t="shared" ca="1" si="27"/>
        <v>0</v>
      </c>
      <c r="M96" s="120">
        <f t="shared" ca="1" si="28"/>
        <v>0</v>
      </c>
      <c r="N96" s="120">
        <f t="shared" ca="1" si="29"/>
        <v>0</v>
      </c>
      <c r="O96" s="120">
        <f t="shared" ca="1" si="30"/>
        <v>0</v>
      </c>
      <c r="P96" s="173">
        <f t="shared" ca="1" si="31"/>
        <v>0</v>
      </c>
      <c r="Q96" s="173">
        <f ca="1">IF(LEN(B96)&gt;0,'4-6'!Q96-'4-6'!P96,"")</f>
        <v>0</v>
      </c>
      <c r="R96" s="174"/>
      <c r="AA96" s="161">
        <f>ROW()</f>
        <v>96</v>
      </c>
      <c r="AB96" s="197" t="e">
        <f t="shared" ca="1" si="32"/>
        <v>#N/A</v>
      </c>
      <c r="AC96" s="197" t="e">
        <f t="shared" ca="1" si="33"/>
        <v>#N/A</v>
      </c>
      <c r="AD96" s="198" t="e">
        <f t="shared" ca="1" si="34"/>
        <v>#N/A</v>
      </c>
      <c r="AE96" s="197" t="e">
        <f t="shared" ca="1" si="35"/>
        <v>#N/A</v>
      </c>
      <c r="AF96" s="198" t="e">
        <f t="shared" ca="1" si="36"/>
        <v>#N/A</v>
      </c>
      <c r="AG96" s="197" t="e">
        <f t="shared" ca="1" si="37"/>
        <v>#N/A</v>
      </c>
      <c r="AH96" s="197" t="e">
        <f t="shared" ca="1" si="38"/>
        <v>#N/A</v>
      </c>
      <c r="AI96" s="199" t="e">
        <f t="shared" ca="1" si="39"/>
        <v>#N/A</v>
      </c>
      <c r="AJ96" s="197" t="e">
        <f t="shared" ca="1" si="40"/>
        <v>#N/A</v>
      </c>
      <c r="AK96" s="197" t="e">
        <f t="shared" ca="1" si="41"/>
        <v>#N/A</v>
      </c>
    </row>
    <row r="97" spans="1:37" ht="27" customHeight="1" x14ac:dyDescent="0.2">
      <c r="A97" s="51">
        <f>'OSNOVNA PLAČA'!A91</f>
        <v>82</v>
      </c>
      <c r="B97" s="157" t="str">
        <f t="shared" ca="1" si="25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1">
        <f ca="1">IF(LEN(B97)&gt;0,SUM('OBRAČUNANA OSNOVNA PLAČA'!K91:M91),"")</f>
        <v>0</v>
      </c>
      <c r="F97" s="55"/>
      <c r="G97" s="55"/>
      <c r="H97" s="55"/>
      <c r="I97" s="55"/>
      <c r="J97" s="55"/>
      <c r="K97" s="172">
        <f t="shared" si="26"/>
        <v>0</v>
      </c>
      <c r="L97" s="120">
        <f t="shared" ca="1" si="27"/>
        <v>0</v>
      </c>
      <c r="M97" s="120">
        <f t="shared" ca="1" si="28"/>
        <v>0</v>
      </c>
      <c r="N97" s="120">
        <f t="shared" ca="1" si="29"/>
        <v>0</v>
      </c>
      <c r="O97" s="120">
        <f t="shared" ca="1" si="30"/>
        <v>0</v>
      </c>
      <c r="P97" s="173">
        <f t="shared" ca="1" si="31"/>
        <v>0</v>
      </c>
      <c r="Q97" s="173">
        <f ca="1">IF(LEN(B97)&gt;0,'4-6'!Q97-'4-6'!P97,"")</f>
        <v>0</v>
      </c>
      <c r="R97" s="174"/>
      <c r="AA97" s="161">
        <f>ROW()</f>
        <v>97</v>
      </c>
      <c r="AB97" s="197" t="e">
        <f t="shared" ca="1" si="32"/>
        <v>#N/A</v>
      </c>
      <c r="AC97" s="197" t="e">
        <f t="shared" ca="1" si="33"/>
        <v>#N/A</v>
      </c>
      <c r="AD97" s="198" t="e">
        <f t="shared" ca="1" si="34"/>
        <v>#N/A</v>
      </c>
      <c r="AE97" s="197" t="e">
        <f t="shared" ca="1" si="35"/>
        <v>#N/A</v>
      </c>
      <c r="AF97" s="198" t="e">
        <f t="shared" ca="1" si="36"/>
        <v>#N/A</v>
      </c>
      <c r="AG97" s="197" t="e">
        <f t="shared" ca="1" si="37"/>
        <v>#N/A</v>
      </c>
      <c r="AH97" s="197" t="e">
        <f t="shared" ca="1" si="38"/>
        <v>#N/A</v>
      </c>
      <c r="AI97" s="199" t="e">
        <f t="shared" ca="1" si="39"/>
        <v>#N/A</v>
      </c>
      <c r="AJ97" s="197" t="e">
        <f t="shared" ca="1" si="40"/>
        <v>#N/A</v>
      </c>
      <c r="AK97" s="197" t="e">
        <f t="shared" ca="1" si="41"/>
        <v>#N/A</v>
      </c>
    </row>
    <row r="98" spans="1:37" ht="27" customHeight="1" x14ac:dyDescent="0.2">
      <c r="A98" s="51">
        <f>'OSNOVNA PLAČA'!A92</f>
        <v>83</v>
      </c>
      <c r="B98" s="157" t="str">
        <f t="shared" ca="1" si="25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1">
        <f ca="1">IF(LEN(B98)&gt;0,SUM('OBRAČUNANA OSNOVNA PLAČA'!K92:M92),"")</f>
        <v>0</v>
      </c>
      <c r="F98" s="55"/>
      <c r="G98" s="55"/>
      <c r="H98" s="55"/>
      <c r="I98" s="55"/>
      <c r="J98" s="55"/>
      <c r="K98" s="172">
        <f t="shared" si="26"/>
        <v>0</v>
      </c>
      <c r="L98" s="120">
        <f t="shared" ca="1" si="27"/>
        <v>0</v>
      </c>
      <c r="M98" s="120">
        <f t="shared" ca="1" si="28"/>
        <v>0</v>
      </c>
      <c r="N98" s="120">
        <f t="shared" ca="1" si="29"/>
        <v>0</v>
      </c>
      <c r="O98" s="120">
        <f t="shared" ca="1" si="30"/>
        <v>0</v>
      </c>
      <c r="P98" s="173">
        <f t="shared" ca="1" si="31"/>
        <v>0</v>
      </c>
      <c r="Q98" s="173">
        <f ca="1">IF(LEN(B98)&gt;0,'4-6'!Q98-'4-6'!P98,"")</f>
        <v>0</v>
      </c>
      <c r="R98" s="174"/>
      <c r="AA98" s="161">
        <f>ROW()</f>
        <v>98</v>
      </c>
      <c r="AB98" s="197" t="e">
        <f t="shared" ca="1" si="32"/>
        <v>#N/A</v>
      </c>
      <c r="AC98" s="197" t="e">
        <f t="shared" ca="1" si="33"/>
        <v>#N/A</v>
      </c>
      <c r="AD98" s="198" t="e">
        <f t="shared" ca="1" si="34"/>
        <v>#N/A</v>
      </c>
      <c r="AE98" s="197" t="e">
        <f t="shared" ca="1" si="35"/>
        <v>#N/A</v>
      </c>
      <c r="AF98" s="198" t="e">
        <f t="shared" ca="1" si="36"/>
        <v>#N/A</v>
      </c>
      <c r="AG98" s="197" t="e">
        <f t="shared" ca="1" si="37"/>
        <v>#N/A</v>
      </c>
      <c r="AH98" s="197" t="e">
        <f t="shared" ca="1" si="38"/>
        <v>#N/A</v>
      </c>
      <c r="AI98" s="199" t="e">
        <f t="shared" ca="1" si="39"/>
        <v>#N/A</v>
      </c>
      <c r="AJ98" s="197" t="e">
        <f t="shared" ca="1" si="40"/>
        <v>#N/A</v>
      </c>
      <c r="AK98" s="197" t="e">
        <f t="shared" ca="1" si="41"/>
        <v>#N/A</v>
      </c>
    </row>
    <row r="99" spans="1:37" ht="27" customHeight="1" x14ac:dyDescent="0.2">
      <c r="A99" s="51">
        <f>'OSNOVNA PLAČA'!A93</f>
        <v>84</v>
      </c>
      <c r="B99" s="157" t="str">
        <f t="shared" ca="1" si="25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1">
        <f ca="1">IF(LEN(B99)&gt;0,SUM('OBRAČUNANA OSNOVNA PLAČA'!K93:M93),"")</f>
        <v>0</v>
      </c>
      <c r="F99" s="55"/>
      <c r="G99" s="55"/>
      <c r="H99" s="55"/>
      <c r="I99" s="55"/>
      <c r="J99" s="55"/>
      <c r="K99" s="172">
        <f t="shared" si="26"/>
        <v>0</v>
      </c>
      <c r="L99" s="120">
        <f t="shared" ca="1" si="27"/>
        <v>0</v>
      </c>
      <c r="M99" s="120">
        <f t="shared" ca="1" si="28"/>
        <v>0</v>
      </c>
      <c r="N99" s="120">
        <f t="shared" ca="1" si="29"/>
        <v>0</v>
      </c>
      <c r="O99" s="120">
        <f t="shared" ca="1" si="30"/>
        <v>0</v>
      </c>
      <c r="P99" s="173">
        <f t="shared" ca="1" si="31"/>
        <v>0</v>
      </c>
      <c r="Q99" s="173">
        <f ca="1">IF(LEN(B99)&gt;0,'4-6'!Q99-'4-6'!P99,"")</f>
        <v>0</v>
      </c>
      <c r="R99" s="174"/>
      <c r="AA99" s="161">
        <f>ROW()</f>
        <v>99</v>
      </c>
      <c r="AB99" s="197" t="e">
        <f t="shared" ca="1" si="32"/>
        <v>#N/A</v>
      </c>
      <c r="AC99" s="197" t="e">
        <f t="shared" ca="1" si="33"/>
        <v>#N/A</v>
      </c>
      <c r="AD99" s="198" t="e">
        <f t="shared" ca="1" si="34"/>
        <v>#N/A</v>
      </c>
      <c r="AE99" s="197" t="e">
        <f t="shared" ca="1" si="35"/>
        <v>#N/A</v>
      </c>
      <c r="AF99" s="198" t="e">
        <f t="shared" ca="1" si="36"/>
        <v>#N/A</v>
      </c>
      <c r="AG99" s="197" t="e">
        <f t="shared" ca="1" si="37"/>
        <v>#N/A</v>
      </c>
      <c r="AH99" s="197" t="e">
        <f t="shared" ca="1" si="38"/>
        <v>#N/A</v>
      </c>
      <c r="AI99" s="199" t="e">
        <f t="shared" ca="1" si="39"/>
        <v>#N/A</v>
      </c>
      <c r="AJ99" s="197" t="e">
        <f t="shared" ca="1" si="40"/>
        <v>#N/A</v>
      </c>
      <c r="AK99" s="197" t="e">
        <f t="shared" ca="1" si="41"/>
        <v>#N/A</v>
      </c>
    </row>
    <row r="100" spans="1:37" ht="27" customHeight="1" x14ac:dyDescent="0.2">
      <c r="A100" s="51">
        <f>'OSNOVNA PLAČA'!A94</f>
        <v>85</v>
      </c>
      <c r="B100" s="157" t="str">
        <f t="shared" ca="1" si="25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1">
        <f ca="1">IF(LEN(B100)&gt;0,SUM('OBRAČUNANA OSNOVNA PLAČA'!K94:M94),"")</f>
        <v>0</v>
      </c>
      <c r="F100" s="55"/>
      <c r="G100" s="55"/>
      <c r="H100" s="55"/>
      <c r="I100" s="55"/>
      <c r="J100" s="55"/>
      <c r="K100" s="172">
        <f t="shared" si="26"/>
        <v>0</v>
      </c>
      <c r="L100" s="120">
        <f t="shared" ca="1" si="27"/>
        <v>0</v>
      </c>
      <c r="M100" s="120">
        <f t="shared" ca="1" si="28"/>
        <v>0</v>
      </c>
      <c r="N100" s="120">
        <f t="shared" ca="1" si="29"/>
        <v>0</v>
      </c>
      <c r="O100" s="120">
        <f t="shared" ca="1" si="30"/>
        <v>0</v>
      </c>
      <c r="P100" s="173">
        <f t="shared" ca="1" si="31"/>
        <v>0</v>
      </c>
      <c r="Q100" s="173">
        <f ca="1">IF(LEN(B100)&gt;0,'4-6'!Q100-'4-6'!P100,"")</f>
        <v>0</v>
      </c>
      <c r="R100" s="174"/>
      <c r="AA100" s="161">
        <f>ROW()</f>
        <v>100</v>
      </c>
      <c r="AB100" s="197" t="e">
        <f t="shared" ca="1" si="32"/>
        <v>#N/A</v>
      </c>
      <c r="AC100" s="197" t="e">
        <f t="shared" ca="1" si="33"/>
        <v>#N/A</v>
      </c>
      <c r="AD100" s="198" t="e">
        <f t="shared" ca="1" si="34"/>
        <v>#N/A</v>
      </c>
      <c r="AE100" s="197" t="e">
        <f t="shared" ca="1" si="35"/>
        <v>#N/A</v>
      </c>
      <c r="AF100" s="198" t="e">
        <f t="shared" ca="1" si="36"/>
        <v>#N/A</v>
      </c>
      <c r="AG100" s="197" t="e">
        <f t="shared" ca="1" si="37"/>
        <v>#N/A</v>
      </c>
      <c r="AH100" s="197" t="e">
        <f t="shared" ca="1" si="38"/>
        <v>#N/A</v>
      </c>
      <c r="AI100" s="199" t="e">
        <f t="shared" ca="1" si="39"/>
        <v>#N/A</v>
      </c>
      <c r="AJ100" s="197" t="e">
        <f t="shared" ca="1" si="40"/>
        <v>#N/A</v>
      </c>
      <c r="AK100" s="197" t="e">
        <f t="shared" ca="1" si="41"/>
        <v>#N/A</v>
      </c>
    </row>
    <row r="101" spans="1:37" ht="27" customHeight="1" x14ac:dyDescent="0.2">
      <c r="A101" s="51">
        <f>'OSNOVNA PLAČA'!A95</f>
        <v>86</v>
      </c>
      <c r="B101" s="157" t="str">
        <f t="shared" ca="1" si="25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1">
        <f ca="1">IF(LEN(B101)&gt;0,SUM('OBRAČUNANA OSNOVNA PLAČA'!K95:M95),"")</f>
        <v>0</v>
      </c>
      <c r="F101" s="55"/>
      <c r="G101" s="55"/>
      <c r="H101" s="55"/>
      <c r="I101" s="55"/>
      <c r="J101" s="55"/>
      <c r="K101" s="172">
        <f t="shared" si="26"/>
        <v>0</v>
      </c>
      <c r="L101" s="120">
        <f t="shared" ca="1" si="27"/>
        <v>0</v>
      </c>
      <c r="M101" s="120">
        <f t="shared" ca="1" si="28"/>
        <v>0</v>
      </c>
      <c r="N101" s="120">
        <f t="shared" ca="1" si="29"/>
        <v>0</v>
      </c>
      <c r="O101" s="120">
        <f t="shared" ca="1" si="30"/>
        <v>0</v>
      </c>
      <c r="P101" s="173">
        <f t="shared" ca="1" si="31"/>
        <v>0</v>
      </c>
      <c r="Q101" s="173">
        <f ca="1">IF(LEN(B101)&gt;0,'4-6'!Q101-'4-6'!P101,"")</f>
        <v>0</v>
      </c>
      <c r="R101" s="174"/>
      <c r="AA101" s="161">
        <f>ROW()</f>
        <v>101</v>
      </c>
      <c r="AB101" s="197" t="e">
        <f t="shared" ca="1" si="32"/>
        <v>#N/A</v>
      </c>
      <c r="AC101" s="197" t="e">
        <f t="shared" ca="1" si="33"/>
        <v>#N/A</v>
      </c>
      <c r="AD101" s="198" t="e">
        <f t="shared" ca="1" si="34"/>
        <v>#N/A</v>
      </c>
      <c r="AE101" s="197" t="e">
        <f t="shared" ca="1" si="35"/>
        <v>#N/A</v>
      </c>
      <c r="AF101" s="198" t="e">
        <f t="shared" ca="1" si="36"/>
        <v>#N/A</v>
      </c>
      <c r="AG101" s="197" t="e">
        <f t="shared" ca="1" si="37"/>
        <v>#N/A</v>
      </c>
      <c r="AH101" s="197" t="e">
        <f t="shared" ca="1" si="38"/>
        <v>#N/A</v>
      </c>
      <c r="AI101" s="199" t="e">
        <f t="shared" ca="1" si="39"/>
        <v>#N/A</v>
      </c>
      <c r="AJ101" s="197" t="e">
        <f t="shared" ca="1" si="40"/>
        <v>#N/A</v>
      </c>
      <c r="AK101" s="197" t="e">
        <f t="shared" ca="1" si="41"/>
        <v>#N/A</v>
      </c>
    </row>
    <row r="102" spans="1:37" ht="27" customHeight="1" x14ac:dyDescent="0.2">
      <c r="A102" s="51">
        <f>'OSNOVNA PLAČA'!A96</f>
        <v>87</v>
      </c>
      <c r="B102" s="157" t="str">
        <f t="shared" ca="1" si="25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1">
        <f ca="1">IF(LEN(B102)&gt;0,SUM('OBRAČUNANA OSNOVNA PLAČA'!K96:M96),"")</f>
        <v>0</v>
      </c>
      <c r="F102" s="55"/>
      <c r="G102" s="55"/>
      <c r="H102" s="55"/>
      <c r="I102" s="55"/>
      <c r="J102" s="55"/>
      <c r="K102" s="172">
        <f t="shared" si="26"/>
        <v>0</v>
      </c>
      <c r="L102" s="120">
        <f t="shared" ca="1" si="27"/>
        <v>0</v>
      </c>
      <c r="M102" s="120">
        <f t="shared" ca="1" si="28"/>
        <v>0</v>
      </c>
      <c r="N102" s="120">
        <f t="shared" ca="1" si="29"/>
        <v>0</v>
      </c>
      <c r="O102" s="120">
        <f t="shared" ca="1" si="30"/>
        <v>0</v>
      </c>
      <c r="P102" s="173">
        <f t="shared" ca="1" si="31"/>
        <v>0</v>
      </c>
      <c r="Q102" s="173">
        <f ca="1">IF(LEN(B102)&gt;0,'4-6'!Q102-'4-6'!P102,"")</f>
        <v>0</v>
      </c>
      <c r="R102" s="174"/>
      <c r="AA102" s="161">
        <f>ROW()</f>
        <v>102</v>
      </c>
      <c r="AB102" s="197" t="e">
        <f t="shared" ca="1" si="32"/>
        <v>#N/A</v>
      </c>
      <c r="AC102" s="197" t="e">
        <f t="shared" ca="1" si="33"/>
        <v>#N/A</v>
      </c>
      <c r="AD102" s="198" t="e">
        <f t="shared" ca="1" si="34"/>
        <v>#N/A</v>
      </c>
      <c r="AE102" s="197" t="e">
        <f t="shared" ca="1" si="35"/>
        <v>#N/A</v>
      </c>
      <c r="AF102" s="198" t="e">
        <f t="shared" ca="1" si="36"/>
        <v>#N/A</v>
      </c>
      <c r="AG102" s="197" t="e">
        <f t="shared" ca="1" si="37"/>
        <v>#N/A</v>
      </c>
      <c r="AH102" s="197" t="e">
        <f t="shared" ca="1" si="38"/>
        <v>#N/A</v>
      </c>
      <c r="AI102" s="199" t="e">
        <f t="shared" ca="1" si="39"/>
        <v>#N/A</v>
      </c>
      <c r="AJ102" s="197" t="e">
        <f t="shared" ca="1" si="40"/>
        <v>#N/A</v>
      </c>
      <c r="AK102" s="197" t="e">
        <f t="shared" ca="1" si="41"/>
        <v>#N/A</v>
      </c>
    </row>
    <row r="103" spans="1:37" ht="27" customHeight="1" x14ac:dyDescent="0.2">
      <c r="A103" s="51">
        <f>'OSNOVNA PLAČA'!A97</f>
        <v>88</v>
      </c>
      <c r="B103" s="157" t="str">
        <f t="shared" ca="1" si="25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1">
        <f ca="1">IF(LEN(B103)&gt;0,SUM('OBRAČUNANA OSNOVNA PLAČA'!K97:M97),"")</f>
        <v>0</v>
      </c>
      <c r="F103" s="55"/>
      <c r="G103" s="55"/>
      <c r="H103" s="55"/>
      <c r="I103" s="55"/>
      <c r="J103" s="55"/>
      <c r="K103" s="172">
        <f t="shared" si="26"/>
        <v>0</v>
      </c>
      <c r="L103" s="120">
        <f t="shared" ca="1" si="27"/>
        <v>0</v>
      </c>
      <c r="M103" s="120">
        <f t="shared" ca="1" si="28"/>
        <v>0</v>
      </c>
      <c r="N103" s="120">
        <f t="shared" ca="1" si="29"/>
        <v>0</v>
      </c>
      <c r="O103" s="120">
        <f t="shared" ca="1" si="30"/>
        <v>0</v>
      </c>
      <c r="P103" s="173">
        <f t="shared" ca="1" si="31"/>
        <v>0</v>
      </c>
      <c r="Q103" s="173">
        <f ca="1">IF(LEN(B103)&gt;0,'4-6'!Q103-'4-6'!P103,"")</f>
        <v>0</v>
      </c>
      <c r="R103" s="174"/>
      <c r="AA103" s="161">
        <f>ROW()</f>
        <v>103</v>
      </c>
      <c r="AB103" s="197" t="e">
        <f t="shared" ca="1" si="32"/>
        <v>#N/A</v>
      </c>
      <c r="AC103" s="197" t="e">
        <f t="shared" ca="1" si="33"/>
        <v>#N/A</v>
      </c>
      <c r="AD103" s="198" t="e">
        <f t="shared" ca="1" si="34"/>
        <v>#N/A</v>
      </c>
      <c r="AE103" s="197" t="e">
        <f t="shared" ca="1" si="35"/>
        <v>#N/A</v>
      </c>
      <c r="AF103" s="198" t="e">
        <f t="shared" ca="1" si="36"/>
        <v>#N/A</v>
      </c>
      <c r="AG103" s="197" t="e">
        <f t="shared" ca="1" si="37"/>
        <v>#N/A</v>
      </c>
      <c r="AH103" s="197" t="e">
        <f t="shared" ca="1" si="38"/>
        <v>#N/A</v>
      </c>
      <c r="AI103" s="199" t="e">
        <f t="shared" ca="1" si="39"/>
        <v>#N/A</v>
      </c>
      <c r="AJ103" s="197" t="e">
        <f t="shared" ca="1" si="40"/>
        <v>#N/A</v>
      </c>
      <c r="AK103" s="197" t="e">
        <f t="shared" ca="1" si="41"/>
        <v>#N/A</v>
      </c>
    </row>
    <row r="104" spans="1:37" ht="27" customHeight="1" x14ac:dyDescent="0.2">
      <c r="A104" s="51">
        <f>'OSNOVNA PLAČA'!A98</f>
        <v>89</v>
      </c>
      <c r="B104" s="157" t="str">
        <f t="shared" ca="1" si="25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1">
        <f ca="1">IF(LEN(B104)&gt;0,SUM('OBRAČUNANA OSNOVNA PLAČA'!K98:M98),"")</f>
        <v>0</v>
      </c>
      <c r="F104" s="55"/>
      <c r="G104" s="55"/>
      <c r="H104" s="55"/>
      <c r="I104" s="55"/>
      <c r="J104" s="55"/>
      <c r="K104" s="172">
        <f t="shared" si="26"/>
        <v>0</v>
      </c>
      <c r="L104" s="120">
        <f t="shared" ca="1" si="27"/>
        <v>0</v>
      </c>
      <c r="M104" s="120">
        <f t="shared" ca="1" si="28"/>
        <v>0</v>
      </c>
      <c r="N104" s="120">
        <f t="shared" ca="1" si="29"/>
        <v>0</v>
      </c>
      <c r="O104" s="120">
        <f t="shared" ca="1" si="30"/>
        <v>0</v>
      </c>
      <c r="P104" s="173">
        <f t="shared" ca="1" si="31"/>
        <v>0</v>
      </c>
      <c r="Q104" s="173">
        <f ca="1">IF(LEN(B104)&gt;0,'4-6'!Q104-'4-6'!P104,"")</f>
        <v>0</v>
      </c>
      <c r="R104" s="174"/>
      <c r="AA104" s="161">
        <f>ROW()</f>
        <v>104</v>
      </c>
      <c r="AB104" s="197" t="e">
        <f t="shared" ca="1" si="32"/>
        <v>#N/A</v>
      </c>
      <c r="AC104" s="197" t="e">
        <f t="shared" ca="1" si="33"/>
        <v>#N/A</v>
      </c>
      <c r="AD104" s="198" t="e">
        <f t="shared" ca="1" si="34"/>
        <v>#N/A</v>
      </c>
      <c r="AE104" s="197" t="e">
        <f t="shared" ca="1" si="35"/>
        <v>#N/A</v>
      </c>
      <c r="AF104" s="198" t="e">
        <f t="shared" ca="1" si="36"/>
        <v>#N/A</v>
      </c>
      <c r="AG104" s="197" t="e">
        <f t="shared" ca="1" si="37"/>
        <v>#N/A</v>
      </c>
      <c r="AH104" s="197" t="e">
        <f t="shared" ca="1" si="38"/>
        <v>#N/A</v>
      </c>
      <c r="AI104" s="199" t="e">
        <f t="shared" ca="1" si="39"/>
        <v>#N/A</v>
      </c>
      <c r="AJ104" s="197" t="e">
        <f t="shared" ca="1" si="40"/>
        <v>#N/A</v>
      </c>
      <c r="AK104" s="197" t="e">
        <f t="shared" ca="1" si="41"/>
        <v>#N/A</v>
      </c>
    </row>
    <row r="105" spans="1:37" ht="27" customHeight="1" x14ac:dyDescent="0.2">
      <c r="A105" s="51">
        <f>'OSNOVNA PLAČA'!A99</f>
        <v>90</v>
      </c>
      <c r="B105" s="157" t="str">
        <f t="shared" ca="1" si="25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1">
        <f ca="1">IF(LEN(B105)&gt;0,SUM('OBRAČUNANA OSNOVNA PLAČA'!K99:M99),"")</f>
        <v>0</v>
      </c>
      <c r="F105" s="55"/>
      <c r="G105" s="55"/>
      <c r="H105" s="55"/>
      <c r="I105" s="55"/>
      <c r="J105" s="55"/>
      <c r="K105" s="172">
        <f t="shared" si="26"/>
        <v>0</v>
      </c>
      <c r="L105" s="120">
        <f t="shared" ca="1" si="27"/>
        <v>0</v>
      </c>
      <c r="M105" s="120">
        <f t="shared" ca="1" si="28"/>
        <v>0</v>
      </c>
      <c r="N105" s="120">
        <f t="shared" ca="1" si="29"/>
        <v>0</v>
      </c>
      <c r="O105" s="120">
        <f t="shared" ca="1" si="30"/>
        <v>0</v>
      </c>
      <c r="P105" s="173">
        <f t="shared" ca="1" si="31"/>
        <v>0</v>
      </c>
      <c r="Q105" s="173">
        <f ca="1">IF(LEN(B105)&gt;0,'4-6'!Q105-'4-6'!P105,"")</f>
        <v>0</v>
      </c>
      <c r="R105" s="174"/>
      <c r="AA105" s="161">
        <f>ROW()</f>
        <v>105</v>
      </c>
      <c r="AB105" s="197" t="e">
        <f t="shared" ca="1" si="32"/>
        <v>#N/A</v>
      </c>
      <c r="AC105" s="197" t="e">
        <f t="shared" ca="1" si="33"/>
        <v>#N/A</v>
      </c>
      <c r="AD105" s="198" t="e">
        <f t="shared" ca="1" si="34"/>
        <v>#N/A</v>
      </c>
      <c r="AE105" s="197" t="e">
        <f t="shared" ca="1" si="35"/>
        <v>#N/A</v>
      </c>
      <c r="AF105" s="198" t="e">
        <f t="shared" ca="1" si="36"/>
        <v>#N/A</v>
      </c>
      <c r="AG105" s="197" t="e">
        <f t="shared" ca="1" si="37"/>
        <v>#N/A</v>
      </c>
      <c r="AH105" s="197" t="e">
        <f t="shared" ca="1" si="38"/>
        <v>#N/A</v>
      </c>
      <c r="AI105" s="199" t="e">
        <f t="shared" ca="1" si="39"/>
        <v>#N/A</v>
      </c>
      <c r="AJ105" s="197" t="e">
        <f t="shared" ca="1" si="40"/>
        <v>#N/A</v>
      </c>
      <c r="AK105" s="197" t="e">
        <f t="shared" ca="1" si="41"/>
        <v>#N/A</v>
      </c>
    </row>
    <row r="106" spans="1:37" ht="27" customHeight="1" x14ac:dyDescent="0.2">
      <c r="A106" s="51">
        <f>'OSNOVNA PLAČA'!A100</f>
        <v>91</v>
      </c>
      <c r="B106" s="157" t="str">
        <f t="shared" ca="1" si="25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1">
        <f ca="1">IF(LEN(B106)&gt;0,SUM('OBRAČUNANA OSNOVNA PLAČA'!K100:M100),"")</f>
        <v>0</v>
      </c>
      <c r="F106" s="55"/>
      <c r="G106" s="55"/>
      <c r="H106" s="55"/>
      <c r="I106" s="55"/>
      <c r="J106" s="55"/>
      <c r="K106" s="172">
        <f t="shared" si="26"/>
        <v>0</v>
      </c>
      <c r="L106" s="120">
        <f t="shared" ca="1" si="27"/>
        <v>0</v>
      </c>
      <c r="M106" s="120">
        <f t="shared" ca="1" si="28"/>
        <v>0</v>
      </c>
      <c r="N106" s="120">
        <f t="shared" ca="1" si="29"/>
        <v>0</v>
      </c>
      <c r="O106" s="120">
        <f t="shared" ca="1" si="30"/>
        <v>0</v>
      </c>
      <c r="P106" s="173">
        <f t="shared" ca="1" si="31"/>
        <v>0</v>
      </c>
      <c r="Q106" s="173">
        <f ca="1">IF(LEN(B106)&gt;0,'4-6'!Q106-'4-6'!P106,"")</f>
        <v>0</v>
      </c>
      <c r="R106" s="174"/>
      <c r="AA106" s="161">
        <f>ROW()</f>
        <v>106</v>
      </c>
      <c r="AB106" s="197" t="e">
        <f t="shared" ca="1" si="32"/>
        <v>#N/A</v>
      </c>
      <c r="AC106" s="197" t="e">
        <f t="shared" ca="1" si="33"/>
        <v>#N/A</v>
      </c>
      <c r="AD106" s="198" t="e">
        <f t="shared" ca="1" si="34"/>
        <v>#N/A</v>
      </c>
      <c r="AE106" s="197" t="e">
        <f t="shared" ca="1" si="35"/>
        <v>#N/A</v>
      </c>
      <c r="AF106" s="198" t="e">
        <f t="shared" ca="1" si="36"/>
        <v>#N/A</v>
      </c>
      <c r="AG106" s="197" t="e">
        <f t="shared" ca="1" si="37"/>
        <v>#N/A</v>
      </c>
      <c r="AH106" s="197" t="e">
        <f t="shared" ca="1" si="38"/>
        <v>#N/A</v>
      </c>
      <c r="AI106" s="199" t="e">
        <f t="shared" ca="1" si="39"/>
        <v>#N/A</v>
      </c>
      <c r="AJ106" s="197" t="e">
        <f t="shared" ca="1" si="40"/>
        <v>#N/A</v>
      </c>
      <c r="AK106" s="197" t="e">
        <f t="shared" ca="1" si="41"/>
        <v>#N/A</v>
      </c>
    </row>
    <row r="107" spans="1:37" ht="27" customHeight="1" x14ac:dyDescent="0.2">
      <c r="A107" s="51">
        <f>'OSNOVNA PLAČA'!A101</f>
        <v>92</v>
      </c>
      <c r="B107" s="157" t="str">
        <f t="shared" ca="1" si="25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1">
        <f ca="1">IF(LEN(B107)&gt;0,SUM('OBRAČUNANA OSNOVNA PLAČA'!K101:M101),"")</f>
        <v>0</v>
      </c>
      <c r="F107" s="55"/>
      <c r="G107" s="55"/>
      <c r="H107" s="55"/>
      <c r="I107" s="55"/>
      <c r="J107" s="55"/>
      <c r="K107" s="172">
        <f t="shared" si="26"/>
        <v>0</v>
      </c>
      <c r="L107" s="120">
        <f t="shared" ca="1" si="27"/>
        <v>0</v>
      </c>
      <c r="M107" s="120">
        <f t="shared" ca="1" si="28"/>
        <v>0</v>
      </c>
      <c r="N107" s="120">
        <f t="shared" ca="1" si="29"/>
        <v>0</v>
      </c>
      <c r="O107" s="120">
        <f t="shared" ca="1" si="30"/>
        <v>0</v>
      </c>
      <c r="P107" s="173">
        <f t="shared" ca="1" si="31"/>
        <v>0</v>
      </c>
      <c r="Q107" s="173">
        <f ca="1">IF(LEN(B107)&gt;0,'4-6'!Q107-'4-6'!P107,"")</f>
        <v>0</v>
      </c>
      <c r="R107" s="174"/>
      <c r="AA107" s="161">
        <f>ROW()</f>
        <v>107</v>
      </c>
      <c r="AB107" s="197" t="e">
        <f t="shared" ca="1" si="32"/>
        <v>#N/A</v>
      </c>
      <c r="AC107" s="197" t="e">
        <f t="shared" ca="1" si="33"/>
        <v>#N/A</v>
      </c>
      <c r="AD107" s="198" t="e">
        <f t="shared" ca="1" si="34"/>
        <v>#N/A</v>
      </c>
      <c r="AE107" s="197" t="e">
        <f t="shared" ca="1" si="35"/>
        <v>#N/A</v>
      </c>
      <c r="AF107" s="198" t="e">
        <f t="shared" ca="1" si="36"/>
        <v>#N/A</v>
      </c>
      <c r="AG107" s="197" t="e">
        <f t="shared" ca="1" si="37"/>
        <v>#N/A</v>
      </c>
      <c r="AH107" s="197" t="e">
        <f t="shared" ca="1" si="38"/>
        <v>#N/A</v>
      </c>
      <c r="AI107" s="199" t="e">
        <f t="shared" ca="1" si="39"/>
        <v>#N/A</v>
      </c>
      <c r="AJ107" s="197" t="e">
        <f t="shared" ca="1" si="40"/>
        <v>#N/A</v>
      </c>
      <c r="AK107" s="197" t="e">
        <f t="shared" ca="1" si="41"/>
        <v>#N/A</v>
      </c>
    </row>
    <row r="108" spans="1:37" ht="27" customHeight="1" x14ac:dyDescent="0.2">
      <c r="A108" s="51">
        <f>'OSNOVNA PLAČA'!A102</f>
        <v>93</v>
      </c>
      <c r="B108" s="157" t="str">
        <f t="shared" ca="1" si="25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1">
        <f ca="1">IF(LEN(B108)&gt;0,SUM('OBRAČUNANA OSNOVNA PLAČA'!K102:M102),"")</f>
        <v>0</v>
      </c>
      <c r="F108" s="55"/>
      <c r="G108" s="55"/>
      <c r="H108" s="55"/>
      <c r="I108" s="55"/>
      <c r="J108" s="55"/>
      <c r="K108" s="172">
        <f t="shared" si="26"/>
        <v>0</v>
      </c>
      <c r="L108" s="120">
        <f t="shared" ca="1" si="27"/>
        <v>0</v>
      </c>
      <c r="M108" s="120">
        <f t="shared" ca="1" si="28"/>
        <v>0</v>
      </c>
      <c r="N108" s="120">
        <f t="shared" ca="1" si="29"/>
        <v>0</v>
      </c>
      <c r="O108" s="120">
        <f t="shared" ca="1" si="30"/>
        <v>0</v>
      </c>
      <c r="P108" s="173">
        <f t="shared" ca="1" si="31"/>
        <v>0</v>
      </c>
      <c r="Q108" s="173">
        <f ca="1">IF(LEN(B108)&gt;0,'4-6'!Q108-'4-6'!P108,"")</f>
        <v>0</v>
      </c>
      <c r="R108" s="174"/>
      <c r="AA108" s="161">
        <f>ROW()</f>
        <v>108</v>
      </c>
      <c r="AB108" s="197" t="e">
        <f t="shared" ca="1" si="32"/>
        <v>#N/A</v>
      </c>
      <c r="AC108" s="197" t="e">
        <f t="shared" ca="1" si="33"/>
        <v>#N/A</v>
      </c>
      <c r="AD108" s="198" t="e">
        <f t="shared" ca="1" si="34"/>
        <v>#N/A</v>
      </c>
      <c r="AE108" s="197" t="e">
        <f t="shared" ca="1" si="35"/>
        <v>#N/A</v>
      </c>
      <c r="AF108" s="198" t="e">
        <f t="shared" ca="1" si="36"/>
        <v>#N/A</v>
      </c>
      <c r="AG108" s="197" t="e">
        <f t="shared" ca="1" si="37"/>
        <v>#N/A</v>
      </c>
      <c r="AH108" s="197" t="e">
        <f t="shared" ca="1" si="38"/>
        <v>#N/A</v>
      </c>
      <c r="AI108" s="199" t="e">
        <f t="shared" ca="1" si="39"/>
        <v>#N/A</v>
      </c>
      <c r="AJ108" s="197" t="e">
        <f t="shared" ca="1" si="40"/>
        <v>#N/A</v>
      </c>
      <c r="AK108" s="197" t="e">
        <f t="shared" ca="1" si="41"/>
        <v>#N/A</v>
      </c>
    </row>
    <row r="109" spans="1:37" ht="27" customHeight="1" x14ac:dyDescent="0.2">
      <c r="A109" s="51">
        <f>'OSNOVNA PLAČA'!A103</f>
        <v>94</v>
      </c>
      <c r="B109" s="157" t="str">
        <f t="shared" ca="1" si="25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1">
        <f ca="1">IF(LEN(B109)&gt;0,SUM('OBRAČUNANA OSNOVNA PLAČA'!K103:M103),"")</f>
        <v>0</v>
      </c>
      <c r="F109" s="55"/>
      <c r="G109" s="55"/>
      <c r="H109" s="55"/>
      <c r="I109" s="55"/>
      <c r="J109" s="55"/>
      <c r="K109" s="172">
        <f t="shared" si="26"/>
        <v>0</v>
      </c>
      <c r="L109" s="120">
        <f t="shared" ca="1" si="27"/>
        <v>0</v>
      </c>
      <c r="M109" s="120">
        <f t="shared" ca="1" si="28"/>
        <v>0</v>
      </c>
      <c r="N109" s="120">
        <f t="shared" ca="1" si="29"/>
        <v>0</v>
      </c>
      <c r="O109" s="120">
        <f t="shared" ca="1" si="30"/>
        <v>0</v>
      </c>
      <c r="P109" s="173">
        <f t="shared" ca="1" si="31"/>
        <v>0</v>
      </c>
      <c r="Q109" s="173">
        <f ca="1">IF(LEN(B109)&gt;0,'4-6'!Q109-'4-6'!P109,"")</f>
        <v>0</v>
      </c>
      <c r="R109" s="174"/>
      <c r="AA109" s="161">
        <f>ROW()</f>
        <v>109</v>
      </c>
      <c r="AB109" s="197" t="e">
        <f t="shared" ca="1" si="32"/>
        <v>#N/A</v>
      </c>
      <c r="AC109" s="197" t="e">
        <f t="shared" ca="1" si="33"/>
        <v>#N/A</v>
      </c>
      <c r="AD109" s="198" t="e">
        <f t="shared" ca="1" si="34"/>
        <v>#N/A</v>
      </c>
      <c r="AE109" s="197" t="e">
        <f t="shared" ca="1" si="35"/>
        <v>#N/A</v>
      </c>
      <c r="AF109" s="198" t="e">
        <f t="shared" ca="1" si="36"/>
        <v>#N/A</v>
      </c>
      <c r="AG109" s="197" t="e">
        <f t="shared" ca="1" si="37"/>
        <v>#N/A</v>
      </c>
      <c r="AH109" s="197" t="e">
        <f t="shared" ca="1" si="38"/>
        <v>#N/A</v>
      </c>
      <c r="AI109" s="199" t="e">
        <f t="shared" ca="1" si="39"/>
        <v>#N/A</v>
      </c>
      <c r="AJ109" s="197" t="e">
        <f t="shared" ca="1" si="40"/>
        <v>#N/A</v>
      </c>
      <c r="AK109" s="197" t="e">
        <f t="shared" ca="1" si="41"/>
        <v>#N/A</v>
      </c>
    </row>
    <row r="110" spans="1:37" ht="27" customHeight="1" x14ac:dyDescent="0.2">
      <c r="A110" s="51">
        <f>'OSNOVNA PLAČA'!A104</f>
        <v>95</v>
      </c>
      <c r="B110" s="157" t="str">
        <f t="shared" ca="1" si="25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1">
        <f ca="1">IF(LEN(B110)&gt;0,SUM('OBRAČUNANA OSNOVNA PLAČA'!K104:M104),"")</f>
        <v>0</v>
      </c>
      <c r="F110" s="55"/>
      <c r="G110" s="55"/>
      <c r="H110" s="55"/>
      <c r="I110" s="55"/>
      <c r="J110" s="55"/>
      <c r="K110" s="172">
        <f t="shared" si="26"/>
        <v>0</v>
      </c>
      <c r="L110" s="120">
        <f t="shared" ca="1" si="27"/>
        <v>0</v>
      </c>
      <c r="M110" s="120">
        <f t="shared" ca="1" si="28"/>
        <v>0</v>
      </c>
      <c r="N110" s="120">
        <f t="shared" ca="1" si="29"/>
        <v>0</v>
      </c>
      <c r="O110" s="120">
        <f t="shared" ca="1" si="30"/>
        <v>0</v>
      </c>
      <c r="P110" s="173">
        <f t="shared" ca="1" si="31"/>
        <v>0</v>
      </c>
      <c r="Q110" s="173">
        <f ca="1">IF(LEN(B110)&gt;0,'4-6'!Q110-'4-6'!P110,"")</f>
        <v>0</v>
      </c>
      <c r="R110" s="174"/>
      <c r="AA110" s="161">
        <f>ROW()</f>
        <v>110</v>
      </c>
      <c r="AB110" s="197" t="e">
        <f t="shared" ca="1" si="32"/>
        <v>#N/A</v>
      </c>
      <c r="AC110" s="197" t="e">
        <f t="shared" ca="1" si="33"/>
        <v>#N/A</v>
      </c>
      <c r="AD110" s="198" t="e">
        <f t="shared" ca="1" si="34"/>
        <v>#N/A</v>
      </c>
      <c r="AE110" s="197" t="e">
        <f t="shared" ca="1" si="35"/>
        <v>#N/A</v>
      </c>
      <c r="AF110" s="198" t="e">
        <f t="shared" ca="1" si="36"/>
        <v>#N/A</v>
      </c>
      <c r="AG110" s="197" t="e">
        <f t="shared" ca="1" si="37"/>
        <v>#N/A</v>
      </c>
      <c r="AH110" s="197" t="e">
        <f t="shared" ca="1" si="38"/>
        <v>#N/A</v>
      </c>
      <c r="AI110" s="199" t="e">
        <f t="shared" ca="1" si="39"/>
        <v>#N/A</v>
      </c>
      <c r="AJ110" s="197" t="e">
        <f t="shared" ca="1" si="40"/>
        <v>#N/A</v>
      </c>
      <c r="AK110" s="197" t="e">
        <f t="shared" ca="1" si="41"/>
        <v>#N/A</v>
      </c>
    </row>
    <row r="111" spans="1:37" ht="27" customHeight="1" x14ac:dyDescent="0.2">
      <c r="A111" s="51">
        <f>'OSNOVNA PLAČA'!A105</f>
        <v>96</v>
      </c>
      <c r="B111" s="157" t="str">
        <f t="shared" ca="1" si="25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1">
        <f ca="1">IF(LEN(B111)&gt;0,SUM('OBRAČUNANA OSNOVNA PLAČA'!K105:M105),"")</f>
        <v>0</v>
      </c>
      <c r="F111" s="55"/>
      <c r="G111" s="55"/>
      <c r="H111" s="55"/>
      <c r="I111" s="55"/>
      <c r="J111" s="55"/>
      <c r="K111" s="172">
        <f t="shared" si="26"/>
        <v>0</v>
      </c>
      <c r="L111" s="120">
        <f t="shared" ca="1" si="27"/>
        <v>0</v>
      </c>
      <c r="M111" s="120">
        <f t="shared" ca="1" si="28"/>
        <v>0</v>
      </c>
      <c r="N111" s="120">
        <f t="shared" ca="1" si="29"/>
        <v>0</v>
      </c>
      <c r="O111" s="120">
        <f t="shared" ca="1" si="30"/>
        <v>0</v>
      </c>
      <c r="P111" s="173">
        <f t="shared" ca="1" si="31"/>
        <v>0</v>
      </c>
      <c r="Q111" s="173">
        <f ca="1">IF(LEN(B111)&gt;0,'4-6'!Q111-'4-6'!P111,"")</f>
        <v>0</v>
      </c>
      <c r="R111" s="174"/>
      <c r="AA111" s="161">
        <f>ROW()</f>
        <v>111</v>
      </c>
      <c r="AB111" s="197" t="e">
        <f t="shared" ca="1" si="32"/>
        <v>#N/A</v>
      </c>
      <c r="AC111" s="197" t="e">
        <f t="shared" ca="1" si="33"/>
        <v>#N/A</v>
      </c>
      <c r="AD111" s="198" t="e">
        <f t="shared" ca="1" si="34"/>
        <v>#N/A</v>
      </c>
      <c r="AE111" s="197" t="e">
        <f t="shared" ca="1" si="35"/>
        <v>#N/A</v>
      </c>
      <c r="AF111" s="198" t="e">
        <f t="shared" ca="1" si="36"/>
        <v>#N/A</v>
      </c>
      <c r="AG111" s="197" t="e">
        <f t="shared" ca="1" si="37"/>
        <v>#N/A</v>
      </c>
      <c r="AH111" s="197" t="e">
        <f t="shared" ca="1" si="38"/>
        <v>#N/A</v>
      </c>
      <c r="AI111" s="199" t="e">
        <f t="shared" ca="1" si="39"/>
        <v>#N/A</v>
      </c>
      <c r="AJ111" s="197" t="e">
        <f t="shared" ca="1" si="40"/>
        <v>#N/A</v>
      </c>
      <c r="AK111" s="197" t="e">
        <f t="shared" ca="1" si="41"/>
        <v>#N/A</v>
      </c>
    </row>
    <row r="112" spans="1:37" ht="27" customHeight="1" x14ac:dyDescent="0.2">
      <c r="A112" s="51">
        <f>'OSNOVNA PLAČA'!A106</f>
        <v>97</v>
      </c>
      <c r="B112" s="157" t="str">
        <f t="shared" ca="1" si="25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1">
        <f ca="1">IF(LEN(B112)&gt;0,SUM('OBRAČUNANA OSNOVNA PLAČA'!K106:M106),"")</f>
        <v>0</v>
      </c>
      <c r="F112" s="55"/>
      <c r="G112" s="55"/>
      <c r="H112" s="55"/>
      <c r="I112" s="55"/>
      <c r="J112" s="55"/>
      <c r="K112" s="172">
        <f t="shared" si="26"/>
        <v>0</v>
      </c>
      <c r="L112" s="120">
        <f t="shared" ca="1" si="27"/>
        <v>0</v>
      </c>
      <c r="M112" s="120">
        <f t="shared" ca="1" si="28"/>
        <v>0</v>
      </c>
      <c r="N112" s="120">
        <f t="shared" ca="1" si="29"/>
        <v>0</v>
      </c>
      <c r="O112" s="120">
        <f t="shared" ca="1" si="30"/>
        <v>0</v>
      </c>
      <c r="P112" s="173">
        <f t="shared" ca="1" si="31"/>
        <v>0</v>
      </c>
      <c r="Q112" s="173">
        <f ca="1">IF(LEN(B112)&gt;0,'4-6'!Q112-'4-6'!P112,"")</f>
        <v>0</v>
      </c>
      <c r="R112" s="174"/>
      <c r="AA112" s="161">
        <f>ROW()</f>
        <v>112</v>
      </c>
      <c r="AB112" s="197" t="e">
        <f t="shared" ca="1" si="32"/>
        <v>#N/A</v>
      </c>
      <c r="AC112" s="197" t="e">
        <f t="shared" ca="1" si="33"/>
        <v>#N/A</v>
      </c>
      <c r="AD112" s="198" t="e">
        <f t="shared" ref="AD112:AD115" ca="1" si="42">IF(AB112&gt;=AC112,"-",$K112/(5*MAX($L$121:$L$122)))</f>
        <v>#N/A</v>
      </c>
      <c r="AE112" s="197" t="e">
        <f t="shared" ca="1" si="35"/>
        <v>#N/A</v>
      </c>
      <c r="AF112" s="198" t="e">
        <f t="shared" ca="1" si="36"/>
        <v>#N/A</v>
      </c>
      <c r="AG112" s="197" t="e">
        <f t="shared" ca="1" si="37"/>
        <v>#N/A</v>
      </c>
      <c r="AH112" s="197" t="e">
        <f t="shared" ca="1" si="38"/>
        <v>#N/A</v>
      </c>
      <c r="AI112" s="199" t="e">
        <f t="shared" ca="1" si="39"/>
        <v>#N/A</v>
      </c>
      <c r="AJ112" s="197" t="e">
        <f t="shared" ca="1" si="40"/>
        <v>#N/A</v>
      </c>
      <c r="AK112" s="197" t="e">
        <f t="shared" ca="1" si="41"/>
        <v>#N/A</v>
      </c>
    </row>
    <row r="113" spans="1:43" ht="27" customHeight="1" x14ac:dyDescent="0.2">
      <c r="A113" s="51">
        <f>'OSNOVNA PLAČA'!A107</f>
        <v>98</v>
      </c>
      <c r="B113" s="157" t="str">
        <f t="shared" ca="1" si="25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1">
        <f ca="1">IF(LEN(B113)&gt;0,SUM('OBRAČUNANA OSNOVNA PLAČA'!K107:M107),"")</f>
        <v>0</v>
      </c>
      <c r="F113" s="55"/>
      <c r="G113" s="55"/>
      <c r="H113" s="55"/>
      <c r="I113" s="55"/>
      <c r="J113" s="55"/>
      <c r="K113" s="172">
        <f t="shared" si="26"/>
        <v>0</v>
      </c>
      <c r="L113" s="120">
        <f t="shared" ca="1" si="27"/>
        <v>0</v>
      </c>
      <c r="M113" s="120">
        <f t="shared" ca="1" si="28"/>
        <v>0</v>
      </c>
      <c r="N113" s="120">
        <f t="shared" ca="1" si="29"/>
        <v>0</v>
      </c>
      <c r="O113" s="120">
        <f t="shared" ca="1" si="30"/>
        <v>0</v>
      </c>
      <c r="P113" s="173">
        <f t="shared" ca="1" si="31"/>
        <v>0</v>
      </c>
      <c r="Q113" s="173">
        <f ca="1">IF(LEN(B113)&gt;0,'4-6'!Q113-'4-6'!P113,"")</f>
        <v>0</v>
      </c>
      <c r="R113" s="174"/>
      <c r="AA113" s="161">
        <f>ROW()</f>
        <v>113</v>
      </c>
      <c r="AB113" s="197" t="e">
        <f t="shared" ca="1" si="32"/>
        <v>#N/A</v>
      </c>
      <c r="AC113" s="197" t="e">
        <f t="shared" ca="1" si="33"/>
        <v>#N/A</v>
      </c>
      <c r="AD113" s="198" t="e">
        <f t="shared" ca="1" si="42"/>
        <v>#N/A</v>
      </c>
      <c r="AE113" s="197" t="e">
        <f t="shared" ca="1" si="35"/>
        <v>#N/A</v>
      </c>
      <c r="AF113" s="198" t="e">
        <f t="shared" ca="1" si="36"/>
        <v>#N/A</v>
      </c>
      <c r="AG113" s="197" t="e">
        <f t="shared" ca="1" si="37"/>
        <v>#N/A</v>
      </c>
      <c r="AH113" s="197" t="e">
        <f t="shared" ca="1" si="38"/>
        <v>#N/A</v>
      </c>
      <c r="AI113" s="199" t="e">
        <f t="shared" ca="1" si="39"/>
        <v>#N/A</v>
      </c>
      <c r="AJ113" s="197" t="e">
        <f t="shared" ca="1" si="40"/>
        <v>#N/A</v>
      </c>
      <c r="AK113" s="197" t="e">
        <f t="shared" ca="1" si="41"/>
        <v>#N/A</v>
      </c>
    </row>
    <row r="114" spans="1:43" ht="27" customHeight="1" x14ac:dyDescent="0.2">
      <c r="A114" s="51">
        <f>'OSNOVNA PLAČA'!A108</f>
        <v>99</v>
      </c>
      <c r="B114" s="157" t="str">
        <f t="shared" ca="1" si="25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1">
        <f ca="1">IF(LEN(B114)&gt;0,SUM('OBRAČUNANA OSNOVNA PLAČA'!K108:M108),"")</f>
        <v>0</v>
      </c>
      <c r="F114" s="55"/>
      <c r="G114" s="55"/>
      <c r="H114" s="55"/>
      <c r="I114" s="55"/>
      <c r="J114" s="55"/>
      <c r="K114" s="172">
        <f t="shared" si="26"/>
        <v>0</v>
      </c>
      <c r="L114" s="120">
        <f t="shared" ca="1" si="27"/>
        <v>0</v>
      </c>
      <c r="M114" s="120">
        <f t="shared" ca="1" si="28"/>
        <v>0</v>
      </c>
      <c r="N114" s="120">
        <f t="shared" ca="1" si="29"/>
        <v>0</v>
      </c>
      <c r="O114" s="120">
        <f t="shared" ca="1" si="30"/>
        <v>0</v>
      </c>
      <c r="P114" s="173">
        <f t="shared" ca="1" si="31"/>
        <v>0</v>
      </c>
      <c r="Q114" s="173">
        <f ca="1">IF(LEN(B114)&gt;0,'4-6'!Q114-'4-6'!P114,"")</f>
        <v>0</v>
      </c>
      <c r="R114" s="174"/>
      <c r="AA114" s="161">
        <f>ROW()</f>
        <v>114</v>
      </c>
      <c r="AB114" s="197" t="e">
        <f t="shared" ca="1" si="32"/>
        <v>#N/A</v>
      </c>
      <c r="AC114" s="197" t="e">
        <f t="shared" ca="1" si="33"/>
        <v>#N/A</v>
      </c>
      <c r="AD114" s="198" t="e">
        <f t="shared" ca="1" si="42"/>
        <v>#N/A</v>
      </c>
      <c r="AE114" s="197" t="e">
        <f t="shared" ca="1" si="35"/>
        <v>#N/A</v>
      </c>
      <c r="AF114" s="198" t="e">
        <f t="shared" ca="1" si="36"/>
        <v>#N/A</v>
      </c>
      <c r="AG114" s="197" t="e">
        <f t="shared" ca="1" si="37"/>
        <v>#N/A</v>
      </c>
      <c r="AH114" s="197" t="e">
        <f t="shared" ca="1" si="38"/>
        <v>#N/A</v>
      </c>
      <c r="AI114" s="199" t="e">
        <f t="shared" ca="1" si="39"/>
        <v>#N/A</v>
      </c>
      <c r="AJ114" s="197" t="e">
        <f t="shared" ca="1" si="40"/>
        <v>#N/A</v>
      </c>
      <c r="AK114" s="197" t="e">
        <f t="shared" ca="1" si="41"/>
        <v>#N/A</v>
      </c>
    </row>
    <row r="115" spans="1:43" ht="27" customHeight="1" x14ac:dyDescent="0.2">
      <c r="A115" s="51">
        <f>'OSNOVNA PLAČA'!A109</f>
        <v>100</v>
      </c>
      <c r="B115" s="157" t="str">
        <f t="shared" ca="1" si="25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1">
        <f ca="1">IF(LEN(B115)&gt;0,SUM('OBRAČUNANA OSNOVNA PLAČA'!K109:M109),"")</f>
        <v>0</v>
      </c>
      <c r="F115" s="55"/>
      <c r="G115" s="55"/>
      <c r="H115" s="55"/>
      <c r="I115" s="55"/>
      <c r="J115" s="55"/>
      <c r="K115" s="172">
        <f t="shared" si="26"/>
        <v>0</v>
      </c>
      <c r="L115" s="120">
        <f t="shared" ca="1" si="27"/>
        <v>0</v>
      </c>
      <c r="M115" s="120">
        <f t="shared" ca="1" si="28"/>
        <v>0</v>
      </c>
      <c r="N115" s="120">
        <f t="shared" ca="1" si="29"/>
        <v>0</v>
      </c>
      <c r="O115" s="120">
        <f t="shared" ca="1" si="30"/>
        <v>0</v>
      </c>
      <c r="P115" s="173">
        <f t="shared" ca="1" si="31"/>
        <v>0</v>
      </c>
      <c r="Q115" s="173">
        <f ca="1">IF(LEN(B115)&gt;0,'4-6'!Q115-'4-6'!P115,"")</f>
        <v>0</v>
      </c>
      <c r="R115" s="174"/>
      <c r="AA115" s="161">
        <f>ROW()</f>
        <v>115</v>
      </c>
      <c r="AB115" s="197" t="e">
        <f t="shared" ca="1" si="32"/>
        <v>#N/A</v>
      </c>
      <c r="AC115" s="197" t="e">
        <f t="shared" ca="1" si="33"/>
        <v>#N/A</v>
      </c>
      <c r="AD115" s="198" t="e">
        <f t="shared" ca="1" si="42"/>
        <v>#N/A</v>
      </c>
      <c r="AE115" s="197" t="e">
        <f t="shared" ca="1" si="35"/>
        <v>#N/A</v>
      </c>
      <c r="AF115" s="198" t="e">
        <f t="shared" ca="1" si="36"/>
        <v>#N/A</v>
      </c>
      <c r="AG115" s="197" t="e">
        <f t="shared" ca="1" si="37"/>
        <v>#N/A</v>
      </c>
      <c r="AH115" s="197" t="e">
        <f t="shared" ca="1" si="38"/>
        <v>#N/A</v>
      </c>
      <c r="AI115" s="199" t="e">
        <f t="shared" ca="1" si="39"/>
        <v>#N/A</v>
      </c>
      <c r="AJ115" s="197" t="e">
        <f t="shared" ca="1" si="40"/>
        <v>#N/A</v>
      </c>
      <c r="AK115" s="197" t="e">
        <f t="shared" ca="1" si="41"/>
        <v>#N/A</v>
      </c>
    </row>
    <row r="116" spans="1:43" ht="26.25" customHeight="1" thickBot="1" x14ac:dyDescent="0.25">
      <c r="A116" s="32"/>
      <c r="B116" s="109" t="s">
        <v>36</v>
      </c>
      <c r="C116" s="262"/>
      <c r="D116" s="263"/>
      <c r="E116" s="110">
        <f>SUM('OSNOVNA PLAČA'!L110:N110)</f>
        <v>20000</v>
      </c>
      <c r="F116" s="175"/>
      <c r="G116" s="175"/>
      <c r="K116" s="32"/>
      <c r="L116" s="41"/>
      <c r="M116" s="41"/>
      <c r="N116" s="121" t="s">
        <v>246</v>
      </c>
      <c r="O116" s="122">
        <f ca="1">SUM(O16:O115)</f>
        <v>400</v>
      </c>
      <c r="P116" s="123" t="s">
        <v>82</v>
      </c>
      <c r="Q116" s="124">
        <f ca="1">SUM(P16:P115)</f>
        <v>400</v>
      </c>
      <c r="R116" s="176"/>
      <c r="AA116" s="200">
        <f>ROW()</f>
        <v>116</v>
      </c>
      <c r="AB116" s="201" t="e">
        <f ca="1">SUM(AB16:AB115)</f>
        <v>#N/A</v>
      </c>
      <c r="AC116" s="201" t="e">
        <f ca="1">SUM(AC16:AC115)</f>
        <v>#N/A</v>
      </c>
      <c r="AD116" s="202" t="str">
        <f>+N116</f>
        <v>Izračunana masa</v>
      </c>
      <c r="AE116" s="202" t="e">
        <f ca="1">SUM(AE16:AE115)</f>
        <v>#N/A</v>
      </c>
      <c r="AF116" s="129"/>
      <c r="AG116" s="203" t="str">
        <f>+P116</f>
        <v>Izplačana masa</v>
      </c>
      <c r="AH116" s="201" t="e">
        <f ca="1">SUM(AH16:AH115)</f>
        <v>#N/A</v>
      </c>
      <c r="AK116" s="197" t="e">
        <f ca="1">SUM(AK16:AK115)</f>
        <v>#N/A</v>
      </c>
      <c r="AL116" s="350" t="e">
        <f>+#REF!</f>
        <v>#REF!</v>
      </c>
      <c r="AM116" s="351"/>
      <c r="AN116" s="351"/>
      <c r="AO116" s="351"/>
      <c r="AP116" s="351"/>
      <c r="AQ116" s="352"/>
    </row>
    <row r="117" spans="1:43" ht="42" customHeight="1" thickBot="1" x14ac:dyDescent="0.25">
      <c r="A117" s="32"/>
      <c r="B117" s="111" t="s">
        <v>45</v>
      </c>
      <c r="C117" s="158"/>
      <c r="D117" s="112">
        <v>0.02</v>
      </c>
      <c r="E117" s="113">
        <f ca="1">0.02*E116+'4-6'!Q117</f>
        <v>400</v>
      </c>
      <c r="J117" s="177"/>
      <c r="K117" s="32"/>
      <c r="L117" s="41"/>
      <c r="M117" s="41"/>
      <c r="N117" s="125" t="s">
        <v>79</v>
      </c>
      <c r="O117" s="126">
        <f ca="1">IF(SUM(M16:M115)=0,0,E117/SUM(M16:M115))</f>
        <v>9.5238095238095233E-2</v>
      </c>
      <c r="P117" s="127" t="s">
        <v>83</v>
      </c>
      <c r="Q117" s="128">
        <f ca="1">E117-Q116</f>
        <v>0</v>
      </c>
      <c r="R117" s="32"/>
      <c r="S117" s="204" t="str">
        <f ca="1">IF(Q117=0,"","Potrebno je popraviti ocene oz.  oceniti  dodatne javne uslužbence z nadpovprečnimi ocenami, da se lahko razpoložljiv znesek za RDU v celoti porazdeli")</f>
        <v/>
      </c>
      <c r="AA117" s="200">
        <f>ROW()</f>
        <v>117</v>
      </c>
      <c r="AB117" s="205" t="str">
        <f>+P117</f>
        <v>Ostanek</v>
      </c>
      <c r="AC117" s="206" t="e">
        <f ca="1">IF($AN$3=1,0,INDIRECT( "'" &amp; $AN$2 &amp; "'!Q" &amp; TEXT($AA117,0)))</f>
        <v>#N/A</v>
      </c>
      <c r="AD117" s="202" t="str">
        <f>+N117</f>
        <v>Kor. faktor (KF)</v>
      </c>
      <c r="AE117" s="207" t="e">
        <f ca="1">IF(AE116=0,0,(AC117+AK117)/AE116)</f>
        <v>#N/A</v>
      </c>
      <c r="AF117" s="129"/>
      <c r="AG117" s="208" t="str">
        <f>+AB117</f>
        <v>Ostanek</v>
      </c>
      <c r="AH117" s="206" t="e">
        <f ca="1">+E117-AH116+AC117</f>
        <v>#N/A</v>
      </c>
      <c r="AK117" s="197" t="e">
        <f ca="1">+AL117*AK116</f>
        <v>#N/A</v>
      </c>
      <c r="AL117" s="209">
        <f>+D117</f>
        <v>0.02</v>
      </c>
      <c r="AM117" s="350" t="e">
        <f>+#REF!</f>
        <v>#REF!</v>
      </c>
      <c r="AN117" s="351"/>
      <c r="AO117" s="351"/>
      <c r="AP117" s="351"/>
      <c r="AQ117" s="352"/>
    </row>
    <row r="118" spans="1:43" x14ac:dyDescent="0.2">
      <c r="A118" s="32"/>
      <c r="B118" s="32"/>
      <c r="C118" s="32"/>
      <c r="D118" s="32"/>
      <c r="E118" s="41"/>
      <c r="K118" s="178"/>
      <c r="L118" s="41"/>
      <c r="M118" s="41"/>
      <c r="N118" s="41"/>
      <c r="O118" s="41"/>
      <c r="P118" s="41"/>
      <c r="Q118" s="41"/>
      <c r="S118" s="178"/>
    </row>
    <row r="119" spans="1:43" ht="13.5" thickBot="1" x14ac:dyDescent="0.25">
      <c r="K119" s="32"/>
      <c r="L119" s="41"/>
      <c r="M119" s="41"/>
      <c r="N119" s="41"/>
      <c r="O119" s="41"/>
      <c r="P119" s="41"/>
      <c r="Q119" s="41"/>
    </row>
    <row r="120" spans="1:43" ht="12.75" customHeight="1" x14ac:dyDescent="0.2">
      <c r="B120" s="267" t="s">
        <v>30</v>
      </c>
      <c r="C120" s="268"/>
      <c r="D120" s="102"/>
      <c r="E120" s="271" t="s">
        <v>29</v>
      </c>
      <c r="F120" s="272"/>
      <c r="G120" s="272"/>
      <c r="H120" s="272"/>
      <c r="I120" s="272"/>
      <c r="J120" s="273"/>
      <c r="K120" s="129"/>
      <c r="L120" s="130" t="s">
        <v>21</v>
      </c>
      <c r="M120" s="210"/>
      <c r="N120" s="131"/>
      <c r="O120" s="274" t="s">
        <v>84</v>
      </c>
      <c r="P120" s="275"/>
      <c r="Q120" s="276"/>
    </row>
    <row r="121" spans="1:43" x14ac:dyDescent="0.2">
      <c r="B121" s="269"/>
      <c r="C121" s="270"/>
      <c r="D121" s="102"/>
      <c r="E121" s="103" t="s">
        <v>25</v>
      </c>
      <c r="F121" s="180"/>
      <c r="G121" s="180"/>
      <c r="H121" s="180"/>
      <c r="I121" s="180"/>
      <c r="J121" s="181"/>
      <c r="K121" s="129"/>
      <c r="L121" s="132">
        <v>0</v>
      </c>
      <c r="M121" s="179"/>
      <c r="N121" s="131"/>
      <c r="O121" s="277"/>
      <c r="P121" s="278"/>
      <c r="Q121" s="279"/>
    </row>
    <row r="122" spans="1:43" ht="13.5" thickBot="1" x14ac:dyDescent="0.25">
      <c r="B122" s="104" t="s">
        <v>47</v>
      </c>
      <c r="C122" s="105">
        <v>2</v>
      </c>
      <c r="D122" s="102"/>
      <c r="E122" s="103" t="s">
        <v>24</v>
      </c>
      <c r="F122" s="180"/>
      <c r="G122" s="180"/>
      <c r="H122" s="180"/>
      <c r="I122" s="180"/>
      <c r="J122" s="181"/>
      <c r="K122" s="129"/>
      <c r="L122" s="133">
        <v>1</v>
      </c>
      <c r="M122" s="179"/>
      <c r="N122" s="131"/>
      <c r="O122" s="182" t="s">
        <v>81</v>
      </c>
      <c r="P122" s="183" t="s">
        <v>89</v>
      </c>
      <c r="Q122" s="184">
        <v>5</v>
      </c>
    </row>
    <row r="123" spans="1:43" x14ac:dyDescent="0.2">
      <c r="B123" s="75"/>
      <c r="C123" s="185"/>
      <c r="D123" s="102"/>
      <c r="E123" s="103" t="s">
        <v>26</v>
      </c>
      <c r="F123" s="180"/>
      <c r="G123" s="180"/>
      <c r="H123" s="180"/>
      <c r="I123" s="180"/>
      <c r="J123" s="181"/>
      <c r="K123" s="129"/>
      <c r="L123" s="31"/>
      <c r="M123" s="31"/>
      <c r="N123" s="134"/>
      <c r="O123" s="131"/>
      <c r="P123" s="131"/>
      <c r="Q123" s="131"/>
    </row>
    <row r="124" spans="1:43" x14ac:dyDescent="0.2">
      <c r="B124" s="102"/>
      <c r="C124" s="102"/>
      <c r="D124" s="102"/>
      <c r="E124" s="103" t="s">
        <v>27</v>
      </c>
      <c r="F124" s="180"/>
      <c r="G124" s="180"/>
      <c r="H124" s="180"/>
      <c r="I124" s="180"/>
      <c r="J124" s="181"/>
      <c r="K124" s="129"/>
      <c r="L124" s="131"/>
      <c r="M124" s="131"/>
      <c r="N124" s="131"/>
      <c r="O124" s="131"/>
      <c r="P124" s="131"/>
      <c r="Q124" s="131"/>
    </row>
    <row r="125" spans="1:43" ht="13.5" thickBot="1" x14ac:dyDescent="0.25">
      <c r="B125" s="102"/>
      <c r="C125" s="102"/>
      <c r="D125" s="102"/>
      <c r="E125" s="106" t="s">
        <v>28</v>
      </c>
      <c r="F125" s="186"/>
      <c r="G125" s="186"/>
      <c r="H125" s="186"/>
      <c r="I125" s="186"/>
      <c r="J125" s="187"/>
      <c r="K125" s="129"/>
      <c r="L125" s="131"/>
      <c r="M125" s="131"/>
      <c r="N125" s="131"/>
      <c r="O125" s="131"/>
      <c r="P125" s="135"/>
      <c r="Q125" s="131"/>
    </row>
    <row r="126" spans="1:43" x14ac:dyDescent="0.2">
      <c r="J126" s="9"/>
    </row>
  </sheetData>
  <sheetProtection algorithmName="SHA-512" hashValue="zX63UNnZejyz7yDCuRJG0DpbAX3qq/1izxO9Ui8LMJDvtZQ0v8Lx1qCJTjGEur9uVVXV7XI5s/B/aTnUwU6nSA==" saltValue="ci560TDRacatyqBGuMr9PA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116:D116"/>
    <mergeCell ref="AL116:AQ116"/>
    <mergeCell ref="AM117:AQ117"/>
    <mergeCell ref="B120:C121"/>
    <mergeCell ref="E120:J120"/>
    <mergeCell ref="O120:Q121"/>
  </mergeCells>
  <dataValidations count="1">
    <dataValidation type="list" allowBlank="1" showInputMessage="1" showErrorMessage="1" sqref="F16:J115" xr:uid="{F0457CD7-FBDD-4F16-9D62-9CB0EFCDFA60}">
      <formula1>$L$121:$L$122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6F0B-5D34-4E88-ABCC-BD0F89EEEB11}">
  <dimension ref="A1:BA126"/>
  <sheetViews>
    <sheetView showGridLines="0" showRowColHeaders="0" workbookViewId="0">
      <selection activeCell="B131" sqref="B131"/>
    </sheetView>
  </sheetViews>
  <sheetFormatPr defaultColWidth="9.140625" defaultRowHeight="12.75" x14ac:dyDescent="0.2"/>
  <cols>
    <col min="1" max="1" width="10.42578125" style="6" customWidth="1"/>
    <col min="2" max="2" width="64.42578125" style="6" customWidth="1"/>
    <col min="3" max="4" width="7" style="6" customWidth="1"/>
    <col min="5" max="5" width="19.425781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0.7109375" style="41" customWidth="1"/>
    <col min="19" max="19" width="46.7109375" style="32" customWidth="1"/>
    <col min="20" max="21" width="9.42578125" style="32" customWidth="1"/>
    <col min="22" max="22" width="10.85546875" style="32" customWidth="1"/>
    <col min="23" max="26" width="9.140625" style="32"/>
    <col min="27" max="27" width="9.28515625" style="145" hidden="1" customWidth="1"/>
    <col min="28" max="28" width="21.5703125" style="32" hidden="1" customWidth="1"/>
    <col min="29" max="29" width="12.85546875" style="32" hidden="1" customWidth="1"/>
    <col min="30" max="31" width="12.7109375" style="32" hidden="1" customWidth="1"/>
    <col min="32" max="32" width="13.42578125" style="141" hidden="1" customWidth="1"/>
    <col min="33" max="33" width="13.42578125" style="32" hidden="1" customWidth="1"/>
    <col min="34" max="37" width="13.7109375" style="32" hidden="1" customWidth="1"/>
    <col min="38" max="38" width="9.140625" style="32" hidden="1" customWidth="1"/>
    <col min="39" max="39" width="19.7109375" style="32" hidden="1" customWidth="1"/>
    <col min="40" max="40" width="31.42578125" style="32" hidden="1" customWidth="1"/>
    <col min="41" max="41" width="9.140625" style="32" hidden="1" customWidth="1"/>
    <col min="42" max="42" width="18.85546875" style="32" hidden="1" customWidth="1"/>
    <col min="43" max="43" width="9.85546875" style="32" hidden="1" customWidth="1"/>
    <col min="44" max="44" width="17.5703125" style="32" hidden="1" customWidth="1"/>
    <col min="45" max="45" width="11.7109375" style="32" hidden="1" customWidth="1"/>
    <col min="46" max="46" width="16" style="32" hidden="1" customWidth="1"/>
    <col min="47" max="52" width="9.140625" style="32" hidden="1" customWidth="1"/>
    <col min="53" max="53" width="9.140625" style="32"/>
    <col min="54" max="16384" width="9.140625" style="6"/>
  </cols>
  <sheetData>
    <row r="1" spans="1:53" ht="15.75" x14ac:dyDescent="0.2">
      <c r="A1" s="32"/>
      <c r="B1" s="44" t="str">
        <f ca="1">INDIRECT( "'" &amp; $AC$2 &amp; "'!B1") &amp; " za obdobje " &amp; "10-12"</f>
        <v>Priloga 2: trimesečno izplačilo redne delovne uspešnosti za obdobje 10-12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57" t="s">
        <v>109</v>
      </c>
      <c r="AB1" s="358"/>
      <c r="AC1" s="358"/>
      <c r="AD1" s="358"/>
      <c r="AE1" s="359"/>
      <c r="AF1" s="188"/>
      <c r="AG1" s="360" t="s">
        <v>108</v>
      </c>
      <c r="AH1" s="361"/>
      <c r="AI1" s="361"/>
      <c r="AJ1" s="361"/>
      <c r="AK1" s="362"/>
      <c r="AM1" s="56" t="s">
        <v>32</v>
      </c>
      <c r="AN1" s="136" t="str">
        <f ca="1">RIGHT(CELL("filename",A1),LEN(CELL("filename",A1))-FIND("]",CELL("filename",A1)))</f>
        <v>10-12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66" t="s">
        <v>46</v>
      </c>
      <c r="AB2" s="367"/>
      <c r="AC2" s="368" t="s">
        <v>46</v>
      </c>
      <c r="AD2" s="369"/>
      <c r="AE2" s="370"/>
      <c r="AF2" s="188"/>
      <c r="AG2" s="363"/>
      <c r="AH2" s="364"/>
      <c r="AI2" s="364"/>
      <c r="AJ2" s="364"/>
      <c r="AK2" s="365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">
      <c r="A3" s="32"/>
      <c r="B3" s="340" t="str">
        <f ca="1">INDIRECT( "'" &amp; $AC$2 &amp; "'!B3")</f>
        <v>Šifra proračunskega uporabnika:</v>
      </c>
      <c r="C3" s="341"/>
      <c r="D3" s="368" t="str">
        <f>+IF(LEN('OSNOVNA PLAČA'!D3)&gt;0,'OSNOVNA PLAČA'!D3,"")</f>
        <v xml:space="preserve">šifra </v>
      </c>
      <c r="E3" s="370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139" t="s">
        <v>74</v>
      </c>
      <c r="AB3" s="140"/>
      <c r="AC3" s="368" t="s">
        <v>74</v>
      </c>
      <c r="AD3" s="369"/>
      <c r="AE3" s="370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">
      <c r="A4" s="32"/>
      <c r="B4" s="340" t="str">
        <f ca="1">INDIRECT( "'" &amp; $AC$2 &amp; "'!B4")</f>
        <v>Organizacijska enota:</v>
      </c>
      <c r="C4" s="340"/>
      <c r="D4" s="342" t="str">
        <f>+IF(LEN('OSNOVNA PLAČA'!D4)&gt;0,'OSNOVNA PLAČA'!D4,"")</f>
        <v xml:space="preserve">enota </v>
      </c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4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">
      <c r="A5" s="32"/>
      <c r="B5" s="234" t="str">
        <f ca="1">INDIRECT( "'" &amp; $AC$2 &amp; "'!B5")</f>
        <v>Leto:</v>
      </c>
      <c r="C5" s="234"/>
      <c r="D5" s="345">
        <f>+IF(LEN('OSNOVNA PLAČA'!D5)&gt;0,'OSNOVNA PLAČA'!D5,"")</f>
        <v>2024</v>
      </c>
      <c r="E5" s="34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6" t="s">
        <v>107</v>
      </c>
      <c r="AH5" s="51">
        <v>29</v>
      </c>
      <c r="AI5" s="371" t="str">
        <f>+$AC$2</f>
        <v>OSNOVNA PLAČA</v>
      </c>
      <c r="AJ5" s="372"/>
      <c r="AK5" s="373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74" t="str">
        <f>+$AC$3</f>
        <v>OBRAČUNANA OSNOVNA PLAČA</v>
      </c>
      <c r="AJ6" s="374"/>
      <c r="AK6" s="374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">
      <c r="B7" s="301" t="s">
        <v>9</v>
      </c>
      <c r="C7" s="324"/>
      <c r="D7" s="325"/>
      <c r="E7" s="304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">
      <c r="B8" s="301" t="s">
        <v>10</v>
      </c>
      <c r="C8" s="301"/>
      <c r="D8" s="302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4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5" thickBot="1" x14ac:dyDescent="0.25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25">
      <c r="B10" s="305" t="s">
        <v>0</v>
      </c>
      <c r="C10" s="306"/>
      <c r="D10" s="306"/>
      <c r="E10" s="306"/>
      <c r="F10" s="306"/>
      <c r="G10" s="306"/>
      <c r="H10" s="306"/>
      <c r="I10" s="306"/>
      <c r="J10" s="306"/>
      <c r="K10" s="307"/>
      <c r="L10" s="308" t="s">
        <v>1</v>
      </c>
      <c r="M10" s="309"/>
      <c r="N10" s="309"/>
      <c r="O10" s="309"/>
      <c r="P10" s="309"/>
      <c r="Q10" s="309"/>
      <c r="R10" s="166"/>
      <c r="S10" s="167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54" t="s">
        <v>34</v>
      </c>
      <c r="AC11" s="354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">
      <c r="A12" s="168"/>
      <c r="B12" s="311" t="s">
        <v>13</v>
      </c>
      <c r="C12" s="312"/>
      <c r="D12" s="312"/>
      <c r="E12" s="313"/>
      <c r="F12" s="314" t="s">
        <v>14</v>
      </c>
      <c r="G12" s="315"/>
      <c r="H12" s="315"/>
      <c r="I12" s="315"/>
      <c r="J12" s="315"/>
      <c r="K12" s="316"/>
      <c r="L12" s="317" t="s">
        <v>76</v>
      </c>
      <c r="M12" s="318"/>
      <c r="N12" s="318"/>
      <c r="O12" s="318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189"/>
      <c r="AB12" s="353" t="str">
        <f>+P12</f>
        <v>IZPLAČILO REDNE DELOVNE USPEŠNOSTI</v>
      </c>
      <c r="AC12" s="353" t="str">
        <f>+Q12</f>
        <v>NAJVIŠJE MOŽNO IZPLAČILO REDNE LETNE DELOVNE USPEŠNOSTI</v>
      </c>
      <c r="AD12" s="355" t="s">
        <v>15</v>
      </c>
      <c r="AE12" s="355"/>
      <c r="AF12" s="356" t="s">
        <v>16</v>
      </c>
      <c r="AG12" s="356"/>
      <c r="AH12" s="353" t="s">
        <v>17</v>
      </c>
      <c r="AI12" s="353" t="s">
        <v>18</v>
      </c>
      <c r="AJ12" s="353" t="str">
        <f>+AC3</f>
        <v>OBRAČUNANA OSNOVNA PLAČA</v>
      </c>
      <c r="AK12" s="353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">
      <c r="A13" s="281" t="s">
        <v>127</v>
      </c>
      <c r="B13" s="283" t="s">
        <v>2</v>
      </c>
      <c r="C13" s="285" t="s">
        <v>11</v>
      </c>
      <c r="D13" s="285" t="s">
        <v>12</v>
      </c>
      <c r="E13" s="287" t="s">
        <v>90</v>
      </c>
      <c r="F13" s="319" t="s">
        <v>38</v>
      </c>
      <c r="G13" s="320"/>
      <c r="H13" s="320"/>
      <c r="I13" s="320"/>
      <c r="J13" s="321"/>
      <c r="K13" s="291" t="s">
        <v>3</v>
      </c>
      <c r="L13" s="293" t="s">
        <v>75</v>
      </c>
      <c r="M13" s="295" t="s">
        <v>78</v>
      </c>
      <c r="N13" s="297" t="s">
        <v>77</v>
      </c>
      <c r="O13" s="295" t="s">
        <v>78</v>
      </c>
      <c r="P13" s="299" t="s">
        <v>78</v>
      </c>
      <c r="Q13" s="289" t="s">
        <v>78</v>
      </c>
      <c r="R13" s="169"/>
      <c r="AB13" s="353"/>
      <c r="AC13" s="353"/>
      <c r="AD13" s="355"/>
      <c r="AE13" s="355"/>
      <c r="AF13" s="356"/>
      <c r="AG13" s="356"/>
      <c r="AH13" s="353"/>
      <c r="AI13" s="353"/>
      <c r="AJ13" s="353"/>
      <c r="AK13" s="353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5" thickBot="1" x14ac:dyDescent="0.25">
      <c r="A14" s="282"/>
      <c r="B14" s="284"/>
      <c r="C14" s="286"/>
      <c r="D14" s="286"/>
      <c r="E14" s="288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2"/>
      <c r="L14" s="294"/>
      <c r="M14" s="296"/>
      <c r="N14" s="298"/>
      <c r="O14" s="296"/>
      <c r="P14" s="300"/>
      <c r="Q14" s="290"/>
      <c r="R14" s="169"/>
      <c r="AB14" s="353"/>
      <c r="AC14" s="353"/>
      <c r="AD14" s="355"/>
      <c r="AE14" s="355"/>
      <c r="AF14" s="356"/>
      <c r="AG14" s="356"/>
      <c r="AH14" s="353"/>
      <c r="AI14" s="353"/>
      <c r="AJ14" s="353"/>
      <c r="AK14" s="353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">
      <c r="A15" s="160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190" t="s">
        <v>33</v>
      </c>
      <c r="AB15" s="191" t="str">
        <f>+P13</f>
        <v>€</v>
      </c>
      <c r="AC15" s="191" t="str">
        <f>+Q13</f>
        <v>€</v>
      </c>
      <c r="AD15" s="192" t="s">
        <v>19</v>
      </c>
      <c r="AE15" s="192" t="s">
        <v>20</v>
      </c>
      <c r="AF15" s="193" t="s">
        <v>19</v>
      </c>
      <c r="AG15" s="194" t="s">
        <v>20</v>
      </c>
      <c r="AH15" s="195" t="s">
        <v>20</v>
      </c>
      <c r="AI15" s="196" t="s">
        <v>20</v>
      </c>
      <c r="AJ15" s="191" t="s">
        <v>20</v>
      </c>
      <c r="AK15" s="191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">
      <c r="A16" s="51">
        <f>'OSNOVNA PLAČA'!A10</f>
        <v>1</v>
      </c>
      <c r="B16" s="157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1">
        <f ca="1">IF(LEN(B16)&gt;0,SUM('OBRAČUNANA OSNOVNA PLAČA'!N10:P10),"")</f>
        <v>2000</v>
      </c>
      <c r="F16" s="55"/>
      <c r="G16" s="55"/>
      <c r="H16" s="55">
        <v>0</v>
      </c>
      <c r="I16" s="55"/>
      <c r="J16" s="55"/>
      <c r="K16" s="172">
        <f t="shared" ref="K16:K79" si="4">+F16+G16+H16+I16+J16</f>
        <v>0</v>
      </c>
      <c r="L16" s="120">
        <f t="shared" ref="L16:L79" ca="1" si="5">IF(LEN(B16)&gt;0,K16/5,"")</f>
        <v>0</v>
      </c>
      <c r="M16" s="120">
        <f t="shared" ref="M16:M79" ca="1" si="6">IF(LEN(B16)&gt;0,E16*L16,"")</f>
        <v>0</v>
      </c>
      <c r="N16" s="120">
        <f t="shared" ref="N16:N79" ca="1" si="7">IF(LEN(B16)&gt;0,L16*$O$117,"")</f>
        <v>0</v>
      </c>
      <c r="O16" s="120">
        <f t="shared" ref="O16:O79" ca="1" si="8">IF(LEN(B16)&gt;0,E16*N16,"")</f>
        <v>0</v>
      </c>
      <c r="P16" s="173">
        <f t="shared" ref="P16:P79" ca="1" si="9">MIN(O16,Q16)</f>
        <v>0</v>
      </c>
      <c r="Q16" s="173">
        <f ca="1">IF(LEN(B16)&gt;0,'7-9'!Q16-'7-9'!P16,"")</f>
        <v>1720.4065934065934</v>
      </c>
      <c r="R16" s="174"/>
      <c r="AA16" s="161">
        <f>ROW()</f>
        <v>16</v>
      </c>
      <c r="AB16" s="197" t="e">
        <f t="shared" ref="AB16:AB79" ca="1" si="10">IF($AN$3=1,0,INDIRECT( "'" &amp; $AN$2 &amp; "'!P" &amp; TEXT($AA16,0)))</f>
        <v>#N/A</v>
      </c>
      <c r="AC16" s="197" t="e">
        <f t="shared" ref="AC16:AC79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198" t="e">
        <f t="shared" ref="AD16:AD47" ca="1" si="12">IF(AB16&gt;=AC16,"-",$K16/(5*MAX($L$121:$L$122)))</f>
        <v>#N/A</v>
      </c>
      <c r="AE16" s="197" t="e">
        <f t="shared" ref="AE16:AE47" ca="1" si="13">IF(AB16&gt;=AC16,"-",$K16/(5*MAX($L$121:$L$122))*AJ16)</f>
        <v>#N/A</v>
      </c>
      <c r="AF16" s="198" t="e">
        <f t="shared" ref="AF16:AF47" ca="1" si="14">IF(AD16="-","-",AD16*$AE$117)</f>
        <v>#N/A</v>
      </c>
      <c r="AG16" s="197" t="e">
        <f t="shared" ref="AG16:AG47" ca="1" si="15">IF(AE16="-","-",AE16*$AE$117)</f>
        <v>#N/A</v>
      </c>
      <c r="AH16" s="197" t="e">
        <f t="shared" ref="AH16:AH79" ca="1" si="16">IF(AF16="-",0,MIN(AG16,Q16))</f>
        <v>#N/A</v>
      </c>
      <c r="AI16" s="199" t="e">
        <f t="shared" ref="AI16:AI79" ca="1" si="17">+AC16-AB16</f>
        <v>#N/A</v>
      </c>
      <c r="AJ16" s="197" t="e">
        <f t="shared" ref="AJ16:AJ79" ca="1" si="1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7" t="e">
        <f t="shared" ref="AK16:AK79" ca="1" si="19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">
      <c r="A17" s="51">
        <f>'OSNOVNA PLAČA'!A11</f>
        <v>2</v>
      </c>
      <c r="B17" s="157" t="str">
        <f t="shared" ref="B17:B79" ca="1" si="20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1">
        <f ca="1">IF(LEN(B17)&gt;0,SUM('OBRAČUNANA OSNOVNA PLAČA'!N11:P11),"")</f>
        <v>6000</v>
      </c>
      <c r="F17" s="55"/>
      <c r="G17" s="55">
        <v>0</v>
      </c>
      <c r="H17" s="55"/>
      <c r="I17" s="55">
        <v>0</v>
      </c>
      <c r="J17" s="55">
        <v>0</v>
      </c>
      <c r="K17" s="172">
        <f t="shared" si="4"/>
        <v>0</v>
      </c>
      <c r="L17" s="120">
        <f t="shared" ca="1" si="5"/>
        <v>0</v>
      </c>
      <c r="M17" s="120">
        <f t="shared" ca="1" si="6"/>
        <v>0</v>
      </c>
      <c r="N17" s="120">
        <f t="shared" ca="1" si="7"/>
        <v>0</v>
      </c>
      <c r="O17" s="120">
        <f t="shared" ca="1" si="8"/>
        <v>0</v>
      </c>
      <c r="P17" s="173">
        <f t="shared" ca="1" si="9"/>
        <v>0</v>
      </c>
      <c r="Q17" s="173">
        <f ca="1">IF(LEN(B17)&gt;0,'7-9'!Q17-'7-9'!P17,"")</f>
        <v>3127.5934065934066</v>
      </c>
      <c r="R17" s="174"/>
      <c r="AA17" s="161">
        <f>ROW()</f>
        <v>17</v>
      </c>
      <c r="AB17" s="197" t="e">
        <f t="shared" ca="1" si="10"/>
        <v>#N/A</v>
      </c>
      <c r="AC17" s="197" t="e">
        <f t="shared" ca="1" si="11"/>
        <v>#N/A</v>
      </c>
      <c r="AD17" s="198" t="e">
        <f t="shared" ca="1" si="12"/>
        <v>#N/A</v>
      </c>
      <c r="AE17" s="197" t="e">
        <f t="shared" ca="1" si="13"/>
        <v>#N/A</v>
      </c>
      <c r="AF17" s="198" t="e">
        <f t="shared" ca="1" si="14"/>
        <v>#N/A</v>
      </c>
      <c r="AG17" s="197" t="e">
        <f t="shared" ca="1" si="15"/>
        <v>#N/A</v>
      </c>
      <c r="AH17" s="197" t="e">
        <f t="shared" ca="1" si="16"/>
        <v>#N/A</v>
      </c>
      <c r="AI17" s="199" t="e">
        <f t="shared" ca="1" si="17"/>
        <v>#N/A</v>
      </c>
      <c r="AJ17" s="197" t="e">
        <f t="shared" ca="1" si="18"/>
        <v>#N/A</v>
      </c>
      <c r="AK17" s="197" t="e">
        <f t="shared" ca="1" si="19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">
      <c r="A18" s="51">
        <f>'OSNOVNA PLAČA'!A12</f>
        <v>3</v>
      </c>
      <c r="B18" s="157" t="str">
        <f t="shared" ca="1" si="20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1">
        <f ca="1">IF(LEN(B18)&gt;0,SUM('OBRAČUNANA OSNOVNA PLAČA'!N12:P12),"")</f>
        <v>9000</v>
      </c>
      <c r="F18" s="55"/>
      <c r="G18" s="55"/>
      <c r="H18" s="55"/>
      <c r="I18" s="55"/>
      <c r="J18" s="55"/>
      <c r="K18" s="172">
        <f t="shared" si="4"/>
        <v>0</v>
      </c>
      <c r="L18" s="120">
        <f t="shared" ca="1" si="5"/>
        <v>0</v>
      </c>
      <c r="M18" s="120">
        <f t="shared" ca="1" si="6"/>
        <v>0</v>
      </c>
      <c r="N18" s="120">
        <f t="shared" ca="1" si="7"/>
        <v>0</v>
      </c>
      <c r="O18" s="120">
        <f t="shared" ca="1" si="8"/>
        <v>0</v>
      </c>
      <c r="P18" s="173">
        <f t="shared" ca="1" si="9"/>
        <v>0</v>
      </c>
      <c r="Q18" s="173">
        <f ca="1">IF(LEN(B18)&gt;0,'7-9'!Q18-'7-9'!P18,"")</f>
        <v>5000</v>
      </c>
      <c r="R18" s="174"/>
      <c r="AA18" s="161">
        <f>ROW()</f>
        <v>18</v>
      </c>
      <c r="AB18" s="197" t="e">
        <f t="shared" ca="1" si="10"/>
        <v>#N/A</v>
      </c>
      <c r="AC18" s="197" t="e">
        <f t="shared" ca="1" si="11"/>
        <v>#N/A</v>
      </c>
      <c r="AD18" s="198" t="e">
        <f t="shared" ca="1" si="12"/>
        <v>#N/A</v>
      </c>
      <c r="AE18" s="197" t="e">
        <f t="shared" ca="1" si="13"/>
        <v>#N/A</v>
      </c>
      <c r="AF18" s="198" t="e">
        <f t="shared" ca="1" si="14"/>
        <v>#N/A</v>
      </c>
      <c r="AG18" s="197" t="e">
        <f t="shared" ca="1" si="15"/>
        <v>#N/A</v>
      </c>
      <c r="AH18" s="197" t="e">
        <f t="shared" ca="1" si="16"/>
        <v>#N/A</v>
      </c>
      <c r="AI18" s="199" t="e">
        <f t="shared" ca="1" si="17"/>
        <v>#N/A</v>
      </c>
      <c r="AJ18" s="197" t="e">
        <f t="shared" ca="1" si="18"/>
        <v>#N/A</v>
      </c>
      <c r="AK18" s="197" t="e">
        <f t="shared" ca="1" si="19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">
      <c r="A19" s="51">
        <f>'OSNOVNA PLAČA'!A13</f>
        <v>4</v>
      </c>
      <c r="B19" s="157" t="str">
        <f t="shared" ca="1" si="20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1">
        <f ca="1">IF(LEN(B19)&gt;0,SUM('OBRAČUNANA OSNOVNA PLAČA'!N13:P13),"")</f>
        <v>0</v>
      </c>
      <c r="F19" s="55"/>
      <c r="G19" s="55"/>
      <c r="H19" s="55"/>
      <c r="I19" s="55">
        <v>0</v>
      </c>
      <c r="J19" s="55"/>
      <c r="K19" s="172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3">
        <f t="shared" ca="1" si="9"/>
        <v>0</v>
      </c>
      <c r="Q19" s="173">
        <f ca="1">IF(LEN(B19)&gt;0,'7-9'!Q19-'7-9'!P19,"")</f>
        <v>0</v>
      </c>
      <c r="R19" s="174"/>
      <c r="AA19" s="161">
        <f>ROW()</f>
        <v>19</v>
      </c>
      <c r="AB19" s="197" t="e">
        <f t="shared" ca="1" si="10"/>
        <v>#N/A</v>
      </c>
      <c r="AC19" s="197" t="e">
        <f t="shared" ca="1" si="11"/>
        <v>#N/A</v>
      </c>
      <c r="AD19" s="198" t="e">
        <f t="shared" ca="1" si="12"/>
        <v>#N/A</v>
      </c>
      <c r="AE19" s="197" t="e">
        <f t="shared" ca="1" si="13"/>
        <v>#N/A</v>
      </c>
      <c r="AF19" s="198" t="e">
        <f t="shared" ca="1" si="14"/>
        <v>#N/A</v>
      </c>
      <c r="AG19" s="197" t="e">
        <f t="shared" ca="1" si="15"/>
        <v>#N/A</v>
      </c>
      <c r="AH19" s="197" t="e">
        <f t="shared" ca="1" si="16"/>
        <v>#N/A</v>
      </c>
      <c r="AI19" s="199" t="e">
        <f t="shared" ca="1" si="17"/>
        <v>#N/A</v>
      </c>
      <c r="AJ19" s="197" t="e">
        <f t="shared" ca="1" si="18"/>
        <v>#N/A</v>
      </c>
      <c r="AK19" s="197" t="e">
        <f t="shared" ca="1" si="19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">
      <c r="A20" s="51">
        <f>'OSNOVNA PLAČA'!A14</f>
        <v>5</v>
      </c>
      <c r="B20" s="157" t="str">
        <f t="shared" ca="1" si="20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1">
        <f ca="1">IF(LEN(B20)&gt;0,SUM('OBRAČUNANA OSNOVNA PLAČA'!N14:P14),"")</f>
        <v>0</v>
      </c>
      <c r="F20" s="55"/>
      <c r="G20" s="55"/>
      <c r="H20" s="55"/>
      <c r="I20" s="55"/>
      <c r="J20" s="55"/>
      <c r="K20" s="172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3">
        <f t="shared" ca="1" si="9"/>
        <v>0</v>
      </c>
      <c r="Q20" s="173">
        <f ca="1">IF(LEN(B20)&gt;0,'7-9'!Q20-'7-9'!P20,"")</f>
        <v>0</v>
      </c>
      <c r="R20" s="174"/>
      <c r="AA20" s="161">
        <f>ROW()</f>
        <v>20</v>
      </c>
      <c r="AB20" s="197" t="e">
        <f t="shared" ca="1" si="10"/>
        <v>#N/A</v>
      </c>
      <c r="AC20" s="197" t="e">
        <f t="shared" ca="1" si="11"/>
        <v>#N/A</v>
      </c>
      <c r="AD20" s="198" t="e">
        <f t="shared" ca="1" si="12"/>
        <v>#N/A</v>
      </c>
      <c r="AE20" s="197" t="e">
        <f t="shared" ca="1" si="13"/>
        <v>#N/A</v>
      </c>
      <c r="AF20" s="198" t="e">
        <f t="shared" ca="1" si="14"/>
        <v>#N/A</v>
      </c>
      <c r="AG20" s="197" t="e">
        <f t="shared" ca="1" si="15"/>
        <v>#N/A</v>
      </c>
      <c r="AH20" s="197" t="e">
        <f t="shared" ca="1" si="16"/>
        <v>#N/A</v>
      </c>
      <c r="AI20" s="199" t="e">
        <f t="shared" ca="1" si="17"/>
        <v>#N/A</v>
      </c>
      <c r="AJ20" s="197" t="e">
        <f t="shared" ca="1" si="18"/>
        <v>#N/A</v>
      </c>
      <c r="AK20" s="197" t="e">
        <f t="shared" ca="1" si="19"/>
        <v>#N/A</v>
      </c>
    </row>
    <row r="21" spans="1:46" ht="27" customHeight="1" x14ac:dyDescent="0.2">
      <c r="A21" s="51">
        <f>'OSNOVNA PLAČA'!A15</f>
        <v>6</v>
      </c>
      <c r="B21" s="157" t="str">
        <f t="shared" ca="1" si="20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1">
        <f ca="1">IF(LEN(B21)&gt;0,SUM('OBRAČUNANA OSNOVNA PLAČA'!N15:P15),"")</f>
        <v>0</v>
      </c>
      <c r="F21" s="55"/>
      <c r="G21" s="55">
        <v>0</v>
      </c>
      <c r="H21" s="55"/>
      <c r="I21" s="55">
        <v>0</v>
      </c>
      <c r="J21" s="55"/>
      <c r="K21" s="172">
        <f t="shared" si="4"/>
        <v>0</v>
      </c>
      <c r="L21" s="120">
        <f t="shared" ca="1" si="5"/>
        <v>0</v>
      </c>
      <c r="M21" s="120">
        <f t="shared" ca="1" si="6"/>
        <v>0</v>
      </c>
      <c r="N21" s="120">
        <f t="shared" ca="1" si="7"/>
        <v>0</v>
      </c>
      <c r="O21" s="120">
        <f t="shared" ca="1" si="8"/>
        <v>0</v>
      </c>
      <c r="P21" s="173">
        <f t="shared" ca="1" si="9"/>
        <v>0</v>
      </c>
      <c r="Q21" s="173">
        <f ca="1">IF(LEN(B21)&gt;0,'7-9'!Q21-'7-9'!P21,"")</f>
        <v>0</v>
      </c>
      <c r="R21" s="174"/>
      <c r="AA21" s="161">
        <f>ROW()</f>
        <v>21</v>
      </c>
      <c r="AB21" s="197" t="e">
        <f t="shared" ca="1" si="10"/>
        <v>#N/A</v>
      </c>
      <c r="AC21" s="197" t="e">
        <f t="shared" ca="1" si="11"/>
        <v>#N/A</v>
      </c>
      <c r="AD21" s="198" t="e">
        <f t="shared" ca="1" si="12"/>
        <v>#N/A</v>
      </c>
      <c r="AE21" s="197" t="e">
        <f t="shared" ca="1" si="13"/>
        <v>#N/A</v>
      </c>
      <c r="AF21" s="198" t="e">
        <f t="shared" ca="1" si="14"/>
        <v>#N/A</v>
      </c>
      <c r="AG21" s="197" t="e">
        <f t="shared" ca="1" si="15"/>
        <v>#N/A</v>
      </c>
      <c r="AH21" s="197" t="e">
        <f t="shared" ca="1" si="16"/>
        <v>#N/A</v>
      </c>
      <c r="AI21" s="199" t="e">
        <f t="shared" ca="1" si="17"/>
        <v>#N/A</v>
      </c>
      <c r="AJ21" s="197" t="e">
        <f t="shared" ca="1" si="18"/>
        <v>#N/A</v>
      </c>
      <c r="AK21" s="197" t="e">
        <f t="shared" ca="1" si="19"/>
        <v>#N/A</v>
      </c>
    </row>
    <row r="22" spans="1:46" ht="27" customHeight="1" x14ac:dyDescent="0.2">
      <c r="A22" s="51">
        <f>'OSNOVNA PLAČA'!A16</f>
        <v>7</v>
      </c>
      <c r="B22" s="157" t="str">
        <f t="shared" ca="1" si="20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1">
        <f ca="1">IF(LEN(B22)&gt;0,SUM('OBRAČUNANA OSNOVNA PLAČA'!N16:P16),"")</f>
        <v>0</v>
      </c>
      <c r="F22" s="55"/>
      <c r="G22" s="55"/>
      <c r="H22" s="55"/>
      <c r="I22" s="55"/>
      <c r="J22" s="55"/>
      <c r="K22" s="172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3">
        <f t="shared" ca="1" si="9"/>
        <v>0</v>
      </c>
      <c r="Q22" s="173">
        <f ca="1">IF(LEN(B22)&gt;0,'7-9'!Q22-'7-9'!P22,"")</f>
        <v>3000</v>
      </c>
      <c r="R22" s="174"/>
      <c r="AA22" s="161">
        <f>ROW()</f>
        <v>22</v>
      </c>
      <c r="AB22" s="197" t="e">
        <f t="shared" ca="1" si="10"/>
        <v>#N/A</v>
      </c>
      <c r="AC22" s="197" t="e">
        <f t="shared" ca="1" si="11"/>
        <v>#N/A</v>
      </c>
      <c r="AD22" s="198" t="e">
        <f t="shared" ca="1" si="12"/>
        <v>#N/A</v>
      </c>
      <c r="AE22" s="197" t="e">
        <f t="shared" ca="1" si="13"/>
        <v>#N/A</v>
      </c>
      <c r="AF22" s="198" t="e">
        <f t="shared" ca="1" si="14"/>
        <v>#N/A</v>
      </c>
      <c r="AG22" s="197" t="e">
        <f t="shared" ca="1" si="15"/>
        <v>#N/A</v>
      </c>
      <c r="AH22" s="197" t="e">
        <f t="shared" ca="1" si="16"/>
        <v>#N/A</v>
      </c>
      <c r="AI22" s="199" t="e">
        <f t="shared" ca="1" si="17"/>
        <v>#N/A</v>
      </c>
      <c r="AJ22" s="197" t="e">
        <f t="shared" ca="1" si="18"/>
        <v>#N/A</v>
      </c>
      <c r="AK22" s="197" t="e">
        <f t="shared" ca="1" si="19"/>
        <v>#N/A</v>
      </c>
    </row>
    <row r="23" spans="1:46" ht="27" customHeight="1" x14ac:dyDescent="0.2">
      <c r="A23" s="51">
        <f>'OSNOVNA PLAČA'!A17</f>
        <v>8</v>
      </c>
      <c r="B23" s="157" t="str">
        <f t="shared" ca="1" si="20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1">
        <f ca="1">IF(LEN(B23)&gt;0,SUM('OBRAČUNANA OSNOVNA PLAČA'!N17:P17),"")</f>
        <v>0</v>
      </c>
      <c r="F23" s="55"/>
      <c r="G23" s="55"/>
      <c r="H23" s="55"/>
      <c r="I23" s="55"/>
      <c r="J23" s="55"/>
      <c r="K23" s="172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3">
        <f t="shared" ca="1" si="9"/>
        <v>0</v>
      </c>
      <c r="Q23" s="173">
        <f ca="1">IF(LEN(B23)&gt;0,'7-9'!Q23-'7-9'!P23,"")</f>
        <v>0</v>
      </c>
      <c r="R23" s="174"/>
      <c r="AA23" s="161">
        <f>ROW()</f>
        <v>23</v>
      </c>
      <c r="AB23" s="197" t="e">
        <f t="shared" ca="1" si="10"/>
        <v>#N/A</v>
      </c>
      <c r="AC23" s="197" t="e">
        <f t="shared" ca="1" si="11"/>
        <v>#N/A</v>
      </c>
      <c r="AD23" s="198" t="e">
        <f t="shared" ca="1" si="12"/>
        <v>#N/A</v>
      </c>
      <c r="AE23" s="197" t="e">
        <f t="shared" ca="1" si="13"/>
        <v>#N/A</v>
      </c>
      <c r="AF23" s="198" t="e">
        <f t="shared" ca="1" si="14"/>
        <v>#N/A</v>
      </c>
      <c r="AG23" s="197" t="e">
        <f t="shared" ca="1" si="15"/>
        <v>#N/A</v>
      </c>
      <c r="AH23" s="197" t="e">
        <f t="shared" ca="1" si="16"/>
        <v>#N/A</v>
      </c>
      <c r="AI23" s="199" t="e">
        <f t="shared" ca="1" si="17"/>
        <v>#N/A</v>
      </c>
      <c r="AJ23" s="197" t="e">
        <f t="shared" ca="1" si="18"/>
        <v>#N/A</v>
      </c>
      <c r="AK23" s="197" t="e">
        <f t="shared" ca="1" si="19"/>
        <v>#N/A</v>
      </c>
    </row>
    <row r="24" spans="1:46" ht="27" customHeight="1" x14ac:dyDescent="0.2">
      <c r="A24" s="51">
        <f>'OSNOVNA PLAČA'!A18</f>
        <v>9</v>
      </c>
      <c r="B24" s="157" t="str">
        <f t="shared" ca="1" si="20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1">
        <f ca="1">IF(LEN(B24)&gt;0,SUM('OBRAČUNANA OSNOVNA PLAČA'!N18:P18),"")</f>
        <v>0</v>
      </c>
      <c r="F24" s="55"/>
      <c r="G24" s="55"/>
      <c r="H24" s="55"/>
      <c r="I24" s="55"/>
      <c r="J24" s="55"/>
      <c r="K24" s="172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3">
        <f t="shared" ca="1" si="9"/>
        <v>0</v>
      </c>
      <c r="Q24" s="173">
        <f ca="1">IF(LEN(B24)&gt;0,'7-9'!Q24-'7-9'!P24,"")</f>
        <v>0</v>
      </c>
      <c r="R24" s="174"/>
      <c r="AA24" s="161">
        <f>ROW()</f>
        <v>24</v>
      </c>
      <c r="AB24" s="197" t="e">
        <f t="shared" ca="1" si="10"/>
        <v>#N/A</v>
      </c>
      <c r="AC24" s="197" t="e">
        <f t="shared" ca="1" si="11"/>
        <v>#N/A</v>
      </c>
      <c r="AD24" s="198" t="e">
        <f t="shared" ca="1" si="12"/>
        <v>#N/A</v>
      </c>
      <c r="AE24" s="197" t="e">
        <f t="shared" ca="1" si="13"/>
        <v>#N/A</v>
      </c>
      <c r="AF24" s="198" t="e">
        <f t="shared" ca="1" si="14"/>
        <v>#N/A</v>
      </c>
      <c r="AG24" s="197" t="e">
        <f t="shared" ca="1" si="15"/>
        <v>#N/A</v>
      </c>
      <c r="AH24" s="197" t="e">
        <f t="shared" ca="1" si="16"/>
        <v>#N/A</v>
      </c>
      <c r="AI24" s="199" t="e">
        <f t="shared" ca="1" si="17"/>
        <v>#N/A</v>
      </c>
      <c r="AJ24" s="197" t="e">
        <f t="shared" ca="1" si="18"/>
        <v>#N/A</v>
      </c>
      <c r="AK24" s="197" t="e">
        <f t="shared" ca="1" si="19"/>
        <v>#N/A</v>
      </c>
    </row>
    <row r="25" spans="1:46" ht="27" customHeight="1" x14ac:dyDescent="0.2">
      <c r="A25" s="51">
        <f>'OSNOVNA PLAČA'!A19</f>
        <v>10</v>
      </c>
      <c r="B25" s="157" t="str">
        <f t="shared" ca="1" si="20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1">
        <f ca="1">IF(LEN(B25)&gt;0,SUM('OBRAČUNANA OSNOVNA PLAČA'!N19:P19),"")</f>
        <v>0</v>
      </c>
      <c r="F25" s="55"/>
      <c r="G25" s="55"/>
      <c r="H25" s="55"/>
      <c r="I25" s="55"/>
      <c r="J25" s="55"/>
      <c r="K25" s="172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3">
        <f t="shared" ca="1" si="9"/>
        <v>0</v>
      </c>
      <c r="Q25" s="173">
        <f ca="1">IF(LEN(B25)&gt;0,'7-9'!Q25-'7-9'!P25,"")</f>
        <v>0</v>
      </c>
      <c r="R25" s="174"/>
      <c r="AA25" s="161">
        <f>ROW()</f>
        <v>25</v>
      </c>
      <c r="AB25" s="197" t="e">
        <f t="shared" ca="1" si="10"/>
        <v>#N/A</v>
      </c>
      <c r="AC25" s="197" t="e">
        <f t="shared" ca="1" si="11"/>
        <v>#N/A</v>
      </c>
      <c r="AD25" s="198" t="e">
        <f t="shared" ca="1" si="12"/>
        <v>#N/A</v>
      </c>
      <c r="AE25" s="197" t="e">
        <f t="shared" ca="1" si="13"/>
        <v>#N/A</v>
      </c>
      <c r="AF25" s="198" t="e">
        <f t="shared" ca="1" si="14"/>
        <v>#N/A</v>
      </c>
      <c r="AG25" s="197" t="e">
        <f t="shared" ca="1" si="15"/>
        <v>#N/A</v>
      </c>
      <c r="AH25" s="197" t="e">
        <f t="shared" ca="1" si="16"/>
        <v>#N/A</v>
      </c>
      <c r="AI25" s="199" t="e">
        <f t="shared" ca="1" si="17"/>
        <v>#N/A</v>
      </c>
      <c r="AJ25" s="197" t="e">
        <f t="shared" ca="1" si="18"/>
        <v>#N/A</v>
      </c>
      <c r="AK25" s="197" t="e">
        <f t="shared" ca="1" si="19"/>
        <v>#N/A</v>
      </c>
    </row>
    <row r="26" spans="1:46" ht="27" customHeight="1" x14ac:dyDescent="0.2">
      <c r="A26" s="51">
        <f>'OSNOVNA PLAČA'!A20</f>
        <v>11</v>
      </c>
      <c r="B26" s="157" t="str">
        <f t="shared" ca="1" si="20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1">
        <f ca="1">IF(LEN(B26)&gt;0,SUM('OBRAČUNANA OSNOVNA PLAČA'!N20:P20),"")</f>
        <v>6000</v>
      </c>
      <c r="F26" s="55"/>
      <c r="G26" s="55"/>
      <c r="H26" s="55"/>
      <c r="I26" s="55"/>
      <c r="J26" s="55"/>
      <c r="K26" s="172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3">
        <f t="shared" ca="1" si="9"/>
        <v>0</v>
      </c>
      <c r="Q26" s="173">
        <f ca="1">IF(LEN(B26)&gt;0,'7-9'!Q26-'7-9'!P26,"")</f>
        <v>3000</v>
      </c>
      <c r="R26" s="174"/>
      <c r="AA26" s="161">
        <f>ROW()</f>
        <v>26</v>
      </c>
      <c r="AB26" s="197" t="e">
        <f t="shared" ca="1" si="10"/>
        <v>#N/A</v>
      </c>
      <c r="AC26" s="197" t="e">
        <f t="shared" ca="1" si="11"/>
        <v>#N/A</v>
      </c>
      <c r="AD26" s="198" t="e">
        <f t="shared" ca="1" si="12"/>
        <v>#N/A</v>
      </c>
      <c r="AE26" s="197" t="e">
        <f t="shared" ca="1" si="13"/>
        <v>#N/A</v>
      </c>
      <c r="AF26" s="198" t="e">
        <f t="shared" ca="1" si="14"/>
        <v>#N/A</v>
      </c>
      <c r="AG26" s="197" t="e">
        <f t="shared" ca="1" si="15"/>
        <v>#N/A</v>
      </c>
      <c r="AH26" s="197" t="e">
        <f t="shared" ca="1" si="16"/>
        <v>#N/A</v>
      </c>
      <c r="AI26" s="199" t="e">
        <f t="shared" ca="1" si="17"/>
        <v>#N/A</v>
      </c>
      <c r="AJ26" s="197" t="e">
        <f t="shared" ca="1" si="18"/>
        <v>#N/A</v>
      </c>
      <c r="AK26" s="197" t="e">
        <f t="shared" ca="1" si="19"/>
        <v>#N/A</v>
      </c>
    </row>
    <row r="27" spans="1:46" ht="27" customHeight="1" x14ac:dyDescent="0.2">
      <c r="A27" s="51">
        <f>'OSNOVNA PLAČA'!A21</f>
        <v>12</v>
      </c>
      <c r="B27" s="157" t="str">
        <f t="shared" ca="1" si="20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1">
        <f ca="1">IF(LEN(B27)&gt;0,SUM('OBRAČUNANA OSNOVNA PLAČA'!N21:P21),"")</f>
        <v>0</v>
      </c>
      <c r="F27" s="55"/>
      <c r="G27" s="55"/>
      <c r="H27" s="55"/>
      <c r="I27" s="55"/>
      <c r="J27" s="55"/>
      <c r="K27" s="172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3">
        <f t="shared" ca="1" si="9"/>
        <v>0</v>
      </c>
      <c r="Q27" s="173">
        <f ca="1">IF(LEN(B27)&gt;0,'7-9'!Q27-'7-9'!P27,"")</f>
        <v>0</v>
      </c>
      <c r="R27" s="174"/>
      <c r="AA27" s="161">
        <f>ROW()</f>
        <v>27</v>
      </c>
      <c r="AB27" s="197" t="e">
        <f t="shared" ca="1" si="10"/>
        <v>#N/A</v>
      </c>
      <c r="AC27" s="197" t="e">
        <f t="shared" ca="1" si="11"/>
        <v>#N/A</v>
      </c>
      <c r="AD27" s="198" t="e">
        <f t="shared" ca="1" si="12"/>
        <v>#N/A</v>
      </c>
      <c r="AE27" s="197" t="e">
        <f t="shared" ca="1" si="13"/>
        <v>#N/A</v>
      </c>
      <c r="AF27" s="198" t="e">
        <f t="shared" ca="1" si="14"/>
        <v>#N/A</v>
      </c>
      <c r="AG27" s="197" t="e">
        <f t="shared" ca="1" si="15"/>
        <v>#N/A</v>
      </c>
      <c r="AH27" s="197" t="e">
        <f t="shared" ca="1" si="16"/>
        <v>#N/A</v>
      </c>
      <c r="AI27" s="199" t="e">
        <f t="shared" ca="1" si="17"/>
        <v>#N/A</v>
      </c>
      <c r="AJ27" s="197" t="e">
        <f t="shared" ca="1" si="18"/>
        <v>#N/A</v>
      </c>
      <c r="AK27" s="197" t="e">
        <f t="shared" ca="1" si="19"/>
        <v>#N/A</v>
      </c>
    </row>
    <row r="28" spans="1:46" ht="27" customHeight="1" x14ac:dyDescent="0.2">
      <c r="A28" s="51">
        <f>'OSNOVNA PLAČA'!A22</f>
        <v>13</v>
      </c>
      <c r="B28" s="157" t="str">
        <f t="shared" ca="1" si="20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1">
        <f ca="1">IF(LEN(B28)&gt;0,SUM('OBRAČUNANA OSNOVNA PLAČA'!N22:P22),"")</f>
        <v>0</v>
      </c>
      <c r="F28" s="55"/>
      <c r="G28" s="55"/>
      <c r="H28" s="55"/>
      <c r="I28" s="55"/>
      <c r="J28" s="55"/>
      <c r="K28" s="172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3">
        <f t="shared" ca="1" si="9"/>
        <v>0</v>
      </c>
      <c r="Q28" s="173">
        <f ca="1">IF(LEN(B28)&gt;0,'7-9'!Q28-'7-9'!P28,"")</f>
        <v>0</v>
      </c>
      <c r="R28" s="174"/>
      <c r="AA28" s="161">
        <f>ROW()</f>
        <v>28</v>
      </c>
      <c r="AB28" s="197" t="e">
        <f t="shared" ca="1" si="10"/>
        <v>#N/A</v>
      </c>
      <c r="AC28" s="197" t="e">
        <f t="shared" ca="1" si="11"/>
        <v>#N/A</v>
      </c>
      <c r="AD28" s="198" t="e">
        <f t="shared" ca="1" si="12"/>
        <v>#N/A</v>
      </c>
      <c r="AE28" s="197" t="e">
        <f t="shared" ca="1" si="13"/>
        <v>#N/A</v>
      </c>
      <c r="AF28" s="198" t="e">
        <f t="shared" ca="1" si="14"/>
        <v>#N/A</v>
      </c>
      <c r="AG28" s="197" t="e">
        <f t="shared" ca="1" si="15"/>
        <v>#N/A</v>
      </c>
      <c r="AH28" s="197" t="e">
        <f t="shared" ca="1" si="16"/>
        <v>#N/A</v>
      </c>
      <c r="AI28" s="199" t="e">
        <f t="shared" ca="1" si="17"/>
        <v>#N/A</v>
      </c>
      <c r="AJ28" s="197" t="e">
        <f t="shared" ca="1" si="18"/>
        <v>#N/A</v>
      </c>
      <c r="AK28" s="197" t="e">
        <f t="shared" ca="1" si="19"/>
        <v>#N/A</v>
      </c>
    </row>
    <row r="29" spans="1:46" ht="27" customHeight="1" x14ac:dyDescent="0.2">
      <c r="A29" s="51">
        <f>'OSNOVNA PLAČA'!A23</f>
        <v>14</v>
      </c>
      <c r="B29" s="157" t="str">
        <f t="shared" ca="1" si="20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1">
        <f ca="1">IF(LEN(B29)&gt;0,SUM('OBRAČUNANA OSNOVNA PLAČA'!N23:P23),"")</f>
        <v>0</v>
      </c>
      <c r="F29" s="55"/>
      <c r="G29" s="55"/>
      <c r="H29" s="55"/>
      <c r="I29" s="55"/>
      <c r="J29" s="55"/>
      <c r="K29" s="172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3">
        <f t="shared" ca="1" si="9"/>
        <v>0</v>
      </c>
      <c r="Q29" s="173">
        <f ca="1">IF(LEN(B29)&gt;0,'7-9'!Q29-'7-9'!P29,"")</f>
        <v>0</v>
      </c>
      <c r="R29" s="174"/>
      <c r="AA29" s="161">
        <f>ROW()</f>
        <v>29</v>
      </c>
      <c r="AB29" s="197" t="e">
        <f t="shared" ca="1" si="10"/>
        <v>#N/A</v>
      </c>
      <c r="AC29" s="197" t="e">
        <f t="shared" ca="1" si="11"/>
        <v>#N/A</v>
      </c>
      <c r="AD29" s="198" t="e">
        <f t="shared" ca="1" si="12"/>
        <v>#N/A</v>
      </c>
      <c r="AE29" s="197" t="e">
        <f t="shared" ca="1" si="13"/>
        <v>#N/A</v>
      </c>
      <c r="AF29" s="198" t="e">
        <f t="shared" ca="1" si="14"/>
        <v>#N/A</v>
      </c>
      <c r="AG29" s="197" t="e">
        <f t="shared" ca="1" si="15"/>
        <v>#N/A</v>
      </c>
      <c r="AH29" s="197" t="e">
        <f t="shared" ca="1" si="16"/>
        <v>#N/A</v>
      </c>
      <c r="AI29" s="199" t="e">
        <f t="shared" ca="1" si="17"/>
        <v>#N/A</v>
      </c>
      <c r="AJ29" s="197" t="e">
        <f t="shared" ca="1" si="18"/>
        <v>#N/A</v>
      </c>
      <c r="AK29" s="197" t="e">
        <f t="shared" ca="1" si="19"/>
        <v>#N/A</v>
      </c>
    </row>
    <row r="30" spans="1:46" ht="27" customHeight="1" x14ac:dyDescent="0.2">
      <c r="A30" s="51">
        <f>'OSNOVNA PLAČA'!A24</f>
        <v>15</v>
      </c>
      <c r="B30" s="157" t="str">
        <f t="shared" ca="1" si="20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1">
        <f ca="1">IF(LEN(B30)&gt;0,SUM('OBRAČUNANA OSNOVNA PLAČA'!N24:P24),"")</f>
        <v>0</v>
      </c>
      <c r="F30" s="55"/>
      <c r="G30" s="55"/>
      <c r="H30" s="55"/>
      <c r="I30" s="55"/>
      <c r="J30" s="55"/>
      <c r="K30" s="172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3">
        <f t="shared" ca="1" si="9"/>
        <v>0</v>
      </c>
      <c r="Q30" s="173">
        <f ca="1">IF(LEN(B30)&gt;0,'7-9'!Q30-'7-9'!P30,"")</f>
        <v>0</v>
      </c>
      <c r="R30" s="174"/>
      <c r="AA30" s="161">
        <f>ROW()</f>
        <v>30</v>
      </c>
      <c r="AB30" s="197" t="e">
        <f t="shared" ca="1" si="10"/>
        <v>#N/A</v>
      </c>
      <c r="AC30" s="197" t="e">
        <f t="shared" ca="1" si="11"/>
        <v>#N/A</v>
      </c>
      <c r="AD30" s="198" t="e">
        <f t="shared" ca="1" si="12"/>
        <v>#N/A</v>
      </c>
      <c r="AE30" s="197" t="e">
        <f t="shared" ca="1" si="13"/>
        <v>#N/A</v>
      </c>
      <c r="AF30" s="198" t="e">
        <f t="shared" ca="1" si="14"/>
        <v>#N/A</v>
      </c>
      <c r="AG30" s="197" t="e">
        <f t="shared" ca="1" si="15"/>
        <v>#N/A</v>
      </c>
      <c r="AH30" s="197" t="e">
        <f t="shared" ca="1" si="16"/>
        <v>#N/A</v>
      </c>
      <c r="AI30" s="199" t="e">
        <f t="shared" ca="1" si="17"/>
        <v>#N/A</v>
      </c>
      <c r="AJ30" s="197" t="e">
        <f t="shared" ca="1" si="18"/>
        <v>#N/A</v>
      </c>
      <c r="AK30" s="197" t="e">
        <f t="shared" ca="1" si="19"/>
        <v>#N/A</v>
      </c>
    </row>
    <row r="31" spans="1:46" ht="27" customHeight="1" x14ac:dyDescent="0.2">
      <c r="A31" s="51">
        <f>'OSNOVNA PLAČA'!A25</f>
        <v>16</v>
      </c>
      <c r="B31" s="157" t="str">
        <f t="shared" ca="1" si="20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1">
        <f ca="1">IF(LEN(B31)&gt;0,SUM('OBRAČUNANA OSNOVNA PLAČA'!N25:P25),"")</f>
        <v>0</v>
      </c>
      <c r="F31" s="55"/>
      <c r="G31" s="55"/>
      <c r="H31" s="55"/>
      <c r="I31" s="55"/>
      <c r="J31" s="55"/>
      <c r="K31" s="172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3">
        <f t="shared" ca="1" si="9"/>
        <v>0</v>
      </c>
      <c r="Q31" s="173">
        <f ca="1">IF(LEN(B31)&gt;0,'7-9'!Q31-'7-9'!P31,"")</f>
        <v>0</v>
      </c>
      <c r="R31" s="174"/>
      <c r="AA31" s="161">
        <f>ROW()</f>
        <v>31</v>
      </c>
      <c r="AB31" s="197" t="e">
        <f t="shared" ca="1" si="10"/>
        <v>#N/A</v>
      </c>
      <c r="AC31" s="197" t="e">
        <f t="shared" ca="1" si="11"/>
        <v>#N/A</v>
      </c>
      <c r="AD31" s="198" t="e">
        <f t="shared" ca="1" si="12"/>
        <v>#N/A</v>
      </c>
      <c r="AE31" s="197" t="e">
        <f t="shared" ca="1" si="13"/>
        <v>#N/A</v>
      </c>
      <c r="AF31" s="198" t="e">
        <f t="shared" ca="1" si="14"/>
        <v>#N/A</v>
      </c>
      <c r="AG31" s="197" t="e">
        <f t="shared" ca="1" si="15"/>
        <v>#N/A</v>
      </c>
      <c r="AH31" s="197" t="e">
        <f t="shared" ca="1" si="16"/>
        <v>#N/A</v>
      </c>
      <c r="AI31" s="199" t="e">
        <f t="shared" ca="1" si="17"/>
        <v>#N/A</v>
      </c>
      <c r="AJ31" s="197" t="e">
        <f t="shared" ca="1" si="18"/>
        <v>#N/A</v>
      </c>
      <c r="AK31" s="197" t="e">
        <f t="shared" ca="1" si="19"/>
        <v>#N/A</v>
      </c>
    </row>
    <row r="32" spans="1:46" ht="27" customHeight="1" x14ac:dyDescent="0.2">
      <c r="A32" s="51">
        <f>'OSNOVNA PLAČA'!A26</f>
        <v>17</v>
      </c>
      <c r="B32" s="157" t="str">
        <f t="shared" ca="1" si="20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1">
        <f ca="1">IF(LEN(B32)&gt;0,SUM('OBRAČUNANA OSNOVNA PLAČA'!N26:P26),"")</f>
        <v>0</v>
      </c>
      <c r="F32" s="55"/>
      <c r="G32" s="55"/>
      <c r="H32" s="55"/>
      <c r="I32" s="55"/>
      <c r="J32" s="55"/>
      <c r="K32" s="172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3">
        <f t="shared" ca="1" si="9"/>
        <v>0</v>
      </c>
      <c r="Q32" s="173">
        <f ca="1">IF(LEN(B32)&gt;0,'7-9'!Q32-'7-9'!P32,"")</f>
        <v>0</v>
      </c>
      <c r="R32" s="174"/>
      <c r="AA32" s="161">
        <f>ROW()</f>
        <v>32</v>
      </c>
      <c r="AB32" s="197" t="e">
        <f t="shared" ca="1" si="10"/>
        <v>#N/A</v>
      </c>
      <c r="AC32" s="197" t="e">
        <f t="shared" ca="1" si="11"/>
        <v>#N/A</v>
      </c>
      <c r="AD32" s="198" t="e">
        <f t="shared" ca="1" si="12"/>
        <v>#N/A</v>
      </c>
      <c r="AE32" s="197" t="e">
        <f t="shared" ca="1" si="13"/>
        <v>#N/A</v>
      </c>
      <c r="AF32" s="198" t="e">
        <f t="shared" ca="1" si="14"/>
        <v>#N/A</v>
      </c>
      <c r="AG32" s="197" t="e">
        <f t="shared" ca="1" si="15"/>
        <v>#N/A</v>
      </c>
      <c r="AH32" s="197" t="e">
        <f t="shared" ca="1" si="16"/>
        <v>#N/A</v>
      </c>
      <c r="AI32" s="199" t="e">
        <f t="shared" ca="1" si="17"/>
        <v>#N/A</v>
      </c>
      <c r="AJ32" s="197" t="e">
        <f t="shared" ca="1" si="18"/>
        <v>#N/A</v>
      </c>
      <c r="AK32" s="197" t="e">
        <f t="shared" ca="1" si="19"/>
        <v>#N/A</v>
      </c>
    </row>
    <row r="33" spans="1:37" ht="27" customHeight="1" x14ac:dyDescent="0.2">
      <c r="A33" s="51">
        <f>'OSNOVNA PLAČA'!A27</f>
        <v>18</v>
      </c>
      <c r="B33" s="157" t="str">
        <f t="shared" ca="1" si="20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1">
        <f ca="1">IF(LEN(B33)&gt;0,SUM('OBRAČUNANA OSNOVNA PLAČA'!N27:P27),"")</f>
        <v>0</v>
      </c>
      <c r="F33" s="55"/>
      <c r="G33" s="55"/>
      <c r="H33" s="55"/>
      <c r="I33" s="55"/>
      <c r="J33" s="55"/>
      <c r="K33" s="172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3">
        <f t="shared" ca="1" si="9"/>
        <v>0</v>
      </c>
      <c r="Q33" s="173">
        <f ca="1">IF(LEN(B33)&gt;0,'7-9'!Q33-'7-9'!P33,"")</f>
        <v>0</v>
      </c>
      <c r="R33" s="174"/>
      <c r="AA33" s="161">
        <f>ROW()</f>
        <v>33</v>
      </c>
      <c r="AB33" s="197" t="e">
        <f t="shared" ca="1" si="10"/>
        <v>#N/A</v>
      </c>
      <c r="AC33" s="197" t="e">
        <f t="shared" ca="1" si="11"/>
        <v>#N/A</v>
      </c>
      <c r="AD33" s="198" t="e">
        <f t="shared" ca="1" si="12"/>
        <v>#N/A</v>
      </c>
      <c r="AE33" s="197" t="e">
        <f t="shared" ca="1" si="13"/>
        <v>#N/A</v>
      </c>
      <c r="AF33" s="198" t="e">
        <f t="shared" ca="1" si="14"/>
        <v>#N/A</v>
      </c>
      <c r="AG33" s="197" t="e">
        <f t="shared" ca="1" si="15"/>
        <v>#N/A</v>
      </c>
      <c r="AH33" s="197" t="e">
        <f t="shared" ca="1" si="16"/>
        <v>#N/A</v>
      </c>
      <c r="AI33" s="199" t="e">
        <f t="shared" ca="1" si="17"/>
        <v>#N/A</v>
      </c>
      <c r="AJ33" s="197" t="e">
        <f t="shared" ca="1" si="18"/>
        <v>#N/A</v>
      </c>
      <c r="AK33" s="197" t="e">
        <f t="shared" ca="1" si="19"/>
        <v>#N/A</v>
      </c>
    </row>
    <row r="34" spans="1:37" ht="27" customHeight="1" x14ac:dyDescent="0.2">
      <c r="A34" s="51">
        <f>'OSNOVNA PLAČA'!A28</f>
        <v>19</v>
      </c>
      <c r="B34" s="157" t="str">
        <f t="shared" ca="1" si="20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1">
        <f ca="1">IF(LEN(B34)&gt;0,SUM('OBRAČUNANA OSNOVNA PLAČA'!N28:P28),"")</f>
        <v>0</v>
      </c>
      <c r="F34" s="55"/>
      <c r="G34" s="55"/>
      <c r="H34" s="55"/>
      <c r="I34" s="55"/>
      <c r="J34" s="55"/>
      <c r="K34" s="172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3">
        <f t="shared" ca="1" si="9"/>
        <v>0</v>
      </c>
      <c r="Q34" s="173">
        <f ca="1">IF(LEN(B34)&gt;0,'7-9'!Q34-'7-9'!P34,"")</f>
        <v>0</v>
      </c>
      <c r="R34" s="174"/>
      <c r="AA34" s="161">
        <f>ROW()</f>
        <v>34</v>
      </c>
      <c r="AB34" s="197" t="e">
        <f t="shared" ca="1" si="10"/>
        <v>#N/A</v>
      </c>
      <c r="AC34" s="197" t="e">
        <f t="shared" ca="1" si="11"/>
        <v>#N/A</v>
      </c>
      <c r="AD34" s="198" t="e">
        <f t="shared" ca="1" si="12"/>
        <v>#N/A</v>
      </c>
      <c r="AE34" s="197" t="e">
        <f t="shared" ca="1" si="13"/>
        <v>#N/A</v>
      </c>
      <c r="AF34" s="198" t="e">
        <f t="shared" ca="1" si="14"/>
        <v>#N/A</v>
      </c>
      <c r="AG34" s="197" t="e">
        <f t="shared" ca="1" si="15"/>
        <v>#N/A</v>
      </c>
      <c r="AH34" s="197" t="e">
        <f t="shared" ca="1" si="16"/>
        <v>#N/A</v>
      </c>
      <c r="AI34" s="199" t="e">
        <f t="shared" ca="1" si="17"/>
        <v>#N/A</v>
      </c>
      <c r="AJ34" s="197" t="e">
        <f t="shared" ca="1" si="18"/>
        <v>#N/A</v>
      </c>
      <c r="AK34" s="197" t="e">
        <f t="shared" ca="1" si="19"/>
        <v>#N/A</v>
      </c>
    </row>
    <row r="35" spans="1:37" ht="27" customHeight="1" x14ac:dyDescent="0.2">
      <c r="A35" s="51">
        <f>'OSNOVNA PLAČA'!A29</f>
        <v>20</v>
      </c>
      <c r="B35" s="157" t="str">
        <f t="shared" ca="1" si="20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1">
        <f ca="1">IF(LEN(B35)&gt;0,SUM('OBRAČUNANA OSNOVNA PLAČA'!N29:P29),"")</f>
        <v>0</v>
      </c>
      <c r="F35" s="55"/>
      <c r="G35" s="55"/>
      <c r="H35" s="55"/>
      <c r="I35" s="55"/>
      <c r="J35" s="55"/>
      <c r="K35" s="172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3">
        <f t="shared" ca="1" si="9"/>
        <v>0</v>
      </c>
      <c r="Q35" s="173">
        <f ca="1">IF(LEN(B35)&gt;0,'7-9'!Q35-'7-9'!P35,"")</f>
        <v>0</v>
      </c>
      <c r="R35" s="174"/>
      <c r="AA35" s="161">
        <f>ROW()</f>
        <v>35</v>
      </c>
      <c r="AB35" s="197" t="e">
        <f t="shared" ca="1" si="10"/>
        <v>#N/A</v>
      </c>
      <c r="AC35" s="197" t="e">
        <f t="shared" ca="1" si="11"/>
        <v>#N/A</v>
      </c>
      <c r="AD35" s="198" t="e">
        <f t="shared" ca="1" si="12"/>
        <v>#N/A</v>
      </c>
      <c r="AE35" s="197" t="e">
        <f t="shared" ca="1" si="13"/>
        <v>#N/A</v>
      </c>
      <c r="AF35" s="198" t="e">
        <f t="shared" ca="1" si="14"/>
        <v>#N/A</v>
      </c>
      <c r="AG35" s="197" t="e">
        <f t="shared" ca="1" si="15"/>
        <v>#N/A</v>
      </c>
      <c r="AH35" s="197" t="e">
        <f t="shared" ca="1" si="16"/>
        <v>#N/A</v>
      </c>
      <c r="AI35" s="199" t="e">
        <f t="shared" ca="1" si="17"/>
        <v>#N/A</v>
      </c>
      <c r="AJ35" s="197" t="e">
        <f t="shared" ca="1" si="18"/>
        <v>#N/A</v>
      </c>
      <c r="AK35" s="197" t="e">
        <f t="shared" ca="1" si="19"/>
        <v>#N/A</v>
      </c>
    </row>
    <row r="36" spans="1:37" ht="27" customHeight="1" x14ac:dyDescent="0.2">
      <c r="A36" s="51">
        <f>'OSNOVNA PLAČA'!A30</f>
        <v>21</v>
      </c>
      <c r="B36" s="157" t="str">
        <f t="shared" ca="1" si="20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1">
        <f ca="1">IF(LEN(B36)&gt;0,SUM('OBRAČUNANA OSNOVNA PLAČA'!N30:P30),"")</f>
        <v>0</v>
      </c>
      <c r="F36" s="55"/>
      <c r="G36" s="55"/>
      <c r="H36" s="55"/>
      <c r="I36" s="55"/>
      <c r="J36" s="55"/>
      <c r="K36" s="172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3">
        <f t="shared" ca="1" si="9"/>
        <v>0</v>
      </c>
      <c r="Q36" s="173">
        <f ca="1">IF(LEN(B36)&gt;0,'7-9'!Q36-'7-9'!P36,"")</f>
        <v>0</v>
      </c>
      <c r="R36" s="174"/>
      <c r="AA36" s="161">
        <f>ROW()</f>
        <v>36</v>
      </c>
      <c r="AB36" s="197" t="e">
        <f t="shared" ca="1" si="10"/>
        <v>#N/A</v>
      </c>
      <c r="AC36" s="197" t="e">
        <f t="shared" ca="1" si="11"/>
        <v>#N/A</v>
      </c>
      <c r="AD36" s="198" t="e">
        <f t="shared" ca="1" si="12"/>
        <v>#N/A</v>
      </c>
      <c r="AE36" s="197" t="e">
        <f t="shared" ca="1" si="13"/>
        <v>#N/A</v>
      </c>
      <c r="AF36" s="198" t="e">
        <f t="shared" ca="1" si="14"/>
        <v>#N/A</v>
      </c>
      <c r="AG36" s="197" t="e">
        <f t="shared" ca="1" si="15"/>
        <v>#N/A</v>
      </c>
      <c r="AH36" s="197" t="e">
        <f t="shared" ca="1" si="16"/>
        <v>#N/A</v>
      </c>
      <c r="AI36" s="199" t="e">
        <f t="shared" ca="1" si="17"/>
        <v>#N/A</v>
      </c>
      <c r="AJ36" s="197" t="e">
        <f t="shared" ca="1" si="18"/>
        <v>#N/A</v>
      </c>
      <c r="AK36" s="197" t="e">
        <f t="shared" ca="1" si="19"/>
        <v>#N/A</v>
      </c>
    </row>
    <row r="37" spans="1:37" ht="27" customHeight="1" x14ac:dyDescent="0.2">
      <c r="A37" s="51">
        <f>'OSNOVNA PLAČA'!A31</f>
        <v>22</v>
      </c>
      <c r="B37" s="157" t="str">
        <f t="shared" ca="1" si="20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1">
        <f ca="1">IF(LEN(B37)&gt;0,SUM('OBRAČUNANA OSNOVNA PLAČA'!N31:P31),"")</f>
        <v>0</v>
      </c>
      <c r="F37" s="55"/>
      <c r="G37" s="55"/>
      <c r="H37" s="55"/>
      <c r="I37" s="55"/>
      <c r="J37" s="55"/>
      <c r="K37" s="172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3">
        <f t="shared" ca="1" si="9"/>
        <v>0</v>
      </c>
      <c r="Q37" s="173">
        <f ca="1">IF(LEN(B37)&gt;0,'7-9'!Q37-'7-9'!P37,"")</f>
        <v>0</v>
      </c>
      <c r="R37" s="174"/>
      <c r="AA37" s="161">
        <f>ROW()</f>
        <v>37</v>
      </c>
      <c r="AB37" s="197" t="e">
        <f t="shared" ca="1" si="10"/>
        <v>#N/A</v>
      </c>
      <c r="AC37" s="197" t="e">
        <f t="shared" ca="1" si="11"/>
        <v>#N/A</v>
      </c>
      <c r="AD37" s="198" t="e">
        <f t="shared" ca="1" si="12"/>
        <v>#N/A</v>
      </c>
      <c r="AE37" s="197" t="e">
        <f t="shared" ca="1" si="13"/>
        <v>#N/A</v>
      </c>
      <c r="AF37" s="198" t="e">
        <f t="shared" ca="1" si="14"/>
        <v>#N/A</v>
      </c>
      <c r="AG37" s="197" t="e">
        <f t="shared" ca="1" si="15"/>
        <v>#N/A</v>
      </c>
      <c r="AH37" s="197" t="e">
        <f t="shared" ca="1" si="16"/>
        <v>#N/A</v>
      </c>
      <c r="AI37" s="199" t="e">
        <f t="shared" ca="1" si="17"/>
        <v>#N/A</v>
      </c>
      <c r="AJ37" s="197" t="e">
        <f t="shared" ca="1" si="18"/>
        <v>#N/A</v>
      </c>
      <c r="AK37" s="197" t="e">
        <f t="shared" ca="1" si="19"/>
        <v>#N/A</v>
      </c>
    </row>
    <row r="38" spans="1:37" ht="27" customHeight="1" x14ac:dyDescent="0.2">
      <c r="A38" s="51">
        <f>'OSNOVNA PLAČA'!A32</f>
        <v>23</v>
      </c>
      <c r="B38" s="157" t="str">
        <f t="shared" ca="1" si="20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1">
        <f ca="1">IF(LEN(B38)&gt;0,SUM('OBRAČUNANA OSNOVNA PLAČA'!N32:P32),"")</f>
        <v>0</v>
      </c>
      <c r="F38" s="55"/>
      <c r="G38" s="55"/>
      <c r="H38" s="55"/>
      <c r="I38" s="55"/>
      <c r="J38" s="55"/>
      <c r="K38" s="172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3">
        <f t="shared" ca="1" si="9"/>
        <v>0</v>
      </c>
      <c r="Q38" s="173">
        <f ca="1">IF(LEN(B38)&gt;0,'7-9'!Q38-'7-9'!P38,"")</f>
        <v>0</v>
      </c>
      <c r="R38" s="174"/>
      <c r="AA38" s="161">
        <f>ROW()</f>
        <v>38</v>
      </c>
      <c r="AB38" s="197" t="e">
        <f t="shared" ca="1" si="10"/>
        <v>#N/A</v>
      </c>
      <c r="AC38" s="197" t="e">
        <f t="shared" ca="1" si="11"/>
        <v>#N/A</v>
      </c>
      <c r="AD38" s="198" t="e">
        <f t="shared" ca="1" si="12"/>
        <v>#N/A</v>
      </c>
      <c r="AE38" s="197" t="e">
        <f t="shared" ca="1" si="13"/>
        <v>#N/A</v>
      </c>
      <c r="AF38" s="198" t="e">
        <f t="shared" ca="1" si="14"/>
        <v>#N/A</v>
      </c>
      <c r="AG38" s="197" t="e">
        <f t="shared" ca="1" si="15"/>
        <v>#N/A</v>
      </c>
      <c r="AH38" s="197" t="e">
        <f t="shared" ca="1" si="16"/>
        <v>#N/A</v>
      </c>
      <c r="AI38" s="199" t="e">
        <f t="shared" ca="1" si="17"/>
        <v>#N/A</v>
      </c>
      <c r="AJ38" s="197" t="e">
        <f t="shared" ca="1" si="18"/>
        <v>#N/A</v>
      </c>
      <c r="AK38" s="197" t="e">
        <f t="shared" ca="1" si="19"/>
        <v>#N/A</v>
      </c>
    </row>
    <row r="39" spans="1:37" ht="27" customHeight="1" x14ac:dyDescent="0.2">
      <c r="A39" s="51">
        <f>'OSNOVNA PLAČA'!A33</f>
        <v>24</v>
      </c>
      <c r="B39" s="157" t="str">
        <f t="shared" ca="1" si="20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1">
        <f ca="1">IF(LEN(B39)&gt;0,SUM('OBRAČUNANA OSNOVNA PLAČA'!N33:P33),"")</f>
        <v>0</v>
      </c>
      <c r="F39" s="55"/>
      <c r="G39" s="55"/>
      <c r="H39" s="55"/>
      <c r="I39" s="55"/>
      <c r="J39" s="55"/>
      <c r="K39" s="172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3">
        <f t="shared" ca="1" si="9"/>
        <v>0</v>
      </c>
      <c r="Q39" s="173">
        <f ca="1">IF(LEN(B39)&gt;0,'7-9'!Q39-'7-9'!P39,"")</f>
        <v>0</v>
      </c>
      <c r="R39" s="174"/>
      <c r="AA39" s="161">
        <f>ROW()</f>
        <v>39</v>
      </c>
      <c r="AB39" s="197" t="e">
        <f t="shared" ca="1" si="10"/>
        <v>#N/A</v>
      </c>
      <c r="AC39" s="197" t="e">
        <f t="shared" ca="1" si="11"/>
        <v>#N/A</v>
      </c>
      <c r="AD39" s="198" t="e">
        <f t="shared" ca="1" si="12"/>
        <v>#N/A</v>
      </c>
      <c r="AE39" s="197" t="e">
        <f t="shared" ca="1" si="13"/>
        <v>#N/A</v>
      </c>
      <c r="AF39" s="198" t="e">
        <f t="shared" ca="1" si="14"/>
        <v>#N/A</v>
      </c>
      <c r="AG39" s="197" t="e">
        <f t="shared" ca="1" si="15"/>
        <v>#N/A</v>
      </c>
      <c r="AH39" s="197" t="e">
        <f t="shared" ca="1" si="16"/>
        <v>#N/A</v>
      </c>
      <c r="AI39" s="199" t="e">
        <f t="shared" ca="1" si="17"/>
        <v>#N/A</v>
      </c>
      <c r="AJ39" s="197" t="e">
        <f t="shared" ca="1" si="18"/>
        <v>#N/A</v>
      </c>
      <c r="AK39" s="197" t="e">
        <f t="shared" ca="1" si="19"/>
        <v>#N/A</v>
      </c>
    </row>
    <row r="40" spans="1:37" ht="27" customHeight="1" x14ac:dyDescent="0.2">
      <c r="A40" s="51">
        <f>'OSNOVNA PLAČA'!A34</f>
        <v>25</v>
      </c>
      <c r="B40" s="157" t="str">
        <f t="shared" ca="1" si="20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1">
        <f ca="1">IF(LEN(B40)&gt;0,SUM('OBRAČUNANA OSNOVNA PLAČA'!N34:P34),"")</f>
        <v>0</v>
      </c>
      <c r="F40" s="55"/>
      <c r="G40" s="55"/>
      <c r="H40" s="55"/>
      <c r="I40" s="55"/>
      <c r="J40" s="55"/>
      <c r="K40" s="172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3">
        <f t="shared" ca="1" si="9"/>
        <v>0</v>
      </c>
      <c r="Q40" s="173">
        <f ca="1">IF(LEN(B40)&gt;0,'7-9'!Q40-'7-9'!P40,"")</f>
        <v>0</v>
      </c>
      <c r="R40" s="174"/>
      <c r="AA40" s="161">
        <f>ROW()</f>
        <v>40</v>
      </c>
      <c r="AB40" s="197" t="e">
        <f t="shared" ca="1" si="10"/>
        <v>#N/A</v>
      </c>
      <c r="AC40" s="197" t="e">
        <f t="shared" ca="1" si="11"/>
        <v>#N/A</v>
      </c>
      <c r="AD40" s="198" t="e">
        <f t="shared" ca="1" si="12"/>
        <v>#N/A</v>
      </c>
      <c r="AE40" s="197" t="e">
        <f t="shared" ca="1" si="13"/>
        <v>#N/A</v>
      </c>
      <c r="AF40" s="198" t="e">
        <f t="shared" ca="1" si="14"/>
        <v>#N/A</v>
      </c>
      <c r="AG40" s="197" t="e">
        <f t="shared" ca="1" si="15"/>
        <v>#N/A</v>
      </c>
      <c r="AH40" s="197" t="e">
        <f t="shared" ca="1" si="16"/>
        <v>#N/A</v>
      </c>
      <c r="AI40" s="199" t="e">
        <f t="shared" ca="1" si="17"/>
        <v>#N/A</v>
      </c>
      <c r="AJ40" s="197" t="e">
        <f t="shared" ca="1" si="18"/>
        <v>#N/A</v>
      </c>
      <c r="AK40" s="197" t="e">
        <f t="shared" ca="1" si="19"/>
        <v>#N/A</v>
      </c>
    </row>
    <row r="41" spans="1:37" ht="27" customHeight="1" x14ac:dyDescent="0.2">
      <c r="A41" s="51">
        <f>'OSNOVNA PLAČA'!A35</f>
        <v>26</v>
      </c>
      <c r="B41" s="157" t="str">
        <f t="shared" ca="1" si="20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1">
        <f ca="1">IF(LEN(B41)&gt;0,SUM('OBRAČUNANA OSNOVNA PLAČA'!N35:P35),"")</f>
        <v>0</v>
      </c>
      <c r="F41" s="55"/>
      <c r="G41" s="55"/>
      <c r="H41" s="55"/>
      <c r="I41" s="55"/>
      <c r="J41" s="55"/>
      <c r="K41" s="172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3">
        <f t="shared" ca="1" si="9"/>
        <v>0</v>
      </c>
      <c r="Q41" s="173">
        <f ca="1">IF(LEN(B41)&gt;0,'7-9'!Q41-'7-9'!P41,"")</f>
        <v>0</v>
      </c>
      <c r="R41" s="174"/>
      <c r="AA41" s="161">
        <f>ROW()</f>
        <v>41</v>
      </c>
      <c r="AB41" s="197" t="e">
        <f t="shared" ca="1" si="10"/>
        <v>#N/A</v>
      </c>
      <c r="AC41" s="197" t="e">
        <f t="shared" ca="1" si="11"/>
        <v>#N/A</v>
      </c>
      <c r="AD41" s="198" t="e">
        <f t="shared" ca="1" si="12"/>
        <v>#N/A</v>
      </c>
      <c r="AE41" s="197" t="e">
        <f t="shared" ca="1" si="13"/>
        <v>#N/A</v>
      </c>
      <c r="AF41" s="198" t="e">
        <f t="shared" ca="1" si="14"/>
        <v>#N/A</v>
      </c>
      <c r="AG41" s="197" t="e">
        <f t="shared" ca="1" si="15"/>
        <v>#N/A</v>
      </c>
      <c r="AH41" s="197" t="e">
        <f t="shared" ca="1" si="16"/>
        <v>#N/A</v>
      </c>
      <c r="AI41" s="199" t="e">
        <f t="shared" ca="1" si="17"/>
        <v>#N/A</v>
      </c>
      <c r="AJ41" s="197" t="e">
        <f t="shared" ca="1" si="18"/>
        <v>#N/A</v>
      </c>
      <c r="AK41" s="197" t="e">
        <f t="shared" ca="1" si="19"/>
        <v>#N/A</v>
      </c>
    </row>
    <row r="42" spans="1:37" ht="27" customHeight="1" x14ac:dyDescent="0.2">
      <c r="A42" s="51">
        <f>'OSNOVNA PLAČA'!A36</f>
        <v>27</v>
      </c>
      <c r="B42" s="157" t="str">
        <f t="shared" ca="1" si="20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1">
        <f ca="1">IF(LEN(B42)&gt;0,SUM('OBRAČUNANA OSNOVNA PLAČA'!N36:P36),"")</f>
        <v>0</v>
      </c>
      <c r="F42" s="55"/>
      <c r="G42" s="55"/>
      <c r="H42" s="55"/>
      <c r="I42" s="55"/>
      <c r="J42" s="55"/>
      <c r="K42" s="172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3">
        <f t="shared" ca="1" si="9"/>
        <v>0</v>
      </c>
      <c r="Q42" s="173">
        <f ca="1">IF(LEN(B42)&gt;0,'7-9'!Q42-'7-9'!P42,"")</f>
        <v>0</v>
      </c>
      <c r="R42" s="174"/>
      <c r="AA42" s="161">
        <f>ROW()</f>
        <v>42</v>
      </c>
      <c r="AB42" s="197" t="e">
        <f t="shared" ca="1" si="10"/>
        <v>#N/A</v>
      </c>
      <c r="AC42" s="197" t="e">
        <f t="shared" ca="1" si="11"/>
        <v>#N/A</v>
      </c>
      <c r="AD42" s="198" t="e">
        <f t="shared" ca="1" si="12"/>
        <v>#N/A</v>
      </c>
      <c r="AE42" s="197" t="e">
        <f t="shared" ca="1" si="13"/>
        <v>#N/A</v>
      </c>
      <c r="AF42" s="198" t="e">
        <f t="shared" ca="1" si="14"/>
        <v>#N/A</v>
      </c>
      <c r="AG42" s="197" t="e">
        <f t="shared" ca="1" si="15"/>
        <v>#N/A</v>
      </c>
      <c r="AH42" s="197" t="e">
        <f t="shared" ca="1" si="16"/>
        <v>#N/A</v>
      </c>
      <c r="AI42" s="199" t="e">
        <f t="shared" ca="1" si="17"/>
        <v>#N/A</v>
      </c>
      <c r="AJ42" s="197" t="e">
        <f t="shared" ca="1" si="18"/>
        <v>#N/A</v>
      </c>
      <c r="AK42" s="197" t="e">
        <f t="shared" ca="1" si="19"/>
        <v>#N/A</v>
      </c>
    </row>
    <row r="43" spans="1:37" ht="27" customHeight="1" x14ac:dyDescent="0.2">
      <c r="A43" s="51">
        <f>'OSNOVNA PLAČA'!A37</f>
        <v>28</v>
      </c>
      <c r="B43" s="157" t="str">
        <f t="shared" ca="1" si="20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1">
        <f ca="1">IF(LEN(B43)&gt;0,SUM('OBRAČUNANA OSNOVNA PLAČA'!N37:P37),"")</f>
        <v>0</v>
      </c>
      <c r="F43" s="55"/>
      <c r="G43" s="55"/>
      <c r="H43" s="55"/>
      <c r="I43" s="55"/>
      <c r="J43" s="55"/>
      <c r="K43" s="172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3">
        <f t="shared" ca="1" si="9"/>
        <v>0</v>
      </c>
      <c r="Q43" s="173">
        <f ca="1">IF(LEN(B43)&gt;0,'7-9'!Q43-'7-9'!P43,"")</f>
        <v>0</v>
      </c>
      <c r="R43" s="174"/>
      <c r="AA43" s="161">
        <f>ROW()</f>
        <v>43</v>
      </c>
      <c r="AB43" s="197" t="e">
        <f t="shared" ca="1" si="10"/>
        <v>#N/A</v>
      </c>
      <c r="AC43" s="197" t="e">
        <f t="shared" ca="1" si="11"/>
        <v>#N/A</v>
      </c>
      <c r="AD43" s="198" t="e">
        <f t="shared" ca="1" si="12"/>
        <v>#N/A</v>
      </c>
      <c r="AE43" s="197" t="e">
        <f t="shared" ca="1" si="13"/>
        <v>#N/A</v>
      </c>
      <c r="AF43" s="198" t="e">
        <f t="shared" ca="1" si="14"/>
        <v>#N/A</v>
      </c>
      <c r="AG43" s="197" t="e">
        <f t="shared" ca="1" si="15"/>
        <v>#N/A</v>
      </c>
      <c r="AH43" s="197" t="e">
        <f t="shared" ca="1" si="16"/>
        <v>#N/A</v>
      </c>
      <c r="AI43" s="199" t="e">
        <f t="shared" ca="1" si="17"/>
        <v>#N/A</v>
      </c>
      <c r="AJ43" s="197" t="e">
        <f t="shared" ca="1" si="18"/>
        <v>#N/A</v>
      </c>
      <c r="AK43" s="197" t="e">
        <f t="shared" ca="1" si="19"/>
        <v>#N/A</v>
      </c>
    </row>
    <row r="44" spans="1:37" ht="27" customHeight="1" x14ac:dyDescent="0.2">
      <c r="A44" s="51">
        <f>'OSNOVNA PLAČA'!A38</f>
        <v>29</v>
      </c>
      <c r="B44" s="157" t="str">
        <f t="shared" ca="1" si="20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1">
        <f ca="1">IF(LEN(B44)&gt;0,SUM('OBRAČUNANA OSNOVNA PLAČA'!N38:P38),"")</f>
        <v>0</v>
      </c>
      <c r="F44" s="55"/>
      <c r="G44" s="55"/>
      <c r="H44" s="55"/>
      <c r="I44" s="55"/>
      <c r="J44" s="55"/>
      <c r="K44" s="172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3">
        <f t="shared" ca="1" si="9"/>
        <v>0</v>
      </c>
      <c r="Q44" s="173">
        <f ca="1">IF(LEN(B44)&gt;0,'7-9'!Q44-'7-9'!P44,"")</f>
        <v>0</v>
      </c>
      <c r="R44" s="174"/>
      <c r="AA44" s="161">
        <f>ROW()</f>
        <v>44</v>
      </c>
      <c r="AB44" s="197" t="e">
        <f t="shared" ca="1" si="10"/>
        <v>#N/A</v>
      </c>
      <c r="AC44" s="197" t="e">
        <f t="shared" ca="1" si="11"/>
        <v>#N/A</v>
      </c>
      <c r="AD44" s="198" t="e">
        <f t="shared" ca="1" si="12"/>
        <v>#N/A</v>
      </c>
      <c r="AE44" s="197" t="e">
        <f t="shared" ca="1" si="13"/>
        <v>#N/A</v>
      </c>
      <c r="AF44" s="198" t="e">
        <f t="shared" ca="1" si="14"/>
        <v>#N/A</v>
      </c>
      <c r="AG44" s="197" t="e">
        <f t="shared" ca="1" si="15"/>
        <v>#N/A</v>
      </c>
      <c r="AH44" s="197" t="e">
        <f t="shared" ca="1" si="16"/>
        <v>#N/A</v>
      </c>
      <c r="AI44" s="199" t="e">
        <f t="shared" ca="1" si="17"/>
        <v>#N/A</v>
      </c>
      <c r="AJ44" s="197" t="e">
        <f t="shared" ca="1" si="18"/>
        <v>#N/A</v>
      </c>
      <c r="AK44" s="197" t="e">
        <f t="shared" ca="1" si="19"/>
        <v>#N/A</v>
      </c>
    </row>
    <row r="45" spans="1:37" ht="27" customHeight="1" x14ac:dyDescent="0.2">
      <c r="A45" s="51">
        <f>'OSNOVNA PLAČA'!A39</f>
        <v>30</v>
      </c>
      <c r="B45" s="157" t="str">
        <f t="shared" ca="1" si="20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1">
        <f ca="1">IF(LEN(B45)&gt;0,SUM('OBRAČUNANA OSNOVNA PLAČA'!N39:P39),"")</f>
        <v>0</v>
      </c>
      <c r="F45" s="55"/>
      <c r="G45" s="55"/>
      <c r="H45" s="55"/>
      <c r="I45" s="55"/>
      <c r="J45" s="55"/>
      <c r="K45" s="172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3">
        <f t="shared" ca="1" si="9"/>
        <v>0</v>
      </c>
      <c r="Q45" s="173">
        <f ca="1">IF(LEN(B45)&gt;0,'7-9'!Q45-'7-9'!P45,"")</f>
        <v>0</v>
      </c>
      <c r="R45" s="174"/>
      <c r="AA45" s="161">
        <f>ROW()</f>
        <v>45</v>
      </c>
      <c r="AB45" s="197" t="e">
        <f t="shared" ca="1" si="10"/>
        <v>#N/A</v>
      </c>
      <c r="AC45" s="197" t="e">
        <f t="shared" ca="1" si="11"/>
        <v>#N/A</v>
      </c>
      <c r="AD45" s="198" t="e">
        <f t="shared" ca="1" si="12"/>
        <v>#N/A</v>
      </c>
      <c r="AE45" s="197" t="e">
        <f t="shared" ca="1" si="13"/>
        <v>#N/A</v>
      </c>
      <c r="AF45" s="198" t="e">
        <f t="shared" ca="1" si="14"/>
        <v>#N/A</v>
      </c>
      <c r="AG45" s="197" t="e">
        <f t="shared" ca="1" si="15"/>
        <v>#N/A</v>
      </c>
      <c r="AH45" s="197" t="e">
        <f t="shared" ca="1" si="16"/>
        <v>#N/A</v>
      </c>
      <c r="AI45" s="199" t="e">
        <f t="shared" ca="1" si="17"/>
        <v>#N/A</v>
      </c>
      <c r="AJ45" s="197" t="e">
        <f t="shared" ca="1" si="18"/>
        <v>#N/A</v>
      </c>
      <c r="AK45" s="197" t="e">
        <f t="shared" ca="1" si="19"/>
        <v>#N/A</v>
      </c>
    </row>
    <row r="46" spans="1:37" ht="27" customHeight="1" x14ac:dyDescent="0.2">
      <c r="A46" s="51">
        <f>'OSNOVNA PLAČA'!A40</f>
        <v>31</v>
      </c>
      <c r="B46" s="157" t="str">
        <f t="shared" ca="1" si="20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1">
        <f ca="1">IF(LEN(B46)&gt;0,SUM('OBRAČUNANA OSNOVNA PLAČA'!N40:P40),"")</f>
        <v>0</v>
      </c>
      <c r="F46" s="55"/>
      <c r="G46" s="55"/>
      <c r="H46" s="55"/>
      <c r="I46" s="55"/>
      <c r="J46" s="55"/>
      <c r="K46" s="172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3">
        <f t="shared" ca="1" si="9"/>
        <v>0</v>
      </c>
      <c r="Q46" s="173">
        <f ca="1">IF(LEN(B46)&gt;0,'7-9'!Q46-'7-9'!P46,"")</f>
        <v>0</v>
      </c>
      <c r="R46" s="174"/>
      <c r="AA46" s="161">
        <f>ROW()</f>
        <v>46</v>
      </c>
      <c r="AB46" s="197" t="e">
        <f t="shared" ca="1" si="10"/>
        <v>#N/A</v>
      </c>
      <c r="AC46" s="197" t="e">
        <f t="shared" ca="1" si="11"/>
        <v>#N/A</v>
      </c>
      <c r="AD46" s="198" t="e">
        <f t="shared" ca="1" si="12"/>
        <v>#N/A</v>
      </c>
      <c r="AE46" s="197" t="e">
        <f t="shared" ca="1" si="13"/>
        <v>#N/A</v>
      </c>
      <c r="AF46" s="198" t="e">
        <f t="shared" ca="1" si="14"/>
        <v>#N/A</v>
      </c>
      <c r="AG46" s="197" t="e">
        <f t="shared" ca="1" si="15"/>
        <v>#N/A</v>
      </c>
      <c r="AH46" s="197" t="e">
        <f t="shared" ca="1" si="16"/>
        <v>#N/A</v>
      </c>
      <c r="AI46" s="199" t="e">
        <f t="shared" ca="1" si="17"/>
        <v>#N/A</v>
      </c>
      <c r="AJ46" s="197" t="e">
        <f t="shared" ca="1" si="18"/>
        <v>#N/A</v>
      </c>
      <c r="AK46" s="197" t="e">
        <f t="shared" ca="1" si="19"/>
        <v>#N/A</v>
      </c>
    </row>
    <row r="47" spans="1:37" ht="27" customHeight="1" x14ac:dyDescent="0.2">
      <c r="A47" s="51">
        <f>'OSNOVNA PLAČA'!A41</f>
        <v>32</v>
      </c>
      <c r="B47" s="157" t="str">
        <f t="shared" ca="1" si="20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1">
        <f ca="1">IF(LEN(B47)&gt;0,SUM('OBRAČUNANA OSNOVNA PLAČA'!N41:P41),"")</f>
        <v>0</v>
      </c>
      <c r="F47" s="55"/>
      <c r="G47" s="55"/>
      <c r="H47" s="55"/>
      <c r="I47" s="55"/>
      <c r="J47" s="55"/>
      <c r="K47" s="172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3">
        <f t="shared" ca="1" si="9"/>
        <v>0</v>
      </c>
      <c r="Q47" s="173">
        <f ca="1">IF(LEN(B47)&gt;0,'7-9'!Q47-'7-9'!P47,"")</f>
        <v>0</v>
      </c>
      <c r="R47" s="174"/>
      <c r="AA47" s="161">
        <f>ROW()</f>
        <v>47</v>
      </c>
      <c r="AB47" s="197" t="e">
        <f t="shared" ca="1" si="10"/>
        <v>#N/A</v>
      </c>
      <c r="AC47" s="197" t="e">
        <f t="shared" ca="1" si="11"/>
        <v>#N/A</v>
      </c>
      <c r="AD47" s="198" t="e">
        <f t="shared" ca="1" si="12"/>
        <v>#N/A</v>
      </c>
      <c r="AE47" s="197" t="e">
        <f t="shared" ca="1" si="13"/>
        <v>#N/A</v>
      </c>
      <c r="AF47" s="198" t="e">
        <f t="shared" ca="1" si="14"/>
        <v>#N/A</v>
      </c>
      <c r="AG47" s="197" t="e">
        <f t="shared" ca="1" si="15"/>
        <v>#N/A</v>
      </c>
      <c r="AH47" s="197" t="e">
        <f t="shared" ca="1" si="16"/>
        <v>#N/A</v>
      </c>
      <c r="AI47" s="199" t="e">
        <f t="shared" ca="1" si="17"/>
        <v>#N/A</v>
      </c>
      <c r="AJ47" s="197" t="e">
        <f t="shared" ca="1" si="18"/>
        <v>#N/A</v>
      </c>
      <c r="AK47" s="197" t="e">
        <f t="shared" ca="1" si="19"/>
        <v>#N/A</v>
      </c>
    </row>
    <row r="48" spans="1:37" ht="27" customHeight="1" x14ac:dyDescent="0.2">
      <c r="A48" s="51">
        <f>'OSNOVNA PLAČA'!A42</f>
        <v>33</v>
      </c>
      <c r="B48" s="157" t="str">
        <f t="shared" ca="1" si="20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1">
        <f ca="1">IF(LEN(B48)&gt;0,SUM('OBRAČUNANA OSNOVNA PLAČA'!N42:P42),"")</f>
        <v>0</v>
      </c>
      <c r="F48" s="55"/>
      <c r="G48" s="55"/>
      <c r="H48" s="55"/>
      <c r="I48" s="55"/>
      <c r="J48" s="55"/>
      <c r="K48" s="172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ca="1" si="7"/>
        <v>0</v>
      </c>
      <c r="O48" s="120">
        <f t="shared" ca="1" si="8"/>
        <v>0</v>
      </c>
      <c r="P48" s="173">
        <f t="shared" ca="1" si="9"/>
        <v>0</v>
      </c>
      <c r="Q48" s="173">
        <f ca="1">IF(LEN(B48)&gt;0,'7-9'!Q48-'7-9'!P48,"")</f>
        <v>0</v>
      </c>
      <c r="R48" s="174"/>
      <c r="AA48" s="161">
        <f>ROW()</f>
        <v>48</v>
      </c>
      <c r="AB48" s="197" t="e">
        <f t="shared" ca="1" si="10"/>
        <v>#N/A</v>
      </c>
      <c r="AC48" s="197" t="e">
        <f t="shared" ca="1" si="11"/>
        <v>#N/A</v>
      </c>
      <c r="AD48" s="198" t="e">
        <f t="shared" ref="AD48:AD79" ca="1" si="21">IF(AB48&gt;=AC48,"-",$K48/(5*MAX($L$121:$L$122)))</f>
        <v>#N/A</v>
      </c>
      <c r="AE48" s="197" t="e">
        <f t="shared" ref="AE48:AE79" ca="1" si="22">IF(AB48&gt;=AC48,"-",$K48/(5*MAX($L$121:$L$122))*AJ48)</f>
        <v>#N/A</v>
      </c>
      <c r="AF48" s="198" t="e">
        <f t="shared" ref="AF48:AF79" ca="1" si="23">IF(AD48="-","-",AD48*$AE$117)</f>
        <v>#N/A</v>
      </c>
      <c r="AG48" s="197" t="e">
        <f t="shared" ref="AG48:AG79" ca="1" si="24">IF(AE48="-","-",AE48*$AE$117)</f>
        <v>#N/A</v>
      </c>
      <c r="AH48" s="197" t="e">
        <f t="shared" ca="1" si="16"/>
        <v>#N/A</v>
      </c>
      <c r="AI48" s="199" t="e">
        <f t="shared" ca="1" si="17"/>
        <v>#N/A</v>
      </c>
      <c r="AJ48" s="197" t="e">
        <f t="shared" ca="1" si="18"/>
        <v>#N/A</v>
      </c>
      <c r="AK48" s="197" t="e">
        <f t="shared" ca="1" si="19"/>
        <v>#N/A</v>
      </c>
    </row>
    <row r="49" spans="1:37" ht="27" customHeight="1" x14ac:dyDescent="0.2">
      <c r="A49" s="51">
        <f>'OSNOVNA PLAČA'!A43</f>
        <v>34</v>
      </c>
      <c r="B49" s="157" t="str">
        <f t="shared" ca="1" si="20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1">
        <f ca="1">IF(LEN(B49)&gt;0,SUM('OBRAČUNANA OSNOVNA PLAČA'!N43:P43),"")</f>
        <v>0</v>
      </c>
      <c r="F49" s="55"/>
      <c r="G49" s="55"/>
      <c r="H49" s="55"/>
      <c r="I49" s="55"/>
      <c r="J49" s="55"/>
      <c r="K49" s="172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7"/>
        <v>0</v>
      </c>
      <c r="O49" s="120">
        <f t="shared" ca="1" si="8"/>
        <v>0</v>
      </c>
      <c r="P49" s="173">
        <f t="shared" ca="1" si="9"/>
        <v>0</v>
      </c>
      <c r="Q49" s="173">
        <f ca="1">IF(LEN(B49)&gt;0,'7-9'!Q49-'7-9'!P49,"")</f>
        <v>0</v>
      </c>
      <c r="R49" s="174"/>
      <c r="AA49" s="161">
        <f>ROW()</f>
        <v>49</v>
      </c>
      <c r="AB49" s="197" t="e">
        <f t="shared" ca="1" si="10"/>
        <v>#N/A</v>
      </c>
      <c r="AC49" s="197" t="e">
        <f t="shared" ca="1" si="11"/>
        <v>#N/A</v>
      </c>
      <c r="AD49" s="198" t="e">
        <f t="shared" ca="1" si="21"/>
        <v>#N/A</v>
      </c>
      <c r="AE49" s="197" t="e">
        <f t="shared" ca="1" si="22"/>
        <v>#N/A</v>
      </c>
      <c r="AF49" s="198" t="e">
        <f t="shared" ca="1" si="23"/>
        <v>#N/A</v>
      </c>
      <c r="AG49" s="197" t="e">
        <f t="shared" ca="1" si="24"/>
        <v>#N/A</v>
      </c>
      <c r="AH49" s="197" t="e">
        <f t="shared" ca="1" si="16"/>
        <v>#N/A</v>
      </c>
      <c r="AI49" s="199" t="e">
        <f t="shared" ca="1" si="17"/>
        <v>#N/A</v>
      </c>
      <c r="AJ49" s="197" t="e">
        <f t="shared" ca="1" si="18"/>
        <v>#N/A</v>
      </c>
      <c r="AK49" s="197" t="e">
        <f t="shared" ca="1" si="19"/>
        <v>#N/A</v>
      </c>
    </row>
    <row r="50" spans="1:37" ht="27" customHeight="1" x14ac:dyDescent="0.2">
      <c r="A50" s="51">
        <f>'OSNOVNA PLAČA'!A44</f>
        <v>35</v>
      </c>
      <c r="B50" s="157" t="str">
        <f t="shared" ca="1" si="20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1">
        <f ca="1">IF(LEN(B50)&gt;0,SUM('OBRAČUNANA OSNOVNA PLAČA'!N44:P44),"")</f>
        <v>0</v>
      </c>
      <c r="F50" s="55"/>
      <c r="G50" s="55"/>
      <c r="H50" s="55"/>
      <c r="I50" s="55"/>
      <c r="J50" s="55"/>
      <c r="K50" s="172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7"/>
        <v>0</v>
      </c>
      <c r="O50" s="120">
        <f t="shared" ca="1" si="8"/>
        <v>0</v>
      </c>
      <c r="P50" s="173">
        <f t="shared" ca="1" si="9"/>
        <v>0</v>
      </c>
      <c r="Q50" s="173">
        <f ca="1">IF(LEN(B50)&gt;0,'7-9'!Q50-'7-9'!P50,"")</f>
        <v>0</v>
      </c>
      <c r="R50" s="174"/>
      <c r="AA50" s="161">
        <f>ROW()</f>
        <v>50</v>
      </c>
      <c r="AB50" s="197" t="e">
        <f t="shared" ca="1" si="10"/>
        <v>#N/A</v>
      </c>
      <c r="AC50" s="197" t="e">
        <f t="shared" ca="1" si="11"/>
        <v>#N/A</v>
      </c>
      <c r="AD50" s="198" t="e">
        <f t="shared" ca="1" si="21"/>
        <v>#N/A</v>
      </c>
      <c r="AE50" s="197" t="e">
        <f t="shared" ca="1" si="22"/>
        <v>#N/A</v>
      </c>
      <c r="AF50" s="198" t="e">
        <f t="shared" ca="1" si="23"/>
        <v>#N/A</v>
      </c>
      <c r="AG50" s="197" t="e">
        <f t="shared" ca="1" si="24"/>
        <v>#N/A</v>
      </c>
      <c r="AH50" s="197" t="e">
        <f t="shared" ca="1" si="16"/>
        <v>#N/A</v>
      </c>
      <c r="AI50" s="199" t="e">
        <f t="shared" ca="1" si="17"/>
        <v>#N/A</v>
      </c>
      <c r="AJ50" s="197" t="e">
        <f t="shared" ca="1" si="18"/>
        <v>#N/A</v>
      </c>
      <c r="AK50" s="197" t="e">
        <f t="shared" ca="1" si="19"/>
        <v>#N/A</v>
      </c>
    </row>
    <row r="51" spans="1:37" ht="27" customHeight="1" x14ac:dyDescent="0.2">
      <c r="A51" s="51">
        <f>'OSNOVNA PLAČA'!A45</f>
        <v>36</v>
      </c>
      <c r="B51" s="157" t="str">
        <f t="shared" ca="1" si="20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1">
        <f ca="1">IF(LEN(B51)&gt;0,SUM('OBRAČUNANA OSNOVNA PLAČA'!N45:P45),"")</f>
        <v>0</v>
      </c>
      <c r="F51" s="55"/>
      <c r="G51" s="55"/>
      <c r="H51" s="55"/>
      <c r="I51" s="55"/>
      <c r="J51" s="55"/>
      <c r="K51" s="172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7"/>
        <v>0</v>
      </c>
      <c r="O51" s="120">
        <f t="shared" ca="1" si="8"/>
        <v>0</v>
      </c>
      <c r="P51" s="173">
        <f t="shared" ca="1" si="9"/>
        <v>0</v>
      </c>
      <c r="Q51" s="173">
        <f ca="1">IF(LEN(B51)&gt;0,'7-9'!Q51-'7-9'!P51,"")</f>
        <v>0</v>
      </c>
      <c r="R51" s="174"/>
      <c r="AA51" s="161">
        <f>ROW()</f>
        <v>51</v>
      </c>
      <c r="AB51" s="197" t="e">
        <f t="shared" ca="1" si="10"/>
        <v>#N/A</v>
      </c>
      <c r="AC51" s="197" t="e">
        <f t="shared" ca="1" si="11"/>
        <v>#N/A</v>
      </c>
      <c r="AD51" s="198" t="e">
        <f t="shared" ca="1" si="21"/>
        <v>#N/A</v>
      </c>
      <c r="AE51" s="197" t="e">
        <f t="shared" ca="1" si="22"/>
        <v>#N/A</v>
      </c>
      <c r="AF51" s="198" t="e">
        <f t="shared" ca="1" si="23"/>
        <v>#N/A</v>
      </c>
      <c r="AG51" s="197" t="e">
        <f t="shared" ca="1" si="24"/>
        <v>#N/A</v>
      </c>
      <c r="AH51" s="197" t="e">
        <f t="shared" ca="1" si="16"/>
        <v>#N/A</v>
      </c>
      <c r="AI51" s="199" t="e">
        <f t="shared" ca="1" si="17"/>
        <v>#N/A</v>
      </c>
      <c r="AJ51" s="197" t="e">
        <f t="shared" ca="1" si="18"/>
        <v>#N/A</v>
      </c>
      <c r="AK51" s="197" t="e">
        <f t="shared" ca="1" si="19"/>
        <v>#N/A</v>
      </c>
    </row>
    <row r="52" spans="1:37" ht="27" customHeight="1" x14ac:dyDescent="0.2">
      <c r="A52" s="51">
        <f>'OSNOVNA PLAČA'!A46</f>
        <v>37</v>
      </c>
      <c r="B52" s="157" t="str">
        <f t="shared" ca="1" si="20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1">
        <f ca="1">IF(LEN(B52)&gt;0,SUM('OBRAČUNANA OSNOVNA PLAČA'!N46:P46),"")</f>
        <v>0</v>
      </c>
      <c r="F52" s="55"/>
      <c r="G52" s="55"/>
      <c r="H52" s="55"/>
      <c r="I52" s="55"/>
      <c r="J52" s="55"/>
      <c r="K52" s="172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7"/>
        <v>0</v>
      </c>
      <c r="O52" s="120">
        <f t="shared" ca="1" si="8"/>
        <v>0</v>
      </c>
      <c r="P52" s="173">
        <f t="shared" ca="1" si="9"/>
        <v>0</v>
      </c>
      <c r="Q52" s="173">
        <f ca="1">IF(LEN(B52)&gt;0,'7-9'!Q52-'7-9'!P52,"")</f>
        <v>0</v>
      </c>
      <c r="R52" s="174"/>
      <c r="AA52" s="161">
        <f>ROW()</f>
        <v>52</v>
      </c>
      <c r="AB52" s="197" t="e">
        <f t="shared" ca="1" si="10"/>
        <v>#N/A</v>
      </c>
      <c r="AC52" s="197" t="e">
        <f t="shared" ca="1" si="11"/>
        <v>#N/A</v>
      </c>
      <c r="AD52" s="198" t="e">
        <f t="shared" ca="1" si="21"/>
        <v>#N/A</v>
      </c>
      <c r="AE52" s="197" t="e">
        <f t="shared" ca="1" si="22"/>
        <v>#N/A</v>
      </c>
      <c r="AF52" s="198" t="e">
        <f t="shared" ca="1" si="23"/>
        <v>#N/A</v>
      </c>
      <c r="AG52" s="197" t="e">
        <f t="shared" ca="1" si="24"/>
        <v>#N/A</v>
      </c>
      <c r="AH52" s="197" t="e">
        <f t="shared" ca="1" si="16"/>
        <v>#N/A</v>
      </c>
      <c r="AI52" s="199" t="e">
        <f t="shared" ca="1" si="17"/>
        <v>#N/A</v>
      </c>
      <c r="AJ52" s="197" t="e">
        <f t="shared" ca="1" si="18"/>
        <v>#N/A</v>
      </c>
      <c r="AK52" s="197" t="e">
        <f t="shared" ca="1" si="19"/>
        <v>#N/A</v>
      </c>
    </row>
    <row r="53" spans="1:37" ht="27" customHeight="1" x14ac:dyDescent="0.2">
      <c r="A53" s="51">
        <f>'OSNOVNA PLAČA'!A47</f>
        <v>38</v>
      </c>
      <c r="B53" s="157" t="str">
        <f t="shared" ca="1" si="20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1">
        <f ca="1">IF(LEN(B53)&gt;0,SUM('OBRAČUNANA OSNOVNA PLAČA'!N47:P47),"")</f>
        <v>0</v>
      </c>
      <c r="F53" s="55"/>
      <c r="G53" s="55"/>
      <c r="H53" s="55"/>
      <c r="I53" s="55"/>
      <c r="J53" s="55"/>
      <c r="K53" s="172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7"/>
        <v>0</v>
      </c>
      <c r="O53" s="120">
        <f t="shared" ca="1" si="8"/>
        <v>0</v>
      </c>
      <c r="P53" s="173">
        <f t="shared" ca="1" si="9"/>
        <v>0</v>
      </c>
      <c r="Q53" s="173">
        <f ca="1">IF(LEN(B53)&gt;0,'7-9'!Q53-'7-9'!P53,"")</f>
        <v>0</v>
      </c>
      <c r="R53" s="174"/>
      <c r="AA53" s="161">
        <f>ROW()</f>
        <v>53</v>
      </c>
      <c r="AB53" s="197" t="e">
        <f t="shared" ca="1" si="10"/>
        <v>#N/A</v>
      </c>
      <c r="AC53" s="197" t="e">
        <f t="shared" ca="1" si="11"/>
        <v>#N/A</v>
      </c>
      <c r="AD53" s="198" t="e">
        <f t="shared" ca="1" si="21"/>
        <v>#N/A</v>
      </c>
      <c r="AE53" s="197" t="e">
        <f t="shared" ca="1" si="22"/>
        <v>#N/A</v>
      </c>
      <c r="AF53" s="198" t="e">
        <f t="shared" ca="1" si="23"/>
        <v>#N/A</v>
      </c>
      <c r="AG53" s="197" t="e">
        <f t="shared" ca="1" si="24"/>
        <v>#N/A</v>
      </c>
      <c r="AH53" s="197" t="e">
        <f t="shared" ca="1" si="16"/>
        <v>#N/A</v>
      </c>
      <c r="AI53" s="199" t="e">
        <f t="shared" ca="1" si="17"/>
        <v>#N/A</v>
      </c>
      <c r="AJ53" s="197" t="e">
        <f t="shared" ca="1" si="18"/>
        <v>#N/A</v>
      </c>
      <c r="AK53" s="197" t="e">
        <f t="shared" ca="1" si="19"/>
        <v>#N/A</v>
      </c>
    </row>
    <row r="54" spans="1:37" ht="27" customHeight="1" x14ac:dyDescent="0.2">
      <c r="A54" s="51">
        <f>'OSNOVNA PLAČA'!A48</f>
        <v>39</v>
      </c>
      <c r="B54" s="157" t="str">
        <f t="shared" ca="1" si="20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1">
        <f ca="1">IF(LEN(B54)&gt;0,SUM('OBRAČUNANA OSNOVNA PLAČA'!N48:P48),"")</f>
        <v>0</v>
      </c>
      <c r="F54" s="55"/>
      <c r="G54" s="55"/>
      <c r="H54" s="55"/>
      <c r="I54" s="55"/>
      <c r="J54" s="55"/>
      <c r="K54" s="172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7"/>
        <v>0</v>
      </c>
      <c r="O54" s="120">
        <f t="shared" ca="1" si="8"/>
        <v>0</v>
      </c>
      <c r="P54" s="173">
        <f t="shared" ca="1" si="9"/>
        <v>0</v>
      </c>
      <c r="Q54" s="173">
        <f ca="1">IF(LEN(B54)&gt;0,'7-9'!Q54-'7-9'!P54,"")</f>
        <v>0</v>
      </c>
      <c r="R54" s="174"/>
      <c r="AA54" s="161">
        <f>ROW()</f>
        <v>54</v>
      </c>
      <c r="AB54" s="197" t="e">
        <f t="shared" ca="1" si="10"/>
        <v>#N/A</v>
      </c>
      <c r="AC54" s="197" t="e">
        <f t="shared" ca="1" si="11"/>
        <v>#N/A</v>
      </c>
      <c r="AD54" s="198" t="e">
        <f t="shared" ca="1" si="21"/>
        <v>#N/A</v>
      </c>
      <c r="AE54" s="197" t="e">
        <f t="shared" ca="1" si="22"/>
        <v>#N/A</v>
      </c>
      <c r="AF54" s="198" t="e">
        <f t="shared" ca="1" si="23"/>
        <v>#N/A</v>
      </c>
      <c r="AG54" s="197" t="e">
        <f t="shared" ca="1" si="24"/>
        <v>#N/A</v>
      </c>
      <c r="AH54" s="197" t="e">
        <f t="shared" ca="1" si="16"/>
        <v>#N/A</v>
      </c>
      <c r="AI54" s="199" t="e">
        <f t="shared" ca="1" si="17"/>
        <v>#N/A</v>
      </c>
      <c r="AJ54" s="197" t="e">
        <f t="shared" ca="1" si="18"/>
        <v>#N/A</v>
      </c>
      <c r="AK54" s="197" t="e">
        <f t="shared" ca="1" si="19"/>
        <v>#N/A</v>
      </c>
    </row>
    <row r="55" spans="1:37" ht="27" customHeight="1" x14ac:dyDescent="0.2">
      <c r="A55" s="51">
        <f>'OSNOVNA PLAČA'!A49</f>
        <v>40</v>
      </c>
      <c r="B55" s="157" t="str">
        <f t="shared" ca="1" si="20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1">
        <f ca="1">IF(LEN(B55)&gt;0,SUM('OBRAČUNANA OSNOVNA PLAČA'!N49:P49),"")</f>
        <v>0</v>
      </c>
      <c r="F55" s="55"/>
      <c r="G55" s="55"/>
      <c r="H55" s="55"/>
      <c r="I55" s="55"/>
      <c r="J55" s="55"/>
      <c r="K55" s="172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7"/>
        <v>0</v>
      </c>
      <c r="O55" s="120">
        <f t="shared" ca="1" si="8"/>
        <v>0</v>
      </c>
      <c r="P55" s="173">
        <f t="shared" ca="1" si="9"/>
        <v>0</v>
      </c>
      <c r="Q55" s="173">
        <f ca="1">IF(LEN(B55)&gt;0,'7-9'!Q55-'7-9'!P55,"")</f>
        <v>0</v>
      </c>
      <c r="R55" s="174"/>
      <c r="AA55" s="161">
        <f>ROW()</f>
        <v>55</v>
      </c>
      <c r="AB55" s="197" t="e">
        <f t="shared" ca="1" si="10"/>
        <v>#N/A</v>
      </c>
      <c r="AC55" s="197" t="e">
        <f t="shared" ca="1" si="11"/>
        <v>#N/A</v>
      </c>
      <c r="AD55" s="198" t="e">
        <f t="shared" ca="1" si="21"/>
        <v>#N/A</v>
      </c>
      <c r="AE55" s="197" t="e">
        <f t="shared" ca="1" si="22"/>
        <v>#N/A</v>
      </c>
      <c r="AF55" s="198" t="e">
        <f t="shared" ca="1" si="23"/>
        <v>#N/A</v>
      </c>
      <c r="AG55" s="197" t="e">
        <f t="shared" ca="1" si="24"/>
        <v>#N/A</v>
      </c>
      <c r="AH55" s="197" t="e">
        <f t="shared" ca="1" si="16"/>
        <v>#N/A</v>
      </c>
      <c r="AI55" s="199" t="e">
        <f t="shared" ca="1" si="17"/>
        <v>#N/A</v>
      </c>
      <c r="AJ55" s="197" t="e">
        <f t="shared" ca="1" si="18"/>
        <v>#N/A</v>
      </c>
      <c r="AK55" s="197" t="e">
        <f t="shared" ca="1" si="19"/>
        <v>#N/A</v>
      </c>
    </row>
    <row r="56" spans="1:37" ht="27" customHeight="1" x14ac:dyDescent="0.2">
      <c r="A56" s="51">
        <f>'OSNOVNA PLAČA'!A50</f>
        <v>41</v>
      </c>
      <c r="B56" s="157" t="str">
        <f t="shared" ca="1" si="20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1">
        <f ca="1">IF(LEN(B56)&gt;0,SUM('OBRAČUNANA OSNOVNA PLAČA'!N50:P50),"")</f>
        <v>0</v>
      </c>
      <c r="F56" s="55"/>
      <c r="G56" s="55"/>
      <c r="H56" s="55"/>
      <c r="I56" s="55"/>
      <c r="J56" s="55"/>
      <c r="K56" s="172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7"/>
        <v>0</v>
      </c>
      <c r="O56" s="120">
        <f t="shared" ca="1" si="8"/>
        <v>0</v>
      </c>
      <c r="P56" s="173">
        <f t="shared" ca="1" si="9"/>
        <v>0</v>
      </c>
      <c r="Q56" s="173">
        <f ca="1">IF(LEN(B56)&gt;0,'7-9'!Q56-'7-9'!P56,"")</f>
        <v>0</v>
      </c>
      <c r="R56" s="174"/>
      <c r="AA56" s="161">
        <f>ROW()</f>
        <v>56</v>
      </c>
      <c r="AB56" s="197" t="e">
        <f t="shared" ca="1" si="10"/>
        <v>#N/A</v>
      </c>
      <c r="AC56" s="197" t="e">
        <f t="shared" ca="1" si="11"/>
        <v>#N/A</v>
      </c>
      <c r="AD56" s="198" t="e">
        <f t="shared" ca="1" si="21"/>
        <v>#N/A</v>
      </c>
      <c r="AE56" s="197" t="e">
        <f t="shared" ca="1" si="22"/>
        <v>#N/A</v>
      </c>
      <c r="AF56" s="198" t="e">
        <f t="shared" ca="1" si="23"/>
        <v>#N/A</v>
      </c>
      <c r="AG56" s="197" t="e">
        <f t="shared" ca="1" si="24"/>
        <v>#N/A</v>
      </c>
      <c r="AH56" s="197" t="e">
        <f t="shared" ca="1" si="16"/>
        <v>#N/A</v>
      </c>
      <c r="AI56" s="199" t="e">
        <f t="shared" ca="1" si="17"/>
        <v>#N/A</v>
      </c>
      <c r="AJ56" s="197" t="e">
        <f t="shared" ca="1" si="18"/>
        <v>#N/A</v>
      </c>
      <c r="AK56" s="197" t="e">
        <f t="shared" ca="1" si="19"/>
        <v>#N/A</v>
      </c>
    </row>
    <row r="57" spans="1:37" ht="27" customHeight="1" x14ac:dyDescent="0.2">
      <c r="A57" s="51">
        <f>'OSNOVNA PLAČA'!A51</f>
        <v>42</v>
      </c>
      <c r="B57" s="157" t="str">
        <f t="shared" ca="1" si="20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1">
        <f ca="1">IF(LEN(B57)&gt;0,SUM('OBRAČUNANA OSNOVNA PLAČA'!N51:P51),"")</f>
        <v>0</v>
      </c>
      <c r="F57" s="55"/>
      <c r="G57" s="55"/>
      <c r="H57" s="55"/>
      <c r="I57" s="55"/>
      <c r="J57" s="55"/>
      <c r="K57" s="172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7"/>
        <v>0</v>
      </c>
      <c r="O57" s="120">
        <f t="shared" ca="1" si="8"/>
        <v>0</v>
      </c>
      <c r="P57" s="173">
        <f t="shared" ca="1" si="9"/>
        <v>0</v>
      </c>
      <c r="Q57" s="173">
        <f ca="1">IF(LEN(B57)&gt;0,'7-9'!Q57-'7-9'!P57,"")</f>
        <v>0</v>
      </c>
      <c r="R57" s="174"/>
      <c r="AA57" s="161">
        <f>ROW()</f>
        <v>57</v>
      </c>
      <c r="AB57" s="197" t="e">
        <f t="shared" ca="1" si="10"/>
        <v>#N/A</v>
      </c>
      <c r="AC57" s="197" t="e">
        <f t="shared" ca="1" si="11"/>
        <v>#N/A</v>
      </c>
      <c r="AD57" s="198" t="e">
        <f t="shared" ca="1" si="21"/>
        <v>#N/A</v>
      </c>
      <c r="AE57" s="197" t="e">
        <f t="shared" ca="1" si="22"/>
        <v>#N/A</v>
      </c>
      <c r="AF57" s="198" t="e">
        <f t="shared" ca="1" si="23"/>
        <v>#N/A</v>
      </c>
      <c r="AG57" s="197" t="e">
        <f t="shared" ca="1" si="24"/>
        <v>#N/A</v>
      </c>
      <c r="AH57" s="197" t="e">
        <f t="shared" ca="1" si="16"/>
        <v>#N/A</v>
      </c>
      <c r="AI57" s="199" t="e">
        <f t="shared" ca="1" si="17"/>
        <v>#N/A</v>
      </c>
      <c r="AJ57" s="197" t="e">
        <f t="shared" ca="1" si="18"/>
        <v>#N/A</v>
      </c>
      <c r="AK57" s="197" t="e">
        <f t="shared" ca="1" si="19"/>
        <v>#N/A</v>
      </c>
    </row>
    <row r="58" spans="1:37" ht="27" customHeight="1" x14ac:dyDescent="0.2">
      <c r="A58" s="51">
        <f>'OSNOVNA PLAČA'!A52</f>
        <v>43</v>
      </c>
      <c r="B58" s="157" t="str">
        <f t="shared" ca="1" si="20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1">
        <f ca="1">IF(LEN(B58)&gt;0,SUM('OBRAČUNANA OSNOVNA PLAČA'!N52:P52),"")</f>
        <v>0</v>
      </c>
      <c r="F58" s="55"/>
      <c r="G58" s="55"/>
      <c r="H58" s="55"/>
      <c r="I58" s="55"/>
      <c r="J58" s="55"/>
      <c r="K58" s="172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7"/>
        <v>0</v>
      </c>
      <c r="O58" s="120">
        <f t="shared" ca="1" si="8"/>
        <v>0</v>
      </c>
      <c r="P58" s="173">
        <f t="shared" ca="1" si="9"/>
        <v>0</v>
      </c>
      <c r="Q58" s="173">
        <f ca="1">IF(LEN(B58)&gt;0,'7-9'!Q58-'7-9'!P58,"")</f>
        <v>0</v>
      </c>
      <c r="R58" s="174"/>
      <c r="AA58" s="161">
        <f>ROW()</f>
        <v>58</v>
      </c>
      <c r="AB58" s="197" t="e">
        <f t="shared" ca="1" si="10"/>
        <v>#N/A</v>
      </c>
      <c r="AC58" s="197" t="e">
        <f t="shared" ca="1" si="11"/>
        <v>#N/A</v>
      </c>
      <c r="AD58" s="198" t="e">
        <f t="shared" ca="1" si="21"/>
        <v>#N/A</v>
      </c>
      <c r="AE58" s="197" t="e">
        <f t="shared" ca="1" si="22"/>
        <v>#N/A</v>
      </c>
      <c r="AF58" s="198" t="e">
        <f t="shared" ca="1" si="23"/>
        <v>#N/A</v>
      </c>
      <c r="AG58" s="197" t="e">
        <f t="shared" ca="1" si="24"/>
        <v>#N/A</v>
      </c>
      <c r="AH58" s="197" t="e">
        <f t="shared" ca="1" si="16"/>
        <v>#N/A</v>
      </c>
      <c r="AI58" s="199" t="e">
        <f t="shared" ca="1" si="17"/>
        <v>#N/A</v>
      </c>
      <c r="AJ58" s="197" t="e">
        <f t="shared" ca="1" si="18"/>
        <v>#N/A</v>
      </c>
      <c r="AK58" s="197" t="e">
        <f t="shared" ca="1" si="19"/>
        <v>#N/A</v>
      </c>
    </row>
    <row r="59" spans="1:37" ht="27" customHeight="1" x14ac:dyDescent="0.2">
      <c r="A59" s="51">
        <f>'OSNOVNA PLAČA'!A53</f>
        <v>44</v>
      </c>
      <c r="B59" s="157" t="str">
        <f t="shared" ca="1" si="20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1">
        <f ca="1">IF(LEN(B59)&gt;0,SUM('OBRAČUNANA OSNOVNA PLAČA'!N53:P53),"")</f>
        <v>0</v>
      </c>
      <c r="F59" s="55"/>
      <c r="G59" s="55"/>
      <c r="H59" s="55"/>
      <c r="I59" s="55"/>
      <c r="J59" s="55"/>
      <c r="K59" s="172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7"/>
        <v>0</v>
      </c>
      <c r="O59" s="120">
        <f t="shared" ca="1" si="8"/>
        <v>0</v>
      </c>
      <c r="P59" s="173">
        <f t="shared" ca="1" si="9"/>
        <v>0</v>
      </c>
      <c r="Q59" s="173">
        <f ca="1">IF(LEN(B59)&gt;0,'7-9'!Q59-'7-9'!P59,"")</f>
        <v>0</v>
      </c>
      <c r="R59" s="174"/>
      <c r="AA59" s="161">
        <f>ROW()</f>
        <v>59</v>
      </c>
      <c r="AB59" s="197" t="e">
        <f t="shared" ca="1" si="10"/>
        <v>#N/A</v>
      </c>
      <c r="AC59" s="197" t="e">
        <f t="shared" ca="1" si="11"/>
        <v>#N/A</v>
      </c>
      <c r="AD59" s="198" t="e">
        <f t="shared" ca="1" si="21"/>
        <v>#N/A</v>
      </c>
      <c r="AE59" s="197" t="e">
        <f t="shared" ca="1" si="22"/>
        <v>#N/A</v>
      </c>
      <c r="AF59" s="198" t="e">
        <f t="shared" ca="1" si="23"/>
        <v>#N/A</v>
      </c>
      <c r="AG59" s="197" t="e">
        <f t="shared" ca="1" si="24"/>
        <v>#N/A</v>
      </c>
      <c r="AH59" s="197" t="e">
        <f t="shared" ca="1" si="16"/>
        <v>#N/A</v>
      </c>
      <c r="AI59" s="199" t="e">
        <f t="shared" ca="1" si="17"/>
        <v>#N/A</v>
      </c>
      <c r="AJ59" s="197" t="e">
        <f t="shared" ca="1" si="18"/>
        <v>#N/A</v>
      </c>
      <c r="AK59" s="197" t="e">
        <f t="shared" ca="1" si="19"/>
        <v>#N/A</v>
      </c>
    </row>
    <row r="60" spans="1:37" ht="27" customHeight="1" x14ac:dyDescent="0.2">
      <c r="A60" s="51">
        <f>'OSNOVNA PLAČA'!A54</f>
        <v>45</v>
      </c>
      <c r="B60" s="157" t="str">
        <f t="shared" ca="1" si="20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1">
        <f ca="1">IF(LEN(B60)&gt;0,SUM('OBRAČUNANA OSNOVNA PLAČA'!N54:P54),"")</f>
        <v>0</v>
      </c>
      <c r="F60" s="55"/>
      <c r="G60" s="55"/>
      <c r="H60" s="55"/>
      <c r="I60" s="55"/>
      <c r="J60" s="55"/>
      <c r="K60" s="172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7"/>
        <v>0</v>
      </c>
      <c r="O60" s="120">
        <f t="shared" ca="1" si="8"/>
        <v>0</v>
      </c>
      <c r="P60" s="173">
        <f t="shared" ca="1" si="9"/>
        <v>0</v>
      </c>
      <c r="Q60" s="173">
        <f ca="1">IF(LEN(B60)&gt;0,'7-9'!Q60-'7-9'!P60,"")</f>
        <v>0</v>
      </c>
      <c r="R60" s="174"/>
      <c r="AA60" s="161">
        <f>ROW()</f>
        <v>60</v>
      </c>
      <c r="AB60" s="197" t="e">
        <f t="shared" ca="1" si="10"/>
        <v>#N/A</v>
      </c>
      <c r="AC60" s="197" t="e">
        <f t="shared" ca="1" si="11"/>
        <v>#N/A</v>
      </c>
      <c r="AD60" s="198" t="e">
        <f t="shared" ca="1" si="21"/>
        <v>#N/A</v>
      </c>
      <c r="AE60" s="197" t="e">
        <f t="shared" ca="1" si="22"/>
        <v>#N/A</v>
      </c>
      <c r="AF60" s="198" t="e">
        <f t="shared" ca="1" si="23"/>
        <v>#N/A</v>
      </c>
      <c r="AG60" s="197" t="e">
        <f t="shared" ca="1" si="24"/>
        <v>#N/A</v>
      </c>
      <c r="AH60" s="197" t="e">
        <f t="shared" ca="1" si="16"/>
        <v>#N/A</v>
      </c>
      <c r="AI60" s="199" t="e">
        <f t="shared" ca="1" si="17"/>
        <v>#N/A</v>
      </c>
      <c r="AJ60" s="197" t="e">
        <f t="shared" ca="1" si="18"/>
        <v>#N/A</v>
      </c>
      <c r="AK60" s="197" t="e">
        <f t="shared" ca="1" si="19"/>
        <v>#N/A</v>
      </c>
    </row>
    <row r="61" spans="1:37" ht="27" customHeight="1" x14ac:dyDescent="0.2">
      <c r="A61" s="51">
        <f>'OSNOVNA PLAČA'!A55</f>
        <v>46</v>
      </c>
      <c r="B61" s="157" t="str">
        <f t="shared" ca="1" si="20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1">
        <f ca="1">IF(LEN(B61)&gt;0,SUM('OBRAČUNANA OSNOVNA PLAČA'!N55:P55),"")</f>
        <v>0</v>
      </c>
      <c r="F61" s="55"/>
      <c r="G61" s="55"/>
      <c r="H61" s="55"/>
      <c r="I61" s="55"/>
      <c r="J61" s="55"/>
      <c r="K61" s="172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7"/>
        <v>0</v>
      </c>
      <c r="O61" s="120">
        <f t="shared" ca="1" si="8"/>
        <v>0</v>
      </c>
      <c r="P61" s="173">
        <f t="shared" ca="1" si="9"/>
        <v>0</v>
      </c>
      <c r="Q61" s="173">
        <f ca="1">IF(LEN(B61)&gt;0,'7-9'!Q61-'7-9'!P61,"")</f>
        <v>0</v>
      </c>
      <c r="R61" s="174"/>
      <c r="AA61" s="161">
        <f>ROW()</f>
        <v>61</v>
      </c>
      <c r="AB61" s="197" t="e">
        <f t="shared" ca="1" si="10"/>
        <v>#N/A</v>
      </c>
      <c r="AC61" s="197" t="e">
        <f t="shared" ca="1" si="11"/>
        <v>#N/A</v>
      </c>
      <c r="AD61" s="198" t="e">
        <f t="shared" ca="1" si="21"/>
        <v>#N/A</v>
      </c>
      <c r="AE61" s="197" t="e">
        <f t="shared" ca="1" si="22"/>
        <v>#N/A</v>
      </c>
      <c r="AF61" s="198" t="e">
        <f t="shared" ca="1" si="23"/>
        <v>#N/A</v>
      </c>
      <c r="AG61" s="197" t="e">
        <f t="shared" ca="1" si="24"/>
        <v>#N/A</v>
      </c>
      <c r="AH61" s="197" t="e">
        <f t="shared" ca="1" si="16"/>
        <v>#N/A</v>
      </c>
      <c r="AI61" s="199" t="e">
        <f t="shared" ca="1" si="17"/>
        <v>#N/A</v>
      </c>
      <c r="AJ61" s="197" t="e">
        <f t="shared" ca="1" si="18"/>
        <v>#N/A</v>
      </c>
      <c r="AK61" s="197" t="e">
        <f t="shared" ca="1" si="19"/>
        <v>#N/A</v>
      </c>
    </row>
    <row r="62" spans="1:37" ht="27" customHeight="1" x14ac:dyDescent="0.2">
      <c r="A62" s="51">
        <f>'OSNOVNA PLAČA'!A56</f>
        <v>47</v>
      </c>
      <c r="B62" s="157" t="str">
        <f t="shared" ca="1" si="20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1">
        <f ca="1">IF(LEN(B62)&gt;0,SUM('OBRAČUNANA OSNOVNA PLAČA'!N56:P56),"")</f>
        <v>0</v>
      </c>
      <c r="F62" s="55"/>
      <c r="G62" s="55"/>
      <c r="H62" s="55"/>
      <c r="I62" s="55"/>
      <c r="J62" s="55"/>
      <c r="K62" s="172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7"/>
        <v>0</v>
      </c>
      <c r="O62" s="120">
        <f t="shared" ca="1" si="8"/>
        <v>0</v>
      </c>
      <c r="P62" s="173">
        <f t="shared" ca="1" si="9"/>
        <v>0</v>
      </c>
      <c r="Q62" s="173">
        <f ca="1">IF(LEN(B62)&gt;0,'7-9'!Q62-'7-9'!P62,"")</f>
        <v>0</v>
      </c>
      <c r="R62" s="174"/>
      <c r="AA62" s="161">
        <f>ROW()</f>
        <v>62</v>
      </c>
      <c r="AB62" s="197" t="e">
        <f t="shared" ca="1" si="10"/>
        <v>#N/A</v>
      </c>
      <c r="AC62" s="197" t="e">
        <f t="shared" ca="1" si="11"/>
        <v>#N/A</v>
      </c>
      <c r="AD62" s="198" t="e">
        <f t="shared" ca="1" si="21"/>
        <v>#N/A</v>
      </c>
      <c r="AE62" s="197" t="e">
        <f t="shared" ca="1" si="22"/>
        <v>#N/A</v>
      </c>
      <c r="AF62" s="198" t="e">
        <f t="shared" ca="1" si="23"/>
        <v>#N/A</v>
      </c>
      <c r="AG62" s="197" t="e">
        <f t="shared" ca="1" si="24"/>
        <v>#N/A</v>
      </c>
      <c r="AH62" s="197" t="e">
        <f t="shared" ca="1" si="16"/>
        <v>#N/A</v>
      </c>
      <c r="AI62" s="199" t="e">
        <f t="shared" ca="1" si="17"/>
        <v>#N/A</v>
      </c>
      <c r="AJ62" s="197" t="e">
        <f t="shared" ca="1" si="18"/>
        <v>#N/A</v>
      </c>
      <c r="AK62" s="197" t="e">
        <f t="shared" ca="1" si="19"/>
        <v>#N/A</v>
      </c>
    </row>
    <row r="63" spans="1:37" ht="27" customHeight="1" x14ac:dyDescent="0.2">
      <c r="A63" s="51">
        <f>'OSNOVNA PLAČA'!A57</f>
        <v>48</v>
      </c>
      <c r="B63" s="157" t="str">
        <f t="shared" ca="1" si="20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1">
        <f ca="1">IF(LEN(B63)&gt;0,SUM('OBRAČUNANA OSNOVNA PLAČA'!N57:P57),"")</f>
        <v>0</v>
      </c>
      <c r="F63" s="55"/>
      <c r="G63" s="55"/>
      <c r="H63" s="55"/>
      <c r="I63" s="55"/>
      <c r="J63" s="55"/>
      <c r="K63" s="172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7"/>
        <v>0</v>
      </c>
      <c r="O63" s="120">
        <f t="shared" ca="1" si="8"/>
        <v>0</v>
      </c>
      <c r="P63" s="173">
        <f t="shared" ca="1" si="9"/>
        <v>0</v>
      </c>
      <c r="Q63" s="173">
        <f ca="1">IF(LEN(B63)&gt;0,'7-9'!Q63-'7-9'!P63,"")</f>
        <v>0</v>
      </c>
      <c r="R63" s="174"/>
      <c r="AA63" s="161">
        <f>ROW()</f>
        <v>63</v>
      </c>
      <c r="AB63" s="197" t="e">
        <f t="shared" ca="1" si="10"/>
        <v>#N/A</v>
      </c>
      <c r="AC63" s="197" t="e">
        <f t="shared" ca="1" si="11"/>
        <v>#N/A</v>
      </c>
      <c r="AD63" s="198" t="e">
        <f t="shared" ca="1" si="21"/>
        <v>#N/A</v>
      </c>
      <c r="AE63" s="197" t="e">
        <f t="shared" ca="1" si="22"/>
        <v>#N/A</v>
      </c>
      <c r="AF63" s="198" t="e">
        <f t="shared" ca="1" si="23"/>
        <v>#N/A</v>
      </c>
      <c r="AG63" s="197" t="e">
        <f t="shared" ca="1" si="24"/>
        <v>#N/A</v>
      </c>
      <c r="AH63" s="197" t="e">
        <f t="shared" ca="1" si="16"/>
        <v>#N/A</v>
      </c>
      <c r="AI63" s="199" t="e">
        <f t="shared" ca="1" si="17"/>
        <v>#N/A</v>
      </c>
      <c r="AJ63" s="197" t="e">
        <f t="shared" ca="1" si="18"/>
        <v>#N/A</v>
      </c>
      <c r="AK63" s="197" t="e">
        <f t="shared" ca="1" si="19"/>
        <v>#N/A</v>
      </c>
    </row>
    <row r="64" spans="1:37" ht="27" customHeight="1" x14ac:dyDescent="0.2">
      <c r="A64" s="51">
        <f>'OSNOVNA PLAČA'!A58</f>
        <v>49</v>
      </c>
      <c r="B64" s="157" t="str">
        <f t="shared" ca="1" si="20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1">
        <f ca="1">IF(LEN(B64)&gt;0,SUM('OBRAČUNANA OSNOVNA PLAČA'!N58:P58),"")</f>
        <v>0</v>
      </c>
      <c r="F64" s="55"/>
      <c r="G64" s="55"/>
      <c r="H64" s="55"/>
      <c r="I64" s="55"/>
      <c r="J64" s="55"/>
      <c r="K64" s="172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7"/>
        <v>0</v>
      </c>
      <c r="O64" s="120">
        <f t="shared" ca="1" si="8"/>
        <v>0</v>
      </c>
      <c r="P64" s="173">
        <f t="shared" ca="1" si="9"/>
        <v>0</v>
      </c>
      <c r="Q64" s="173">
        <f ca="1">IF(LEN(B64)&gt;0,'7-9'!Q64-'7-9'!P64,"")</f>
        <v>0</v>
      </c>
      <c r="R64" s="174"/>
      <c r="AA64" s="161">
        <f>ROW()</f>
        <v>64</v>
      </c>
      <c r="AB64" s="197" t="e">
        <f t="shared" ca="1" si="10"/>
        <v>#N/A</v>
      </c>
      <c r="AC64" s="197" t="e">
        <f t="shared" ca="1" si="11"/>
        <v>#N/A</v>
      </c>
      <c r="AD64" s="198" t="e">
        <f t="shared" ca="1" si="21"/>
        <v>#N/A</v>
      </c>
      <c r="AE64" s="197" t="e">
        <f t="shared" ca="1" si="22"/>
        <v>#N/A</v>
      </c>
      <c r="AF64" s="198" t="e">
        <f t="shared" ca="1" si="23"/>
        <v>#N/A</v>
      </c>
      <c r="AG64" s="197" t="e">
        <f t="shared" ca="1" si="24"/>
        <v>#N/A</v>
      </c>
      <c r="AH64" s="197" t="e">
        <f t="shared" ca="1" si="16"/>
        <v>#N/A</v>
      </c>
      <c r="AI64" s="199" t="e">
        <f t="shared" ca="1" si="17"/>
        <v>#N/A</v>
      </c>
      <c r="AJ64" s="197" t="e">
        <f t="shared" ca="1" si="18"/>
        <v>#N/A</v>
      </c>
      <c r="AK64" s="197" t="e">
        <f t="shared" ca="1" si="19"/>
        <v>#N/A</v>
      </c>
    </row>
    <row r="65" spans="1:37" ht="27" customHeight="1" x14ac:dyDescent="0.2">
      <c r="A65" s="51">
        <f>'OSNOVNA PLAČA'!A59</f>
        <v>50</v>
      </c>
      <c r="B65" s="157" t="str">
        <f t="shared" ca="1" si="20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1">
        <f ca="1">IF(LEN(B65)&gt;0,SUM('OBRAČUNANA OSNOVNA PLAČA'!N59:P59),"")</f>
        <v>0</v>
      </c>
      <c r="F65" s="55"/>
      <c r="G65" s="55"/>
      <c r="H65" s="55"/>
      <c r="I65" s="55"/>
      <c r="J65" s="55"/>
      <c r="K65" s="172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7"/>
        <v>0</v>
      </c>
      <c r="O65" s="120">
        <f t="shared" ca="1" si="8"/>
        <v>0</v>
      </c>
      <c r="P65" s="173">
        <f t="shared" ca="1" si="9"/>
        <v>0</v>
      </c>
      <c r="Q65" s="173">
        <f ca="1">IF(LEN(B65)&gt;0,'7-9'!Q65-'7-9'!P65,"")</f>
        <v>0</v>
      </c>
      <c r="R65" s="174"/>
      <c r="AA65" s="161">
        <f>ROW()</f>
        <v>65</v>
      </c>
      <c r="AB65" s="197" t="e">
        <f t="shared" ca="1" si="10"/>
        <v>#N/A</v>
      </c>
      <c r="AC65" s="197" t="e">
        <f t="shared" ca="1" si="11"/>
        <v>#N/A</v>
      </c>
      <c r="AD65" s="198" t="e">
        <f t="shared" ca="1" si="21"/>
        <v>#N/A</v>
      </c>
      <c r="AE65" s="197" t="e">
        <f t="shared" ca="1" si="22"/>
        <v>#N/A</v>
      </c>
      <c r="AF65" s="198" t="e">
        <f t="shared" ca="1" si="23"/>
        <v>#N/A</v>
      </c>
      <c r="AG65" s="197" t="e">
        <f t="shared" ca="1" si="24"/>
        <v>#N/A</v>
      </c>
      <c r="AH65" s="197" t="e">
        <f t="shared" ca="1" si="16"/>
        <v>#N/A</v>
      </c>
      <c r="AI65" s="199" t="e">
        <f t="shared" ca="1" si="17"/>
        <v>#N/A</v>
      </c>
      <c r="AJ65" s="197" t="e">
        <f t="shared" ca="1" si="18"/>
        <v>#N/A</v>
      </c>
      <c r="AK65" s="197" t="e">
        <f t="shared" ca="1" si="19"/>
        <v>#N/A</v>
      </c>
    </row>
    <row r="66" spans="1:37" ht="27" customHeight="1" x14ac:dyDescent="0.2">
      <c r="A66" s="51">
        <f>'OSNOVNA PLAČA'!A60</f>
        <v>51</v>
      </c>
      <c r="B66" s="157" t="str">
        <f t="shared" ca="1" si="20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1">
        <f ca="1">IF(LEN(B66)&gt;0,SUM('OBRAČUNANA OSNOVNA PLAČA'!N60:P60),"")</f>
        <v>0</v>
      </c>
      <c r="F66" s="55"/>
      <c r="G66" s="55"/>
      <c r="H66" s="55"/>
      <c r="I66" s="55"/>
      <c r="J66" s="55"/>
      <c r="K66" s="172">
        <f t="shared" si="4"/>
        <v>0</v>
      </c>
      <c r="L66" s="120">
        <f t="shared" ca="1" si="5"/>
        <v>0</v>
      </c>
      <c r="M66" s="120">
        <f t="shared" ca="1" si="6"/>
        <v>0</v>
      </c>
      <c r="N66" s="120">
        <f t="shared" ca="1" si="7"/>
        <v>0</v>
      </c>
      <c r="O66" s="120">
        <f t="shared" ca="1" si="8"/>
        <v>0</v>
      </c>
      <c r="P66" s="173">
        <f t="shared" ca="1" si="9"/>
        <v>0</v>
      </c>
      <c r="Q66" s="173">
        <f ca="1">IF(LEN(B66)&gt;0,'7-9'!Q66-'7-9'!P66,"")</f>
        <v>0</v>
      </c>
      <c r="R66" s="174"/>
      <c r="AA66" s="161">
        <f>ROW()</f>
        <v>66</v>
      </c>
      <c r="AB66" s="197" t="e">
        <f t="shared" ca="1" si="10"/>
        <v>#N/A</v>
      </c>
      <c r="AC66" s="197" t="e">
        <f t="shared" ca="1" si="11"/>
        <v>#N/A</v>
      </c>
      <c r="AD66" s="198" t="e">
        <f t="shared" ca="1" si="21"/>
        <v>#N/A</v>
      </c>
      <c r="AE66" s="197" t="e">
        <f t="shared" ca="1" si="22"/>
        <v>#N/A</v>
      </c>
      <c r="AF66" s="198" t="e">
        <f t="shared" ca="1" si="23"/>
        <v>#N/A</v>
      </c>
      <c r="AG66" s="197" t="e">
        <f t="shared" ca="1" si="24"/>
        <v>#N/A</v>
      </c>
      <c r="AH66" s="197" t="e">
        <f t="shared" ca="1" si="16"/>
        <v>#N/A</v>
      </c>
      <c r="AI66" s="199" t="e">
        <f t="shared" ca="1" si="17"/>
        <v>#N/A</v>
      </c>
      <c r="AJ66" s="197" t="e">
        <f t="shared" ca="1" si="18"/>
        <v>#N/A</v>
      </c>
      <c r="AK66" s="197" t="e">
        <f t="shared" ca="1" si="19"/>
        <v>#N/A</v>
      </c>
    </row>
    <row r="67" spans="1:37" ht="27" customHeight="1" x14ac:dyDescent="0.2">
      <c r="A67" s="51">
        <f>'OSNOVNA PLAČA'!A61</f>
        <v>52</v>
      </c>
      <c r="B67" s="157" t="str">
        <f t="shared" ca="1" si="20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1">
        <f ca="1">IF(LEN(B67)&gt;0,SUM('OBRAČUNANA OSNOVNA PLAČA'!N61:P61),"")</f>
        <v>0</v>
      </c>
      <c r="F67" s="55"/>
      <c r="G67" s="55"/>
      <c r="H67" s="55"/>
      <c r="I67" s="55"/>
      <c r="J67" s="55"/>
      <c r="K67" s="172">
        <f t="shared" si="4"/>
        <v>0</v>
      </c>
      <c r="L67" s="120">
        <f t="shared" ca="1" si="5"/>
        <v>0</v>
      </c>
      <c r="M67" s="120">
        <f t="shared" ca="1" si="6"/>
        <v>0</v>
      </c>
      <c r="N67" s="120">
        <f t="shared" ca="1" si="7"/>
        <v>0</v>
      </c>
      <c r="O67" s="120">
        <f t="shared" ca="1" si="8"/>
        <v>0</v>
      </c>
      <c r="P67" s="173">
        <f t="shared" ca="1" si="9"/>
        <v>0</v>
      </c>
      <c r="Q67" s="173">
        <f ca="1">IF(LEN(B67)&gt;0,'7-9'!Q67-'7-9'!P67,"")</f>
        <v>0</v>
      </c>
      <c r="R67" s="174"/>
      <c r="AA67" s="161">
        <f>ROW()</f>
        <v>67</v>
      </c>
      <c r="AB67" s="197" t="e">
        <f t="shared" ca="1" si="10"/>
        <v>#N/A</v>
      </c>
      <c r="AC67" s="197" t="e">
        <f t="shared" ca="1" si="11"/>
        <v>#N/A</v>
      </c>
      <c r="AD67" s="198" t="e">
        <f t="shared" ca="1" si="21"/>
        <v>#N/A</v>
      </c>
      <c r="AE67" s="197" t="e">
        <f t="shared" ca="1" si="22"/>
        <v>#N/A</v>
      </c>
      <c r="AF67" s="198" t="e">
        <f t="shared" ca="1" si="23"/>
        <v>#N/A</v>
      </c>
      <c r="AG67" s="197" t="e">
        <f t="shared" ca="1" si="24"/>
        <v>#N/A</v>
      </c>
      <c r="AH67" s="197" t="e">
        <f t="shared" ca="1" si="16"/>
        <v>#N/A</v>
      </c>
      <c r="AI67" s="199" t="e">
        <f t="shared" ca="1" si="17"/>
        <v>#N/A</v>
      </c>
      <c r="AJ67" s="197" t="e">
        <f t="shared" ca="1" si="18"/>
        <v>#N/A</v>
      </c>
      <c r="AK67" s="197" t="e">
        <f t="shared" ca="1" si="19"/>
        <v>#N/A</v>
      </c>
    </row>
    <row r="68" spans="1:37" ht="27" customHeight="1" x14ac:dyDescent="0.2">
      <c r="A68" s="51">
        <f>'OSNOVNA PLAČA'!A62</f>
        <v>53</v>
      </c>
      <c r="B68" s="157" t="str">
        <f t="shared" ca="1" si="20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1">
        <f ca="1">IF(LEN(B68)&gt;0,SUM('OBRAČUNANA OSNOVNA PLAČA'!N62:P62),"")</f>
        <v>0</v>
      </c>
      <c r="F68" s="55"/>
      <c r="G68" s="55"/>
      <c r="H68" s="55"/>
      <c r="I68" s="55"/>
      <c r="J68" s="55"/>
      <c r="K68" s="172">
        <f t="shared" si="4"/>
        <v>0</v>
      </c>
      <c r="L68" s="120">
        <f t="shared" ca="1" si="5"/>
        <v>0</v>
      </c>
      <c r="M68" s="120">
        <f t="shared" ca="1" si="6"/>
        <v>0</v>
      </c>
      <c r="N68" s="120">
        <f t="shared" ca="1" si="7"/>
        <v>0</v>
      </c>
      <c r="O68" s="120">
        <f t="shared" ca="1" si="8"/>
        <v>0</v>
      </c>
      <c r="P68" s="173">
        <f t="shared" ca="1" si="9"/>
        <v>0</v>
      </c>
      <c r="Q68" s="173">
        <f ca="1">IF(LEN(B68)&gt;0,'7-9'!Q68-'7-9'!P68,"")</f>
        <v>0</v>
      </c>
      <c r="R68" s="174"/>
      <c r="AA68" s="161">
        <f>ROW()</f>
        <v>68</v>
      </c>
      <c r="AB68" s="197" t="e">
        <f t="shared" ca="1" si="10"/>
        <v>#N/A</v>
      </c>
      <c r="AC68" s="197" t="e">
        <f t="shared" ca="1" si="11"/>
        <v>#N/A</v>
      </c>
      <c r="AD68" s="198" t="e">
        <f t="shared" ca="1" si="21"/>
        <v>#N/A</v>
      </c>
      <c r="AE68" s="197" t="e">
        <f t="shared" ca="1" si="22"/>
        <v>#N/A</v>
      </c>
      <c r="AF68" s="198" t="e">
        <f t="shared" ca="1" si="23"/>
        <v>#N/A</v>
      </c>
      <c r="AG68" s="197" t="e">
        <f t="shared" ca="1" si="24"/>
        <v>#N/A</v>
      </c>
      <c r="AH68" s="197" t="e">
        <f t="shared" ca="1" si="16"/>
        <v>#N/A</v>
      </c>
      <c r="AI68" s="199" t="e">
        <f t="shared" ca="1" si="17"/>
        <v>#N/A</v>
      </c>
      <c r="AJ68" s="197" t="e">
        <f t="shared" ca="1" si="18"/>
        <v>#N/A</v>
      </c>
      <c r="AK68" s="197" t="e">
        <f t="shared" ca="1" si="19"/>
        <v>#N/A</v>
      </c>
    </row>
    <row r="69" spans="1:37" ht="27" customHeight="1" x14ac:dyDescent="0.2">
      <c r="A69" s="51">
        <f>'OSNOVNA PLAČA'!A63</f>
        <v>54</v>
      </c>
      <c r="B69" s="157" t="str">
        <f t="shared" ca="1" si="20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1">
        <f ca="1">IF(LEN(B69)&gt;0,SUM('OBRAČUNANA OSNOVNA PLAČA'!N63:P63),"")</f>
        <v>0</v>
      </c>
      <c r="F69" s="55"/>
      <c r="G69" s="55"/>
      <c r="H69" s="55"/>
      <c r="I69" s="55"/>
      <c r="J69" s="55"/>
      <c r="K69" s="172">
        <f t="shared" si="4"/>
        <v>0</v>
      </c>
      <c r="L69" s="120">
        <f t="shared" ca="1" si="5"/>
        <v>0</v>
      </c>
      <c r="M69" s="120">
        <f t="shared" ca="1" si="6"/>
        <v>0</v>
      </c>
      <c r="N69" s="120">
        <f t="shared" ca="1" si="7"/>
        <v>0</v>
      </c>
      <c r="O69" s="120">
        <f t="shared" ca="1" si="8"/>
        <v>0</v>
      </c>
      <c r="P69" s="173">
        <f t="shared" ca="1" si="9"/>
        <v>0</v>
      </c>
      <c r="Q69" s="173">
        <f ca="1">IF(LEN(B69)&gt;0,'7-9'!Q69-'7-9'!P69,"")</f>
        <v>0</v>
      </c>
      <c r="R69" s="174"/>
      <c r="AA69" s="161">
        <f>ROW()</f>
        <v>69</v>
      </c>
      <c r="AB69" s="197" t="e">
        <f t="shared" ca="1" si="10"/>
        <v>#N/A</v>
      </c>
      <c r="AC69" s="197" t="e">
        <f t="shared" ca="1" si="11"/>
        <v>#N/A</v>
      </c>
      <c r="AD69" s="198" t="e">
        <f t="shared" ca="1" si="21"/>
        <v>#N/A</v>
      </c>
      <c r="AE69" s="197" t="e">
        <f t="shared" ca="1" si="22"/>
        <v>#N/A</v>
      </c>
      <c r="AF69" s="198" t="e">
        <f t="shared" ca="1" si="23"/>
        <v>#N/A</v>
      </c>
      <c r="AG69" s="197" t="e">
        <f t="shared" ca="1" si="24"/>
        <v>#N/A</v>
      </c>
      <c r="AH69" s="197" t="e">
        <f t="shared" ca="1" si="16"/>
        <v>#N/A</v>
      </c>
      <c r="AI69" s="199" t="e">
        <f t="shared" ca="1" si="17"/>
        <v>#N/A</v>
      </c>
      <c r="AJ69" s="197" t="e">
        <f t="shared" ca="1" si="18"/>
        <v>#N/A</v>
      </c>
      <c r="AK69" s="197" t="e">
        <f t="shared" ca="1" si="19"/>
        <v>#N/A</v>
      </c>
    </row>
    <row r="70" spans="1:37" ht="27" customHeight="1" x14ac:dyDescent="0.2">
      <c r="A70" s="51">
        <f>'OSNOVNA PLAČA'!A64</f>
        <v>55</v>
      </c>
      <c r="B70" s="157" t="str">
        <f t="shared" ca="1" si="20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1">
        <f ca="1">IF(LEN(B70)&gt;0,SUM('OBRAČUNANA OSNOVNA PLAČA'!N64:P64),"")</f>
        <v>0</v>
      </c>
      <c r="F70" s="55"/>
      <c r="G70" s="55"/>
      <c r="H70" s="55"/>
      <c r="I70" s="55"/>
      <c r="J70" s="55"/>
      <c r="K70" s="172">
        <f t="shared" si="4"/>
        <v>0</v>
      </c>
      <c r="L70" s="120">
        <f t="shared" ca="1" si="5"/>
        <v>0</v>
      </c>
      <c r="M70" s="120">
        <f t="shared" ca="1" si="6"/>
        <v>0</v>
      </c>
      <c r="N70" s="120">
        <f t="shared" ca="1" si="7"/>
        <v>0</v>
      </c>
      <c r="O70" s="120">
        <f t="shared" ca="1" si="8"/>
        <v>0</v>
      </c>
      <c r="P70" s="173">
        <f t="shared" ca="1" si="9"/>
        <v>0</v>
      </c>
      <c r="Q70" s="173">
        <f ca="1">IF(LEN(B70)&gt;0,'7-9'!Q70-'7-9'!P70,"")</f>
        <v>0</v>
      </c>
      <c r="R70" s="174"/>
      <c r="AA70" s="161">
        <f>ROW()</f>
        <v>70</v>
      </c>
      <c r="AB70" s="197" t="e">
        <f t="shared" ca="1" si="10"/>
        <v>#N/A</v>
      </c>
      <c r="AC70" s="197" t="e">
        <f t="shared" ca="1" si="11"/>
        <v>#N/A</v>
      </c>
      <c r="AD70" s="198" t="e">
        <f t="shared" ca="1" si="21"/>
        <v>#N/A</v>
      </c>
      <c r="AE70" s="197" t="e">
        <f t="shared" ca="1" si="22"/>
        <v>#N/A</v>
      </c>
      <c r="AF70" s="198" t="e">
        <f t="shared" ca="1" si="23"/>
        <v>#N/A</v>
      </c>
      <c r="AG70" s="197" t="e">
        <f t="shared" ca="1" si="24"/>
        <v>#N/A</v>
      </c>
      <c r="AH70" s="197" t="e">
        <f t="shared" ca="1" si="16"/>
        <v>#N/A</v>
      </c>
      <c r="AI70" s="199" t="e">
        <f t="shared" ca="1" si="17"/>
        <v>#N/A</v>
      </c>
      <c r="AJ70" s="197" t="e">
        <f t="shared" ca="1" si="18"/>
        <v>#N/A</v>
      </c>
      <c r="AK70" s="197" t="e">
        <f t="shared" ca="1" si="19"/>
        <v>#N/A</v>
      </c>
    </row>
    <row r="71" spans="1:37" ht="27" customHeight="1" x14ac:dyDescent="0.2">
      <c r="A71" s="51">
        <f>'OSNOVNA PLAČA'!A65</f>
        <v>56</v>
      </c>
      <c r="B71" s="157" t="str">
        <f t="shared" ca="1" si="20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1">
        <f ca="1">IF(LEN(B71)&gt;0,SUM('OBRAČUNANA OSNOVNA PLAČA'!N65:P65),"")</f>
        <v>0</v>
      </c>
      <c r="F71" s="55"/>
      <c r="G71" s="55"/>
      <c r="H71" s="55"/>
      <c r="I71" s="55"/>
      <c r="J71" s="55"/>
      <c r="K71" s="172">
        <f t="shared" si="4"/>
        <v>0</v>
      </c>
      <c r="L71" s="120">
        <f t="shared" ca="1" si="5"/>
        <v>0</v>
      </c>
      <c r="M71" s="120">
        <f t="shared" ca="1" si="6"/>
        <v>0</v>
      </c>
      <c r="N71" s="120">
        <f t="shared" ca="1" si="7"/>
        <v>0</v>
      </c>
      <c r="O71" s="120">
        <f t="shared" ca="1" si="8"/>
        <v>0</v>
      </c>
      <c r="P71" s="173">
        <f t="shared" ca="1" si="9"/>
        <v>0</v>
      </c>
      <c r="Q71" s="173">
        <f ca="1">IF(LEN(B71)&gt;0,'7-9'!Q71-'7-9'!P71,"")</f>
        <v>0</v>
      </c>
      <c r="R71" s="174"/>
      <c r="AA71" s="161">
        <f>ROW()</f>
        <v>71</v>
      </c>
      <c r="AB71" s="197" t="e">
        <f t="shared" ca="1" si="10"/>
        <v>#N/A</v>
      </c>
      <c r="AC71" s="197" t="e">
        <f t="shared" ca="1" si="11"/>
        <v>#N/A</v>
      </c>
      <c r="AD71" s="198" t="e">
        <f t="shared" ca="1" si="21"/>
        <v>#N/A</v>
      </c>
      <c r="AE71" s="197" t="e">
        <f t="shared" ca="1" si="22"/>
        <v>#N/A</v>
      </c>
      <c r="AF71" s="198" t="e">
        <f t="shared" ca="1" si="23"/>
        <v>#N/A</v>
      </c>
      <c r="AG71" s="197" t="e">
        <f t="shared" ca="1" si="24"/>
        <v>#N/A</v>
      </c>
      <c r="AH71" s="197" t="e">
        <f t="shared" ca="1" si="16"/>
        <v>#N/A</v>
      </c>
      <c r="AI71" s="199" t="e">
        <f t="shared" ca="1" si="17"/>
        <v>#N/A</v>
      </c>
      <c r="AJ71" s="197" t="e">
        <f t="shared" ca="1" si="18"/>
        <v>#N/A</v>
      </c>
      <c r="AK71" s="197" t="e">
        <f t="shared" ca="1" si="19"/>
        <v>#N/A</v>
      </c>
    </row>
    <row r="72" spans="1:37" ht="27" customHeight="1" x14ac:dyDescent="0.2">
      <c r="A72" s="51">
        <f>'OSNOVNA PLAČA'!A66</f>
        <v>57</v>
      </c>
      <c r="B72" s="157" t="str">
        <f t="shared" ca="1" si="20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1">
        <f ca="1">IF(LEN(B72)&gt;0,SUM('OBRAČUNANA OSNOVNA PLAČA'!N66:P66),"")</f>
        <v>0</v>
      </c>
      <c r="F72" s="55"/>
      <c r="G72" s="55"/>
      <c r="H72" s="55"/>
      <c r="I72" s="55"/>
      <c r="J72" s="55"/>
      <c r="K72" s="172">
        <f t="shared" si="4"/>
        <v>0</v>
      </c>
      <c r="L72" s="120">
        <f t="shared" ca="1" si="5"/>
        <v>0</v>
      </c>
      <c r="M72" s="120">
        <f t="shared" ca="1" si="6"/>
        <v>0</v>
      </c>
      <c r="N72" s="120">
        <f t="shared" ca="1" si="7"/>
        <v>0</v>
      </c>
      <c r="O72" s="120">
        <f t="shared" ca="1" si="8"/>
        <v>0</v>
      </c>
      <c r="P72" s="173">
        <f t="shared" ca="1" si="9"/>
        <v>0</v>
      </c>
      <c r="Q72" s="173">
        <f ca="1">IF(LEN(B72)&gt;0,'7-9'!Q72-'7-9'!P72,"")</f>
        <v>0</v>
      </c>
      <c r="R72" s="174"/>
      <c r="AA72" s="161">
        <f>ROW()</f>
        <v>72</v>
      </c>
      <c r="AB72" s="197" t="e">
        <f t="shared" ca="1" si="10"/>
        <v>#N/A</v>
      </c>
      <c r="AC72" s="197" t="e">
        <f t="shared" ca="1" si="11"/>
        <v>#N/A</v>
      </c>
      <c r="AD72" s="198" t="e">
        <f t="shared" ca="1" si="21"/>
        <v>#N/A</v>
      </c>
      <c r="AE72" s="197" t="e">
        <f t="shared" ca="1" si="22"/>
        <v>#N/A</v>
      </c>
      <c r="AF72" s="198" t="e">
        <f t="shared" ca="1" si="23"/>
        <v>#N/A</v>
      </c>
      <c r="AG72" s="197" t="e">
        <f t="shared" ca="1" si="24"/>
        <v>#N/A</v>
      </c>
      <c r="AH72" s="197" t="e">
        <f t="shared" ca="1" si="16"/>
        <v>#N/A</v>
      </c>
      <c r="AI72" s="199" t="e">
        <f t="shared" ca="1" si="17"/>
        <v>#N/A</v>
      </c>
      <c r="AJ72" s="197" t="e">
        <f t="shared" ca="1" si="18"/>
        <v>#N/A</v>
      </c>
      <c r="AK72" s="197" t="e">
        <f t="shared" ca="1" si="19"/>
        <v>#N/A</v>
      </c>
    </row>
    <row r="73" spans="1:37" ht="27" customHeight="1" x14ac:dyDescent="0.2">
      <c r="A73" s="51">
        <f>'OSNOVNA PLAČA'!A67</f>
        <v>58</v>
      </c>
      <c r="B73" s="157" t="str">
        <f t="shared" ca="1" si="20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1">
        <f ca="1">IF(LEN(B73)&gt;0,SUM('OBRAČUNANA OSNOVNA PLAČA'!N67:P67),"")</f>
        <v>0</v>
      </c>
      <c r="F73" s="55"/>
      <c r="G73" s="55"/>
      <c r="H73" s="55"/>
      <c r="I73" s="55"/>
      <c r="J73" s="55"/>
      <c r="K73" s="172">
        <f t="shared" si="4"/>
        <v>0</v>
      </c>
      <c r="L73" s="120">
        <f t="shared" ca="1" si="5"/>
        <v>0</v>
      </c>
      <c r="M73" s="120">
        <f t="shared" ca="1" si="6"/>
        <v>0</v>
      </c>
      <c r="N73" s="120">
        <f t="shared" ca="1" si="7"/>
        <v>0</v>
      </c>
      <c r="O73" s="120">
        <f t="shared" ca="1" si="8"/>
        <v>0</v>
      </c>
      <c r="P73" s="173">
        <f t="shared" ca="1" si="9"/>
        <v>0</v>
      </c>
      <c r="Q73" s="173">
        <f ca="1">IF(LEN(B73)&gt;0,'7-9'!Q73-'7-9'!P73,"")</f>
        <v>0</v>
      </c>
      <c r="R73" s="174"/>
      <c r="AA73" s="161">
        <f>ROW()</f>
        <v>73</v>
      </c>
      <c r="AB73" s="197" t="e">
        <f t="shared" ca="1" si="10"/>
        <v>#N/A</v>
      </c>
      <c r="AC73" s="197" t="e">
        <f t="shared" ca="1" si="11"/>
        <v>#N/A</v>
      </c>
      <c r="AD73" s="198" t="e">
        <f t="shared" ca="1" si="21"/>
        <v>#N/A</v>
      </c>
      <c r="AE73" s="197" t="e">
        <f t="shared" ca="1" si="22"/>
        <v>#N/A</v>
      </c>
      <c r="AF73" s="198" t="e">
        <f t="shared" ca="1" si="23"/>
        <v>#N/A</v>
      </c>
      <c r="AG73" s="197" t="e">
        <f t="shared" ca="1" si="24"/>
        <v>#N/A</v>
      </c>
      <c r="AH73" s="197" t="e">
        <f t="shared" ca="1" si="16"/>
        <v>#N/A</v>
      </c>
      <c r="AI73" s="199" t="e">
        <f t="shared" ca="1" si="17"/>
        <v>#N/A</v>
      </c>
      <c r="AJ73" s="197" t="e">
        <f t="shared" ca="1" si="18"/>
        <v>#N/A</v>
      </c>
      <c r="AK73" s="197" t="e">
        <f t="shared" ca="1" si="19"/>
        <v>#N/A</v>
      </c>
    </row>
    <row r="74" spans="1:37" ht="27" customHeight="1" x14ac:dyDescent="0.2">
      <c r="A74" s="51">
        <f>'OSNOVNA PLAČA'!A68</f>
        <v>59</v>
      </c>
      <c r="B74" s="157" t="str">
        <f t="shared" ca="1" si="20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1">
        <f ca="1">IF(LEN(B74)&gt;0,SUM('OBRAČUNANA OSNOVNA PLAČA'!N68:P68),"")</f>
        <v>0</v>
      </c>
      <c r="F74" s="55"/>
      <c r="G74" s="55"/>
      <c r="H74" s="55"/>
      <c r="I74" s="55"/>
      <c r="J74" s="55"/>
      <c r="K74" s="172">
        <f t="shared" si="4"/>
        <v>0</v>
      </c>
      <c r="L74" s="120">
        <f t="shared" ca="1" si="5"/>
        <v>0</v>
      </c>
      <c r="M74" s="120">
        <f t="shared" ca="1" si="6"/>
        <v>0</v>
      </c>
      <c r="N74" s="120">
        <f t="shared" ca="1" si="7"/>
        <v>0</v>
      </c>
      <c r="O74" s="120">
        <f t="shared" ca="1" si="8"/>
        <v>0</v>
      </c>
      <c r="P74" s="173">
        <f t="shared" ca="1" si="9"/>
        <v>0</v>
      </c>
      <c r="Q74" s="173">
        <f ca="1">IF(LEN(B74)&gt;0,'7-9'!Q74-'7-9'!P74,"")</f>
        <v>0</v>
      </c>
      <c r="R74" s="174"/>
      <c r="AA74" s="161">
        <f>ROW()</f>
        <v>74</v>
      </c>
      <c r="AB74" s="197" t="e">
        <f t="shared" ca="1" si="10"/>
        <v>#N/A</v>
      </c>
      <c r="AC74" s="197" t="e">
        <f t="shared" ca="1" si="11"/>
        <v>#N/A</v>
      </c>
      <c r="AD74" s="198" t="e">
        <f t="shared" ca="1" si="21"/>
        <v>#N/A</v>
      </c>
      <c r="AE74" s="197" t="e">
        <f t="shared" ca="1" si="22"/>
        <v>#N/A</v>
      </c>
      <c r="AF74" s="198" t="e">
        <f t="shared" ca="1" si="23"/>
        <v>#N/A</v>
      </c>
      <c r="AG74" s="197" t="e">
        <f t="shared" ca="1" si="24"/>
        <v>#N/A</v>
      </c>
      <c r="AH74" s="197" t="e">
        <f t="shared" ca="1" si="16"/>
        <v>#N/A</v>
      </c>
      <c r="AI74" s="199" t="e">
        <f t="shared" ca="1" si="17"/>
        <v>#N/A</v>
      </c>
      <c r="AJ74" s="197" t="e">
        <f t="shared" ca="1" si="18"/>
        <v>#N/A</v>
      </c>
      <c r="AK74" s="197" t="e">
        <f t="shared" ca="1" si="19"/>
        <v>#N/A</v>
      </c>
    </row>
    <row r="75" spans="1:37" ht="27" customHeight="1" x14ac:dyDescent="0.2">
      <c r="A75" s="51">
        <f>'OSNOVNA PLAČA'!A69</f>
        <v>60</v>
      </c>
      <c r="B75" s="157" t="str">
        <f t="shared" ca="1" si="20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1">
        <f ca="1">IF(LEN(B75)&gt;0,SUM('OBRAČUNANA OSNOVNA PLAČA'!N69:P69),"")</f>
        <v>0</v>
      </c>
      <c r="F75" s="55"/>
      <c r="G75" s="55"/>
      <c r="H75" s="55"/>
      <c r="I75" s="55"/>
      <c r="J75" s="55"/>
      <c r="K75" s="172">
        <f t="shared" si="4"/>
        <v>0</v>
      </c>
      <c r="L75" s="120">
        <f t="shared" ca="1" si="5"/>
        <v>0</v>
      </c>
      <c r="M75" s="120">
        <f t="shared" ca="1" si="6"/>
        <v>0</v>
      </c>
      <c r="N75" s="120">
        <f t="shared" ca="1" si="7"/>
        <v>0</v>
      </c>
      <c r="O75" s="120">
        <f t="shared" ca="1" si="8"/>
        <v>0</v>
      </c>
      <c r="P75" s="173">
        <f t="shared" ca="1" si="9"/>
        <v>0</v>
      </c>
      <c r="Q75" s="173">
        <f ca="1">IF(LEN(B75)&gt;0,'7-9'!Q75-'7-9'!P75,"")</f>
        <v>0</v>
      </c>
      <c r="R75" s="174"/>
      <c r="AA75" s="161">
        <f>ROW()</f>
        <v>75</v>
      </c>
      <c r="AB75" s="197" t="e">
        <f t="shared" ca="1" si="10"/>
        <v>#N/A</v>
      </c>
      <c r="AC75" s="197" t="e">
        <f t="shared" ca="1" si="11"/>
        <v>#N/A</v>
      </c>
      <c r="AD75" s="198" t="e">
        <f t="shared" ca="1" si="21"/>
        <v>#N/A</v>
      </c>
      <c r="AE75" s="197" t="e">
        <f t="shared" ca="1" si="22"/>
        <v>#N/A</v>
      </c>
      <c r="AF75" s="198" t="e">
        <f t="shared" ca="1" si="23"/>
        <v>#N/A</v>
      </c>
      <c r="AG75" s="197" t="e">
        <f t="shared" ca="1" si="24"/>
        <v>#N/A</v>
      </c>
      <c r="AH75" s="197" t="e">
        <f t="shared" ca="1" si="16"/>
        <v>#N/A</v>
      </c>
      <c r="AI75" s="199" t="e">
        <f t="shared" ca="1" si="17"/>
        <v>#N/A</v>
      </c>
      <c r="AJ75" s="197" t="e">
        <f t="shared" ca="1" si="18"/>
        <v>#N/A</v>
      </c>
      <c r="AK75" s="197" t="e">
        <f t="shared" ca="1" si="19"/>
        <v>#N/A</v>
      </c>
    </row>
    <row r="76" spans="1:37" ht="27" customHeight="1" x14ac:dyDescent="0.2">
      <c r="A76" s="51">
        <f>'OSNOVNA PLAČA'!A70</f>
        <v>61</v>
      </c>
      <c r="B76" s="157" t="str">
        <f t="shared" ca="1" si="20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1">
        <f ca="1">IF(LEN(B76)&gt;0,SUM('OBRAČUNANA OSNOVNA PLAČA'!N70:P70),"")</f>
        <v>0</v>
      </c>
      <c r="F76" s="55"/>
      <c r="G76" s="55"/>
      <c r="H76" s="55"/>
      <c r="I76" s="55"/>
      <c r="J76" s="55"/>
      <c r="K76" s="172">
        <f t="shared" si="4"/>
        <v>0</v>
      </c>
      <c r="L76" s="120">
        <f t="shared" ca="1" si="5"/>
        <v>0</v>
      </c>
      <c r="M76" s="120">
        <f t="shared" ca="1" si="6"/>
        <v>0</v>
      </c>
      <c r="N76" s="120">
        <f t="shared" ca="1" si="7"/>
        <v>0</v>
      </c>
      <c r="O76" s="120">
        <f t="shared" ca="1" si="8"/>
        <v>0</v>
      </c>
      <c r="P76" s="173">
        <f t="shared" ca="1" si="9"/>
        <v>0</v>
      </c>
      <c r="Q76" s="173">
        <f ca="1">IF(LEN(B76)&gt;0,'7-9'!Q76-'7-9'!P76,"")</f>
        <v>0</v>
      </c>
      <c r="R76" s="174"/>
      <c r="AA76" s="161">
        <f>ROW()</f>
        <v>76</v>
      </c>
      <c r="AB76" s="197" t="e">
        <f t="shared" ca="1" si="10"/>
        <v>#N/A</v>
      </c>
      <c r="AC76" s="197" t="e">
        <f t="shared" ca="1" si="11"/>
        <v>#N/A</v>
      </c>
      <c r="AD76" s="198" t="e">
        <f t="shared" ca="1" si="21"/>
        <v>#N/A</v>
      </c>
      <c r="AE76" s="197" t="e">
        <f t="shared" ca="1" si="22"/>
        <v>#N/A</v>
      </c>
      <c r="AF76" s="198" t="e">
        <f t="shared" ca="1" si="23"/>
        <v>#N/A</v>
      </c>
      <c r="AG76" s="197" t="e">
        <f t="shared" ca="1" si="24"/>
        <v>#N/A</v>
      </c>
      <c r="AH76" s="197" t="e">
        <f t="shared" ca="1" si="16"/>
        <v>#N/A</v>
      </c>
      <c r="AI76" s="199" t="e">
        <f t="shared" ca="1" si="17"/>
        <v>#N/A</v>
      </c>
      <c r="AJ76" s="197" t="e">
        <f t="shared" ca="1" si="18"/>
        <v>#N/A</v>
      </c>
      <c r="AK76" s="197" t="e">
        <f t="shared" ca="1" si="19"/>
        <v>#N/A</v>
      </c>
    </row>
    <row r="77" spans="1:37" ht="27" customHeight="1" x14ac:dyDescent="0.2">
      <c r="A77" s="51">
        <f>'OSNOVNA PLAČA'!A71</f>
        <v>62</v>
      </c>
      <c r="B77" s="157" t="str">
        <f t="shared" ca="1" si="20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1">
        <f ca="1">IF(LEN(B77)&gt;0,SUM('OBRAČUNANA OSNOVNA PLAČA'!N71:P71),"")</f>
        <v>0</v>
      </c>
      <c r="F77" s="55"/>
      <c r="G77" s="55"/>
      <c r="H77" s="55"/>
      <c r="I77" s="55"/>
      <c r="J77" s="55"/>
      <c r="K77" s="172">
        <f t="shared" si="4"/>
        <v>0</v>
      </c>
      <c r="L77" s="120">
        <f t="shared" ca="1" si="5"/>
        <v>0</v>
      </c>
      <c r="M77" s="120">
        <f t="shared" ca="1" si="6"/>
        <v>0</v>
      </c>
      <c r="N77" s="120">
        <f t="shared" ca="1" si="7"/>
        <v>0</v>
      </c>
      <c r="O77" s="120">
        <f t="shared" ca="1" si="8"/>
        <v>0</v>
      </c>
      <c r="P77" s="173">
        <f t="shared" ca="1" si="9"/>
        <v>0</v>
      </c>
      <c r="Q77" s="173">
        <f ca="1">IF(LEN(B77)&gt;0,'7-9'!Q77-'7-9'!P77,"")</f>
        <v>0</v>
      </c>
      <c r="R77" s="174"/>
      <c r="AA77" s="161">
        <f>ROW()</f>
        <v>77</v>
      </c>
      <c r="AB77" s="197" t="e">
        <f t="shared" ca="1" si="10"/>
        <v>#N/A</v>
      </c>
      <c r="AC77" s="197" t="e">
        <f t="shared" ca="1" si="11"/>
        <v>#N/A</v>
      </c>
      <c r="AD77" s="198" t="e">
        <f t="shared" ca="1" si="21"/>
        <v>#N/A</v>
      </c>
      <c r="AE77" s="197" t="e">
        <f t="shared" ca="1" si="22"/>
        <v>#N/A</v>
      </c>
      <c r="AF77" s="198" t="e">
        <f t="shared" ca="1" si="23"/>
        <v>#N/A</v>
      </c>
      <c r="AG77" s="197" t="e">
        <f t="shared" ca="1" si="24"/>
        <v>#N/A</v>
      </c>
      <c r="AH77" s="197" t="e">
        <f t="shared" ca="1" si="16"/>
        <v>#N/A</v>
      </c>
      <c r="AI77" s="199" t="e">
        <f t="shared" ca="1" si="17"/>
        <v>#N/A</v>
      </c>
      <c r="AJ77" s="197" t="e">
        <f t="shared" ca="1" si="18"/>
        <v>#N/A</v>
      </c>
      <c r="AK77" s="197" t="e">
        <f t="shared" ca="1" si="19"/>
        <v>#N/A</v>
      </c>
    </row>
    <row r="78" spans="1:37" ht="27" customHeight="1" x14ac:dyDescent="0.2">
      <c r="A78" s="51">
        <f>'OSNOVNA PLAČA'!A72</f>
        <v>63</v>
      </c>
      <c r="B78" s="157" t="str">
        <f t="shared" ca="1" si="20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1">
        <f ca="1">IF(LEN(B78)&gt;0,SUM('OBRAČUNANA OSNOVNA PLAČA'!N72:P72),"")</f>
        <v>0</v>
      </c>
      <c r="F78" s="55"/>
      <c r="G78" s="55"/>
      <c r="H78" s="55"/>
      <c r="I78" s="55"/>
      <c r="J78" s="55"/>
      <c r="K78" s="172">
        <f t="shared" si="4"/>
        <v>0</v>
      </c>
      <c r="L78" s="120">
        <f t="shared" ca="1" si="5"/>
        <v>0</v>
      </c>
      <c r="M78" s="120">
        <f t="shared" ca="1" si="6"/>
        <v>0</v>
      </c>
      <c r="N78" s="120">
        <f t="shared" ca="1" si="7"/>
        <v>0</v>
      </c>
      <c r="O78" s="120">
        <f t="shared" ca="1" si="8"/>
        <v>0</v>
      </c>
      <c r="P78" s="173">
        <f t="shared" ca="1" si="9"/>
        <v>0</v>
      </c>
      <c r="Q78" s="173">
        <f ca="1">IF(LEN(B78)&gt;0,'7-9'!Q78-'7-9'!P78,"")</f>
        <v>0</v>
      </c>
      <c r="R78" s="174"/>
      <c r="AA78" s="161">
        <f>ROW()</f>
        <v>78</v>
      </c>
      <c r="AB78" s="197" t="e">
        <f t="shared" ca="1" si="10"/>
        <v>#N/A</v>
      </c>
      <c r="AC78" s="197" t="e">
        <f t="shared" ca="1" si="11"/>
        <v>#N/A</v>
      </c>
      <c r="AD78" s="198" t="e">
        <f t="shared" ca="1" si="21"/>
        <v>#N/A</v>
      </c>
      <c r="AE78" s="197" t="e">
        <f t="shared" ca="1" si="22"/>
        <v>#N/A</v>
      </c>
      <c r="AF78" s="198" t="e">
        <f t="shared" ca="1" si="23"/>
        <v>#N/A</v>
      </c>
      <c r="AG78" s="197" t="e">
        <f t="shared" ca="1" si="24"/>
        <v>#N/A</v>
      </c>
      <c r="AH78" s="197" t="e">
        <f t="shared" ca="1" si="16"/>
        <v>#N/A</v>
      </c>
      <c r="AI78" s="199" t="e">
        <f t="shared" ca="1" si="17"/>
        <v>#N/A</v>
      </c>
      <c r="AJ78" s="197" t="e">
        <f t="shared" ca="1" si="18"/>
        <v>#N/A</v>
      </c>
      <c r="AK78" s="197" t="e">
        <f t="shared" ca="1" si="19"/>
        <v>#N/A</v>
      </c>
    </row>
    <row r="79" spans="1:37" ht="27" customHeight="1" x14ac:dyDescent="0.2">
      <c r="A79" s="51">
        <f>'OSNOVNA PLAČA'!A73</f>
        <v>64</v>
      </c>
      <c r="B79" s="157" t="str">
        <f t="shared" ca="1" si="20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1">
        <f ca="1">IF(LEN(B79)&gt;0,SUM('OBRAČUNANA OSNOVNA PLAČA'!N73:P73),"")</f>
        <v>0</v>
      </c>
      <c r="F79" s="55"/>
      <c r="G79" s="55"/>
      <c r="H79" s="55"/>
      <c r="I79" s="55"/>
      <c r="J79" s="55"/>
      <c r="K79" s="172">
        <f t="shared" si="4"/>
        <v>0</v>
      </c>
      <c r="L79" s="120">
        <f t="shared" ca="1" si="5"/>
        <v>0</v>
      </c>
      <c r="M79" s="120">
        <f t="shared" ca="1" si="6"/>
        <v>0</v>
      </c>
      <c r="N79" s="120">
        <f t="shared" ca="1" si="7"/>
        <v>0</v>
      </c>
      <c r="O79" s="120">
        <f t="shared" ca="1" si="8"/>
        <v>0</v>
      </c>
      <c r="P79" s="173">
        <f t="shared" ca="1" si="9"/>
        <v>0</v>
      </c>
      <c r="Q79" s="173">
        <f ca="1">IF(LEN(B79)&gt;0,'7-9'!Q79-'7-9'!P79,"")</f>
        <v>0</v>
      </c>
      <c r="R79" s="174"/>
      <c r="AA79" s="161">
        <f>ROW()</f>
        <v>79</v>
      </c>
      <c r="AB79" s="197" t="e">
        <f t="shared" ca="1" si="10"/>
        <v>#N/A</v>
      </c>
      <c r="AC79" s="197" t="e">
        <f t="shared" ca="1" si="11"/>
        <v>#N/A</v>
      </c>
      <c r="AD79" s="198" t="e">
        <f t="shared" ca="1" si="21"/>
        <v>#N/A</v>
      </c>
      <c r="AE79" s="197" t="e">
        <f t="shared" ca="1" si="22"/>
        <v>#N/A</v>
      </c>
      <c r="AF79" s="198" t="e">
        <f t="shared" ca="1" si="23"/>
        <v>#N/A</v>
      </c>
      <c r="AG79" s="197" t="e">
        <f t="shared" ca="1" si="24"/>
        <v>#N/A</v>
      </c>
      <c r="AH79" s="197" t="e">
        <f t="shared" ca="1" si="16"/>
        <v>#N/A</v>
      </c>
      <c r="AI79" s="199" t="e">
        <f t="shared" ca="1" si="17"/>
        <v>#N/A</v>
      </c>
      <c r="AJ79" s="197" t="e">
        <f t="shared" ca="1" si="18"/>
        <v>#N/A</v>
      </c>
      <c r="AK79" s="197" t="e">
        <f t="shared" ca="1" si="19"/>
        <v>#N/A</v>
      </c>
    </row>
    <row r="80" spans="1:37" ht="27" customHeight="1" x14ac:dyDescent="0.2">
      <c r="A80" s="51">
        <f>'OSNOVNA PLAČA'!A74</f>
        <v>65</v>
      </c>
      <c r="B80" s="157" t="str">
        <f t="shared" ref="B80:B115" ca="1" si="25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1">
        <f ca="1">IF(LEN(B80)&gt;0,SUM('OBRAČUNANA OSNOVNA PLAČA'!N74:P74),"")</f>
        <v>0</v>
      </c>
      <c r="F80" s="55"/>
      <c r="G80" s="55"/>
      <c r="H80" s="55"/>
      <c r="I80" s="55"/>
      <c r="J80" s="55"/>
      <c r="K80" s="172">
        <f t="shared" ref="K80:K115" si="26">+F80+G80+H80+I80+J80</f>
        <v>0</v>
      </c>
      <c r="L80" s="120">
        <f t="shared" ref="L80:L115" ca="1" si="27">IF(LEN(B80)&gt;0,K80/5,"")</f>
        <v>0</v>
      </c>
      <c r="M80" s="120">
        <f t="shared" ref="M80:M115" ca="1" si="28">IF(LEN(B80)&gt;0,E80*L80,"")</f>
        <v>0</v>
      </c>
      <c r="N80" s="120">
        <f t="shared" ref="N80:N115" ca="1" si="29">IF(LEN(B80)&gt;0,L80*$O$117,"")</f>
        <v>0</v>
      </c>
      <c r="O80" s="120">
        <f t="shared" ref="O80:O115" ca="1" si="30">IF(LEN(B80)&gt;0,E80*N80,"")</f>
        <v>0</v>
      </c>
      <c r="P80" s="173">
        <f t="shared" ref="P80:P115" ca="1" si="31">MIN(O80,Q80)</f>
        <v>0</v>
      </c>
      <c r="Q80" s="173">
        <f ca="1">IF(LEN(B80)&gt;0,'7-9'!Q80-'7-9'!P80,"")</f>
        <v>0</v>
      </c>
      <c r="R80" s="174"/>
      <c r="AA80" s="161">
        <f>ROW()</f>
        <v>80</v>
      </c>
      <c r="AB80" s="197" t="e">
        <f t="shared" ref="AB80:AB115" ca="1" si="32">IF($AN$3=1,0,INDIRECT( "'" &amp; $AN$2 &amp; "'!P" &amp; TEXT($AA80,0)))</f>
        <v>#N/A</v>
      </c>
      <c r="AC80" s="197" t="e">
        <f t="shared" ref="AC80:AC115" ca="1" si="33">IF($AN$3=1,(INDIRECT( "'" &amp; $AC$2 &amp; "'!F" &amp; TEXT($AA80-6,0))*2/12+INDIRECT( "'" &amp; $AC$2 &amp; "'!G" &amp; TEXT($AA80-6,0))*10/12)*2,INDIRECT( "'" &amp; $AN$2 &amp; "'!Q" &amp; TEXT($AA80,0)))</f>
        <v>#N/A</v>
      </c>
      <c r="AD80" s="198" t="e">
        <f t="shared" ref="AD80:AD111" ca="1" si="34">IF(AB80&gt;=AC80,"-",$K80/(5*MAX($L$121:$L$122)))</f>
        <v>#N/A</v>
      </c>
      <c r="AE80" s="197" t="e">
        <f t="shared" ref="AE80:AE115" ca="1" si="35">IF(AB80&gt;=AC80,"-",$K80/(5*MAX($L$121:$L$122))*AJ80)</f>
        <v>#N/A</v>
      </c>
      <c r="AF80" s="198" t="e">
        <f t="shared" ref="AF80:AF115" ca="1" si="36">IF(AD80="-","-",AD80*$AE$117)</f>
        <v>#N/A</v>
      </c>
      <c r="AG80" s="197" t="e">
        <f t="shared" ref="AG80:AG115" ca="1" si="37">IF(AE80="-","-",AE80*$AE$117)</f>
        <v>#N/A</v>
      </c>
      <c r="AH80" s="197" t="e">
        <f t="shared" ref="AH80:AH115" ca="1" si="38">IF(AF80="-",0,MIN(AG80,Q80))</f>
        <v>#N/A</v>
      </c>
      <c r="AI80" s="199" t="e">
        <f t="shared" ref="AI80:AI115" ca="1" si="39">+AC80-AB80</f>
        <v>#N/A</v>
      </c>
      <c r="AJ80" s="197" t="e">
        <f t="shared" ref="AJ80:AJ115" ca="1" si="40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197" t="e">
        <f t="shared" ref="AK80:AK115" ca="1" si="41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">
      <c r="A81" s="51">
        <f>'OSNOVNA PLAČA'!A75</f>
        <v>66</v>
      </c>
      <c r="B81" s="157" t="str">
        <f t="shared" ca="1" si="25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1">
        <f ca="1">IF(LEN(B81)&gt;0,SUM('OBRAČUNANA OSNOVNA PLAČA'!N75:P75),"")</f>
        <v>0</v>
      </c>
      <c r="F81" s="55"/>
      <c r="G81" s="55"/>
      <c r="H81" s="55"/>
      <c r="I81" s="55"/>
      <c r="J81" s="55"/>
      <c r="K81" s="172">
        <f t="shared" si="26"/>
        <v>0</v>
      </c>
      <c r="L81" s="120">
        <f t="shared" ca="1" si="27"/>
        <v>0</v>
      </c>
      <c r="M81" s="120">
        <f t="shared" ca="1" si="28"/>
        <v>0</v>
      </c>
      <c r="N81" s="120">
        <f t="shared" ca="1" si="29"/>
        <v>0</v>
      </c>
      <c r="O81" s="120">
        <f t="shared" ca="1" si="30"/>
        <v>0</v>
      </c>
      <c r="P81" s="173">
        <f t="shared" ca="1" si="31"/>
        <v>0</v>
      </c>
      <c r="Q81" s="173">
        <f ca="1">IF(LEN(B81)&gt;0,'7-9'!Q81-'7-9'!P81,"")</f>
        <v>0</v>
      </c>
      <c r="R81" s="174"/>
      <c r="AA81" s="161">
        <f>ROW()</f>
        <v>81</v>
      </c>
      <c r="AB81" s="197" t="e">
        <f t="shared" ca="1" si="32"/>
        <v>#N/A</v>
      </c>
      <c r="AC81" s="197" t="e">
        <f t="shared" ca="1" si="33"/>
        <v>#N/A</v>
      </c>
      <c r="AD81" s="198" t="e">
        <f t="shared" ca="1" si="34"/>
        <v>#N/A</v>
      </c>
      <c r="AE81" s="197" t="e">
        <f t="shared" ca="1" si="35"/>
        <v>#N/A</v>
      </c>
      <c r="AF81" s="198" t="e">
        <f t="shared" ca="1" si="36"/>
        <v>#N/A</v>
      </c>
      <c r="AG81" s="197" t="e">
        <f t="shared" ca="1" si="37"/>
        <v>#N/A</v>
      </c>
      <c r="AH81" s="197" t="e">
        <f t="shared" ca="1" si="38"/>
        <v>#N/A</v>
      </c>
      <c r="AI81" s="199" t="e">
        <f t="shared" ca="1" si="39"/>
        <v>#N/A</v>
      </c>
      <c r="AJ81" s="197" t="e">
        <f t="shared" ca="1" si="40"/>
        <v>#N/A</v>
      </c>
      <c r="AK81" s="197" t="e">
        <f t="shared" ca="1" si="41"/>
        <v>#N/A</v>
      </c>
    </row>
    <row r="82" spans="1:37" ht="27" customHeight="1" x14ac:dyDescent="0.2">
      <c r="A82" s="51">
        <f>'OSNOVNA PLAČA'!A76</f>
        <v>67</v>
      </c>
      <c r="B82" s="157" t="str">
        <f t="shared" ca="1" si="25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1">
        <f ca="1">IF(LEN(B82)&gt;0,SUM('OBRAČUNANA OSNOVNA PLAČA'!N76:P76),"")</f>
        <v>0</v>
      </c>
      <c r="F82" s="55"/>
      <c r="G82" s="55"/>
      <c r="H82" s="55"/>
      <c r="I82" s="55"/>
      <c r="J82" s="55"/>
      <c r="K82" s="172">
        <f t="shared" si="26"/>
        <v>0</v>
      </c>
      <c r="L82" s="120">
        <f t="shared" ca="1" si="27"/>
        <v>0</v>
      </c>
      <c r="M82" s="120">
        <f t="shared" ca="1" si="28"/>
        <v>0</v>
      </c>
      <c r="N82" s="120">
        <f t="shared" ca="1" si="29"/>
        <v>0</v>
      </c>
      <c r="O82" s="120">
        <f t="shared" ca="1" si="30"/>
        <v>0</v>
      </c>
      <c r="P82" s="173">
        <f t="shared" ca="1" si="31"/>
        <v>0</v>
      </c>
      <c r="Q82" s="173">
        <f ca="1">IF(LEN(B82)&gt;0,'7-9'!Q82-'7-9'!P82,"")</f>
        <v>0</v>
      </c>
      <c r="R82" s="174"/>
      <c r="AA82" s="161">
        <f>ROW()</f>
        <v>82</v>
      </c>
      <c r="AB82" s="197" t="e">
        <f t="shared" ca="1" si="32"/>
        <v>#N/A</v>
      </c>
      <c r="AC82" s="197" t="e">
        <f t="shared" ca="1" si="33"/>
        <v>#N/A</v>
      </c>
      <c r="AD82" s="198" t="e">
        <f t="shared" ca="1" si="34"/>
        <v>#N/A</v>
      </c>
      <c r="AE82" s="197" t="e">
        <f t="shared" ca="1" si="35"/>
        <v>#N/A</v>
      </c>
      <c r="AF82" s="198" t="e">
        <f t="shared" ca="1" si="36"/>
        <v>#N/A</v>
      </c>
      <c r="AG82" s="197" t="e">
        <f t="shared" ca="1" si="37"/>
        <v>#N/A</v>
      </c>
      <c r="AH82" s="197" t="e">
        <f t="shared" ca="1" si="38"/>
        <v>#N/A</v>
      </c>
      <c r="AI82" s="199" t="e">
        <f t="shared" ca="1" si="39"/>
        <v>#N/A</v>
      </c>
      <c r="AJ82" s="197" t="e">
        <f t="shared" ca="1" si="40"/>
        <v>#N/A</v>
      </c>
      <c r="AK82" s="197" t="e">
        <f t="shared" ca="1" si="41"/>
        <v>#N/A</v>
      </c>
    </row>
    <row r="83" spans="1:37" ht="27" customHeight="1" x14ac:dyDescent="0.2">
      <c r="A83" s="51">
        <f>'OSNOVNA PLAČA'!A77</f>
        <v>68</v>
      </c>
      <c r="B83" s="157" t="str">
        <f t="shared" ca="1" si="25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1">
        <f ca="1">IF(LEN(B83)&gt;0,SUM('OBRAČUNANA OSNOVNA PLAČA'!N77:P77),"")</f>
        <v>0</v>
      </c>
      <c r="F83" s="55"/>
      <c r="G83" s="55"/>
      <c r="H83" s="55"/>
      <c r="I83" s="55"/>
      <c r="J83" s="55"/>
      <c r="K83" s="172">
        <f t="shared" si="26"/>
        <v>0</v>
      </c>
      <c r="L83" s="120">
        <f t="shared" ca="1" si="27"/>
        <v>0</v>
      </c>
      <c r="M83" s="120">
        <f t="shared" ca="1" si="28"/>
        <v>0</v>
      </c>
      <c r="N83" s="120">
        <f t="shared" ca="1" si="29"/>
        <v>0</v>
      </c>
      <c r="O83" s="120">
        <f t="shared" ca="1" si="30"/>
        <v>0</v>
      </c>
      <c r="P83" s="173">
        <f t="shared" ca="1" si="31"/>
        <v>0</v>
      </c>
      <c r="Q83" s="173">
        <f ca="1">IF(LEN(B83)&gt;0,'7-9'!Q83-'7-9'!P83,"")</f>
        <v>0</v>
      </c>
      <c r="R83" s="174"/>
      <c r="AA83" s="161">
        <f>ROW()</f>
        <v>83</v>
      </c>
      <c r="AB83" s="197" t="e">
        <f t="shared" ca="1" si="32"/>
        <v>#N/A</v>
      </c>
      <c r="AC83" s="197" t="e">
        <f t="shared" ca="1" si="33"/>
        <v>#N/A</v>
      </c>
      <c r="AD83" s="198" t="e">
        <f t="shared" ca="1" si="34"/>
        <v>#N/A</v>
      </c>
      <c r="AE83" s="197" t="e">
        <f t="shared" ca="1" si="35"/>
        <v>#N/A</v>
      </c>
      <c r="AF83" s="198" t="e">
        <f t="shared" ca="1" si="36"/>
        <v>#N/A</v>
      </c>
      <c r="AG83" s="197" t="e">
        <f t="shared" ca="1" si="37"/>
        <v>#N/A</v>
      </c>
      <c r="AH83" s="197" t="e">
        <f t="shared" ca="1" si="38"/>
        <v>#N/A</v>
      </c>
      <c r="AI83" s="199" t="e">
        <f t="shared" ca="1" si="39"/>
        <v>#N/A</v>
      </c>
      <c r="AJ83" s="197" t="e">
        <f t="shared" ca="1" si="40"/>
        <v>#N/A</v>
      </c>
      <c r="AK83" s="197" t="e">
        <f t="shared" ca="1" si="41"/>
        <v>#N/A</v>
      </c>
    </row>
    <row r="84" spans="1:37" ht="27" customHeight="1" x14ac:dyDescent="0.2">
      <c r="A84" s="51">
        <f>'OSNOVNA PLAČA'!A78</f>
        <v>69</v>
      </c>
      <c r="B84" s="157" t="str">
        <f t="shared" ca="1" si="25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1">
        <f ca="1">IF(LEN(B84)&gt;0,SUM('OBRAČUNANA OSNOVNA PLAČA'!N78:P78),"")</f>
        <v>0</v>
      </c>
      <c r="F84" s="55"/>
      <c r="G84" s="55"/>
      <c r="H84" s="55"/>
      <c r="I84" s="55"/>
      <c r="J84" s="55"/>
      <c r="K84" s="172">
        <f t="shared" si="26"/>
        <v>0</v>
      </c>
      <c r="L84" s="120">
        <f t="shared" ca="1" si="27"/>
        <v>0</v>
      </c>
      <c r="M84" s="120">
        <f t="shared" ca="1" si="28"/>
        <v>0</v>
      </c>
      <c r="N84" s="120">
        <f t="shared" ca="1" si="29"/>
        <v>0</v>
      </c>
      <c r="O84" s="120">
        <f t="shared" ca="1" si="30"/>
        <v>0</v>
      </c>
      <c r="P84" s="173">
        <f t="shared" ca="1" si="31"/>
        <v>0</v>
      </c>
      <c r="Q84" s="173">
        <f ca="1">IF(LEN(B84)&gt;0,'7-9'!Q84-'7-9'!P84,"")</f>
        <v>0</v>
      </c>
      <c r="R84" s="174"/>
      <c r="AA84" s="161">
        <f>ROW()</f>
        <v>84</v>
      </c>
      <c r="AB84" s="197" t="e">
        <f t="shared" ca="1" si="32"/>
        <v>#N/A</v>
      </c>
      <c r="AC84" s="197" t="e">
        <f t="shared" ca="1" si="33"/>
        <v>#N/A</v>
      </c>
      <c r="AD84" s="198" t="e">
        <f t="shared" ca="1" si="34"/>
        <v>#N/A</v>
      </c>
      <c r="AE84" s="197" t="e">
        <f t="shared" ca="1" si="35"/>
        <v>#N/A</v>
      </c>
      <c r="AF84" s="198" t="e">
        <f t="shared" ca="1" si="36"/>
        <v>#N/A</v>
      </c>
      <c r="AG84" s="197" t="e">
        <f t="shared" ca="1" si="37"/>
        <v>#N/A</v>
      </c>
      <c r="AH84" s="197" t="e">
        <f t="shared" ca="1" si="38"/>
        <v>#N/A</v>
      </c>
      <c r="AI84" s="199" t="e">
        <f t="shared" ca="1" si="39"/>
        <v>#N/A</v>
      </c>
      <c r="AJ84" s="197" t="e">
        <f t="shared" ca="1" si="40"/>
        <v>#N/A</v>
      </c>
      <c r="AK84" s="197" t="e">
        <f t="shared" ca="1" si="41"/>
        <v>#N/A</v>
      </c>
    </row>
    <row r="85" spans="1:37" ht="27" customHeight="1" x14ac:dyDescent="0.2">
      <c r="A85" s="51">
        <f>'OSNOVNA PLAČA'!A79</f>
        <v>70</v>
      </c>
      <c r="B85" s="157" t="str">
        <f t="shared" ca="1" si="25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1">
        <f ca="1">IF(LEN(B85)&gt;0,SUM('OBRAČUNANA OSNOVNA PLAČA'!N79:P79),"")</f>
        <v>0</v>
      </c>
      <c r="F85" s="55"/>
      <c r="G85" s="55"/>
      <c r="H85" s="55"/>
      <c r="I85" s="55"/>
      <c r="J85" s="55"/>
      <c r="K85" s="172">
        <f t="shared" si="26"/>
        <v>0</v>
      </c>
      <c r="L85" s="120">
        <f t="shared" ca="1" si="27"/>
        <v>0</v>
      </c>
      <c r="M85" s="120">
        <f t="shared" ca="1" si="28"/>
        <v>0</v>
      </c>
      <c r="N85" s="120">
        <f t="shared" ca="1" si="29"/>
        <v>0</v>
      </c>
      <c r="O85" s="120">
        <f t="shared" ca="1" si="30"/>
        <v>0</v>
      </c>
      <c r="P85" s="173">
        <f t="shared" ca="1" si="31"/>
        <v>0</v>
      </c>
      <c r="Q85" s="173">
        <f ca="1">IF(LEN(B85)&gt;0,'7-9'!Q85-'7-9'!P85,"")</f>
        <v>0</v>
      </c>
      <c r="R85" s="174"/>
      <c r="AA85" s="161">
        <f>ROW()</f>
        <v>85</v>
      </c>
      <c r="AB85" s="197" t="e">
        <f t="shared" ca="1" si="32"/>
        <v>#N/A</v>
      </c>
      <c r="AC85" s="197" t="e">
        <f t="shared" ca="1" si="33"/>
        <v>#N/A</v>
      </c>
      <c r="AD85" s="198" t="e">
        <f t="shared" ca="1" si="34"/>
        <v>#N/A</v>
      </c>
      <c r="AE85" s="197" t="e">
        <f t="shared" ca="1" si="35"/>
        <v>#N/A</v>
      </c>
      <c r="AF85" s="198" t="e">
        <f t="shared" ca="1" si="36"/>
        <v>#N/A</v>
      </c>
      <c r="AG85" s="197" t="e">
        <f t="shared" ca="1" si="37"/>
        <v>#N/A</v>
      </c>
      <c r="AH85" s="197" t="e">
        <f t="shared" ca="1" si="38"/>
        <v>#N/A</v>
      </c>
      <c r="AI85" s="199" t="e">
        <f t="shared" ca="1" si="39"/>
        <v>#N/A</v>
      </c>
      <c r="AJ85" s="197" t="e">
        <f t="shared" ca="1" si="40"/>
        <v>#N/A</v>
      </c>
      <c r="AK85" s="197" t="e">
        <f t="shared" ca="1" si="41"/>
        <v>#N/A</v>
      </c>
    </row>
    <row r="86" spans="1:37" ht="27" customHeight="1" x14ac:dyDescent="0.2">
      <c r="A86" s="51">
        <f>'OSNOVNA PLAČA'!A80</f>
        <v>71</v>
      </c>
      <c r="B86" s="157" t="str">
        <f t="shared" ca="1" si="25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1">
        <f ca="1">IF(LEN(B86)&gt;0,SUM('OBRAČUNANA OSNOVNA PLAČA'!N80:P80),"")</f>
        <v>0</v>
      </c>
      <c r="F86" s="55"/>
      <c r="G86" s="55"/>
      <c r="H86" s="55"/>
      <c r="I86" s="55"/>
      <c r="J86" s="55"/>
      <c r="K86" s="172">
        <f t="shared" si="26"/>
        <v>0</v>
      </c>
      <c r="L86" s="120">
        <f t="shared" ca="1" si="27"/>
        <v>0</v>
      </c>
      <c r="M86" s="120">
        <f t="shared" ca="1" si="28"/>
        <v>0</v>
      </c>
      <c r="N86" s="120">
        <f t="shared" ca="1" si="29"/>
        <v>0</v>
      </c>
      <c r="O86" s="120">
        <f t="shared" ca="1" si="30"/>
        <v>0</v>
      </c>
      <c r="P86" s="173">
        <f t="shared" ca="1" si="31"/>
        <v>0</v>
      </c>
      <c r="Q86" s="173">
        <f ca="1">IF(LEN(B86)&gt;0,'7-9'!Q86-'7-9'!P86,"")</f>
        <v>0</v>
      </c>
      <c r="R86" s="174"/>
      <c r="AA86" s="161">
        <f>ROW()</f>
        <v>86</v>
      </c>
      <c r="AB86" s="197" t="e">
        <f t="shared" ca="1" si="32"/>
        <v>#N/A</v>
      </c>
      <c r="AC86" s="197" t="e">
        <f t="shared" ca="1" si="33"/>
        <v>#N/A</v>
      </c>
      <c r="AD86" s="198" t="e">
        <f t="shared" ca="1" si="34"/>
        <v>#N/A</v>
      </c>
      <c r="AE86" s="197" t="e">
        <f t="shared" ca="1" si="35"/>
        <v>#N/A</v>
      </c>
      <c r="AF86" s="198" t="e">
        <f t="shared" ca="1" si="36"/>
        <v>#N/A</v>
      </c>
      <c r="AG86" s="197" t="e">
        <f t="shared" ca="1" si="37"/>
        <v>#N/A</v>
      </c>
      <c r="AH86" s="197" t="e">
        <f t="shared" ca="1" si="38"/>
        <v>#N/A</v>
      </c>
      <c r="AI86" s="199" t="e">
        <f t="shared" ca="1" si="39"/>
        <v>#N/A</v>
      </c>
      <c r="AJ86" s="197" t="e">
        <f t="shared" ca="1" si="40"/>
        <v>#N/A</v>
      </c>
      <c r="AK86" s="197" t="e">
        <f t="shared" ca="1" si="41"/>
        <v>#N/A</v>
      </c>
    </row>
    <row r="87" spans="1:37" ht="27" customHeight="1" x14ac:dyDescent="0.2">
      <c r="A87" s="51">
        <f>'OSNOVNA PLAČA'!A81</f>
        <v>72</v>
      </c>
      <c r="B87" s="157" t="str">
        <f t="shared" ca="1" si="25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1">
        <f ca="1">IF(LEN(B87)&gt;0,SUM('OBRAČUNANA OSNOVNA PLAČA'!N81:P81),"")</f>
        <v>0</v>
      </c>
      <c r="F87" s="55"/>
      <c r="G87" s="55"/>
      <c r="H87" s="55"/>
      <c r="I87" s="55"/>
      <c r="J87" s="55"/>
      <c r="K87" s="172">
        <f t="shared" si="26"/>
        <v>0</v>
      </c>
      <c r="L87" s="120">
        <f t="shared" ca="1" si="27"/>
        <v>0</v>
      </c>
      <c r="M87" s="120">
        <f t="shared" ca="1" si="28"/>
        <v>0</v>
      </c>
      <c r="N87" s="120">
        <f t="shared" ca="1" si="29"/>
        <v>0</v>
      </c>
      <c r="O87" s="120">
        <f t="shared" ca="1" si="30"/>
        <v>0</v>
      </c>
      <c r="P87" s="173">
        <f t="shared" ca="1" si="31"/>
        <v>0</v>
      </c>
      <c r="Q87" s="173">
        <f ca="1">IF(LEN(B87)&gt;0,'7-9'!Q87-'7-9'!P87,"")</f>
        <v>0</v>
      </c>
      <c r="R87" s="174"/>
      <c r="AA87" s="161">
        <f>ROW()</f>
        <v>87</v>
      </c>
      <c r="AB87" s="197" t="e">
        <f t="shared" ca="1" si="32"/>
        <v>#N/A</v>
      </c>
      <c r="AC87" s="197" t="e">
        <f t="shared" ca="1" si="33"/>
        <v>#N/A</v>
      </c>
      <c r="AD87" s="198" t="e">
        <f t="shared" ca="1" si="34"/>
        <v>#N/A</v>
      </c>
      <c r="AE87" s="197" t="e">
        <f t="shared" ca="1" si="35"/>
        <v>#N/A</v>
      </c>
      <c r="AF87" s="198" t="e">
        <f t="shared" ca="1" si="36"/>
        <v>#N/A</v>
      </c>
      <c r="AG87" s="197" t="e">
        <f t="shared" ca="1" si="37"/>
        <v>#N/A</v>
      </c>
      <c r="AH87" s="197" t="e">
        <f t="shared" ca="1" si="38"/>
        <v>#N/A</v>
      </c>
      <c r="AI87" s="199" t="e">
        <f t="shared" ca="1" si="39"/>
        <v>#N/A</v>
      </c>
      <c r="AJ87" s="197" t="e">
        <f t="shared" ca="1" si="40"/>
        <v>#N/A</v>
      </c>
      <c r="AK87" s="197" t="e">
        <f t="shared" ca="1" si="41"/>
        <v>#N/A</v>
      </c>
    </row>
    <row r="88" spans="1:37" ht="27" customHeight="1" x14ac:dyDescent="0.2">
      <c r="A88" s="51">
        <f>'OSNOVNA PLAČA'!A82</f>
        <v>73</v>
      </c>
      <c r="B88" s="157" t="str">
        <f t="shared" ca="1" si="25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1">
        <f ca="1">IF(LEN(B88)&gt;0,SUM('OBRAČUNANA OSNOVNA PLAČA'!N82:P82),"")</f>
        <v>0</v>
      </c>
      <c r="F88" s="55"/>
      <c r="G88" s="55"/>
      <c r="H88" s="55"/>
      <c r="I88" s="55"/>
      <c r="J88" s="55"/>
      <c r="K88" s="172">
        <f t="shared" si="26"/>
        <v>0</v>
      </c>
      <c r="L88" s="120">
        <f t="shared" ca="1" si="27"/>
        <v>0</v>
      </c>
      <c r="M88" s="120">
        <f t="shared" ca="1" si="28"/>
        <v>0</v>
      </c>
      <c r="N88" s="120">
        <f t="shared" ca="1" si="29"/>
        <v>0</v>
      </c>
      <c r="O88" s="120">
        <f t="shared" ca="1" si="30"/>
        <v>0</v>
      </c>
      <c r="P88" s="173">
        <f t="shared" ca="1" si="31"/>
        <v>0</v>
      </c>
      <c r="Q88" s="173">
        <f ca="1">IF(LEN(B88)&gt;0,'7-9'!Q88-'7-9'!P88,"")</f>
        <v>0</v>
      </c>
      <c r="R88" s="174"/>
      <c r="AA88" s="161">
        <f>ROW()</f>
        <v>88</v>
      </c>
      <c r="AB88" s="197" t="e">
        <f t="shared" ca="1" si="32"/>
        <v>#N/A</v>
      </c>
      <c r="AC88" s="197" t="e">
        <f t="shared" ca="1" si="33"/>
        <v>#N/A</v>
      </c>
      <c r="AD88" s="198" t="e">
        <f t="shared" ca="1" si="34"/>
        <v>#N/A</v>
      </c>
      <c r="AE88" s="197" t="e">
        <f t="shared" ca="1" si="35"/>
        <v>#N/A</v>
      </c>
      <c r="AF88" s="198" t="e">
        <f t="shared" ca="1" si="36"/>
        <v>#N/A</v>
      </c>
      <c r="AG88" s="197" t="e">
        <f t="shared" ca="1" si="37"/>
        <v>#N/A</v>
      </c>
      <c r="AH88" s="197" t="e">
        <f t="shared" ca="1" si="38"/>
        <v>#N/A</v>
      </c>
      <c r="AI88" s="199" t="e">
        <f t="shared" ca="1" si="39"/>
        <v>#N/A</v>
      </c>
      <c r="AJ88" s="197" t="e">
        <f t="shared" ca="1" si="40"/>
        <v>#N/A</v>
      </c>
      <c r="AK88" s="197" t="e">
        <f t="shared" ca="1" si="41"/>
        <v>#N/A</v>
      </c>
    </row>
    <row r="89" spans="1:37" ht="27" customHeight="1" x14ac:dyDescent="0.2">
      <c r="A89" s="51">
        <f>'OSNOVNA PLAČA'!A83</f>
        <v>74</v>
      </c>
      <c r="B89" s="157" t="str">
        <f t="shared" ca="1" si="25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1">
        <f ca="1">IF(LEN(B89)&gt;0,SUM('OBRAČUNANA OSNOVNA PLAČA'!N83:P83),"")</f>
        <v>0</v>
      </c>
      <c r="F89" s="55"/>
      <c r="G89" s="55"/>
      <c r="H89" s="55"/>
      <c r="I89" s="55"/>
      <c r="J89" s="55"/>
      <c r="K89" s="172">
        <f t="shared" si="26"/>
        <v>0</v>
      </c>
      <c r="L89" s="120">
        <f t="shared" ca="1" si="27"/>
        <v>0</v>
      </c>
      <c r="M89" s="120">
        <f t="shared" ca="1" si="28"/>
        <v>0</v>
      </c>
      <c r="N89" s="120">
        <f t="shared" ca="1" si="29"/>
        <v>0</v>
      </c>
      <c r="O89" s="120">
        <f t="shared" ca="1" si="30"/>
        <v>0</v>
      </c>
      <c r="P89" s="173">
        <f t="shared" ca="1" si="31"/>
        <v>0</v>
      </c>
      <c r="Q89" s="173">
        <f ca="1">IF(LEN(B89)&gt;0,'7-9'!Q89-'7-9'!P89,"")</f>
        <v>0</v>
      </c>
      <c r="R89" s="174"/>
      <c r="AA89" s="161">
        <f>ROW()</f>
        <v>89</v>
      </c>
      <c r="AB89" s="197" t="e">
        <f t="shared" ca="1" si="32"/>
        <v>#N/A</v>
      </c>
      <c r="AC89" s="197" t="e">
        <f t="shared" ca="1" si="33"/>
        <v>#N/A</v>
      </c>
      <c r="AD89" s="198" t="e">
        <f t="shared" ca="1" si="34"/>
        <v>#N/A</v>
      </c>
      <c r="AE89" s="197" t="e">
        <f t="shared" ca="1" si="35"/>
        <v>#N/A</v>
      </c>
      <c r="AF89" s="198" t="e">
        <f t="shared" ca="1" si="36"/>
        <v>#N/A</v>
      </c>
      <c r="AG89" s="197" t="e">
        <f t="shared" ca="1" si="37"/>
        <v>#N/A</v>
      </c>
      <c r="AH89" s="197" t="e">
        <f t="shared" ca="1" si="38"/>
        <v>#N/A</v>
      </c>
      <c r="AI89" s="199" t="e">
        <f t="shared" ca="1" si="39"/>
        <v>#N/A</v>
      </c>
      <c r="AJ89" s="197" t="e">
        <f t="shared" ca="1" si="40"/>
        <v>#N/A</v>
      </c>
      <c r="AK89" s="197" t="e">
        <f t="shared" ca="1" si="41"/>
        <v>#N/A</v>
      </c>
    </row>
    <row r="90" spans="1:37" ht="27" customHeight="1" x14ac:dyDescent="0.2">
      <c r="A90" s="51">
        <f>'OSNOVNA PLAČA'!A84</f>
        <v>75</v>
      </c>
      <c r="B90" s="157" t="str">
        <f t="shared" ca="1" si="25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1">
        <f ca="1">IF(LEN(B90)&gt;0,SUM('OBRAČUNANA OSNOVNA PLAČA'!N84:P84),"")</f>
        <v>0</v>
      </c>
      <c r="F90" s="55"/>
      <c r="G90" s="55"/>
      <c r="H90" s="55"/>
      <c r="I90" s="55"/>
      <c r="J90" s="55"/>
      <c r="K90" s="172">
        <f t="shared" si="26"/>
        <v>0</v>
      </c>
      <c r="L90" s="120">
        <f t="shared" ca="1" si="27"/>
        <v>0</v>
      </c>
      <c r="M90" s="120">
        <f t="shared" ca="1" si="28"/>
        <v>0</v>
      </c>
      <c r="N90" s="120">
        <f t="shared" ca="1" si="29"/>
        <v>0</v>
      </c>
      <c r="O90" s="120">
        <f t="shared" ca="1" si="30"/>
        <v>0</v>
      </c>
      <c r="P90" s="173">
        <f t="shared" ca="1" si="31"/>
        <v>0</v>
      </c>
      <c r="Q90" s="173">
        <f ca="1">IF(LEN(B90)&gt;0,'7-9'!Q90-'7-9'!P90,"")</f>
        <v>0</v>
      </c>
      <c r="R90" s="174"/>
      <c r="AA90" s="161">
        <f>ROW()</f>
        <v>90</v>
      </c>
      <c r="AB90" s="197" t="e">
        <f t="shared" ca="1" si="32"/>
        <v>#N/A</v>
      </c>
      <c r="AC90" s="197" t="e">
        <f t="shared" ca="1" si="33"/>
        <v>#N/A</v>
      </c>
      <c r="AD90" s="198" t="e">
        <f t="shared" ca="1" si="34"/>
        <v>#N/A</v>
      </c>
      <c r="AE90" s="197" t="e">
        <f t="shared" ca="1" si="35"/>
        <v>#N/A</v>
      </c>
      <c r="AF90" s="198" t="e">
        <f t="shared" ca="1" si="36"/>
        <v>#N/A</v>
      </c>
      <c r="AG90" s="197" t="e">
        <f t="shared" ca="1" si="37"/>
        <v>#N/A</v>
      </c>
      <c r="AH90" s="197" t="e">
        <f t="shared" ca="1" si="38"/>
        <v>#N/A</v>
      </c>
      <c r="AI90" s="199" t="e">
        <f t="shared" ca="1" si="39"/>
        <v>#N/A</v>
      </c>
      <c r="AJ90" s="197" t="e">
        <f t="shared" ca="1" si="40"/>
        <v>#N/A</v>
      </c>
      <c r="AK90" s="197" t="e">
        <f t="shared" ca="1" si="41"/>
        <v>#N/A</v>
      </c>
    </row>
    <row r="91" spans="1:37" ht="27" customHeight="1" x14ac:dyDescent="0.2">
      <c r="A91" s="51">
        <f>'OSNOVNA PLAČA'!A85</f>
        <v>76</v>
      </c>
      <c r="B91" s="157" t="str">
        <f t="shared" ca="1" si="25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1">
        <f ca="1">IF(LEN(B91)&gt;0,SUM('OBRAČUNANA OSNOVNA PLAČA'!N85:P85),"")</f>
        <v>0</v>
      </c>
      <c r="F91" s="55"/>
      <c r="G91" s="55"/>
      <c r="H91" s="55"/>
      <c r="I91" s="55"/>
      <c r="J91" s="55"/>
      <c r="K91" s="172">
        <f t="shared" si="26"/>
        <v>0</v>
      </c>
      <c r="L91" s="120">
        <f t="shared" ca="1" si="27"/>
        <v>0</v>
      </c>
      <c r="M91" s="120">
        <f t="shared" ca="1" si="28"/>
        <v>0</v>
      </c>
      <c r="N91" s="120">
        <f t="shared" ca="1" si="29"/>
        <v>0</v>
      </c>
      <c r="O91" s="120">
        <f t="shared" ca="1" si="30"/>
        <v>0</v>
      </c>
      <c r="P91" s="173">
        <f t="shared" ca="1" si="31"/>
        <v>0</v>
      </c>
      <c r="Q91" s="173">
        <f ca="1">IF(LEN(B91)&gt;0,'7-9'!Q91-'7-9'!P91,"")</f>
        <v>0</v>
      </c>
      <c r="R91" s="174"/>
      <c r="AA91" s="161">
        <f>ROW()</f>
        <v>91</v>
      </c>
      <c r="AB91" s="197" t="e">
        <f t="shared" ca="1" si="32"/>
        <v>#N/A</v>
      </c>
      <c r="AC91" s="197" t="e">
        <f t="shared" ca="1" si="33"/>
        <v>#N/A</v>
      </c>
      <c r="AD91" s="198" t="e">
        <f t="shared" ca="1" si="34"/>
        <v>#N/A</v>
      </c>
      <c r="AE91" s="197" t="e">
        <f t="shared" ca="1" si="35"/>
        <v>#N/A</v>
      </c>
      <c r="AF91" s="198" t="e">
        <f t="shared" ca="1" si="36"/>
        <v>#N/A</v>
      </c>
      <c r="AG91" s="197" t="e">
        <f t="shared" ca="1" si="37"/>
        <v>#N/A</v>
      </c>
      <c r="AH91" s="197" t="e">
        <f t="shared" ca="1" si="38"/>
        <v>#N/A</v>
      </c>
      <c r="AI91" s="199" t="e">
        <f t="shared" ca="1" si="39"/>
        <v>#N/A</v>
      </c>
      <c r="AJ91" s="197" t="e">
        <f t="shared" ca="1" si="40"/>
        <v>#N/A</v>
      </c>
      <c r="AK91" s="197" t="e">
        <f t="shared" ca="1" si="41"/>
        <v>#N/A</v>
      </c>
    </row>
    <row r="92" spans="1:37" ht="27" customHeight="1" x14ac:dyDescent="0.2">
      <c r="A92" s="51">
        <f>'OSNOVNA PLAČA'!A86</f>
        <v>77</v>
      </c>
      <c r="B92" s="157" t="str">
        <f t="shared" ca="1" si="25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1">
        <f ca="1">IF(LEN(B92)&gt;0,SUM('OBRAČUNANA OSNOVNA PLAČA'!N86:P86),"")</f>
        <v>0</v>
      </c>
      <c r="F92" s="55"/>
      <c r="G92" s="55"/>
      <c r="H92" s="55"/>
      <c r="I92" s="55"/>
      <c r="J92" s="55"/>
      <c r="K92" s="172">
        <f t="shared" si="26"/>
        <v>0</v>
      </c>
      <c r="L92" s="120">
        <f t="shared" ca="1" si="27"/>
        <v>0</v>
      </c>
      <c r="M92" s="120">
        <f t="shared" ca="1" si="28"/>
        <v>0</v>
      </c>
      <c r="N92" s="120">
        <f t="shared" ca="1" si="29"/>
        <v>0</v>
      </c>
      <c r="O92" s="120">
        <f t="shared" ca="1" si="30"/>
        <v>0</v>
      </c>
      <c r="P92" s="173">
        <f t="shared" ca="1" si="31"/>
        <v>0</v>
      </c>
      <c r="Q92" s="173">
        <f ca="1">IF(LEN(B92)&gt;0,'7-9'!Q92-'7-9'!P92,"")</f>
        <v>0</v>
      </c>
      <c r="R92" s="174"/>
      <c r="AA92" s="161">
        <f>ROW()</f>
        <v>92</v>
      </c>
      <c r="AB92" s="197" t="e">
        <f t="shared" ca="1" si="32"/>
        <v>#N/A</v>
      </c>
      <c r="AC92" s="197" t="e">
        <f t="shared" ca="1" si="33"/>
        <v>#N/A</v>
      </c>
      <c r="AD92" s="198" t="e">
        <f t="shared" ca="1" si="34"/>
        <v>#N/A</v>
      </c>
      <c r="AE92" s="197" t="e">
        <f t="shared" ca="1" si="35"/>
        <v>#N/A</v>
      </c>
      <c r="AF92" s="198" t="e">
        <f t="shared" ca="1" si="36"/>
        <v>#N/A</v>
      </c>
      <c r="AG92" s="197" t="e">
        <f t="shared" ca="1" si="37"/>
        <v>#N/A</v>
      </c>
      <c r="AH92" s="197" t="e">
        <f t="shared" ca="1" si="38"/>
        <v>#N/A</v>
      </c>
      <c r="AI92" s="199" t="e">
        <f t="shared" ca="1" si="39"/>
        <v>#N/A</v>
      </c>
      <c r="AJ92" s="197" t="e">
        <f t="shared" ca="1" si="40"/>
        <v>#N/A</v>
      </c>
      <c r="AK92" s="197" t="e">
        <f t="shared" ca="1" si="41"/>
        <v>#N/A</v>
      </c>
    </row>
    <row r="93" spans="1:37" ht="27" customHeight="1" x14ac:dyDescent="0.2">
      <c r="A93" s="51">
        <f>'OSNOVNA PLAČA'!A87</f>
        <v>78</v>
      </c>
      <c r="B93" s="157" t="str">
        <f t="shared" ca="1" si="25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1">
        <f ca="1">IF(LEN(B93)&gt;0,SUM('OBRAČUNANA OSNOVNA PLAČA'!N87:P87),"")</f>
        <v>0</v>
      </c>
      <c r="F93" s="55"/>
      <c r="G93" s="55"/>
      <c r="H93" s="55"/>
      <c r="I93" s="55"/>
      <c r="J93" s="55"/>
      <c r="K93" s="172">
        <f t="shared" si="26"/>
        <v>0</v>
      </c>
      <c r="L93" s="120">
        <f t="shared" ca="1" si="27"/>
        <v>0</v>
      </c>
      <c r="M93" s="120">
        <f t="shared" ca="1" si="28"/>
        <v>0</v>
      </c>
      <c r="N93" s="120">
        <f t="shared" ca="1" si="29"/>
        <v>0</v>
      </c>
      <c r="O93" s="120">
        <f t="shared" ca="1" si="30"/>
        <v>0</v>
      </c>
      <c r="P93" s="173">
        <f t="shared" ca="1" si="31"/>
        <v>0</v>
      </c>
      <c r="Q93" s="173">
        <f ca="1">IF(LEN(B93)&gt;0,'7-9'!Q93-'7-9'!P93,"")</f>
        <v>0</v>
      </c>
      <c r="R93" s="174"/>
      <c r="AA93" s="161">
        <f>ROW()</f>
        <v>93</v>
      </c>
      <c r="AB93" s="197" t="e">
        <f t="shared" ca="1" si="32"/>
        <v>#N/A</v>
      </c>
      <c r="AC93" s="197" t="e">
        <f t="shared" ca="1" si="33"/>
        <v>#N/A</v>
      </c>
      <c r="AD93" s="198" t="e">
        <f t="shared" ca="1" si="34"/>
        <v>#N/A</v>
      </c>
      <c r="AE93" s="197" t="e">
        <f t="shared" ca="1" si="35"/>
        <v>#N/A</v>
      </c>
      <c r="AF93" s="198" t="e">
        <f t="shared" ca="1" si="36"/>
        <v>#N/A</v>
      </c>
      <c r="AG93" s="197" t="e">
        <f t="shared" ca="1" si="37"/>
        <v>#N/A</v>
      </c>
      <c r="AH93" s="197" t="e">
        <f t="shared" ca="1" si="38"/>
        <v>#N/A</v>
      </c>
      <c r="AI93" s="199" t="e">
        <f t="shared" ca="1" si="39"/>
        <v>#N/A</v>
      </c>
      <c r="AJ93" s="197" t="e">
        <f t="shared" ca="1" si="40"/>
        <v>#N/A</v>
      </c>
      <c r="AK93" s="197" t="e">
        <f t="shared" ca="1" si="41"/>
        <v>#N/A</v>
      </c>
    </row>
    <row r="94" spans="1:37" ht="27" customHeight="1" x14ac:dyDescent="0.2">
      <c r="A94" s="51">
        <f>'OSNOVNA PLAČA'!A88</f>
        <v>79</v>
      </c>
      <c r="B94" s="157" t="str">
        <f t="shared" ca="1" si="25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1">
        <f ca="1">IF(LEN(B94)&gt;0,SUM('OBRAČUNANA OSNOVNA PLAČA'!N88:P88),"")</f>
        <v>0</v>
      </c>
      <c r="F94" s="55"/>
      <c r="G94" s="55"/>
      <c r="H94" s="55"/>
      <c r="I94" s="55"/>
      <c r="J94" s="55"/>
      <c r="K94" s="172">
        <f t="shared" si="26"/>
        <v>0</v>
      </c>
      <c r="L94" s="120">
        <f t="shared" ca="1" si="27"/>
        <v>0</v>
      </c>
      <c r="M94" s="120">
        <f t="shared" ca="1" si="28"/>
        <v>0</v>
      </c>
      <c r="N94" s="120">
        <f t="shared" ca="1" si="29"/>
        <v>0</v>
      </c>
      <c r="O94" s="120">
        <f t="shared" ca="1" si="30"/>
        <v>0</v>
      </c>
      <c r="P94" s="173">
        <f t="shared" ca="1" si="31"/>
        <v>0</v>
      </c>
      <c r="Q94" s="173">
        <f ca="1">IF(LEN(B94)&gt;0,'7-9'!Q94-'7-9'!P94,"")</f>
        <v>0</v>
      </c>
      <c r="R94" s="174"/>
      <c r="AA94" s="161">
        <f>ROW()</f>
        <v>94</v>
      </c>
      <c r="AB94" s="197" t="e">
        <f t="shared" ca="1" si="32"/>
        <v>#N/A</v>
      </c>
      <c r="AC94" s="197" t="e">
        <f t="shared" ca="1" si="33"/>
        <v>#N/A</v>
      </c>
      <c r="AD94" s="198" t="e">
        <f t="shared" ca="1" si="34"/>
        <v>#N/A</v>
      </c>
      <c r="AE94" s="197" t="e">
        <f t="shared" ca="1" si="35"/>
        <v>#N/A</v>
      </c>
      <c r="AF94" s="198" t="e">
        <f t="shared" ca="1" si="36"/>
        <v>#N/A</v>
      </c>
      <c r="AG94" s="197" t="e">
        <f t="shared" ca="1" si="37"/>
        <v>#N/A</v>
      </c>
      <c r="AH94" s="197" t="e">
        <f t="shared" ca="1" si="38"/>
        <v>#N/A</v>
      </c>
      <c r="AI94" s="199" t="e">
        <f t="shared" ca="1" si="39"/>
        <v>#N/A</v>
      </c>
      <c r="AJ94" s="197" t="e">
        <f t="shared" ca="1" si="40"/>
        <v>#N/A</v>
      </c>
      <c r="AK94" s="197" t="e">
        <f t="shared" ca="1" si="41"/>
        <v>#N/A</v>
      </c>
    </row>
    <row r="95" spans="1:37" ht="27" customHeight="1" x14ac:dyDescent="0.2">
      <c r="A95" s="51">
        <f>'OSNOVNA PLAČA'!A89</f>
        <v>80</v>
      </c>
      <c r="B95" s="157" t="str">
        <f t="shared" ca="1" si="25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1">
        <f ca="1">IF(LEN(B95)&gt;0,SUM('OBRAČUNANA OSNOVNA PLAČA'!N89:P89),"")</f>
        <v>0</v>
      </c>
      <c r="F95" s="55"/>
      <c r="G95" s="55"/>
      <c r="H95" s="55"/>
      <c r="I95" s="55"/>
      <c r="J95" s="55"/>
      <c r="K95" s="172">
        <f t="shared" si="26"/>
        <v>0</v>
      </c>
      <c r="L95" s="120">
        <f t="shared" ca="1" si="27"/>
        <v>0</v>
      </c>
      <c r="M95" s="120">
        <f t="shared" ca="1" si="28"/>
        <v>0</v>
      </c>
      <c r="N95" s="120">
        <f t="shared" ca="1" si="29"/>
        <v>0</v>
      </c>
      <c r="O95" s="120">
        <f t="shared" ca="1" si="30"/>
        <v>0</v>
      </c>
      <c r="P95" s="173">
        <f t="shared" ca="1" si="31"/>
        <v>0</v>
      </c>
      <c r="Q95" s="173">
        <f ca="1">IF(LEN(B95)&gt;0,'7-9'!Q95-'7-9'!P95,"")</f>
        <v>0</v>
      </c>
      <c r="R95" s="174"/>
      <c r="AA95" s="161">
        <f>ROW()</f>
        <v>95</v>
      </c>
      <c r="AB95" s="197" t="e">
        <f t="shared" ca="1" si="32"/>
        <v>#N/A</v>
      </c>
      <c r="AC95" s="197" t="e">
        <f t="shared" ca="1" si="33"/>
        <v>#N/A</v>
      </c>
      <c r="AD95" s="198" t="e">
        <f t="shared" ca="1" si="34"/>
        <v>#N/A</v>
      </c>
      <c r="AE95" s="197" t="e">
        <f t="shared" ca="1" si="35"/>
        <v>#N/A</v>
      </c>
      <c r="AF95" s="198" t="e">
        <f t="shared" ca="1" si="36"/>
        <v>#N/A</v>
      </c>
      <c r="AG95" s="197" t="e">
        <f t="shared" ca="1" si="37"/>
        <v>#N/A</v>
      </c>
      <c r="AH95" s="197" t="e">
        <f t="shared" ca="1" si="38"/>
        <v>#N/A</v>
      </c>
      <c r="AI95" s="199" t="e">
        <f t="shared" ca="1" si="39"/>
        <v>#N/A</v>
      </c>
      <c r="AJ95" s="197" t="e">
        <f t="shared" ca="1" si="40"/>
        <v>#N/A</v>
      </c>
      <c r="AK95" s="197" t="e">
        <f t="shared" ca="1" si="41"/>
        <v>#N/A</v>
      </c>
    </row>
    <row r="96" spans="1:37" ht="27" customHeight="1" x14ac:dyDescent="0.2">
      <c r="A96" s="51">
        <f>'OSNOVNA PLAČA'!A90</f>
        <v>81</v>
      </c>
      <c r="B96" s="157" t="str">
        <f t="shared" ca="1" si="25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1">
        <f ca="1">IF(LEN(B96)&gt;0,SUM('OBRAČUNANA OSNOVNA PLAČA'!N90:P90),"")</f>
        <v>0</v>
      </c>
      <c r="F96" s="55"/>
      <c r="G96" s="55"/>
      <c r="H96" s="55"/>
      <c r="I96" s="55"/>
      <c r="J96" s="55"/>
      <c r="K96" s="172">
        <f t="shared" si="26"/>
        <v>0</v>
      </c>
      <c r="L96" s="120">
        <f t="shared" ca="1" si="27"/>
        <v>0</v>
      </c>
      <c r="M96" s="120">
        <f t="shared" ca="1" si="28"/>
        <v>0</v>
      </c>
      <c r="N96" s="120">
        <f t="shared" ca="1" si="29"/>
        <v>0</v>
      </c>
      <c r="O96" s="120">
        <f t="shared" ca="1" si="30"/>
        <v>0</v>
      </c>
      <c r="P96" s="173">
        <f t="shared" ca="1" si="31"/>
        <v>0</v>
      </c>
      <c r="Q96" s="173">
        <f ca="1">IF(LEN(B96)&gt;0,'7-9'!Q96-'7-9'!P96,"")</f>
        <v>0</v>
      </c>
      <c r="R96" s="174"/>
      <c r="AA96" s="161">
        <f>ROW()</f>
        <v>96</v>
      </c>
      <c r="AB96" s="197" t="e">
        <f t="shared" ca="1" si="32"/>
        <v>#N/A</v>
      </c>
      <c r="AC96" s="197" t="e">
        <f t="shared" ca="1" si="33"/>
        <v>#N/A</v>
      </c>
      <c r="AD96" s="198" t="e">
        <f t="shared" ca="1" si="34"/>
        <v>#N/A</v>
      </c>
      <c r="AE96" s="197" t="e">
        <f t="shared" ca="1" si="35"/>
        <v>#N/A</v>
      </c>
      <c r="AF96" s="198" t="e">
        <f t="shared" ca="1" si="36"/>
        <v>#N/A</v>
      </c>
      <c r="AG96" s="197" t="e">
        <f t="shared" ca="1" si="37"/>
        <v>#N/A</v>
      </c>
      <c r="AH96" s="197" t="e">
        <f t="shared" ca="1" si="38"/>
        <v>#N/A</v>
      </c>
      <c r="AI96" s="199" t="e">
        <f t="shared" ca="1" si="39"/>
        <v>#N/A</v>
      </c>
      <c r="AJ96" s="197" t="e">
        <f t="shared" ca="1" si="40"/>
        <v>#N/A</v>
      </c>
      <c r="AK96" s="197" t="e">
        <f t="shared" ca="1" si="41"/>
        <v>#N/A</v>
      </c>
    </row>
    <row r="97" spans="1:37" ht="27" customHeight="1" x14ac:dyDescent="0.2">
      <c r="A97" s="51">
        <f>'OSNOVNA PLAČA'!A91</f>
        <v>82</v>
      </c>
      <c r="B97" s="157" t="str">
        <f t="shared" ca="1" si="25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1">
        <f ca="1">IF(LEN(B97)&gt;0,SUM('OBRAČUNANA OSNOVNA PLAČA'!N91:P91),"")</f>
        <v>0</v>
      </c>
      <c r="F97" s="55"/>
      <c r="G97" s="55"/>
      <c r="H97" s="55"/>
      <c r="I97" s="55"/>
      <c r="J97" s="55"/>
      <c r="K97" s="172">
        <f t="shared" si="26"/>
        <v>0</v>
      </c>
      <c r="L97" s="120">
        <f t="shared" ca="1" si="27"/>
        <v>0</v>
      </c>
      <c r="M97" s="120">
        <f t="shared" ca="1" si="28"/>
        <v>0</v>
      </c>
      <c r="N97" s="120">
        <f t="shared" ca="1" si="29"/>
        <v>0</v>
      </c>
      <c r="O97" s="120">
        <f t="shared" ca="1" si="30"/>
        <v>0</v>
      </c>
      <c r="P97" s="173">
        <f t="shared" ca="1" si="31"/>
        <v>0</v>
      </c>
      <c r="Q97" s="173">
        <f ca="1">IF(LEN(B97)&gt;0,'7-9'!Q97-'7-9'!P97,"")</f>
        <v>0</v>
      </c>
      <c r="R97" s="174"/>
      <c r="AA97" s="161">
        <f>ROW()</f>
        <v>97</v>
      </c>
      <c r="AB97" s="197" t="e">
        <f t="shared" ca="1" si="32"/>
        <v>#N/A</v>
      </c>
      <c r="AC97" s="197" t="e">
        <f t="shared" ca="1" si="33"/>
        <v>#N/A</v>
      </c>
      <c r="AD97" s="198" t="e">
        <f t="shared" ca="1" si="34"/>
        <v>#N/A</v>
      </c>
      <c r="AE97" s="197" t="e">
        <f t="shared" ca="1" si="35"/>
        <v>#N/A</v>
      </c>
      <c r="AF97" s="198" t="e">
        <f t="shared" ca="1" si="36"/>
        <v>#N/A</v>
      </c>
      <c r="AG97" s="197" t="e">
        <f t="shared" ca="1" si="37"/>
        <v>#N/A</v>
      </c>
      <c r="AH97" s="197" t="e">
        <f t="shared" ca="1" si="38"/>
        <v>#N/A</v>
      </c>
      <c r="AI97" s="199" t="e">
        <f t="shared" ca="1" si="39"/>
        <v>#N/A</v>
      </c>
      <c r="AJ97" s="197" t="e">
        <f t="shared" ca="1" si="40"/>
        <v>#N/A</v>
      </c>
      <c r="AK97" s="197" t="e">
        <f t="shared" ca="1" si="41"/>
        <v>#N/A</v>
      </c>
    </row>
    <row r="98" spans="1:37" ht="27" customHeight="1" x14ac:dyDescent="0.2">
      <c r="A98" s="51">
        <f>'OSNOVNA PLAČA'!A92</f>
        <v>83</v>
      </c>
      <c r="B98" s="157" t="str">
        <f t="shared" ca="1" si="25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1">
        <f ca="1">IF(LEN(B98)&gt;0,SUM('OBRAČUNANA OSNOVNA PLAČA'!N92:P92),"")</f>
        <v>0</v>
      </c>
      <c r="F98" s="55"/>
      <c r="G98" s="55"/>
      <c r="H98" s="55"/>
      <c r="I98" s="55"/>
      <c r="J98" s="55"/>
      <c r="K98" s="172">
        <f t="shared" si="26"/>
        <v>0</v>
      </c>
      <c r="L98" s="120">
        <f t="shared" ca="1" si="27"/>
        <v>0</v>
      </c>
      <c r="M98" s="120">
        <f t="shared" ca="1" si="28"/>
        <v>0</v>
      </c>
      <c r="N98" s="120">
        <f t="shared" ca="1" si="29"/>
        <v>0</v>
      </c>
      <c r="O98" s="120">
        <f t="shared" ca="1" si="30"/>
        <v>0</v>
      </c>
      <c r="P98" s="173">
        <f t="shared" ca="1" si="31"/>
        <v>0</v>
      </c>
      <c r="Q98" s="173">
        <f ca="1">IF(LEN(B98)&gt;0,'7-9'!Q98-'7-9'!P98,"")</f>
        <v>0</v>
      </c>
      <c r="R98" s="174"/>
      <c r="AA98" s="161">
        <f>ROW()</f>
        <v>98</v>
      </c>
      <c r="AB98" s="197" t="e">
        <f t="shared" ca="1" si="32"/>
        <v>#N/A</v>
      </c>
      <c r="AC98" s="197" t="e">
        <f t="shared" ca="1" si="33"/>
        <v>#N/A</v>
      </c>
      <c r="AD98" s="198" t="e">
        <f t="shared" ca="1" si="34"/>
        <v>#N/A</v>
      </c>
      <c r="AE98" s="197" t="e">
        <f t="shared" ca="1" si="35"/>
        <v>#N/A</v>
      </c>
      <c r="AF98" s="198" t="e">
        <f t="shared" ca="1" si="36"/>
        <v>#N/A</v>
      </c>
      <c r="AG98" s="197" t="e">
        <f t="shared" ca="1" si="37"/>
        <v>#N/A</v>
      </c>
      <c r="AH98" s="197" t="e">
        <f t="shared" ca="1" si="38"/>
        <v>#N/A</v>
      </c>
      <c r="AI98" s="199" t="e">
        <f t="shared" ca="1" si="39"/>
        <v>#N/A</v>
      </c>
      <c r="AJ98" s="197" t="e">
        <f t="shared" ca="1" si="40"/>
        <v>#N/A</v>
      </c>
      <c r="AK98" s="197" t="e">
        <f t="shared" ca="1" si="41"/>
        <v>#N/A</v>
      </c>
    </row>
    <row r="99" spans="1:37" ht="27" customHeight="1" x14ac:dyDescent="0.2">
      <c r="A99" s="51">
        <f>'OSNOVNA PLAČA'!A93</f>
        <v>84</v>
      </c>
      <c r="B99" s="157" t="str">
        <f t="shared" ca="1" si="25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1">
        <f ca="1">IF(LEN(B99)&gt;0,SUM('OBRAČUNANA OSNOVNA PLAČA'!N93:P93),"")</f>
        <v>0</v>
      </c>
      <c r="F99" s="55"/>
      <c r="G99" s="55"/>
      <c r="H99" s="55"/>
      <c r="I99" s="55"/>
      <c r="J99" s="55"/>
      <c r="K99" s="172">
        <f t="shared" si="26"/>
        <v>0</v>
      </c>
      <c r="L99" s="120">
        <f t="shared" ca="1" si="27"/>
        <v>0</v>
      </c>
      <c r="M99" s="120">
        <f t="shared" ca="1" si="28"/>
        <v>0</v>
      </c>
      <c r="N99" s="120">
        <f t="shared" ca="1" si="29"/>
        <v>0</v>
      </c>
      <c r="O99" s="120">
        <f t="shared" ca="1" si="30"/>
        <v>0</v>
      </c>
      <c r="P99" s="173">
        <f t="shared" ca="1" si="31"/>
        <v>0</v>
      </c>
      <c r="Q99" s="173">
        <f ca="1">IF(LEN(B99)&gt;0,'7-9'!Q99-'7-9'!P99,"")</f>
        <v>0</v>
      </c>
      <c r="R99" s="174"/>
      <c r="AA99" s="161">
        <f>ROW()</f>
        <v>99</v>
      </c>
      <c r="AB99" s="197" t="e">
        <f t="shared" ca="1" si="32"/>
        <v>#N/A</v>
      </c>
      <c r="AC99" s="197" t="e">
        <f t="shared" ca="1" si="33"/>
        <v>#N/A</v>
      </c>
      <c r="AD99" s="198" t="e">
        <f t="shared" ca="1" si="34"/>
        <v>#N/A</v>
      </c>
      <c r="AE99" s="197" t="e">
        <f t="shared" ca="1" si="35"/>
        <v>#N/A</v>
      </c>
      <c r="AF99" s="198" t="e">
        <f t="shared" ca="1" si="36"/>
        <v>#N/A</v>
      </c>
      <c r="AG99" s="197" t="e">
        <f t="shared" ca="1" si="37"/>
        <v>#N/A</v>
      </c>
      <c r="AH99" s="197" t="e">
        <f t="shared" ca="1" si="38"/>
        <v>#N/A</v>
      </c>
      <c r="AI99" s="199" t="e">
        <f t="shared" ca="1" si="39"/>
        <v>#N/A</v>
      </c>
      <c r="AJ99" s="197" t="e">
        <f t="shared" ca="1" si="40"/>
        <v>#N/A</v>
      </c>
      <c r="AK99" s="197" t="e">
        <f t="shared" ca="1" si="41"/>
        <v>#N/A</v>
      </c>
    </row>
    <row r="100" spans="1:37" ht="27" customHeight="1" x14ac:dyDescent="0.2">
      <c r="A100" s="51">
        <f>'OSNOVNA PLAČA'!A94</f>
        <v>85</v>
      </c>
      <c r="B100" s="157" t="str">
        <f t="shared" ca="1" si="25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1">
        <f ca="1">IF(LEN(B100)&gt;0,SUM('OBRAČUNANA OSNOVNA PLAČA'!N94:P94),"")</f>
        <v>0</v>
      </c>
      <c r="F100" s="55"/>
      <c r="G100" s="55"/>
      <c r="H100" s="55"/>
      <c r="I100" s="55"/>
      <c r="J100" s="55"/>
      <c r="K100" s="172">
        <f t="shared" si="26"/>
        <v>0</v>
      </c>
      <c r="L100" s="120">
        <f t="shared" ca="1" si="27"/>
        <v>0</v>
      </c>
      <c r="M100" s="120">
        <f t="shared" ca="1" si="28"/>
        <v>0</v>
      </c>
      <c r="N100" s="120">
        <f t="shared" ca="1" si="29"/>
        <v>0</v>
      </c>
      <c r="O100" s="120">
        <f t="shared" ca="1" si="30"/>
        <v>0</v>
      </c>
      <c r="P100" s="173">
        <f t="shared" ca="1" si="31"/>
        <v>0</v>
      </c>
      <c r="Q100" s="173">
        <f ca="1">IF(LEN(B100)&gt;0,'7-9'!Q100-'7-9'!P100,"")</f>
        <v>0</v>
      </c>
      <c r="R100" s="174"/>
      <c r="AA100" s="161">
        <f>ROW()</f>
        <v>100</v>
      </c>
      <c r="AB100" s="197" t="e">
        <f t="shared" ca="1" si="32"/>
        <v>#N/A</v>
      </c>
      <c r="AC100" s="197" t="e">
        <f t="shared" ca="1" si="33"/>
        <v>#N/A</v>
      </c>
      <c r="AD100" s="198" t="e">
        <f t="shared" ca="1" si="34"/>
        <v>#N/A</v>
      </c>
      <c r="AE100" s="197" t="e">
        <f t="shared" ca="1" si="35"/>
        <v>#N/A</v>
      </c>
      <c r="AF100" s="198" t="e">
        <f t="shared" ca="1" si="36"/>
        <v>#N/A</v>
      </c>
      <c r="AG100" s="197" t="e">
        <f t="shared" ca="1" si="37"/>
        <v>#N/A</v>
      </c>
      <c r="AH100" s="197" t="e">
        <f t="shared" ca="1" si="38"/>
        <v>#N/A</v>
      </c>
      <c r="AI100" s="199" t="e">
        <f t="shared" ca="1" si="39"/>
        <v>#N/A</v>
      </c>
      <c r="AJ100" s="197" t="e">
        <f t="shared" ca="1" si="40"/>
        <v>#N/A</v>
      </c>
      <c r="AK100" s="197" t="e">
        <f t="shared" ca="1" si="41"/>
        <v>#N/A</v>
      </c>
    </row>
    <row r="101" spans="1:37" ht="27" customHeight="1" x14ac:dyDescent="0.2">
      <c r="A101" s="51">
        <f>'OSNOVNA PLAČA'!A95</f>
        <v>86</v>
      </c>
      <c r="B101" s="157" t="str">
        <f t="shared" ca="1" si="25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1">
        <f ca="1">IF(LEN(B101)&gt;0,SUM('OBRAČUNANA OSNOVNA PLAČA'!N95:P95),"")</f>
        <v>0</v>
      </c>
      <c r="F101" s="55"/>
      <c r="G101" s="55"/>
      <c r="H101" s="55"/>
      <c r="I101" s="55"/>
      <c r="J101" s="55"/>
      <c r="K101" s="172">
        <f t="shared" si="26"/>
        <v>0</v>
      </c>
      <c r="L101" s="120">
        <f t="shared" ca="1" si="27"/>
        <v>0</v>
      </c>
      <c r="M101" s="120">
        <f t="shared" ca="1" si="28"/>
        <v>0</v>
      </c>
      <c r="N101" s="120">
        <f t="shared" ca="1" si="29"/>
        <v>0</v>
      </c>
      <c r="O101" s="120">
        <f t="shared" ca="1" si="30"/>
        <v>0</v>
      </c>
      <c r="P101" s="173">
        <f t="shared" ca="1" si="31"/>
        <v>0</v>
      </c>
      <c r="Q101" s="173">
        <f ca="1">IF(LEN(B101)&gt;0,'7-9'!Q101-'7-9'!P101,"")</f>
        <v>0</v>
      </c>
      <c r="R101" s="174"/>
      <c r="AA101" s="161">
        <f>ROW()</f>
        <v>101</v>
      </c>
      <c r="AB101" s="197" t="e">
        <f t="shared" ca="1" si="32"/>
        <v>#N/A</v>
      </c>
      <c r="AC101" s="197" t="e">
        <f t="shared" ca="1" si="33"/>
        <v>#N/A</v>
      </c>
      <c r="AD101" s="198" t="e">
        <f t="shared" ca="1" si="34"/>
        <v>#N/A</v>
      </c>
      <c r="AE101" s="197" t="e">
        <f t="shared" ca="1" si="35"/>
        <v>#N/A</v>
      </c>
      <c r="AF101" s="198" t="e">
        <f t="shared" ca="1" si="36"/>
        <v>#N/A</v>
      </c>
      <c r="AG101" s="197" t="e">
        <f t="shared" ca="1" si="37"/>
        <v>#N/A</v>
      </c>
      <c r="AH101" s="197" t="e">
        <f t="shared" ca="1" si="38"/>
        <v>#N/A</v>
      </c>
      <c r="AI101" s="199" t="e">
        <f t="shared" ca="1" si="39"/>
        <v>#N/A</v>
      </c>
      <c r="AJ101" s="197" t="e">
        <f t="shared" ca="1" si="40"/>
        <v>#N/A</v>
      </c>
      <c r="AK101" s="197" t="e">
        <f t="shared" ca="1" si="41"/>
        <v>#N/A</v>
      </c>
    </row>
    <row r="102" spans="1:37" ht="27" customHeight="1" x14ac:dyDescent="0.2">
      <c r="A102" s="51">
        <f>'OSNOVNA PLAČA'!A96</f>
        <v>87</v>
      </c>
      <c r="B102" s="157" t="str">
        <f t="shared" ca="1" si="25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1">
        <f ca="1">IF(LEN(B102)&gt;0,SUM('OBRAČUNANA OSNOVNA PLAČA'!N96:P96),"")</f>
        <v>0</v>
      </c>
      <c r="F102" s="55"/>
      <c r="G102" s="55"/>
      <c r="H102" s="55"/>
      <c r="I102" s="55"/>
      <c r="J102" s="55"/>
      <c r="K102" s="172">
        <f t="shared" si="26"/>
        <v>0</v>
      </c>
      <c r="L102" s="120">
        <f t="shared" ca="1" si="27"/>
        <v>0</v>
      </c>
      <c r="M102" s="120">
        <f t="shared" ca="1" si="28"/>
        <v>0</v>
      </c>
      <c r="N102" s="120">
        <f t="shared" ca="1" si="29"/>
        <v>0</v>
      </c>
      <c r="O102" s="120">
        <f t="shared" ca="1" si="30"/>
        <v>0</v>
      </c>
      <c r="P102" s="173">
        <f t="shared" ca="1" si="31"/>
        <v>0</v>
      </c>
      <c r="Q102" s="173">
        <f ca="1">IF(LEN(B102)&gt;0,'7-9'!Q102-'7-9'!P102,"")</f>
        <v>0</v>
      </c>
      <c r="R102" s="174"/>
      <c r="AA102" s="161">
        <f>ROW()</f>
        <v>102</v>
      </c>
      <c r="AB102" s="197" t="e">
        <f t="shared" ca="1" si="32"/>
        <v>#N/A</v>
      </c>
      <c r="AC102" s="197" t="e">
        <f t="shared" ca="1" si="33"/>
        <v>#N/A</v>
      </c>
      <c r="AD102" s="198" t="e">
        <f t="shared" ca="1" si="34"/>
        <v>#N/A</v>
      </c>
      <c r="AE102" s="197" t="e">
        <f t="shared" ca="1" si="35"/>
        <v>#N/A</v>
      </c>
      <c r="AF102" s="198" t="e">
        <f t="shared" ca="1" si="36"/>
        <v>#N/A</v>
      </c>
      <c r="AG102" s="197" t="e">
        <f t="shared" ca="1" si="37"/>
        <v>#N/A</v>
      </c>
      <c r="AH102" s="197" t="e">
        <f t="shared" ca="1" si="38"/>
        <v>#N/A</v>
      </c>
      <c r="AI102" s="199" t="e">
        <f t="shared" ca="1" si="39"/>
        <v>#N/A</v>
      </c>
      <c r="AJ102" s="197" t="e">
        <f t="shared" ca="1" si="40"/>
        <v>#N/A</v>
      </c>
      <c r="AK102" s="197" t="e">
        <f t="shared" ca="1" si="41"/>
        <v>#N/A</v>
      </c>
    </row>
    <row r="103" spans="1:37" ht="27" customHeight="1" x14ac:dyDescent="0.2">
      <c r="A103" s="51">
        <f>'OSNOVNA PLAČA'!A97</f>
        <v>88</v>
      </c>
      <c r="B103" s="157" t="str">
        <f t="shared" ca="1" si="25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1">
        <f ca="1">IF(LEN(B103)&gt;0,SUM('OBRAČUNANA OSNOVNA PLAČA'!N97:P97),"")</f>
        <v>0</v>
      </c>
      <c r="F103" s="55"/>
      <c r="G103" s="55"/>
      <c r="H103" s="55"/>
      <c r="I103" s="55"/>
      <c r="J103" s="55"/>
      <c r="K103" s="172">
        <f t="shared" si="26"/>
        <v>0</v>
      </c>
      <c r="L103" s="120">
        <f t="shared" ca="1" si="27"/>
        <v>0</v>
      </c>
      <c r="M103" s="120">
        <f t="shared" ca="1" si="28"/>
        <v>0</v>
      </c>
      <c r="N103" s="120">
        <f t="shared" ca="1" si="29"/>
        <v>0</v>
      </c>
      <c r="O103" s="120">
        <f t="shared" ca="1" si="30"/>
        <v>0</v>
      </c>
      <c r="P103" s="173">
        <f t="shared" ca="1" si="31"/>
        <v>0</v>
      </c>
      <c r="Q103" s="173">
        <f ca="1">IF(LEN(B103)&gt;0,'7-9'!Q103-'7-9'!P103,"")</f>
        <v>0</v>
      </c>
      <c r="R103" s="174"/>
      <c r="AA103" s="161">
        <f>ROW()</f>
        <v>103</v>
      </c>
      <c r="AB103" s="197" t="e">
        <f t="shared" ca="1" si="32"/>
        <v>#N/A</v>
      </c>
      <c r="AC103" s="197" t="e">
        <f t="shared" ca="1" si="33"/>
        <v>#N/A</v>
      </c>
      <c r="AD103" s="198" t="e">
        <f t="shared" ca="1" si="34"/>
        <v>#N/A</v>
      </c>
      <c r="AE103" s="197" t="e">
        <f t="shared" ca="1" si="35"/>
        <v>#N/A</v>
      </c>
      <c r="AF103" s="198" t="e">
        <f t="shared" ca="1" si="36"/>
        <v>#N/A</v>
      </c>
      <c r="AG103" s="197" t="e">
        <f t="shared" ca="1" si="37"/>
        <v>#N/A</v>
      </c>
      <c r="AH103" s="197" t="e">
        <f t="shared" ca="1" si="38"/>
        <v>#N/A</v>
      </c>
      <c r="AI103" s="199" t="e">
        <f t="shared" ca="1" si="39"/>
        <v>#N/A</v>
      </c>
      <c r="AJ103" s="197" t="e">
        <f t="shared" ca="1" si="40"/>
        <v>#N/A</v>
      </c>
      <c r="AK103" s="197" t="e">
        <f t="shared" ca="1" si="41"/>
        <v>#N/A</v>
      </c>
    </row>
    <row r="104" spans="1:37" ht="27" customHeight="1" x14ac:dyDescent="0.2">
      <c r="A104" s="51">
        <f>'OSNOVNA PLAČA'!A98</f>
        <v>89</v>
      </c>
      <c r="B104" s="157" t="str">
        <f t="shared" ca="1" si="25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1">
        <f ca="1">IF(LEN(B104)&gt;0,SUM('OBRAČUNANA OSNOVNA PLAČA'!N98:P98),"")</f>
        <v>0</v>
      </c>
      <c r="F104" s="55"/>
      <c r="G104" s="55"/>
      <c r="H104" s="55"/>
      <c r="I104" s="55"/>
      <c r="J104" s="55"/>
      <c r="K104" s="172">
        <f t="shared" si="26"/>
        <v>0</v>
      </c>
      <c r="L104" s="120">
        <f t="shared" ca="1" si="27"/>
        <v>0</v>
      </c>
      <c r="M104" s="120">
        <f t="shared" ca="1" si="28"/>
        <v>0</v>
      </c>
      <c r="N104" s="120">
        <f t="shared" ca="1" si="29"/>
        <v>0</v>
      </c>
      <c r="O104" s="120">
        <f t="shared" ca="1" si="30"/>
        <v>0</v>
      </c>
      <c r="P104" s="173">
        <f t="shared" ca="1" si="31"/>
        <v>0</v>
      </c>
      <c r="Q104" s="173">
        <f ca="1">IF(LEN(B104)&gt;0,'7-9'!Q104-'7-9'!P104,"")</f>
        <v>0</v>
      </c>
      <c r="R104" s="174"/>
      <c r="AA104" s="161">
        <f>ROW()</f>
        <v>104</v>
      </c>
      <c r="AB104" s="197" t="e">
        <f t="shared" ca="1" si="32"/>
        <v>#N/A</v>
      </c>
      <c r="AC104" s="197" t="e">
        <f t="shared" ca="1" si="33"/>
        <v>#N/A</v>
      </c>
      <c r="AD104" s="198" t="e">
        <f t="shared" ca="1" si="34"/>
        <v>#N/A</v>
      </c>
      <c r="AE104" s="197" t="e">
        <f t="shared" ca="1" si="35"/>
        <v>#N/A</v>
      </c>
      <c r="AF104" s="198" t="e">
        <f t="shared" ca="1" si="36"/>
        <v>#N/A</v>
      </c>
      <c r="AG104" s="197" t="e">
        <f t="shared" ca="1" si="37"/>
        <v>#N/A</v>
      </c>
      <c r="AH104" s="197" t="e">
        <f t="shared" ca="1" si="38"/>
        <v>#N/A</v>
      </c>
      <c r="AI104" s="199" t="e">
        <f t="shared" ca="1" si="39"/>
        <v>#N/A</v>
      </c>
      <c r="AJ104" s="197" t="e">
        <f t="shared" ca="1" si="40"/>
        <v>#N/A</v>
      </c>
      <c r="AK104" s="197" t="e">
        <f t="shared" ca="1" si="41"/>
        <v>#N/A</v>
      </c>
    </row>
    <row r="105" spans="1:37" ht="27" customHeight="1" x14ac:dyDescent="0.2">
      <c r="A105" s="51">
        <f>'OSNOVNA PLAČA'!A99</f>
        <v>90</v>
      </c>
      <c r="B105" s="157" t="str">
        <f t="shared" ca="1" si="25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1">
        <f ca="1">IF(LEN(B105)&gt;0,SUM('OBRAČUNANA OSNOVNA PLAČA'!N99:P99),"")</f>
        <v>0</v>
      </c>
      <c r="F105" s="55"/>
      <c r="G105" s="55"/>
      <c r="H105" s="55"/>
      <c r="I105" s="55"/>
      <c r="J105" s="55"/>
      <c r="K105" s="172">
        <f t="shared" si="26"/>
        <v>0</v>
      </c>
      <c r="L105" s="120">
        <f t="shared" ca="1" si="27"/>
        <v>0</v>
      </c>
      <c r="M105" s="120">
        <f t="shared" ca="1" si="28"/>
        <v>0</v>
      </c>
      <c r="N105" s="120">
        <f t="shared" ca="1" si="29"/>
        <v>0</v>
      </c>
      <c r="O105" s="120">
        <f t="shared" ca="1" si="30"/>
        <v>0</v>
      </c>
      <c r="P105" s="173">
        <f t="shared" ca="1" si="31"/>
        <v>0</v>
      </c>
      <c r="Q105" s="173">
        <f ca="1">IF(LEN(B105)&gt;0,'7-9'!Q105-'7-9'!P105,"")</f>
        <v>0</v>
      </c>
      <c r="R105" s="174"/>
      <c r="AA105" s="161">
        <f>ROW()</f>
        <v>105</v>
      </c>
      <c r="AB105" s="197" t="e">
        <f t="shared" ca="1" si="32"/>
        <v>#N/A</v>
      </c>
      <c r="AC105" s="197" t="e">
        <f t="shared" ca="1" si="33"/>
        <v>#N/A</v>
      </c>
      <c r="AD105" s="198" t="e">
        <f t="shared" ca="1" si="34"/>
        <v>#N/A</v>
      </c>
      <c r="AE105" s="197" t="e">
        <f t="shared" ca="1" si="35"/>
        <v>#N/A</v>
      </c>
      <c r="AF105" s="198" t="e">
        <f t="shared" ca="1" si="36"/>
        <v>#N/A</v>
      </c>
      <c r="AG105" s="197" t="e">
        <f t="shared" ca="1" si="37"/>
        <v>#N/A</v>
      </c>
      <c r="AH105" s="197" t="e">
        <f t="shared" ca="1" si="38"/>
        <v>#N/A</v>
      </c>
      <c r="AI105" s="199" t="e">
        <f t="shared" ca="1" si="39"/>
        <v>#N/A</v>
      </c>
      <c r="AJ105" s="197" t="e">
        <f t="shared" ca="1" si="40"/>
        <v>#N/A</v>
      </c>
      <c r="AK105" s="197" t="e">
        <f t="shared" ca="1" si="41"/>
        <v>#N/A</v>
      </c>
    </row>
    <row r="106" spans="1:37" ht="27" customHeight="1" x14ac:dyDescent="0.2">
      <c r="A106" s="51">
        <f>'OSNOVNA PLAČA'!A100</f>
        <v>91</v>
      </c>
      <c r="B106" s="157" t="str">
        <f t="shared" ca="1" si="25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1">
        <f ca="1">IF(LEN(B106)&gt;0,SUM('OBRAČUNANA OSNOVNA PLAČA'!N100:P100),"")</f>
        <v>0</v>
      </c>
      <c r="F106" s="55"/>
      <c r="G106" s="55"/>
      <c r="H106" s="55"/>
      <c r="I106" s="55"/>
      <c r="J106" s="55"/>
      <c r="K106" s="172">
        <f t="shared" si="26"/>
        <v>0</v>
      </c>
      <c r="L106" s="120">
        <f t="shared" ca="1" si="27"/>
        <v>0</v>
      </c>
      <c r="M106" s="120">
        <f t="shared" ca="1" si="28"/>
        <v>0</v>
      </c>
      <c r="N106" s="120">
        <f t="shared" ca="1" si="29"/>
        <v>0</v>
      </c>
      <c r="O106" s="120">
        <f t="shared" ca="1" si="30"/>
        <v>0</v>
      </c>
      <c r="P106" s="173">
        <f t="shared" ca="1" si="31"/>
        <v>0</v>
      </c>
      <c r="Q106" s="173">
        <f ca="1">IF(LEN(B106)&gt;0,'7-9'!Q106-'7-9'!P106,"")</f>
        <v>0</v>
      </c>
      <c r="R106" s="174"/>
      <c r="AA106" s="161">
        <f>ROW()</f>
        <v>106</v>
      </c>
      <c r="AB106" s="197" t="e">
        <f t="shared" ca="1" si="32"/>
        <v>#N/A</v>
      </c>
      <c r="AC106" s="197" t="e">
        <f t="shared" ca="1" si="33"/>
        <v>#N/A</v>
      </c>
      <c r="AD106" s="198" t="e">
        <f t="shared" ca="1" si="34"/>
        <v>#N/A</v>
      </c>
      <c r="AE106" s="197" t="e">
        <f t="shared" ca="1" si="35"/>
        <v>#N/A</v>
      </c>
      <c r="AF106" s="198" t="e">
        <f t="shared" ca="1" si="36"/>
        <v>#N/A</v>
      </c>
      <c r="AG106" s="197" t="e">
        <f t="shared" ca="1" si="37"/>
        <v>#N/A</v>
      </c>
      <c r="AH106" s="197" t="e">
        <f t="shared" ca="1" si="38"/>
        <v>#N/A</v>
      </c>
      <c r="AI106" s="199" t="e">
        <f t="shared" ca="1" si="39"/>
        <v>#N/A</v>
      </c>
      <c r="AJ106" s="197" t="e">
        <f t="shared" ca="1" si="40"/>
        <v>#N/A</v>
      </c>
      <c r="AK106" s="197" t="e">
        <f t="shared" ca="1" si="41"/>
        <v>#N/A</v>
      </c>
    </row>
    <row r="107" spans="1:37" ht="27" customHeight="1" x14ac:dyDescent="0.2">
      <c r="A107" s="51">
        <f>'OSNOVNA PLAČA'!A101</f>
        <v>92</v>
      </c>
      <c r="B107" s="157" t="str">
        <f t="shared" ca="1" si="25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1">
        <f ca="1">IF(LEN(B107)&gt;0,SUM('OBRAČUNANA OSNOVNA PLAČA'!N101:P101),"")</f>
        <v>0</v>
      </c>
      <c r="F107" s="55"/>
      <c r="G107" s="55"/>
      <c r="H107" s="55"/>
      <c r="I107" s="55"/>
      <c r="J107" s="55"/>
      <c r="K107" s="172">
        <f t="shared" si="26"/>
        <v>0</v>
      </c>
      <c r="L107" s="120">
        <f t="shared" ca="1" si="27"/>
        <v>0</v>
      </c>
      <c r="M107" s="120">
        <f t="shared" ca="1" si="28"/>
        <v>0</v>
      </c>
      <c r="N107" s="120">
        <f t="shared" ca="1" si="29"/>
        <v>0</v>
      </c>
      <c r="O107" s="120">
        <f t="shared" ca="1" si="30"/>
        <v>0</v>
      </c>
      <c r="P107" s="173">
        <f t="shared" ca="1" si="31"/>
        <v>0</v>
      </c>
      <c r="Q107" s="173">
        <f ca="1">IF(LEN(B107)&gt;0,'7-9'!Q107-'7-9'!P107,"")</f>
        <v>0</v>
      </c>
      <c r="R107" s="174"/>
      <c r="AA107" s="161">
        <f>ROW()</f>
        <v>107</v>
      </c>
      <c r="AB107" s="197" t="e">
        <f t="shared" ca="1" si="32"/>
        <v>#N/A</v>
      </c>
      <c r="AC107" s="197" t="e">
        <f t="shared" ca="1" si="33"/>
        <v>#N/A</v>
      </c>
      <c r="AD107" s="198" t="e">
        <f t="shared" ca="1" si="34"/>
        <v>#N/A</v>
      </c>
      <c r="AE107" s="197" t="e">
        <f t="shared" ca="1" si="35"/>
        <v>#N/A</v>
      </c>
      <c r="AF107" s="198" t="e">
        <f t="shared" ca="1" si="36"/>
        <v>#N/A</v>
      </c>
      <c r="AG107" s="197" t="e">
        <f t="shared" ca="1" si="37"/>
        <v>#N/A</v>
      </c>
      <c r="AH107" s="197" t="e">
        <f t="shared" ca="1" si="38"/>
        <v>#N/A</v>
      </c>
      <c r="AI107" s="199" t="e">
        <f t="shared" ca="1" si="39"/>
        <v>#N/A</v>
      </c>
      <c r="AJ107" s="197" t="e">
        <f t="shared" ca="1" si="40"/>
        <v>#N/A</v>
      </c>
      <c r="AK107" s="197" t="e">
        <f t="shared" ca="1" si="41"/>
        <v>#N/A</v>
      </c>
    </row>
    <row r="108" spans="1:37" ht="27" customHeight="1" x14ac:dyDescent="0.2">
      <c r="A108" s="51">
        <f>'OSNOVNA PLAČA'!A102</f>
        <v>93</v>
      </c>
      <c r="B108" s="157" t="str">
        <f t="shared" ca="1" si="25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1">
        <f ca="1">IF(LEN(B108)&gt;0,SUM('OBRAČUNANA OSNOVNA PLAČA'!N102:P102),"")</f>
        <v>0</v>
      </c>
      <c r="F108" s="55"/>
      <c r="G108" s="55"/>
      <c r="H108" s="55"/>
      <c r="I108" s="55"/>
      <c r="J108" s="55"/>
      <c r="K108" s="172">
        <f t="shared" si="26"/>
        <v>0</v>
      </c>
      <c r="L108" s="120">
        <f t="shared" ca="1" si="27"/>
        <v>0</v>
      </c>
      <c r="M108" s="120">
        <f t="shared" ca="1" si="28"/>
        <v>0</v>
      </c>
      <c r="N108" s="120">
        <f t="shared" ca="1" si="29"/>
        <v>0</v>
      </c>
      <c r="O108" s="120">
        <f t="shared" ca="1" si="30"/>
        <v>0</v>
      </c>
      <c r="P108" s="173">
        <f t="shared" ca="1" si="31"/>
        <v>0</v>
      </c>
      <c r="Q108" s="173">
        <f ca="1">IF(LEN(B108)&gt;0,'7-9'!Q108-'7-9'!P108,"")</f>
        <v>0</v>
      </c>
      <c r="R108" s="174"/>
      <c r="AA108" s="161">
        <f>ROW()</f>
        <v>108</v>
      </c>
      <c r="AB108" s="197" t="e">
        <f t="shared" ca="1" si="32"/>
        <v>#N/A</v>
      </c>
      <c r="AC108" s="197" t="e">
        <f t="shared" ca="1" si="33"/>
        <v>#N/A</v>
      </c>
      <c r="AD108" s="198" t="e">
        <f t="shared" ca="1" si="34"/>
        <v>#N/A</v>
      </c>
      <c r="AE108" s="197" t="e">
        <f t="shared" ca="1" si="35"/>
        <v>#N/A</v>
      </c>
      <c r="AF108" s="198" t="e">
        <f t="shared" ca="1" si="36"/>
        <v>#N/A</v>
      </c>
      <c r="AG108" s="197" t="e">
        <f t="shared" ca="1" si="37"/>
        <v>#N/A</v>
      </c>
      <c r="AH108" s="197" t="e">
        <f t="shared" ca="1" si="38"/>
        <v>#N/A</v>
      </c>
      <c r="AI108" s="199" t="e">
        <f t="shared" ca="1" si="39"/>
        <v>#N/A</v>
      </c>
      <c r="AJ108" s="197" t="e">
        <f t="shared" ca="1" si="40"/>
        <v>#N/A</v>
      </c>
      <c r="AK108" s="197" t="e">
        <f t="shared" ca="1" si="41"/>
        <v>#N/A</v>
      </c>
    </row>
    <row r="109" spans="1:37" ht="27" customHeight="1" x14ac:dyDescent="0.2">
      <c r="A109" s="51">
        <f>'OSNOVNA PLAČA'!A103</f>
        <v>94</v>
      </c>
      <c r="B109" s="157" t="str">
        <f t="shared" ca="1" si="25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1">
        <f ca="1">IF(LEN(B109)&gt;0,SUM('OBRAČUNANA OSNOVNA PLAČA'!N103:P103),"")</f>
        <v>0</v>
      </c>
      <c r="F109" s="55"/>
      <c r="G109" s="55"/>
      <c r="H109" s="55"/>
      <c r="I109" s="55"/>
      <c r="J109" s="55"/>
      <c r="K109" s="172">
        <f t="shared" si="26"/>
        <v>0</v>
      </c>
      <c r="L109" s="120">
        <f t="shared" ca="1" si="27"/>
        <v>0</v>
      </c>
      <c r="M109" s="120">
        <f t="shared" ca="1" si="28"/>
        <v>0</v>
      </c>
      <c r="N109" s="120">
        <f t="shared" ca="1" si="29"/>
        <v>0</v>
      </c>
      <c r="O109" s="120">
        <f t="shared" ca="1" si="30"/>
        <v>0</v>
      </c>
      <c r="P109" s="173">
        <f t="shared" ca="1" si="31"/>
        <v>0</v>
      </c>
      <c r="Q109" s="173">
        <f ca="1">IF(LEN(B109)&gt;0,'7-9'!Q109-'7-9'!P109,"")</f>
        <v>0</v>
      </c>
      <c r="R109" s="174"/>
      <c r="AA109" s="161">
        <f>ROW()</f>
        <v>109</v>
      </c>
      <c r="AB109" s="197" t="e">
        <f t="shared" ca="1" si="32"/>
        <v>#N/A</v>
      </c>
      <c r="AC109" s="197" t="e">
        <f t="shared" ca="1" si="33"/>
        <v>#N/A</v>
      </c>
      <c r="AD109" s="198" t="e">
        <f t="shared" ca="1" si="34"/>
        <v>#N/A</v>
      </c>
      <c r="AE109" s="197" t="e">
        <f t="shared" ca="1" si="35"/>
        <v>#N/A</v>
      </c>
      <c r="AF109" s="198" t="e">
        <f t="shared" ca="1" si="36"/>
        <v>#N/A</v>
      </c>
      <c r="AG109" s="197" t="e">
        <f t="shared" ca="1" si="37"/>
        <v>#N/A</v>
      </c>
      <c r="AH109" s="197" t="e">
        <f t="shared" ca="1" si="38"/>
        <v>#N/A</v>
      </c>
      <c r="AI109" s="199" t="e">
        <f t="shared" ca="1" si="39"/>
        <v>#N/A</v>
      </c>
      <c r="AJ109" s="197" t="e">
        <f t="shared" ca="1" si="40"/>
        <v>#N/A</v>
      </c>
      <c r="AK109" s="197" t="e">
        <f t="shared" ca="1" si="41"/>
        <v>#N/A</v>
      </c>
    </row>
    <row r="110" spans="1:37" ht="27" customHeight="1" x14ac:dyDescent="0.2">
      <c r="A110" s="51">
        <f>'OSNOVNA PLAČA'!A104</f>
        <v>95</v>
      </c>
      <c r="B110" s="157" t="str">
        <f t="shared" ca="1" si="25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1">
        <f ca="1">IF(LEN(B110)&gt;0,SUM('OBRAČUNANA OSNOVNA PLAČA'!N104:P104),"")</f>
        <v>0</v>
      </c>
      <c r="F110" s="55"/>
      <c r="G110" s="55"/>
      <c r="H110" s="55"/>
      <c r="I110" s="55"/>
      <c r="J110" s="55"/>
      <c r="K110" s="172">
        <f t="shared" si="26"/>
        <v>0</v>
      </c>
      <c r="L110" s="120">
        <f t="shared" ca="1" si="27"/>
        <v>0</v>
      </c>
      <c r="M110" s="120">
        <f t="shared" ca="1" si="28"/>
        <v>0</v>
      </c>
      <c r="N110" s="120">
        <f t="shared" ca="1" si="29"/>
        <v>0</v>
      </c>
      <c r="O110" s="120">
        <f t="shared" ca="1" si="30"/>
        <v>0</v>
      </c>
      <c r="P110" s="173">
        <f t="shared" ca="1" si="31"/>
        <v>0</v>
      </c>
      <c r="Q110" s="173">
        <f ca="1">IF(LEN(B110)&gt;0,'7-9'!Q110-'7-9'!P110,"")</f>
        <v>0</v>
      </c>
      <c r="R110" s="174"/>
      <c r="AA110" s="161">
        <f>ROW()</f>
        <v>110</v>
      </c>
      <c r="AB110" s="197" t="e">
        <f t="shared" ca="1" si="32"/>
        <v>#N/A</v>
      </c>
      <c r="AC110" s="197" t="e">
        <f t="shared" ca="1" si="33"/>
        <v>#N/A</v>
      </c>
      <c r="AD110" s="198" t="e">
        <f t="shared" ca="1" si="34"/>
        <v>#N/A</v>
      </c>
      <c r="AE110" s="197" t="e">
        <f t="shared" ca="1" si="35"/>
        <v>#N/A</v>
      </c>
      <c r="AF110" s="198" t="e">
        <f t="shared" ca="1" si="36"/>
        <v>#N/A</v>
      </c>
      <c r="AG110" s="197" t="e">
        <f t="shared" ca="1" si="37"/>
        <v>#N/A</v>
      </c>
      <c r="AH110" s="197" t="e">
        <f t="shared" ca="1" si="38"/>
        <v>#N/A</v>
      </c>
      <c r="AI110" s="199" t="e">
        <f t="shared" ca="1" si="39"/>
        <v>#N/A</v>
      </c>
      <c r="AJ110" s="197" t="e">
        <f t="shared" ca="1" si="40"/>
        <v>#N/A</v>
      </c>
      <c r="AK110" s="197" t="e">
        <f t="shared" ca="1" si="41"/>
        <v>#N/A</v>
      </c>
    </row>
    <row r="111" spans="1:37" ht="27" customHeight="1" x14ac:dyDescent="0.2">
      <c r="A111" s="51">
        <f>'OSNOVNA PLAČA'!A105</f>
        <v>96</v>
      </c>
      <c r="B111" s="157" t="str">
        <f t="shared" ca="1" si="25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1">
        <f ca="1">IF(LEN(B111)&gt;0,SUM('OBRAČUNANA OSNOVNA PLAČA'!N105:P105),"")</f>
        <v>0</v>
      </c>
      <c r="F111" s="55"/>
      <c r="G111" s="55"/>
      <c r="H111" s="55"/>
      <c r="I111" s="55"/>
      <c r="J111" s="55"/>
      <c r="K111" s="172">
        <f t="shared" si="26"/>
        <v>0</v>
      </c>
      <c r="L111" s="120">
        <f t="shared" ca="1" si="27"/>
        <v>0</v>
      </c>
      <c r="M111" s="120">
        <f t="shared" ca="1" si="28"/>
        <v>0</v>
      </c>
      <c r="N111" s="120">
        <f t="shared" ca="1" si="29"/>
        <v>0</v>
      </c>
      <c r="O111" s="120">
        <f t="shared" ca="1" si="30"/>
        <v>0</v>
      </c>
      <c r="P111" s="173">
        <f t="shared" ca="1" si="31"/>
        <v>0</v>
      </c>
      <c r="Q111" s="173">
        <f ca="1">IF(LEN(B111)&gt;0,'7-9'!Q111-'7-9'!P111,"")</f>
        <v>0</v>
      </c>
      <c r="R111" s="174"/>
      <c r="AA111" s="161">
        <f>ROW()</f>
        <v>111</v>
      </c>
      <c r="AB111" s="197" t="e">
        <f t="shared" ca="1" si="32"/>
        <v>#N/A</v>
      </c>
      <c r="AC111" s="197" t="e">
        <f t="shared" ca="1" si="33"/>
        <v>#N/A</v>
      </c>
      <c r="AD111" s="198" t="e">
        <f t="shared" ca="1" si="34"/>
        <v>#N/A</v>
      </c>
      <c r="AE111" s="197" t="e">
        <f t="shared" ca="1" si="35"/>
        <v>#N/A</v>
      </c>
      <c r="AF111" s="198" t="e">
        <f t="shared" ca="1" si="36"/>
        <v>#N/A</v>
      </c>
      <c r="AG111" s="197" t="e">
        <f t="shared" ca="1" si="37"/>
        <v>#N/A</v>
      </c>
      <c r="AH111" s="197" t="e">
        <f t="shared" ca="1" si="38"/>
        <v>#N/A</v>
      </c>
      <c r="AI111" s="199" t="e">
        <f t="shared" ca="1" si="39"/>
        <v>#N/A</v>
      </c>
      <c r="AJ111" s="197" t="e">
        <f t="shared" ca="1" si="40"/>
        <v>#N/A</v>
      </c>
      <c r="AK111" s="197" t="e">
        <f t="shared" ca="1" si="41"/>
        <v>#N/A</v>
      </c>
    </row>
    <row r="112" spans="1:37" ht="27" customHeight="1" x14ac:dyDescent="0.2">
      <c r="A112" s="51">
        <f>'OSNOVNA PLAČA'!A106</f>
        <v>97</v>
      </c>
      <c r="B112" s="157" t="str">
        <f t="shared" ca="1" si="25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1">
        <f ca="1">IF(LEN(B112)&gt;0,SUM('OBRAČUNANA OSNOVNA PLAČA'!N106:P106),"")</f>
        <v>0</v>
      </c>
      <c r="F112" s="55"/>
      <c r="G112" s="55"/>
      <c r="H112" s="55"/>
      <c r="I112" s="55"/>
      <c r="J112" s="55"/>
      <c r="K112" s="172">
        <f t="shared" si="26"/>
        <v>0</v>
      </c>
      <c r="L112" s="120">
        <f t="shared" ca="1" si="27"/>
        <v>0</v>
      </c>
      <c r="M112" s="120">
        <f t="shared" ca="1" si="28"/>
        <v>0</v>
      </c>
      <c r="N112" s="120">
        <f t="shared" ca="1" si="29"/>
        <v>0</v>
      </c>
      <c r="O112" s="120">
        <f t="shared" ca="1" si="30"/>
        <v>0</v>
      </c>
      <c r="P112" s="173">
        <f t="shared" ca="1" si="31"/>
        <v>0</v>
      </c>
      <c r="Q112" s="173">
        <f ca="1">IF(LEN(B112)&gt;0,'7-9'!Q112-'7-9'!P112,"")</f>
        <v>0</v>
      </c>
      <c r="R112" s="174"/>
      <c r="AA112" s="161">
        <f>ROW()</f>
        <v>112</v>
      </c>
      <c r="AB112" s="197" t="e">
        <f t="shared" ca="1" si="32"/>
        <v>#N/A</v>
      </c>
      <c r="AC112" s="197" t="e">
        <f t="shared" ca="1" si="33"/>
        <v>#N/A</v>
      </c>
      <c r="AD112" s="198" t="e">
        <f t="shared" ref="AD112:AD115" ca="1" si="42">IF(AB112&gt;=AC112,"-",$K112/(5*MAX($L$121:$L$122)))</f>
        <v>#N/A</v>
      </c>
      <c r="AE112" s="197" t="e">
        <f t="shared" ca="1" si="35"/>
        <v>#N/A</v>
      </c>
      <c r="AF112" s="198" t="e">
        <f t="shared" ca="1" si="36"/>
        <v>#N/A</v>
      </c>
      <c r="AG112" s="197" t="e">
        <f t="shared" ca="1" si="37"/>
        <v>#N/A</v>
      </c>
      <c r="AH112" s="197" t="e">
        <f t="shared" ca="1" si="38"/>
        <v>#N/A</v>
      </c>
      <c r="AI112" s="199" t="e">
        <f t="shared" ca="1" si="39"/>
        <v>#N/A</v>
      </c>
      <c r="AJ112" s="197" t="e">
        <f t="shared" ca="1" si="40"/>
        <v>#N/A</v>
      </c>
      <c r="AK112" s="197" t="e">
        <f t="shared" ca="1" si="41"/>
        <v>#N/A</v>
      </c>
    </row>
    <row r="113" spans="1:43" ht="27" customHeight="1" x14ac:dyDescent="0.2">
      <c r="A113" s="51">
        <f>'OSNOVNA PLAČA'!A107</f>
        <v>98</v>
      </c>
      <c r="B113" s="157" t="str">
        <f t="shared" ca="1" si="25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1">
        <f ca="1">IF(LEN(B113)&gt;0,SUM('OBRAČUNANA OSNOVNA PLAČA'!N107:P107),"")</f>
        <v>0</v>
      </c>
      <c r="F113" s="55"/>
      <c r="G113" s="55"/>
      <c r="H113" s="55"/>
      <c r="I113" s="55"/>
      <c r="J113" s="55"/>
      <c r="K113" s="172">
        <f t="shared" si="26"/>
        <v>0</v>
      </c>
      <c r="L113" s="120">
        <f t="shared" ca="1" si="27"/>
        <v>0</v>
      </c>
      <c r="M113" s="120">
        <f t="shared" ca="1" si="28"/>
        <v>0</v>
      </c>
      <c r="N113" s="120">
        <f t="shared" ca="1" si="29"/>
        <v>0</v>
      </c>
      <c r="O113" s="120">
        <f t="shared" ca="1" si="30"/>
        <v>0</v>
      </c>
      <c r="P113" s="173">
        <f t="shared" ca="1" si="31"/>
        <v>0</v>
      </c>
      <c r="Q113" s="173">
        <f ca="1">IF(LEN(B113)&gt;0,'7-9'!Q113-'7-9'!P113,"")</f>
        <v>0</v>
      </c>
      <c r="R113" s="174"/>
      <c r="AA113" s="161">
        <f>ROW()</f>
        <v>113</v>
      </c>
      <c r="AB113" s="197" t="e">
        <f t="shared" ca="1" si="32"/>
        <v>#N/A</v>
      </c>
      <c r="AC113" s="197" t="e">
        <f t="shared" ca="1" si="33"/>
        <v>#N/A</v>
      </c>
      <c r="AD113" s="198" t="e">
        <f t="shared" ca="1" si="42"/>
        <v>#N/A</v>
      </c>
      <c r="AE113" s="197" t="e">
        <f t="shared" ca="1" si="35"/>
        <v>#N/A</v>
      </c>
      <c r="AF113" s="198" t="e">
        <f t="shared" ca="1" si="36"/>
        <v>#N/A</v>
      </c>
      <c r="AG113" s="197" t="e">
        <f t="shared" ca="1" si="37"/>
        <v>#N/A</v>
      </c>
      <c r="AH113" s="197" t="e">
        <f t="shared" ca="1" si="38"/>
        <v>#N/A</v>
      </c>
      <c r="AI113" s="199" t="e">
        <f t="shared" ca="1" si="39"/>
        <v>#N/A</v>
      </c>
      <c r="AJ113" s="197" t="e">
        <f t="shared" ca="1" si="40"/>
        <v>#N/A</v>
      </c>
      <c r="AK113" s="197" t="e">
        <f t="shared" ca="1" si="41"/>
        <v>#N/A</v>
      </c>
    </row>
    <row r="114" spans="1:43" ht="27" customHeight="1" x14ac:dyDescent="0.2">
      <c r="A114" s="51">
        <f>'OSNOVNA PLAČA'!A108</f>
        <v>99</v>
      </c>
      <c r="B114" s="157" t="str">
        <f t="shared" ca="1" si="25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1">
        <f ca="1">IF(LEN(B114)&gt;0,SUM('OBRAČUNANA OSNOVNA PLAČA'!N108:P108),"")</f>
        <v>0</v>
      </c>
      <c r="F114" s="55"/>
      <c r="G114" s="55"/>
      <c r="H114" s="55"/>
      <c r="I114" s="55"/>
      <c r="J114" s="55"/>
      <c r="K114" s="172">
        <f t="shared" si="26"/>
        <v>0</v>
      </c>
      <c r="L114" s="120">
        <f t="shared" ca="1" si="27"/>
        <v>0</v>
      </c>
      <c r="M114" s="120">
        <f t="shared" ca="1" si="28"/>
        <v>0</v>
      </c>
      <c r="N114" s="120">
        <f t="shared" ca="1" si="29"/>
        <v>0</v>
      </c>
      <c r="O114" s="120">
        <f t="shared" ca="1" si="30"/>
        <v>0</v>
      </c>
      <c r="P114" s="173">
        <f t="shared" ca="1" si="31"/>
        <v>0</v>
      </c>
      <c r="Q114" s="173">
        <f ca="1">IF(LEN(B114)&gt;0,'7-9'!Q114-'7-9'!P114,"")</f>
        <v>0</v>
      </c>
      <c r="R114" s="174"/>
      <c r="AA114" s="161">
        <f>ROW()</f>
        <v>114</v>
      </c>
      <c r="AB114" s="197" t="e">
        <f t="shared" ca="1" si="32"/>
        <v>#N/A</v>
      </c>
      <c r="AC114" s="197" t="e">
        <f t="shared" ca="1" si="33"/>
        <v>#N/A</v>
      </c>
      <c r="AD114" s="198" t="e">
        <f t="shared" ca="1" si="42"/>
        <v>#N/A</v>
      </c>
      <c r="AE114" s="197" t="e">
        <f t="shared" ca="1" si="35"/>
        <v>#N/A</v>
      </c>
      <c r="AF114" s="198" t="e">
        <f t="shared" ca="1" si="36"/>
        <v>#N/A</v>
      </c>
      <c r="AG114" s="197" t="e">
        <f t="shared" ca="1" si="37"/>
        <v>#N/A</v>
      </c>
      <c r="AH114" s="197" t="e">
        <f t="shared" ca="1" si="38"/>
        <v>#N/A</v>
      </c>
      <c r="AI114" s="199" t="e">
        <f t="shared" ca="1" si="39"/>
        <v>#N/A</v>
      </c>
      <c r="AJ114" s="197" t="e">
        <f t="shared" ca="1" si="40"/>
        <v>#N/A</v>
      </c>
      <c r="AK114" s="197" t="e">
        <f t="shared" ca="1" si="41"/>
        <v>#N/A</v>
      </c>
    </row>
    <row r="115" spans="1:43" ht="27" customHeight="1" x14ac:dyDescent="0.2">
      <c r="A115" s="51">
        <f>'OSNOVNA PLAČA'!A109</f>
        <v>100</v>
      </c>
      <c r="B115" s="157" t="str">
        <f t="shared" ca="1" si="25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1">
        <f ca="1">IF(LEN(B115)&gt;0,SUM('OBRAČUNANA OSNOVNA PLAČA'!N109:P109),"")</f>
        <v>0</v>
      </c>
      <c r="F115" s="55"/>
      <c r="G115" s="55"/>
      <c r="H115" s="55"/>
      <c r="I115" s="55"/>
      <c r="J115" s="55"/>
      <c r="K115" s="172">
        <f t="shared" si="26"/>
        <v>0</v>
      </c>
      <c r="L115" s="120">
        <f t="shared" ca="1" si="27"/>
        <v>0</v>
      </c>
      <c r="M115" s="120">
        <f t="shared" ca="1" si="28"/>
        <v>0</v>
      </c>
      <c r="N115" s="120">
        <f t="shared" ca="1" si="29"/>
        <v>0</v>
      </c>
      <c r="O115" s="120">
        <f t="shared" ca="1" si="30"/>
        <v>0</v>
      </c>
      <c r="P115" s="173">
        <f t="shared" ca="1" si="31"/>
        <v>0</v>
      </c>
      <c r="Q115" s="173">
        <f ca="1">IF(LEN(B115)&gt;0,'7-9'!Q115-'7-9'!P115,"")</f>
        <v>0</v>
      </c>
      <c r="R115" s="174"/>
      <c r="AA115" s="161">
        <f>ROW()</f>
        <v>115</v>
      </c>
      <c r="AB115" s="197" t="e">
        <f t="shared" ca="1" si="32"/>
        <v>#N/A</v>
      </c>
      <c r="AC115" s="197" t="e">
        <f t="shared" ca="1" si="33"/>
        <v>#N/A</v>
      </c>
      <c r="AD115" s="198" t="e">
        <f t="shared" ca="1" si="42"/>
        <v>#N/A</v>
      </c>
      <c r="AE115" s="197" t="e">
        <f t="shared" ca="1" si="35"/>
        <v>#N/A</v>
      </c>
      <c r="AF115" s="198" t="e">
        <f t="shared" ca="1" si="36"/>
        <v>#N/A</v>
      </c>
      <c r="AG115" s="197" t="e">
        <f t="shared" ca="1" si="37"/>
        <v>#N/A</v>
      </c>
      <c r="AH115" s="197" t="e">
        <f t="shared" ca="1" si="38"/>
        <v>#N/A</v>
      </c>
      <c r="AI115" s="199" t="e">
        <f t="shared" ca="1" si="39"/>
        <v>#N/A</v>
      </c>
      <c r="AJ115" s="197" t="e">
        <f t="shared" ca="1" si="40"/>
        <v>#N/A</v>
      </c>
      <c r="AK115" s="197" t="e">
        <f t="shared" ca="1" si="41"/>
        <v>#N/A</v>
      </c>
    </row>
    <row r="116" spans="1:43" ht="26.25" customHeight="1" thickBot="1" x14ac:dyDescent="0.25">
      <c r="A116" s="32"/>
      <c r="B116" s="109" t="s">
        <v>36</v>
      </c>
      <c r="C116" s="262"/>
      <c r="D116" s="263"/>
      <c r="E116" s="110">
        <f>SUM('OSNOVNA PLAČA'!O110:Q110)</f>
        <v>19400</v>
      </c>
      <c r="F116" s="175"/>
      <c r="G116" s="175"/>
      <c r="K116" s="32"/>
      <c r="L116" s="41"/>
      <c r="M116" s="41"/>
      <c r="N116" s="121" t="s">
        <v>246</v>
      </c>
      <c r="O116" s="122">
        <f ca="1">SUM(O16:O115)</f>
        <v>0</v>
      </c>
      <c r="P116" s="123" t="s">
        <v>82</v>
      </c>
      <c r="Q116" s="124">
        <f ca="1">SUM(P16:P115)</f>
        <v>0</v>
      </c>
      <c r="R116" s="176"/>
      <c r="AA116" s="200">
        <f>ROW()</f>
        <v>116</v>
      </c>
      <c r="AB116" s="201" t="e">
        <f ca="1">SUM(AB16:AB115)</f>
        <v>#N/A</v>
      </c>
      <c r="AC116" s="201" t="e">
        <f ca="1">SUM(AC16:AC115)</f>
        <v>#N/A</v>
      </c>
      <c r="AD116" s="202" t="str">
        <f>+N116</f>
        <v>Izračunana masa</v>
      </c>
      <c r="AE116" s="202" t="e">
        <f ca="1">SUM(AE16:AE115)</f>
        <v>#N/A</v>
      </c>
      <c r="AF116" s="129"/>
      <c r="AG116" s="203" t="str">
        <f>+P116</f>
        <v>Izplačana masa</v>
      </c>
      <c r="AH116" s="201" t="e">
        <f ca="1">SUM(AH16:AH115)</f>
        <v>#N/A</v>
      </c>
      <c r="AK116" s="197" t="e">
        <f ca="1">SUM(AK16:AK115)</f>
        <v>#N/A</v>
      </c>
      <c r="AL116" s="350" t="e">
        <f>+#REF!</f>
        <v>#REF!</v>
      </c>
      <c r="AM116" s="351"/>
      <c r="AN116" s="351"/>
      <c r="AO116" s="351"/>
      <c r="AP116" s="351"/>
      <c r="AQ116" s="352"/>
    </row>
    <row r="117" spans="1:43" ht="42" customHeight="1" thickBot="1" x14ac:dyDescent="0.25">
      <c r="A117" s="32"/>
      <c r="B117" s="111" t="s">
        <v>45</v>
      </c>
      <c r="C117" s="158"/>
      <c r="D117" s="112">
        <v>0.02</v>
      </c>
      <c r="E117" s="113">
        <f ca="1">0.02*E116+'7-9'!Q117</f>
        <v>388</v>
      </c>
      <c r="J117" s="177"/>
      <c r="K117" s="32"/>
      <c r="L117" s="41"/>
      <c r="M117" s="41"/>
      <c r="N117" s="125" t="s">
        <v>79</v>
      </c>
      <c r="O117" s="126">
        <f ca="1">IF(SUM(M16:M115)=0,0,E117/SUM(M16:M115))</f>
        <v>0</v>
      </c>
      <c r="P117" s="127" t="s">
        <v>83</v>
      </c>
      <c r="Q117" s="128">
        <f ca="1">E117-Q116</f>
        <v>388</v>
      </c>
      <c r="R117" s="32"/>
      <c r="S117" s="204" t="str">
        <f ca="1">IF(Q117=0,"","Potrebno je popraviti ocene oz.  oceniti  dodatne javne uslužbence z nadpovprečnimi ocenami, da se lahko razpoložljiv znesek za RDU v celoti porazdeli")</f>
        <v>Potrebno je popraviti ocene oz.  oceniti  dodatne javne uslužbence z nadpovprečnimi ocenami, da se lahko razpoložljiv znesek za RDU v celoti porazdeli</v>
      </c>
      <c r="AA117" s="200">
        <f>ROW()</f>
        <v>117</v>
      </c>
      <c r="AB117" s="205" t="str">
        <f>+P117</f>
        <v>Ostanek</v>
      </c>
      <c r="AC117" s="206" t="e">
        <f ca="1">IF($AN$3=1,0,INDIRECT( "'" &amp; $AN$2 &amp; "'!Q" &amp; TEXT($AA117,0)))</f>
        <v>#N/A</v>
      </c>
      <c r="AD117" s="202" t="str">
        <f>+N117</f>
        <v>Kor. faktor (KF)</v>
      </c>
      <c r="AE117" s="207" t="e">
        <f ca="1">IF(AE116=0,0,(AC117+AK117)/AE116)</f>
        <v>#N/A</v>
      </c>
      <c r="AF117" s="129"/>
      <c r="AG117" s="208" t="str">
        <f>+AB117</f>
        <v>Ostanek</v>
      </c>
      <c r="AH117" s="206" t="e">
        <f ca="1">+E117-AH116+AC117</f>
        <v>#N/A</v>
      </c>
      <c r="AK117" s="197" t="e">
        <f ca="1">+AL117*AK116</f>
        <v>#N/A</v>
      </c>
      <c r="AL117" s="209">
        <f>+D117</f>
        <v>0.02</v>
      </c>
      <c r="AM117" s="350" t="e">
        <f>+#REF!</f>
        <v>#REF!</v>
      </c>
      <c r="AN117" s="351"/>
      <c r="AO117" s="351"/>
      <c r="AP117" s="351"/>
      <c r="AQ117" s="352"/>
    </row>
    <row r="118" spans="1:43" x14ac:dyDescent="0.2">
      <c r="A118" s="32"/>
      <c r="B118" s="32"/>
      <c r="C118" s="32"/>
      <c r="D118" s="32"/>
      <c r="E118" s="41"/>
      <c r="K118" s="178"/>
      <c r="L118" s="41"/>
      <c r="M118" s="41"/>
      <c r="N118" s="41"/>
      <c r="O118" s="41"/>
      <c r="P118" s="41"/>
      <c r="Q118" s="41"/>
      <c r="S118" s="178"/>
    </row>
    <row r="119" spans="1:43" ht="13.5" thickBot="1" x14ac:dyDescent="0.25">
      <c r="K119" s="32"/>
      <c r="L119" s="41"/>
      <c r="M119" s="41"/>
      <c r="N119" s="41"/>
      <c r="O119" s="41"/>
      <c r="P119" s="41"/>
      <c r="Q119" s="41"/>
    </row>
    <row r="120" spans="1:43" ht="12.75" customHeight="1" x14ac:dyDescent="0.2">
      <c r="B120" s="267" t="s">
        <v>30</v>
      </c>
      <c r="C120" s="268"/>
      <c r="D120" s="102"/>
      <c r="E120" s="271" t="s">
        <v>29</v>
      </c>
      <c r="F120" s="272"/>
      <c r="G120" s="272"/>
      <c r="H120" s="272"/>
      <c r="I120" s="272"/>
      <c r="J120" s="273"/>
      <c r="K120" s="129"/>
      <c r="L120" s="130" t="s">
        <v>21</v>
      </c>
      <c r="M120" s="210"/>
      <c r="N120" s="131"/>
      <c r="O120" s="274" t="s">
        <v>84</v>
      </c>
      <c r="P120" s="275"/>
      <c r="Q120" s="276"/>
    </row>
    <row r="121" spans="1:43" x14ac:dyDescent="0.2">
      <c r="B121" s="269"/>
      <c r="C121" s="270"/>
      <c r="D121" s="102"/>
      <c r="E121" s="103" t="s">
        <v>25</v>
      </c>
      <c r="F121" s="180"/>
      <c r="G121" s="180"/>
      <c r="H121" s="180"/>
      <c r="I121" s="180"/>
      <c r="J121" s="181"/>
      <c r="K121" s="129"/>
      <c r="L121" s="132">
        <v>0</v>
      </c>
      <c r="M121" s="179"/>
      <c r="N121" s="131"/>
      <c r="O121" s="277"/>
      <c r="P121" s="278"/>
      <c r="Q121" s="279"/>
    </row>
    <row r="122" spans="1:43" ht="13.5" thickBot="1" x14ac:dyDescent="0.25">
      <c r="B122" s="104" t="s">
        <v>47</v>
      </c>
      <c r="C122" s="105">
        <v>2</v>
      </c>
      <c r="D122" s="102"/>
      <c r="E122" s="103" t="s">
        <v>24</v>
      </c>
      <c r="F122" s="180"/>
      <c r="G122" s="180"/>
      <c r="H122" s="180"/>
      <c r="I122" s="180"/>
      <c r="J122" s="181"/>
      <c r="K122" s="129"/>
      <c r="L122" s="133">
        <v>1</v>
      </c>
      <c r="M122" s="179"/>
      <c r="N122" s="131"/>
      <c r="O122" s="182" t="s">
        <v>81</v>
      </c>
      <c r="P122" s="183" t="s">
        <v>89</v>
      </c>
      <c r="Q122" s="184">
        <v>5</v>
      </c>
    </row>
    <row r="123" spans="1:43" x14ac:dyDescent="0.2">
      <c r="B123" s="75"/>
      <c r="C123" s="185"/>
      <c r="D123" s="102"/>
      <c r="E123" s="103" t="s">
        <v>26</v>
      </c>
      <c r="F123" s="180"/>
      <c r="G123" s="180"/>
      <c r="H123" s="180"/>
      <c r="I123" s="180"/>
      <c r="J123" s="181"/>
      <c r="K123" s="129"/>
      <c r="L123" s="31"/>
      <c r="M123" s="31"/>
      <c r="N123" s="134"/>
      <c r="O123" s="131"/>
      <c r="P123" s="131"/>
      <c r="Q123" s="131"/>
    </row>
    <row r="124" spans="1:43" x14ac:dyDescent="0.2">
      <c r="B124" s="102"/>
      <c r="C124" s="102"/>
      <c r="D124" s="102"/>
      <c r="E124" s="103" t="s">
        <v>27</v>
      </c>
      <c r="F124" s="180"/>
      <c r="G124" s="180"/>
      <c r="H124" s="180"/>
      <c r="I124" s="180"/>
      <c r="J124" s="181"/>
      <c r="K124" s="129"/>
      <c r="L124" s="131"/>
      <c r="M124" s="131"/>
      <c r="N124" s="131"/>
      <c r="O124" s="131"/>
      <c r="P124" s="131"/>
      <c r="Q124" s="131"/>
    </row>
    <row r="125" spans="1:43" ht="13.5" thickBot="1" x14ac:dyDescent="0.25">
      <c r="B125" s="102"/>
      <c r="C125" s="102"/>
      <c r="D125" s="102"/>
      <c r="E125" s="106" t="s">
        <v>28</v>
      </c>
      <c r="F125" s="186"/>
      <c r="G125" s="186"/>
      <c r="H125" s="186"/>
      <c r="I125" s="186"/>
      <c r="J125" s="187"/>
      <c r="K125" s="129"/>
      <c r="L125" s="131"/>
      <c r="M125" s="131"/>
      <c r="N125" s="131"/>
      <c r="O125" s="131"/>
      <c r="P125" s="135"/>
      <c r="Q125" s="131"/>
    </row>
    <row r="126" spans="1:43" x14ac:dyDescent="0.2">
      <c r="J126" s="9"/>
    </row>
  </sheetData>
  <sheetProtection algorithmName="SHA-512" hashValue="ZS6jRn78/9AnEe4yDUbvyw3T9B9Mxt+NZ5SLaOgvqxRCg0tF+1xZGml1QLAlhpnwEHk9CKf/rOfM2BMyCB2MiQ==" saltValue="QbTk3Tgd0p1Rf6Dog+eTCw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116:D116"/>
    <mergeCell ref="AL116:AQ116"/>
    <mergeCell ref="AM117:AQ117"/>
    <mergeCell ref="B120:C121"/>
    <mergeCell ref="E120:J120"/>
    <mergeCell ref="O120:Q121"/>
  </mergeCells>
  <dataValidations count="1">
    <dataValidation type="list" allowBlank="1" showInputMessage="1" showErrorMessage="1" sqref="F16:J115" xr:uid="{4ED032F6-982E-4EB0-A925-C21F37B07F56}">
      <formula1>$L$121:$L$122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F678-3ACA-4D9E-B83A-E55036406E96}">
  <dimension ref="A1:AD1016"/>
  <sheetViews>
    <sheetView showGridLines="0" showRowColHeaders="0" workbookViewId="0">
      <selection activeCell="B1" sqref="B1:I1"/>
    </sheetView>
  </sheetViews>
  <sheetFormatPr defaultRowHeight="12.75" x14ac:dyDescent="0.2"/>
  <cols>
    <col min="1" max="1" width="3.140625" customWidth="1"/>
    <col min="2" max="2" width="12.5703125" customWidth="1"/>
    <col min="4" max="4" width="13.140625" customWidth="1"/>
    <col min="5" max="5" width="14" customWidth="1"/>
    <col min="6" max="6" width="15.7109375" customWidth="1"/>
    <col min="7" max="7" width="10.7109375" bestFit="1" customWidth="1"/>
    <col min="8" max="8" width="18" customWidth="1"/>
    <col min="9" max="9" width="20.85546875" customWidth="1"/>
    <col min="21" max="21" width="5.42578125" customWidth="1"/>
    <col min="22" max="22" width="12" hidden="1" customWidth="1"/>
    <col min="23" max="23" width="8.140625" hidden="1" customWidth="1"/>
    <col min="24" max="24" width="0.42578125" hidden="1" customWidth="1"/>
    <col min="25" max="25" width="13.140625" hidden="1" customWidth="1"/>
    <col min="26" max="26" width="12.28515625" hidden="1" customWidth="1"/>
    <col min="27" max="30" width="18.42578125" hidden="1" customWidth="1"/>
    <col min="31" max="31" width="18.42578125" customWidth="1"/>
  </cols>
  <sheetData>
    <row r="1" spans="1:30" s="9" customFormat="1" ht="51.75" customHeight="1" x14ac:dyDescent="0.25">
      <c r="A1" s="212"/>
      <c r="B1" s="399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399"/>
      <c r="D1" s="399"/>
      <c r="E1" s="399"/>
      <c r="F1" s="399"/>
      <c r="G1" s="399"/>
      <c r="H1" s="399"/>
      <c r="I1" s="399"/>
      <c r="J1" s="31"/>
    </row>
    <row r="2" spans="1:30" s="9" customFormat="1" ht="13.5" thickBot="1" x14ac:dyDescent="0.25">
      <c r="A2" s="212"/>
      <c r="B2" s="227"/>
      <c r="C2" s="227"/>
      <c r="D2" s="227"/>
      <c r="E2" s="227"/>
      <c r="F2" s="227"/>
      <c r="G2" s="227"/>
      <c r="H2" s="227"/>
      <c r="I2" s="227"/>
      <c r="J2" s="31"/>
    </row>
    <row r="3" spans="1:30" s="9" customFormat="1" ht="53.25" customHeight="1" x14ac:dyDescent="0.2">
      <c r="A3" s="212"/>
      <c r="B3" s="391" t="s">
        <v>2</v>
      </c>
      <c r="C3" s="392"/>
      <c r="D3" s="392"/>
      <c r="E3" s="392"/>
      <c r="F3" s="384" t="s">
        <v>11</v>
      </c>
      <c r="G3" s="384" t="s">
        <v>12</v>
      </c>
      <c r="H3" s="400" t="str">
        <f>"OSNOVNA PLAČA 
december "&amp;'OSNOVNA PLAČA'!D5-1&amp;
" 
(2. odst. 28. člena KPJS)"</f>
        <v>OSNOVNA PLAČA 
december 2023 
(2. odst. 28. člena KPJS)</v>
      </c>
      <c r="I3" s="401" t="str">
        <f>"Skupno izplačilo redne delovne uspešnosti za leto " &amp; 'OSNOVNA PLAČA'!D5</f>
        <v>Skupno izplačilo redne delovne uspešnosti za leto 2024</v>
      </c>
      <c r="J3" s="31"/>
    </row>
    <row r="4" spans="1:30" s="9" customFormat="1" ht="38.25" customHeight="1" thickBot="1" x14ac:dyDescent="0.25">
      <c r="A4" s="212"/>
      <c r="B4" s="393"/>
      <c r="C4" s="394"/>
      <c r="D4" s="394"/>
      <c r="E4" s="394"/>
      <c r="F4" s="386"/>
      <c r="G4" s="386"/>
      <c r="H4" s="236" t="s">
        <v>78</v>
      </c>
      <c r="I4" s="232" t="str">
        <f>+H4</f>
        <v>€</v>
      </c>
      <c r="J4" s="31"/>
    </row>
    <row r="5" spans="1:30" ht="5.25" hidden="1" customHeight="1" thickBot="1" x14ac:dyDescent="0.25">
      <c r="B5" s="213"/>
      <c r="C5" s="214"/>
      <c r="D5" s="214"/>
      <c r="E5" s="214"/>
      <c r="F5" s="215"/>
      <c r="G5" s="216"/>
      <c r="H5" s="216"/>
      <c r="I5" s="216"/>
    </row>
    <row r="6" spans="1:30" ht="26.25" thickBot="1" x14ac:dyDescent="0.25">
      <c r="B6" s="217" t="s">
        <v>248</v>
      </c>
      <c r="C6" s="395" t="s">
        <v>257</v>
      </c>
      <c r="D6" s="396"/>
      <c r="E6" s="397"/>
      <c r="F6" s="218" t="str">
        <f>VLOOKUP(VALUE(LEFT($C$6,4)),'OSNOVNA PLAČA'!A10:E109,3,FALSE)</f>
        <v>V</v>
      </c>
      <c r="G6" s="219">
        <f>VLOOKUP(VALUE(LEFT($C$6,4)),'OSNOVNA PLAČA'!A10:E109,4,FALSE)</f>
        <v>20</v>
      </c>
      <c r="H6" s="220">
        <f>VLOOKUP(VALUE(LEFT($C$6,4)),'OSNOVNA PLAČA'!A10:E109,5,FALSE)</f>
        <v>1000</v>
      </c>
      <c r="I6" s="220">
        <f ca="1">SUM(I12:I15)</f>
        <v>279.58999999999997</v>
      </c>
    </row>
    <row r="8" spans="1:30" ht="13.5" thickBot="1" x14ac:dyDescent="0.25"/>
    <row r="9" spans="1:30" ht="20.25" customHeight="1" x14ac:dyDescent="0.2">
      <c r="A9" s="237"/>
      <c r="B9" s="380" t="s">
        <v>48</v>
      </c>
      <c r="C9" s="383" t="s">
        <v>49</v>
      </c>
      <c r="D9" s="383"/>
      <c r="E9" s="383"/>
      <c r="F9" s="383"/>
      <c r="G9" s="383"/>
      <c r="H9" s="384" t="s">
        <v>50</v>
      </c>
      <c r="I9" s="387" t="s">
        <v>51</v>
      </c>
      <c r="J9" s="237"/>
      <c r="K9" s="237"/>
    </row>
    <row r="10" spans="1:30" ht="38.25" customHeight="1" x14ac:dyDescent="0.2">
      <c r="A10" s="237"/>
      <c r="B10" s="381"/>
      <c r="C10" s="389" t="s">
        <v>52</v>
      </c>
      <c r="D10" s="378" t="s">
        <v>53</v>
      </c>
      <c r="E10" s="378" t="s">
        <v>54</v>
      </c>
      <c r="F10" s="378" t="s">
        <v>55</v>
      </c>
      <c r="G10" s="378" t="s">
        <v>56</v>
      </c>
      <c r="H10" s="385"/>
      <c r="I10" s="388"/>
      <c r="J10" s="237"/>
      <c r="K10" s="237"/>
    </row>
    <row r="11" spans="1:30" ht="13.5" thickBot="1" x14ac:dyDescent="0.25">
      <c r="A11" s="237"/>
      <c r="B11" s="382"/>
      <c r="C11" s="390"/>
      <c r="D11" s="379"/>
      <c r="E11" s="379"/>
      <c r="F11" s="379"/>
      <c r="G11" s="379"/>
      <c r="H11" s="386"/>
      <c r="I11" s="232" t="str">
        <f>+I4</f>
        <v>€</v>
      </c>
      <c r="J11" s="237"/>
      <c r="K11" s="237"/>
    </row>
    <row r="12" spans="1:30" ht="15.75" customHeight="1" x14ac:dyDescent="0.2">
      <c r="A12" s="237"/>
      <c r="B12" s="229" t="s">
        <v>253</v>
      </c>
      <c r="C12" s="230">
        <f>VLOOKUP(VALUE(LEFT($C$6,4)),'1-3'!A16:P115,6,FALSE)</f>
        <v>0</v>
      </c>
      <c r="D12" s="230">
        <f>VLOOKUP(VALUE(LEFT($C$6,4)),'1-3'!A16:P115,7,FALSE)</f>
        <v>0</v>
      </c>
      <c r="E12" s="230">
        <f>VLOOKUP(VALUE(LEFT($C$6,4)),'1-3'!A16:P115,8,FALSE)</f>
        <v>1</v>
      </c>
      <c r="F12" s="230">
        <f>VLOOKUP(VALUE(LEFT($C$6,4)),'1-3'!A16:P115,9,FALSE)</f>
        <v>0</v>
      </c>
      <c r="G12" s="230">
        <f>VLOOKUP(VALUE(LEFT($C$6,4)),'1-3'!A16:P115,10,FALSE)</f>
        <v>0</v>
      </c>
      <c r="H12" s="230">
        <f>SUM(C12:G12)</f>
        <v>1</v>
      </c>
      <c r="I12" s="231">
        <f>ROUND(VLOOKUP(VALUE(LEFT($C$6,4)),'1-3'!A16:P115,16,FALSE),2)</f>
        <v>129.44999999999999</v>
      </c>
      <c r="J12" s="237"/>
      <c r="K12" s="237"/>
    </row>
    <row r="13" spans="1:30" ht="14.25" customHeight="1" x14ac:dyDescent="0.2">
      <c r="A13" s="237"/>
      <c r="B13" s="221" t="s">
        <v>254</v>
      </c>
      <c r="C13" s="138">
        <f>VLOOKUP(VALUE(LEFT($C$6,4)),'4-6'!A16:P115,6,FALSE)</f>
        <v>0</v>
      </c>
      <c r="D13" s="138">
        <f>VLOOKUP(VALUE(LEFT($C$6,4)),'4-6'!A16:P115,7,FALSE)</f>
        <v>0</v>
      </c>
      <c r="E13" s="138">
        <f>VLOOKUP(VALUE(LEFT($C$6,4)),'4-6'!A16:P115,8,FALSE)</f>
        <v>1</v>
      </c>
      <c r="F13" s="138">
        <f>VLOOKUP(VALUE(LEFT($C$6,4)),'4-6'!A16:P115,9,FALSE)</f>
        <v>1</v>
      </c>
      <c r="G13" s="138">
        <f>VLOOKUP(VALUE(LEFT($C$6,4)),'4-6'!A16:P115,10,FALSE)</f>
        <v>0</v>
      </c>
      <c r="H13" s="138">
        <f>SUM(C13:G13)</f>
        <v>2</v>
      </c>
      <c r="I13" s="222">
        <f ca="1">ROUND(VLOOKUP(VALUE(LEFT($C$6,4)),'4-6'!A16:P115,16,FALSE),2)</f>
        <v>93</v>
      </c>
      <c r="J13" s="237"/>
      <c r="K13" s="237"/>
    </row>
    <row r="14" spans="1:30" ht="15" customHeight="1" x14ac:dyDescent="0.2">
      <c r="A14" s="237"/>
      <c r="B14" s="221" t="s">
        <v>249</v>
      </c>
      <c r="C14" s="138">
        <f>VLOOKUP(VALUE(LEFT($C$6,4)),'7-9'!A16:P115,6,FALSE)</f>
        <v>0</v>
      </c>
      <c r="D14" s="138">
        <f>VLOOKUP(VALUE(LEFT($C$6,4)),'7-9'!A16:P115,7,FALSE)</f>
        <v>0</v>
      </c>
      <c r="E14" s="138">
        <f>VLOOKUP(VALUE(LEFT($C$6,4)),'7-9'!A16:P115,8,FALSE)</f>
        <v>1</v>
      </c>
      <c r="F14" s="138">
        <f>VLOOKUP(VALUE(LEFT($C$6,4)),'7-9'!A16:P115,9,FALSE)</f>
        <v>0</v>
      </c>
      <c r="G14" s="138">
        <f>VLOOKUP(VALUE(LEFT($C$6,4)),'7-9'!A16:P115,10,FALSE)</f>
        <v>0</v>
      </c>
      <c r="H14" s="138">
        <f>SUM(C14:G14)</f>
        <v>1</v>
      </c>
      <c r="I14" s="222">
        <f ca="1">ROUND(VLOOKUP(VALUE(LEFT($C$6,4)),'7-9'!A16:P115,16,FALSE),2)</f>
        <v>57.14</v>
      </c>
      <c r="J14" s="237"/>
      <c r="K14" s="237"/>
      <c r="Z14" s="233" t="s">
        <v>253</v>
      </c>
      <c r="AA14" t="s">
        <v>255</v>
      </c>
    </row>
    <row r="15" spans="1:30" ht="18" customHeight="1" thickBot="1" x14ac:dyDescent="0.25">
      <c r="A15" s="237"/>
      <c r="B15" s="223" t="s">
        <v>250</v>
      </c>
      <c r="C15" s="224">
        <f>VLOOKUP(VALUE(LEFT($C$6,4)),'10-12'!A16:P115,6,FALSE)</f>
        <v>0</v>
      </c>
      <c r="D15" s="224">
        <f>VLOOKUP(VALUE(LEFT($C$6,4)),'10-12'!A16:P115,7,FALSE)</f>
        <v>0</v>
      </c>
      <c r="E15" s="224">
        <f>VLOOKUP(VALUE(LEFT($C$6,4)),'10-12'!A16:P115,8,FALSE)</f>
        <v>0</v>
      </c>
      <c r="F15" s="224">
        <f>VLOOKUP(VALUE(LEFT($C$6,4)),'10-12'!A16:P115,9,FALSE)</f>
        <v>0</v>
      </c>
      <c r="G15" s="224">
        <f>VLOOKUP(VALUE(LEFT($C$6,4)),'10-12'!A16:P115,10,FALSE)</f>
        <v>0</v>
      </c>
      <c r="H15" s="224">
        <f>SUM(C15:G15)</f>
        <v>0</v>
      </c>
      <c r="I15" s="225">
        <f ca="1">ROUND(VLOOKUP(VALUE(LEFT($C$6,4)),'10-12'!A16:P115,16,FALSE),2)</f>
        <v>0</v>
      </c>
      <c r="J15" s="237"/>
      <c r="K15" s="237"/>
      <c r="Z15" s="233" t="s">
        <v>254</v>
      </c>
      <c r="AA15" t="s">
        <v>256</v>
      </c>
      <c r="AD15" s="226">
        <f>COLUMN()</f>
        <v>30</v>
      </c>
    </row>
    <row r="16" spans="1:30" x14ac:dyDescent="0.2">
      <c r="A16" s="237"/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V16" t="str">
        <f>IF(LEN(Y16)&gt;0,CONCATENATE(TEXT(W16,0),"   ",Y16),"")</f>
        <v>1   A1</v>
      </c>
      <c r="W16">
        <v>1</v>
      </c>
      <c r="Y16" s="228" t="str">
        <f>IF(LEN('OSNOVNA PLAČA'!B10)&gt;0,'OSNOVNA PLAČA'!B10,"")</f>
        <v>A1</v>
      </c>
      <c r="Z16" s="233" t="s">
        <v>249</v>
      </c>
      <c r="AA16" t="s">
        <v>251</v>
      </c>
      <c r="AC16">
        <v>1</v>
      </c>
      <c r="AD16" t="s">
        <v>245</v>
      </c>
    </row>
    <row r="17" spans="1:30" x14ac:dyDescent="0.2">
      <c r="A17" s="237"/>
      <c r="B17" s="237" t="str">
        <f>IF(AND(LEN(C6)&gt;0,SUM(H12:H15)&gt;0),"Javna/i uslužbenka/ec "&amp;C6&amp;" je v letu "&amp;'OSNOVNA PLAČA'!D5&amp;" dosegla/el nadpovprečne delovne rezultate "&amp;COUNTIF(H12:H15,"&lt;&gt;0")&amp;" (krat) in sicer v naslednjih ocenjevalnih obdobjih:",IF(AND(LEN(C6)&gt;0,SUM(H12:H15)=0),"Javna/i uslužbenka/ec "&amp;C6&amp;" je v letu "&amp;'OSNOVNA PLAČA'!D5&amp;" dosegla/el nadpovprečne delovne rezultate "&amp;SUM(H12:H15) &amp;" (krat) ",""))</f>
        <v>Javna/i uslužbenka/ec 1   A1 je v letu 2024 dosegla/el nadpovprečne delovne rezultate 3 (krat) in sicer v naslednjih ocenjevalnih obdobjih:</v>
      </c>
      <c r="C17" s="237"/>
      <c r="D17" s="237"/>
      <c r="E17" s="237"/>
      <c r="F17" s="237"/>
      <c r="G17" s="237"/>
      <c r="H17" s="237"/>
      <c r="I17" s="237"/>
      <c r="J17" s="237"/>
      <c r="K17" s="237"/>
      <c r="V17" t="str">
        <f t="shared" ref="V17:V80" si="0">IF(LEN(Y17)&gt;0,CONCATENATE(TEXT(W17,0),"   ",Y17),"")</f>
        <v>2   A2</v>
      </c>
      <c r="W17">
        <v>2</v>
      </c>
      <c r="Y17" s="228" t="str">
        <f>IF(LEN('OSNOVNA PLAČA'!B11)&gt;0&gt;0,'OSNOVNA PLAČA'!B11,"")</f>
        <v>A2</v>
      </c>
      <c r="Z17" s="233" t="s">
        <v>250</v>
      </c>
      <c r="AA17" t="s">
        <v>252</v>
      </c>
      <c r="AC17">
        <v>2</v>
      </c>
      <c r="AD17" t="s">
        <v>239</v>
      </c>
    </row>
    <row r="18" spans="1:30" x14ac:dyDescent="0.2">
      <c r="A18" s="237"/>
      <c r="B18" s="237" t="str">
        <f>AA24</f>
        <v>januar-marec, april-junij , julij-september</v>
      </c>
      <c r="C18" s="237"/>
      <c r="D18" s="237"/>
      <c r="E18" s="237"/>
      <c r="F18" s="237"/>
      <c r="G18" s="237"/>
      <c r="H18" s="237"/>
      <c r="I18" s="237"/>
      <c r="J18" s="237"/>
      <c r="K18" s="237"/>
      <c r="V18" t="str">
        <f t="shared" si="0"/>
        <v>3   A3</v>
      </c>
      <c r="W18">
        <v>3</v>
      </c>
      <c r="Y18" s="228" t="str">
        <f>IF(LEN('OSNOVNA PLAČA'!B12)&gt;0&gt;0,'OSNOVNA PLAČA'!B12,"")</f>
        <v>A3</v>
      </c>
      <c r="AC18">
        <v>3</v>
      </c>
      <c r="AD18" t="s">
        <v>240</v>
      </c>
    </row>
    <row r="19" spans="1:30" x14ac:dyDescent="0.2">
      <c r="A19" s="237"/>
      <c r="B19" s="237"/>
      <c r="C19" s="237"/>
      <c r="D19" s="237"/>
      <c r="E19" s="237"/>
      <c r="F19" s="237"/>
      <c r="G19" s="237"/>
      <c r="H19" s="237"/>
      <c r="I19" s="237"/>
      <c r="J19" s="237"/>
      <c r="K19" s="237"/>
      <c r="V19" t="str">
        <f t="shared" si="0"/>
        <v>4   A4</v>
      </c>
      <c r="W19">
        <v>4</v>
      </c>
      <c r="Y19" s="228" t="str">
        <f>IF(LEN('OSNOVNA PLAČA'!B13)&gt;0&gt;0,'OSNOVNA PLAČA'!B13,"")</f>
        <v>A4</v>
      </c>
      <c r="AC19">
        <v>4</v>
      </c>
      <c r="AD19" t="s">
        <v>240</v>
      </c>
    </row>
    <row r="20" spans="1:30" x14ac:dyDescent="0.2">
      <c r="A20" s="237"/>
      <c r="B20" s="377" t="str">
        <f>IF( AND(LEN(C6)&gt;0,SUM(H12:H15)&gt;0),"Javna/i uslužbenka/ec je v posameznem ocenjevalnem obdobju, v katerem je dosegla/el nadpovprečne delovne rezultate:","")</f>
        <v>Javna/i uslužbenka/ec je v posameznem ocenjevalnem obdobju, v katerem je dosegla/el nadpovprečne delovne rezultate:</v>
      </c>
      <c r="C20" s="377"/>
      <c r="D20" s="377"/>
      <c r="E20" s="377"/>
      <c r="F20" s="377"/>
      <c r="G20" s="377"/>
      <c r="H20" s="377"/>
      <c r="I20" s="377"/>
      <c r="J20" s="377"/>
      <c r="K20" s="377"/>
      <c r="V20" t="str">
        <f t="shared" si="0"/>
        <v>5   A5</v>
      </c>
      <c r="W20">
        <v>5</v>
      </c>
      <c r="Y20" s="228" t="str">
        <f>IF(LEN('OSNOVNA PLAČA'!B14)&gt;0&gt;0,'OSNOVNA PLAČA'!B14,"")</f>
        <v>A5</v>
      </c>
      <c r="AC20">
        <v>5</v>
      </c>
      <c r="AD20" t="s">
        <v>241</v>
      </c>
    </row>
    <row r="21" spans="1:30" x14ac:dyDescent="0.2">
      <c r="A21" s="237"/>
      <c r="B21" s="238" t="str" cm="1">
        <f t="array" ref="B21">IF(ISERROR(INDEX($AA$26:$AA$29,SMALL(IF($AA$26:$AA$29&lt;&gt;"",ROW($AA$26:$AA$29)-ROW($AA$26)+1),1))),"",INDEX($AA$26:$AA$29,SMALL(IF($AA$26:$AA$29&lt;&gt;"",ROW($AA$26:$AA$29)-ROW($AA$26)+1),1)))</f>
        <v>- za obdobje januar-marec je skupaj dosegla/el: 1 točko</v>
      </c>
      <c r="C21" s="235"/>
      <c r="D21" s="235"/>
      <c r="E21" s="235"/>
      <c r="F21" s="235"/>
      <c r="G21" s="235"/>
      <c r="H21" s="235"/>
      <c r="I21" s="235"/>
      <c r="J21" s="235"/>
      <c r="K21" s="235"/>
      <c r="V21" t="str">
        <f t="shared" si="0"/>
        <v>6   A6</v>
      </c>
      <c r="W21">
        <v>6</v>
      </c>
      <c r="Y21" s="228" t="str">
        <f>IF(LEN('OSNOVNA PLAČA'!B15)&gt;0&gt;0,'OSNOVNA PLAČA'!B15,"")</f>
        <v>A6</v>
      </c>
    </row>
    <row r="22" spans="1:30" x14ac:dyDescent="0.2">
      <c r="A22" s="237"/>
      <c r="B22" s="238" t="str" cm="1">
        <f t="array" ref="B22">IF(ISERROR(INDEX($AA$26:$AA$29,SMALL(IF($AA$26:$AA$29&lt;&gt;"",ROW($AA$26:$AA$29)-ROW($AA$26)+1),2))),"",INDEX($AA$26:$AA$29,SMALL(IF($AA$26:$AA$29&lt;&gt;"",ROW($AA$26:$AA$29)-ROW($AA$26)+1),2)))</f>
        <v>- za obdobje april-junij  je skupaj dosegla/el: 2 točki</v>
      </c>
      <c r="C22" s="235"/>
      <c r="D22" s="235"/>
      <c r="E22" s="235"/>
      <c r="F22" s="235"/>
      <c r="G22" s="235"/>
      <c r="H22" s="235"/>
      <c r="I22" s="235"/>
      <c r="J22" s="235"/>
      <c r="K22" s="235"/>
      <c r="V22" t="str">
        <f t="shared" si="0"/>
        <v>7   A7</v>
      </c>
      <c r="W22">
        <v>7</v>
      </c>
      <c r="Y22" s="228" t="str">
        <f>IF(LEN('OSNOVNA PLAČA'!B16)&gt;0&gt;0,'OSNOVNA PLAČA'!B16,"")</f>
        <v>A7</v>
      </c>
    </row>
    <row r="23" spans="1:30" x14ac:dyDescent="0.2">
      <c r="A23" s="237"/>
      <c r="B23" s="238" t="str" cm="1">
        <f t="array" ref="B23">IF(ISERROR(INDEX($AA$26:$AA$29,SMALL(IF($AA$26:$AA$29&lt;&gt;"",ROW($AA$26:$AA$29)-ROW($AA$26)+1),3))),"",INDEX($AA$26:$AA$29,SMALL(IF($AA$26:$AA$29&lt;&gt;"",ROW($AA$26:$AA$29)-ROW($AA$26)+1),3)))</f>
        <v>- za obdobje julij-september je skupaj dosegla/el: 1 točko</v>
      </c>
      <c r="C23" s="235"/>
      <c r="D23" s="235"/>
      <c r="E23" s="235"/>
      <c r="F23" s="235"/>
      <c r="G23" s="235"/>
      <c r="H23" s="235"/>
      <c r="I23" s="235"/>
      <c r="J23" s="235"/>
      <c r="K23" s="235"/>
      <c r="V23" t="str">
        <f t="shared" si="0"/>
        <v>8   A8</v>
      </c>
      <c r="W23">
        <v>8</v>
      </c>
      <c r="Y23" s="228" t="str">
        <f>IF(LEN('OSNOVNA PLAČA'!B17)&gt;0&gt;0,'OSNOVNA PLAČA'!B17,"")</f>
        <v>A8</v>
      </c>
      <c r="AA23" t="str">
        <f>IF(AND(LEN(C6)&gt;0,H12&gt;0),AA14,"")</f>
        <v>januar-marec</v>
      </c>
      <c r="AB23" t="str">
        <f>IF(AND(LEN(C6)&gt;0,H13&gt;0),AA15,"")</f>
        <v xml:space="preserve">april-junij </v>
      </c>
      <c r="AC23" t="str">
        <f>IF(AND(LEN(C6)&gt;0,H14&gt;0),AA16,"")</f>
        <v>julij-september</v>
      </c>
      <c r="AD23" t="str">
        <f>IF(AND(LEN(C6)&gt;0,H15&gt;0),AA17,"")</f>
        <v/>
      </c>
    </row>
    <row r="24" spans="1:30" x14ac:dyDescent="0.2">
      <c r="A24" s="237"/>
      <c r="B24" s="238" t="str" cm="1">
        <f t="array" ref="B24">IF(ISERROR(INDEX($AA$26:$AA$29,SMALL(IF($AA$26:$AA$29&lt;&gt;"",ROW($AA$26:$AA$29)-ROW($AA$26)+1),4)))," ",INDEX($AA$26:$AA$29,SMALL(IF($AA$26:$AA$29&lt;&gt;"",ROW($AA$26:$AA$29)-ROW($AA$26)+1),4)))</f>
        <v xml:space="preserve"> </v>
      </c>
      <c r="C24" s="235"/>
      <c r="D24" s="235"/>
      <c r="E24" s="235"/>
      <c r="F24" s="235"/>
      <c r="G24" s="235"/>
      <c r="H24" s="235"/>
      <c r="I24" s="235"/>
      <c r="J24" s="235"/>
      <c r="K24" s="235"/>
      <c r="V24" t="str">
        <f t="shared" si="0"/>
        <v>9   A9</v>
      </c>
      <c r="W24">
        <v>9</v>
      </c>
      <c r="Y24" s="228" t="str">
        <f>IF(LEN('OSNOVNA PLAČA'!B18)&gt;0&gt;0,'OSNOVNA PLAČA'!B18,"")</f>
        <v>A9</v>
      </c>
      <c r="AA24" t="str">
        <f>_xlfn.TEXTJOIN(", ",TRUE,AA23:AD23)</f>
        <v>januar-marec, april-junij , julij-september</v>
      </c>
    </row>
    <row r="25" spans="1:30" x14ac:dyDescent="0.2">
      <c r="A25" s="237"/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V25" t="str">
        <f t="shared" si="0"/>
        <v>10   A10</v>
      </c>
      <c r="W25">
        <v>10</v>
      </c>
      <c r="Y25" s="228" t="str">
        <f>IF(LEN('OSNOVNA PLAČA'!B19)&gt;0&gt;0,'OSNOVNA PLAČA'!B19,"")</f>
        <v>A10</v>
      </c>
    </row>
    <row r="26" spans="1:30" x14ac:dyDescent="0.2">
      <c r="A26" s="237"/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V26" t="str">
        <f t="shared" si="0"/>
        <v>11   A11</v>
      </c>
      <c r="W26">
        <v>11</v>
      </c>
      <c r="Y26" s="228" t="str">
        <f>IF(LEN('OSNOVNA PLAČA'!B20)&gt;0&gt;0,'OSNOVNA PLAČA'!B20,"")</f>
        <v>A11</v>
      </c>
      <c r="AA26" t="str">
        <f>IF(H12&gt;0, "- za obdobje " &amp; AA14&amp;" je skupaj dosegla/el: "&amp;H12 &amp; " " &amp; VLOOKUP(H12,AC16:AD204,2,FALSE),"")</f>
        <v>- za obdobje januar-marec je skupaj dosegla/el: 1 točko</v>
      </c>
    </row>
    <row r="27" spans="1:30" x14ac:dyDescent="0.2">
      <c r="A27" s="237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V27" t="str">
        <f t="shared" si="0"/>
        <v>12   A12</v>
      </c>
      <c r="W27">
        <v>12</v>
      </c>
      <c r="Y27" s="228" t="str">
        <f>IF(LEN('OSNOVNA PLAČA'!B21)&gt;0&gt;0,'OSNOVNA PLAČA'!B21,"")</f>
        <v>A12</v>
      </c>
      <c r="AA27" t="str">
        <f>IF(H13&gt;0, "- za obdobje " &amp; AA15&amp;" je skupaj dosegla/el: "&amp;H13 &amp; " " &amp; VLOOKUP(H13,AC16:AD204,2,FALSE),"")</f>
        <v>- za obdobje april-junij  je skupaj dosegla/el: 2 točki</v>
      </c>
    </row>
    <row r="28" spans="1:30" x14ac:dyDescent="0.2">
      <c r="A28" s="237"/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V28" t="str">
        <f t="shared" si="0"/>
        <v>13   A13</v>
      </c>
      <c r="W28">
        <v>13</v>
      </c>
      <c r="Y28" s="228" t="str">
        <f>IF(LEN('OSNOVNA PLAČA'!B22)&gt;0&gt;0,'OSNOVNA PLAČA'!B22,"")</f>
        <v>A13</v>
      </c>
      <c r="AA28" t="str">
        <f>IF(H14&gt;0, "- za obdobje " &amp; AA16&amp;" je skupaj dosegla/el: "&amp;H14 &amp; " " &amp; VLOOKUP(H14,AC16:AD204,2,FALSE),"")</f>
        <v>- za obdobje julij-september je skupaj dosegla/el: 1 točko</v>
      </c>
    </row>
    <row r="29" spans="1:30" x14ac:dyDescent="0.2">
      <c r="A29" s="237"/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V29" t="str">
        <f t="shared" si="0"/>
        <v>14   A14</v>
      </c>
      <c r="W29">
        <v>14</v>
      </c>
      <c r="Y29" s="228" t="str">
        <f>IF(LEN('OSNOVNA PLAČA'!B23)&gt;0&gt;0,'OSNOVNA PLAČA'!B23,"")</f>
        <v>A14</v>
      </c>
      <c r="AA29" t="str">
        <f>IF(H15&gt;0, "- za obdobje " &amp; AA17 &amp;"je skupaj dosegla/el: "&amp; H15 &amp; " " &amp; VLOOKUP(H15,AC16:AD204,2,FALSE),"")</f>
        <v/>
      </c>
    </row>
    <row r="30" spans="1:30" x14ac:dyDescent="0.2">
      <c r="A30" s="237"/>
      <c r="B30" s="237"/>
      <c r="C30" s="237"/>
      <c r="D30" s="237"/>
      <c r="E30" s="237"/>
      <c r="F30" s="237"/>
      <c r="G30" s="237"/>
      <c r="H30" s="237"/>
      <c r="I30" s="237"/>
      <c r="J30" s="237"/>
      <c r="K30" s="237"/>
      <c r="V30" t="str">
        <f t="shared" si="0"/>
        <v>15   A15</v>
      </c>
      <c r="W30">
        <v>15</v>
      </c>
      <c r="Y30" s="228" t="str">
        <f>IF(LEN('OSNOVNA PLAČA'!B24)&gt;0&gt;0,'OSNOVNA PLAČA'!B24,"")</f>
        <v>A15</v>
      </c>
    </row>
    <row r="31" spans="1:30" x14ac:dyDescent="0.2">
      <c r="A31" s="237"/>
      <c r="B31" s="237"/>
      <c r="C31" s="237"/>
      <c r="D31" s="237"/>
      <c r="E31" s="237"/>
      <c r="F31" s="237"/>
      <c r="G31" s="237"/>
      <c r="H31" s="375" t="s">
        <v>57</v>
      </c>
      <c r="I31" s="375"/>
      <c r="J31" s="237"/>
      <c r="K31" s="237"/>
      <c r="V31" t="str">
        <f t="shared" si="0"/>
        <v>16   A16</v>
      </c>
      <c r="W31">
        <v>16</v>
      </c>
      <c r="Y31" s="228" t="str">
        <f>IF(LEN('OSNOVNA PLAČA'!B25)&gt;0&gt;0,'OSNOVNA PLAČA'!B25,"")</f>
        <v>A16</v>
      </c>
    </row>
    <row r="32" spans="1:30" x14ac:dyDescent="0.2">
      <c r="A32" s="237"/>
      <c r="B32" s="237"/>
      <c r="C32" s="237"/>
      <c r="D32" s="237"/>
      <c r="E32" s="237"/>
      <c r="F32" s="237"/>
      <c r="G32" s="237"/>
      <c r="H32" s="227"/>
      <c r="I32" s="227"/>
      <c r="J32" s="237"/>
      <c r="K32" s="237"/>
      <c r="V32" t="str">
        <f t="shared" si="0"/>
        <v>17   A17</v>
      </c>
      <c r="W32">
        <v>17</v>
      </c>
      <c r="Y32" s="228" t="str">
        <f>IF(LEN('OSNOVNA PLAČA'!B26)&gt;0&gt;0,'OSNOVNA PLAČA'!B26,"")</f>
        <v>A17</v>
      </c>
    </row>
    <row r="33" spans="1:25" x14ac:dyDescent="0.2">
      <c r="A33" s="237"/>
      <c r="B33" s="237"/>
      <c r="C33" s="237"/>
      <c r="D33" s="237"/>
      <c r="E33" s="237"/>
      <c r="F33" s="237"/>
      <c r="G33" s="237"/>
      <c r="H33" s="376"/>
      <c r="I33" s="376"/>
      <c r="J33" s="237"/>
      <c r="K33" s="237"/>
      <c r="V33" t="str">
        <f t="shared" si="0"/>
        <v>18   A18</v>
      </c>
      <c r="W33">
        <v>18</v>
      </c>
      <c r="Y33" s="228" t="str">
        <f>IF(LEN('OSNOVNA PLAČA'!B27)&gt;0&gt;0,'OSNOVNA PLAČA'!B27,"")</f>
        <v>A18</v>
      </c>
    </row>
    <row r="34" spans="1:25" x14ac:dyDescent="0.2">
      <c r="A34" s="237"/>
      <c r="B34" s="237"/>
      <c r="C34" s="237"/>
      <c r="D34" s="237"/>
      <c r="E34" s="237"/>
      <c r="F34" s="237"/>
      <c r="G34" s="237"/>
      <c r="H34" s="237"/>
      <c r="I34" s="237"/>
      <c r="J34" s="237"/>
      <c r="K34" s="237"/>
      <c r="V34" t="str">
        <f t="shared" si="0"/>
        <v>19   A19</v>
      </c>
      <c r="W34">
        <v>19</v>
      </c>
      <c r="Y34" s="228" t="str">
        <f>IF(LEN('OSNOVNA PLAČA'!B28)&gt;0&gt;0,'OSNOVNA PLAČA'!B28,"")</f>
        <v>A19</v>
      </c>
    </row>
    <row r="35" spans="1:25" x14ac:dyDescent="0.2">
      <c r="A35" s="237"/>
      <c r="B35" s="237"/>
      <c r="C35" s="237"/>
      <c r="D35" s="237"/>
      <c r="E35" s="237"/>
      <c r="F35" s="237"/>
      <c r="G35" s="237"/>
      <c r="H35" s="237"/>
      <c r="I35" s="237"/>
      <c r="J35" s="237"/>
      <c r="K35" s="237"/>
      <c r="V35" t="str">
        <f t="shared" si="0"/>
        <v>20   A20</v>
      </c>
      <c r="W35">
        <v>20</v>
      </c>
      <c r="Y35" s="228" t="str">
        <f>IF(LEN('OSNOVNA PLAČA'!B29)&gt;0&gt;0,'OSNOVNA PLAČA'!B29,"")</f>
        <v>A20</v>
      </c>
    </row>
    <row r="36" spans="1:25" x14ac:dyDescent="0.2">
      <c r="A36" s="237"/>
      <c r="B36" s="237"/>
      <c r="C36" s="237"/>
      <c r="D36" s="237"/>
      <c r="E36" s="237"/>
      <c r="F36" s="237"/>
      <c r="G36" s="237"/>
      <c r="H36" s="237"/>
      <c r="I36" s="237"/>
      <c r="J36" s="237"/>
      <c r="K36" s="237"/>
      <c r="V36" t="str">
        <f t="shared" si="0"/>
        <v>21   A21</v>
      </c>
      <c r="W36">
        <v>21</v>
      </c>
      <c r="Y36" s="228" t="str">
        <f>IF(LEN('OSNOVNA PLAČA'!B30)&gt;0&gt;0,'OSNOVNA PLAČA'!B30,"")</f>
        <v>A21</v>
      </c>
    </row>
    <row r="37" spans="1:25" x14ac:dyDescent="0.2">
      <c r="A37" s="237"/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V37" t="str">
        <f t="shared" si="0"/>
        <v>22   A22</v>
      </c>
      <c r="W37">
        <v>22</v>
      </c>
      <c r="Y37" s="228" t="str">
        <f>IF(LEN('OSNOVNA PLAČA'!B31)&gt;0&gt;0,'OSNOVNA PLAČA'!B31,"")</f>
        <v>A22</v>
      </c>
    </row>
    <row r="38" spans="1:25" x14ac:dyDescent="0.2">
      <c r="A38" s="237"/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V38" t="str">
        <f t="shared" si="0"/>
        <v>23   A23</v>
      </c>
      <c r="W38">
        <v>23</v>
      </c>
      <c r="Y38" s="228" t="str">
        <f>IF(LEN('OSNOVNA PLAČA'!B32)&gt;0&gt;0,'OSNOVNA PLAČA'!B32,"")</f>
        <v>A23</v>
      </c>
    </row>
    <row r="39" spans="1:25" x14ac:dyDescent="0.2">
      <c r="A39" s="237"/>
      <c r="B39" s="237"/>
      <c r="C39" s="237"/>
      <c r="D39" s="237"/>
      <c r="E39" s="237"/>
      <c r="F39" s="237"/>
      <c r="G39" s="237"/>
      <c r="H39" s="237"/>
      <c r="I39" s="237"/>
      <c r="J39" s="237"/>
      <c r="K39" s="237"/>
      <c r="V39" t="str">
        <f t="shared" si="0"/>
        <v>24   A24</v>
      </c>
      <c r="W39">
        <v>24</v>
      </c>
      <c r="Y39" s="228" t="str">
        <f>IF(LEN('OSNOVNA PLAČA'!B33)&gt;0&gt;0,'OSNOVNA PLAČA'!B33,"")</f>
        <v>A24</v>
      </c>
    </row>
    <row r="40" spans="1:25" x14ac:dyDescent="0.2">
      <c r="A40" s="237"/>
      <c r="B40" s="237"/>
      <c r="C40" s="237"/>
      <c r="D40" s="237"/>
      <c r="E40" s="237"/>
      <c r="F40" s="237"/>
      <c r="G40" s="237"/>
      <c r="H40" s="237"/>
      <c r="I40" s="237"/>
      <c r="J40" s="237"/>
      <c r="K40" s="237"/>
      <c r="V40" t="str">
        <f t="shared" si="0"/>
        <v>25   A25</v>
      </c>
      <c r="W40">
        <v>25</v>
      </c>
      <c r="Y40" s="228" t="str">
        <f>IF(LEN('OSNOVNA PLAČA'!B34)&gt;0&gt;0,'OSNOVNA PLAČA'!B34,"")</f>
        <v>A25</v>
      </c>
    </row>
    <row r="41" spans="1:25" x14ac:dyDescent="0.2">
      <c r="A41" s="237"/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V41" t="str">
        <f t="shared" si="0"/>
        <v>26   A26</v>
      </c>
      <c r="W41">
        <v>26</v>
      </c>
      <c r="Y41" s="228" t="str">
        <f>IF(LEN('OSNOVNA PLAČA'!B35)&gt;0&gt;0,'OSNOVNA PLAČA'!B35,"")</f>
        <v>A26</v>
      </c>
    </row>
    <row r="42" spans="1:25" x14ac:dyDescent="0.2">
      <c r="A42" s="237"/>
      <c r="B42" s="237"/>
      <c r="C42" s="237"/>
      <c r="D42" s="237"/>
      <c r="E42" s="237"/>
      <c r="F42" s="237"/>
      <c r="G42" s="237"/>
      <c r="H42" s="237"/>
      <c r="I42" s="237"/>
      <c r="J42" s="237"/>
      <c r="K42" s="237"/>
      <c r="V42" t="str">
        <f t="shared" si="0"/>
        <v>27   A27</v>
      </c>
      <c r="W42">
        <v>27</v>
      </c>
      <c r="Y42" s="228" t="str">
        <f>IF(LEN('OSNOVNA PLAČA'!B36)&gt;0&gt;0,'OSNOVNA PLAČA'!B36,"")</f>
        <v>A27</v>
      </c>
    </row>
    <row r="43" spans="1:25" x14ac:dyDescent="0.2">
      <c r="A43" s="237"/>
      <c r="B43" s="237"/>
      <c r="C43" s="237"/>
      <c r="D43" s="237"/>
      <c r="E43" s="237"/>
      <c r="F43" s="237"/>
      <c r="G43" s="237"/>
      <c r="H43" s="237"/>
      <c r="I43" s="237"/>
      <c r="J43" s="237"/>
      <c r="K43" s="237"/>
      <c r="V43" t="str">
        <f t="shared" si="0"/>
        <v>28   A28</v>
      </c>
      <c r="W43">
        <v>28</v>
      </c>
      <c r="Y43" s="228" t="str">
        <f>IF(LEN('OSNOVNA PLAČA'!B37)&gt;0&gt;0,'OSNOVNA PLAČA'!B37,"")</f>
        <v>A28</v>
      </c>
    </row>
    <row r="44" spans="1:25" x14ac:dyDescent="0.2">
      <c r="A44" s="237"/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V44" t="str">
        <f t="shared" si="0"/>
        <v>29   A29</v>
      </c>
      <c r="W44">
        <v>29</v>
      </c>
      <c r="Y44" s="228" t="str">
        <f>IF(LEN('OSNOVNA PLAČA'!B38)&gt;0&gt;0,'OSNOVNA PLAČA'!B38,"")</f>
        <v>A29</v>
      </c>
    </row>
    <row r="45" spans="1:25" x14ac:dyDescent="0.2">
      <c r="A45" s="237"/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V45" t="str">
        <f t="shared" si="0"/>
        <v>30   A30</v>
      </c>
      <c r="W45">
        <v>30</v>
      </c>
      <c r="Y45" s="228" t="str">
        <f>IF(LEN('OSNOVNA PLAČA'!B39)&gt;0&gt;0,'OSNOVNA PLAČA'!B39,"")</f>
        <v>A30</v>
      </c>
    </row>
    <row r="46" spans="1:25" x14ac:dyDescent="0.2">
      <c r="A46" s="237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V46" t="str">
        <f t="shared" si="0"/>
        <v>31   A31</v>
      </c>
      <c r="W46">
        <v>31</v>
      </c>
      <c r="Y46" s="228" t="str">
        <f>IF(LEN('OSNOVNA PLAČA'!B40)&gt;0&gt;0,'OSNOVNA PLAČA'!B40,"")</f>
        <v>A31</v>
      </c>
    </row>
    <row r="47" spans="1:25" x14ac:dyDescent="0.2">
      <c r="A47" s="237"/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V47" t="str">
        <f t="shared" si="0"/>
        <v>32   A32</v>
      </c>
      <c r="W47">
        <v>32</v>
      </c>
      <c r="Y47" s="228" t="str">
        <f>IF(LEN('OSNOVNA PLAČA'!B41)&gt;0&gt;0,'OSNOVNA PLAČA'!B41,"")</f>
        <v>A32</v>
      </c>
    </row>
    <row r="48" spans="1:25" x14ac:dyDescent="0.2">
      <c r="A48" s="237"/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V48" t="str">
        <f t="shared" si="0"/>
        <v>33   A33</v>
      </c>
      <c r="W48">
        <v>33</v>
      </c>
      <c r="Y48" s="228" t="str">
        <f>IF(LEN('OSNOVNA PLAČA'!B42)&gt;0&gt;0,'OSNOVNA PLAČA'!B42,"")</f>
        <v>A33</v>
      </c>
    </row>
    <row r="49" spans="1:25" x14ac:dyDescent="0.2">
      <c r="A49" s="237"/>
      <c r="B49" s="237"/>
      <c r="C49" s="237"/>
      <c r="D49" s="237"/>
      <c r="E49" s="237"/>
      <c r="F49" s="237"/>
      <c r="G49" s="237"/>
      <c r="H49" s="237"/>
      <c r="I49" s="237"/>
      <c r="J49" s="237"/>
      <c r="K49" s="237"/>
      <c r="V49" t="str">
        <f t="shared" si="0"/>
        <v>34   A34</v>
      </c>
      <c r="W49">
        <v>34</v>
      </c>
      <c r="Y49" s="228" t="str">
        <f>IF(LEN('OSNOVNA PLAČA'!B43)&gt;0&gt;0,'OSNOVNA PLAČA'!B43,"")</f>
        <v>A34</v>
      </c>
    </row>
    <row r="50" spans="1:25" x14ac:dyDescent="0.2">
      <c r="A50" s="237"/>
      <c r="B50" s="237"/>
      <c r="C50" s="237"/>
      <c r="D50" s="237"/>
      <c r="E50" s="237"/>
      <c r="F50" s="237"/>
      <c r="G50" s="237"/>
      <c r="H50" s="237"/>
      <c r="I50" s="237"/>
      <c r="J50" s="237"/>
      <c r="K50" s="237"/>
      <c r="V50" t="str">
        <f t="shared" si="0"/>
        <v>35   A35</v>
      </c>
      <c r="W50">
        <v>35</v>
      </c>
      <c r="Y50" s="228" t="str">
        <f>IF(LEN('OSNOVNA PLAČA'!B44)&gt;0&gt;0,'OSNOVNA PLAČA'!B44,"")</f>
        <v>A35</v>
      </c>
    </row>
    <row r="51" spans="1:25" x14ac:dyDescent="0.2">
      <c r="A51" s="237"/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V51" t="str">
        <f t="shared" si="0"/>
        <v>36   A36</v>
      </c>
      <c r="W51">
        <v>36</v>
      </c>
      <c r="Y51" s="228" t="str">
        <f>IF(LEN('OSNOVNA PLAČA'!B45)&gt;0&gt;0,'OSNOVNA PLAČA'!B45,"")</f>
        <v>A36</v>
      </c>
    </row>
    <row r="52" spans="1:25" x14ac:dyDescent="0.2">
      <c r="V52" t="str">
        <f t="shared" si="0"/>
        <v>37   A37</v>
      </c>
      <c r="W52">
        <v>37</v>
      </c>
      <c r="Y52" s="228" t="str">
        <f>IF(LEN('OSNOVNA PLAČA'!B46)&gt;0&gt;0,'OSNOVNA PLAČA'!B46,"")</f>
        <v>A37</v>
      </c>
    </row>
    <row r="53" spans="1:25" x14ac:dyDescent="0.2">
      <c r="V53" t="str">
        <f t="shared" si="0"/>
        <v>38   A38</v>
      </c>
      <c r="W53">
        <v>38</v>
      </c>
      <c r="Y53" s="228" t="str">
        <f>IF(LEN('OSNOVNA PLAČA'!B47)&gt;0&gt;0,'OSNOVNA PLAČA'!B47,"")</f>
        <v>A38</v>
      </c>
    </row>
    <row r="54" spans="1:25" x14ac:dyDescent="0.2">
      <c r="V54" t="str">
        <f t="shared" si="0"/>
        <v>39   A39</v>
      </c>
      <c r="W54">
        <v>39</v>
      </c>
      <c r="Y54" s="228" t="str">
        <f>IF(LEN('OSNOVNA PLAČA'!B48)&gt;0&gt;0,'OSNOVNA PLAČA'!B48,"")</f>
        <v>A39</v>
      </c>
    </row>
    <row r="55" spans="1:25" x14ac:dyDescent="0.2">
      <c r="V55" t="str">
        <f t="shared" si="0"/>
        <v>40   A40</v>
      </c>
      <c r="W55">
        <v>40</v>
      </c>
      <c r="Y55" s="228" t="str">
        <f>IF(LEN('OSNOVNA PLAČA'!B49)&gt;0&gt;0,'OSNOVNA PLAČA'!B49,"")</f>
        <v>A40</v>
      </c>
    </row>
    <row r="56" spans="1:25" x14ac:dyDescent="0.2">
      <c r="V56" t="str">
        <f t="shared" si="0"/>
        <v>41   A41</v>
      </c>
      <c r="W56">
        <v>41</v>
      </c>
      <c r="Y56" s="228" t="str">
        <f>IF(LEN('OSNOVNA PLAČA'!B50)&gt;0&gt;0,'OSNOVNA PLAČA'!B50,"")</f>
        <v>A41</v>
      </c>
    </row>
    <row r="57" spans="1:25" x14ac:dyDescent="0.2">
      <c r="V57" t="str">
        <f t="shared" si="0"/>
        <v>42   A42</v>
      </c>
      <c r="W57">
        <v>42</v>
      </c>
      <c r="Y57" s="228" t="str">
        <f>IF(LEN('OSNOVNA PLAČA'!B51)&gt;0&gt;0,'OSNOVNA PLAČA'!B51,"")</f>
        <v>A42</v>
      </c>
    </row>
    <row r="58" spans="1:25" x14ac:dyDescent="0.2">
      <c r="V58" t="str">
        <f t="shared" si="0"/>
        <v>43   A43</v>
      </c>
      <c r="W58">
        <v>43</v>
      </c>
      <c r="Y58" s="228" t="str">
        <f>IF(LEN('OSNOVNA PLAČA'!B52)&gt;0&gt;0,'OSNOVNA PLAČA'!B52,"")</f>
        <v>A43</v>
      </c>
    </row>
    <row r="59" spans="1:25" x14ac:dyDescent="0.2">
      <c r="V59" t="str">
        <f t="shared" si="0"/>
        <v>44   A44</v>
      </c>
      <c r="W59">
        <v>44</v>
      </c>
      <c r="Y59" s="228" t="str">
        <f>IF(LEN('OSNOVNA PLAČA'!B53)&gt;0&gt;0,'OSNOVNA PLAČA'!B53,"")</f>
        <v>A44</v>
      </c>
    </row>
    <row r="60" spans="1:25" x14ac:dyDescent="0.2">
      <c r="V60" t="str">
        <f t="shared" si="0"/>
        <v>45   A45</v>
      </c>
      <c r="W60">
        <v>45</v>
      </c>
      <c r="Y60" s="228" t="str">
        <f>IF(LEN('OSNOVNA PLAČA'!B54)&gt;0&gt;0,'OSNOVNA PLAČA'!B54,"")</f>
        <v>A45</v>
      </c>
    </row>
    <row r="61" spans="1:25" x14ac:dyDescent="0.2">
      <c r="V61" t="str">
        <f t="shared" si="0"/>
        <v>46   A46</v>
      </c>
      <c r="W61">
        <v>46</v>
      </c>
      <c r="Y61" s="228" t="str">
        <f>IF(LEN('OSNOVNA PLAČA'!B55)&gt;0&gt;0,'OSNOVNA PLAČA'!B55,"")</f>
        <v>A46</v>
      </c>
    </row>
    <row r="62" spans="1:25" x14ac:dyDescent="0.2">
      <c r="V62" t="str">
        <f t="shared" si="0"/>
        <v>47   A47</v>
      </c>
      <c r="W62">
        <v>47</v>
      </c>
      <c r="Y62" s="228" t="str">
        <f>IF(LEN('OSNOVNA PLAČA'!B56)&gt;0&gt;0,'OSNOVNA PLAČA'!B56,"")</f>
        <v>A47</v>
      </c>
    </row>
    <row r="63" spans="1:25" x14ac:dyDescent="0.2">
      <c r="V63" t="str">
        <f t="shared" si="0"/>
        <v>48   A48</v>
      </c>
      <c r="W63">
        <v>48</v>
      </c>
      <c r="Y63" s="228" t="str">
        <f>IF(LEN('OSNOVNA PLAČA'!B57)&gt;0&gt;0,'OSNOVNA PLAČA'!B57,"")</f>
        <v>A48</v>
      </c>
    </row>
    <row r="64" spans="1:25" x14ac:dyDescent="0.2">
      <c r="V64" t="str">
        <f t="shared" si="0"/>
        <v>49   A49</v>
      </c>
      <c r="W64">
        <v>49</v>
      </c>
      <c r="Y64" s="228" t="str">
        <f>IF(LEN('OSNOVNA PLAČA'!B58)&gt;0&gt;0,'OSNOVNA PLAČA'!B58,"")</f>
        <v>A49</v>
      </c>
    </row>
    <row r="65" spans="22:25" x14ac:dyDescent="0.2">
      <c r="V65" t="str">
        <f t="shared" si="0"/>
        <v>50   A50</v>
      </c>
      <c r="W65">
        <v>50</v>
      </c>
      <c r="Y65" s="228" t="str">
        <f>IF(LEN('OSNOVNA PLAČA'!B59)&gt;0&gt;0,'OSNOVNA PLAČA'!B59,"")</f>
        <v>A50</v>
      </c>
    </row>
    <row r="66" spans="22:25" x14ac:dyDescent="0.2">
      <c r="V66" t="str">
        <f t="shared" si="0"/>
        <v>51   A51</v>
      </c>
      <c r="W66">
        <v>51</v>
      </c>
      <c r="Y66" s="228" t="str">
        <f>IF(LEN('OSNOVNA PLAČA'!B60)&gt;0&gt;0,'OSNOVNA PLAČA'!B60,"")</f>
        <v>A51</v>
      </c>
    </row>
    <row r="67" spans="22:25" x14ac:dyDescent="0.2">
      <c r="V67" t="str">
        <f t="shared" si="0"/>
        <v>52   A52</v>
      </c>
      <c r="W67">
        <v>52</v>
      </c>
      <c r="Y67" s="228" t="str">
        <f>IF(LEN('OSNOVNA PLAČA'!B61)&gt;0&gt;0,'OSNOVNA PLAČA'!B61,"")</f>
        <v>A52</v>
      </c>
    </row>
    <row r="68" spans="22:25" x14ac:dyDescent="0.2">
      <c r="V68" t="str">
        <f t="shared" si="0"/>
        <v>53   A53</v>
      </c>
      <c r="W68">
        <v>53</v>
      </c>
      <c r="Y68" s="228" t="str">
        <f>IF(LEN('OSNOVNA PLAČA'!B62)&gt;0&gt;0,'OSNOVNA PLAČA'!B62,"")</f>
        <v>A53</v>
      </c>
    </row>
    <row r="69" spans="22:25" x14ac:dyDescent="0.2">
      <c r="V69" t="str">
        <f t="shared" si="0"/>
        <v>54   A54</v>
      </c>
      <c r="W69">
        <v>54</v>
      </c>
      <c r="Y69" s="228" t="str">
        <f>IF(LEN('OSNOVNA PLAČA'!B63)&gt;0&gt;0,'OSNOVNA PLAČA'!B63,"")</f>
        <v>A54</v>
      </c>
    </row>
    <row r="70" spans="22:25" x14ac:dyDescent="0.2">
      <c r="V70" t="str">
        <f t="shared" si="0"/>
        <v>55   A55</v>
      </c>
      <c r="W70">
        <v>55</v>
      </c>
      <c r="Y70" s="228" t="str">
        <f>IF(LEN('OSNOVNA PLAČA'!B64)&gt;0&gt;0,'OSNOVNA PLAČA'!B64,"")</f>
        <v>A55</v>
      </c>
    </row>
    <row r="71" spans="22:25" x14ac:dyDescent="0.2">
      <c r="V71" t="str">
        <f t="shared" si="0"/>
        <v>56   A56</v>
      </c>
      <c r="W71">
        <v>56</v>
      </c>
      <c r="Y71" s="228" t="str">
        <f>IF(LEN('OSNOVNA PLAČA'!B65)&gt;0&gt;0,'OSNOVNA PLAČA'!B65,"")</f>
        <v>A56</v>
      </c>
    </row>
    <row r="72" spans="22:25" x14ac:dyDescent="0.2">
      <c r="V72" t="str">
        <f t="shared" si="0"/>
        <v>57   A57</v>
      </c>
      <c r="W72">
        <v>57</v>
      </c>
      <c r="Y72" s="228" t="str">
        <f>IF(LEN('OSNOVNA PLAČA'!B66)&gt;0&gt;0,'OSNOVNA PLAČA'!B66,"")</f>
        <v>A57</v>
      </c>
    </row>
    <row r="73" spans="22:25" x14ac:dyDescent="0.2">
      <c r="V73" t="str">
        <f t="shared" si="0"/>
        <v>58   A58</v>
      </c>
      <c r="W73">
        <v>58</v>
      </c>
      <c r="Y73" s="228" t="str">
        <f>IF(LEN('OSNOVNA PLAČA'!B67)&gt;0&gt;0,'OSNOVNA PLAČA'!B67,"")</f>
        <v>A58</v>
      </c>
    </row>
    <row r="74" spans="22:25" x14ac:dyDescent="0.2">
      <c r="V74" t="str">
        <f t="shared" si="0"/>
        <v>59   A59</v>
      </c>
      <c r="W74">
        <v>59</v>
      </c>
      <c r="Y74" s="228" t="str">
        <f>IF(LEN('OSNOVNA PLAČA'!B68)&gt;0&gt;0,'OSNOVNA PLAČA'!B68,"")</f>
        <v>A59</v>
      </c>
    </row>
    <row r="75" spans="22:25" x14ac:dyDescent="0.2">
      <c r="V75" t="str">
        <f t="shared" si="0"/>
        <v>60   A60</v>
      </c>
      <c r="W75">
        <v>60</v>
      </c>
      <c r="Y75" s="228" t="str">
        <f>IF(LEN('OSNOVNA PLAČA'!B69)&gt;0&gt;0,'OSNOVNA PLAČA'!B69,"")</f>
        <v>A60</v>
      </c>
    </row>
    <row r="76" spans="22:25" x14ac:dyDescent="0.2">
      <c r="V76" t="str">
        <f t="shared" si="0"/>
        <v>61   A61</v>
      </c>
      <c r="W76">
        <v>61</v>
      </c>
      <c r="Y76" s="228" t="str">
        <f>IF(LEN('OSNOVNA PLAČA'!B70)&gt;0&gt;0,'OSNOVNA PLAČA'!B70,"")</f>
        <v>A61</v>
      </c>
    </row>
    <row r="77" spans="22:25" x14ac:dyDescent="0.2">
      <c r="V77" t="str">
        <f t="shared" si="0"/>
        <v>62   A62</v>
      </c>
      <c r="W77">
        <v>62</v>
      </c>
      <c r="Y77" s="228" t="str">
        <f>IF(LEN('OSNOVNA PLAČA'!B71)&gt;0&gt;0,'OSNOVNA PLAČA'!B71,"")</f>
        <v>A62</v>
      </c>
    </row>
    <row r="78" spans="22:25" x14ac:dyDescent="0.2">
      <c r="V78" t="str">
        <f t="shared" si="0"/>
        <v>63   A63</v>
      </c>
      <c r="W78">
        <v>63</v>
      </c>
      <c r="Y78" s="228" t="str">
        <f>IF(LEN('OSNOVNA PLAČA'!B72)&gt;0&gt;0,'OSNOVNA PLAČA'!B72,"")</f>
        <v>A63</v>
      </c>
    </row>
    <row r="79" spans="22:25" x14ac:dyDescent="0.2">
      <c r="V79" t="str">
        <f t="shared" si="0"/>
        <v>64   A64</v>
      </c>
      <c r="W79">
        <v>64</v>
      </c>
      <c r="Y79" s="228" t="str">
        <f>IF(LEN('OSNOVNA PLAČA'!B73)&gt;0&gt;0,'OSNOVNA PLAČA'!B73,"")</f>
        <v>A64</v>
      </c>
    </row>
    <row r="80" spans="22:25" x14ac:dyDescent="0.2">
      <c r="V80" t="str">
        <f t="shared" si="0"/>
        <v>65   A65</v>
      </c>
      <c r="W80">
        <v>65</v>
      </c>
      <c r="Y80" s="228" t="str">
        <f>IF(LEN('OSNOVNA PLAČA'!B74)&gt;0&gt;0,'OSNOVNA PLAČA'!B74,"")</f>
        <v>A65</v>
      </c>
    </row>
    <row r="81" spans="22:25" x14ac:dyDescent="0.2">
      <c r="V81" t="str">
        <f t="shared" ref="V81:V144" si="1">IF(LEN(Y81)&gt;0,CONCATENATE(TEXT(W81,0),"   ",Y81),"")</f>
        <v>66   A66</v>
      </c>
      <c r="W81">
        <v>66</v>
      </c>
      <c r="Y81" s="228" t="str">
        <f>IF(LEN('OSNOVNA PLAČA'!B75)&gt;0&gt;0,'OSNOVNA PLAČA'!B75,"")</f>
        <v>A66</v>
      </c>
    </row>
    <row r="82" spans="22:25" x14ac:dyDescent="0.2">
      <c r="V82" t="str">
        <f t="shared" si="1"/>
        <v>67   A67</v>
      </c>
      <c r="W82">
        <v>67</v>
      </c>
      <c r="Y82" s="228" t="str">
        <f>IF(LEN('OSNOVNA PLAČA'!B76)&gt;0&gt;0,'OSNOVNA PLAČA'!B76,"")</f>
        <v>A67</v>
      </c>
    </row>
    <row r="83" spans="22:25" x14ac:dyDescent="0.2">
      <c r="V83" t="str">
        <f t="shared" si="1"/>
        <v>68   A68</v>
      </c>
      <c r="W83">
        <v>68</v>
      </c>
      <c r="Y83" s="228" t="str">
        <f>IF(LEN('OSNOVNA PLAČA'!B77)&gt;0&gt;0,'OSNOVNA PLAČA'!B77,"")</f>
        <v>A68</v>
      </c>
    </row>
    <row r="84" spans="22:25" x14ac:dyDescent="0.2">
      <c r="V84" t="str">
        <f t="shared" si="1"/>
        <v>69   A69</v>
      </c>
      <c r="W84">
        <v>69</v>
      </c>
      <c r="Y84" s="228" t="str">
        <f>IF(LEN('OSNOVNA PLAČA'!B78)&gt;0&gt;0,'OSNOVNA PLAČA'!B78,"")</f>
        <v>A69</v>
      </c>
    </row>
    <row r="85" spans="22:25" x14ac:dyDescent="0.2">
      <c r="V85" t="str">
        <f t="shared" si="1"/>
        <v>70   A70</v>
      </c>
      <c r="W85">
        <v>70</v>
      </c>
      <c r="Y85" s="228" t="str">
        <f>IF(LEN('OSNOVNA PLAČA'!B79)&gt;0&gt;0,'OSNOVNA PLAČA'!B79,"")</f>
        <v>A70</v>
      </c>
    </row>
    <row r="86" spans="22:25" x14ac:dyDescent="0.2">
      <c r="V86" t="str">
        <f t="shared" si="1"/>
        <v>71   A71</v>
      </c>
      <c r="W86">
        <v>71</v>
      </c>
      <c r="Y86" s="228" t="str">
        <f>IF(LEN('OSNOVNA PLAČA'!B80)&gt;0&gt;0,'OSNOVNA PLAČA'!B80,"")</f>
        <v>A71</v>
      </c>
    </row>
    <row r="87" spans="22:25" x14ac:dyDescent="0.2">
      <c r="V87" t="str">
        <f t="shared" si="1"/>
        <v>72   A72</v>
      </c>
      <c r="W87">
        <v>72</v>
      </c>
      <c r="Y87" s="228" t="str">
        <f>IF(LEN('OSNOVNA PLAČA'!B81)&gt;0&gt;0,'OSNOVNA PLAČA'!B81,"")</f>
        <v>A72</v>
      </c>
    </row>
    <row r="88" spans="22:25" x14ac:dyDescent="0.2">
      <c r="V88" t="str">
        <f t="shared" si="1"/>
        <v>73   A73</v>
      </c>
      <c r="W88">
        <v>73</v>
      </c>
      <c r="Y88" s="228" t="str">
        <f>IF(LEN('OSNOVNA PLAČA'!B82)&gt;0&gt;0,'OSNOVNA PLAČA'!B82,"")</f>
        <v>A73</v>
      </c>
    </row>
    <row r="89" spans="22:25" x14ac:dyDescent="0.2">
      <c r="V89" t="str">
        <f t="shared" si="1"/>
        <v>74   A74</v>
      </c>
      <c r="W89">
        <v>74</v>
      </c>
      <c r="Y89" s="228" t="str">
        <f>IF(LEN('OSNOVNA PLAČA'!B83)&gt;0&gt;0,'OSNOVNA PLAČA'!B83,"")</f>
        <v>A74</v>
      </c>
    </row>
    <row r="90" spans="22:25" x14ac:dyDescent="0.2">
      <c r="V90" t="str">
        <f t="shared" si="1"/>
        <v>75   A75</v>
      </c>
      <c r="W90">
        <v>75</v>
      </c>
      <c r="Y90" s="228" t="str">
        <f>IF(LEN('OSNOVNA PLAČA'!B84)&gt;0&gt;0,'OSNOVNA PLAČA'!B84,"")</f>
        <v>A75</v>
      </c>
    </row>
    <row r="91" spans="22:25" x14ac:dyDescent="0.2">
      <c r="V91" t="str">
        <f t="shared" si="1"/>
        <v>76   A76</v>
      </c>
      <c r="W91">
        <v>76</v>
      </c>
      <c r="Y91" s="228" t="str">
        <f>IF(LEN('OSNOVNA PLAČA'!B85)&gt;0&gt;0,'OSNOVNA PLAČA'!B85,"")</f>
        <v>A76</v>
      </c>
    </row>
    <row r="92" spans="22:25" x14ac:dyDescent="0.2">
      <c r="V92" t="str">
        <f t="shared" si="1"/>
        <v>77   A77</v>
      </c>
      <c r="W92">
        <v>77</v>
      </c>
      <c r="Y92" s="228" t="str">
        <f>IF(LEN('OSNOVNA PLAČA'!B86)&gt;0&gt;0,'OSNOVNA PLAČA'!B86,"")</f>
        <v>A77</v>
      </c>
    </row>
    <row r="93" spans="22:25" x14ac:dyDescent="0.2">
      <c r="V93" t="str">
        <f t="shared" si="1"/>
        <v>78   A78</v>
      </c>
      <c r="W93">
        <v>78</v>
      </c>
      <c r="Y93" s="228" t="str">
        <f>IF(LEN('OSNOVNA PLAČA'!B87)&gt;0&gt;0,'OSNOVNA PLAČA'!B87,"")</f>
        <v>A78</v>
      </c>
    </row>
    <row r="94" spans="22:25" x14ac:dyDescent="0.2">
      <c r="V94" t="str">
        <f t="shared" si="1"/>
        <v>79   A79</v>
      </c>
      <c r="W94">
        <v>79</v>
      </c>
      <c r="Y94" s="228" t="str">
        <f>IF(LEN('OSNOVNA PLAČA'!B88)&gt;0&gt;0,'OSNOVNA PLAČA'!B88,"")</f>
        <v>A79</v>
      </c>
    </row>
    <row r="95" spans="22:25" x14ac:dyDescent="0.2">
      <c r="V95" t="str">
        <f t="shared" si="1"/>
        <v>80   A80</v>
      </c>
      <c r="W95">
        <v>80</v>
      </c>
      <c r="Y95" s="228" t="str">
        <f>IF(LEN('OSNOVNA PLAČA'!B89)&gt;0&gt;0,'OSNOVNA PLAČA'!B89,"")</f>
        <v>A80</v>
      </c>
    </row>
    <row r="96" spans="22:25" x14ac:dyDescent="0.2">
      <c r="V96" t="str">
        <f t="shared" si="1"/>
        <v>81   A81</v>
      </c>
      <c r="W96">
        <v>81</v>
      </c>
      <c r="Y96" s="228" t="str">
        <f>IF(LEN('OSNOVNA PLAČA'!B90)&gt;0&gt;0,'OSNOVNA PLAČA'!B90,"")</f>
        <v>A81</v>
      </c>
    </row>
    <row r="97" spans="22:25" x14ac:dyDescent="0.2">
      <c r="V97" t="str">
        <f t="shared" si="1"/>
        <v>82   A82</v>
      </c>
      <c r="W97">
        <v>82</v>
      </c>
      <c r="Y97" s="228" t="str">
        <f>IF(LEN('OSNOVNA PLAČA'!B91)&gt;0&gt;0,'OSNOVNA PLAČA'!B91,"")</f>
        <v>A82</v>
      </c>
    </row>
    <row r="98" spans="22:25" x14ac:dyDescent="0.2">
      <c r="V98" t="str">
        <f t="shared" si="1"/>
        <v>83   A83</v>
      </c>
      <c r="W98">
        <v>83</v>
      </c>
      <c r="Y98" s="228" t="str">
        <f>IF(LEN('OSNOVNA PLAČA'!B92)&gt;0&gt;0,'OSNOVNA PLAČA'!B92,"")</f>
        <v>A83</v>
      </c>
    </row>
    <row r="99" spans="22:25" x14ac:dyDescent="0.2">
      <c r="V99" t="str">
        <f t="shared" si="1"/>
        <v>84   A84</v>
      </c>
      <c r="W99">
        <v>84</v>
      </c>
      <c r="Y99" s="228" t="str">
        <f>IF(LEN('OSNOVNA PLAČA'!B93)&gt;0&gt;0,'OSNOVNA PLAČA'!B93,"")</f>
        <v>A84</v>
      </c>
    </row>
    <row r="100" spans="22:25" x14ac:dyDescent="0.2">
      <c r="V100" t="str">
        <f t="shared" si="1"/>
        <v>85   A85</v>
      </c>
      <c r="W100">
        <v>85</v>
      </c>
      <c r="Y100" s="228" t="str">
        <f>IF(LEN('OSNOVNA PLAČA'!B94)&gt;0&gt;0,'OSNOVNA PLAČA'!B94,"")</f>
        <v>A85</v>
      </c>
    </row>
    <row r="101" spans="22:25" x14ac:dyDescent="0.2">
      <c r="V101" t="str">
        <f t="shared" si="1"/>
        <v>86   A86</v>
      </c>
      <c r="W101">
        <v>86</v>
      </c>
      <c r="Y101" s="228" t="str">
        <f>IF(LEN('OSNOVNA PLAČA'!B95)&gt;0&gt;0,'OSNOVNA PLAČA'!B95,"")</f>
        <v>A86</v>
      </c>
    </row>
    <row r="102" spans="22:25" x14ac:dyDescent="0.2">
      <c r="V102" t="str">
        <f t="shared" si="1"/>
        <v>87   A87</v>
      </c>
      <c r="W102">
        <v>87</v>
      </c>
      <c r="Y102" s="228" t="str">
        <f>IF(LEN('OSNOVNA PLAČA'!B96)&gt;0&gt;0,'OSNOVNA PLAČA'!B96,"")</f>
        <v>A87</v>
      </c>
    </row>
    <row r="103" spans="22:25" x14ac:dyDescent="0.2">
      <c r="V103" t="str">
        <f t="shared" si="1"/>
        <v>88   A88</v>
      </c>
      <c r="W103">
        <v>88</v>
      </c>
      <c r="Y103" s="228" t="str">
        <f>IF(LEN('OSNOVNA PLAČA'!B97)&gt;0&gt;0,'OSNOVNA PLAČA'!B97,"")</f>
        <v>A88</v>
      </c>
    </row>
    <row r="104" spans="22:25" x14ac:dyDescent="0.2">
      <c r="V104" t="str">
        <f t="shared" si="1"/>
        <v>89   A89</v>
      </c>
      <c r="W104">
        <v>89</v>
      </c>
      <c r="Y104" s="228" t="str">
        <f>IF(LEN('OSNOVNA PLAČA'!B98)&gt;0&gt;0,'OSNOVNA PLAČA'!B98,"")</f>
        <v>A89</v>
      </c>
    </row>
    <row r="105" spans="22:25" x14ac:dyDescent="0.2">
      <c r="V105" t="str">
        <f t="shared" si="1"/>
        <v>90   A90</v>
      </c>
      <c r="W105">
        <v>90</v>
      </c>
      <c r="Y105" s="228" t="str">
        <f>IF(LEN('OSNOVNA PLAČA'!B99)&gt;0&gt;0,'OSNOVNA PLAČA'!B99,"")</f>
        <v>A90</v>
      </c>
    </row>
    <row r="106" spans="22:25" x14ac:dyDescent="0.2">
      <c r="V106" t="str">
        <f t="shared" si="1"/>
        <v>91   A91</v>
      </c>
      <c r="W106">
        <v>91</v>
      </c>
      <c r="Y106" s="228" t="str">
        <f>IF(LEN('OSNOVNA PLAČA'!B100)&gt;0&gt;0,'OSNOVNA PLAČA'!B100,"")</f>
        <v>A91</v>
      </c>
    </row>
    <row r="107" spans="22:25" x14ac:dyDescent="0.2">
      <c r="V107" t="str">
        <f t="shared" si="1"/>
        <v>92   A92</v>
      </c>
      <c r="W107">
        <v>92</v>
      </c>
      <c r="Y107" s="228" t="str">
        <f>IF(LEN('OSNOVNA PLAČA'!B101)&gt;0&gt;0,'OSNOVNA PLAČA'!B101,"")</f>
        <v>A92</v>
      </c>
    </row>
    <row r="108" spans="22:25" x14ac:dyDescent="0.2">
      <c r="V108" t="str">
        <f t="shared" si="1"/>
        <v>93   A93</v>
      </c>
      <c r="W108">
        <v>93</v>
      </c>
      <c r="Y108" s="228" t="str">
        <f>IF(LEN('OSNOVNA PLAČA'!B102)&gt;0&gt;0,'OSNOVNA PLAČA'!B102,"")</f>
        <v>A93</v>
      </c>
    </row>
    <row r="109" spans="22:25" x14ac:dyDescent="0.2">
      <c r="V109" t="str">
        <f t="shared" si="1"/>
        <v>94   A94</v>
      </c>
      <c r="W109">
        <v>94</v>
      </c>
      <c r="Y109" s="228" t="str">
        <f>IF(LEN('OSNOVNA PLAČA'!B103)&gt;0&gt;0,'OSNOVNA PLAČA'!B103,"")</f>
        <v>A94</v>
      </c>
    </row>
    <row r="110" spans="22:25" x14ac:dyDescent="0.2">
      <c r="V110" t="str">
        <f t="shared" si="1"/>
        <v>95   A95</v>
      </c>
      <c r="W110">
        <v>95</v>
      </c>
      <c r="Y110" s="228" t="str">
        <f>IF(LEN('OSNOVNA PLAČA'!B104)&gt;0&gt;0,'OSNOVNA PLAČA'!B104,"")</f>
        <v>A95</v>
      </c>
    </row>
    <row r="111" spans="22:25" x14ac:dyDescent="0.2">
      <c r="V111" t="str">
        <f t="shared" si="1"/>
        <v>96   A96</v>
      </c>
      <c r="W111">
        <v>96</v>
      </c>
      <c r="Y111" s="228" t="str">
        <f>IF(LEN('OSNOVNA PLAČA'!B105)&gt;0&gt;0,'OSNOVNA PLAČA'!B105,"")</f>
        <v>A96</v>
      </c>
    </row>
    <row r="112" spans="22:25" x14ac:dyDescent="0.2">
      <c r="V112" t="str">
        <f t="shared" si="1"/>
        <v>97   A97</v>
      </c>
      <c r="W112">
        <v>97</v>
      </c>
      <c r="Y112" s="228" t="str">
        <f>IF(LEN('OSNOVNA PLAČA'!B106)&gt;0&gt;0,'OSNOVNA PLAČA'!B106,"")</f>
        <v>A97</v>
      </c>
    </row>
    <row r="113" spans="22:25" x14ac:dyDescent="0.2">
      <c r="V113" t="str">
        <f t="shared" si="1"/>
        <v>98   A98</v>
      </c>
      <c r="W113">
        <v>98</v>
      </c>
      <c r="Y113" s="228" t="str">
        <f>IF(LEN('OSNOVNA PLAČA'!B107)&gt;0&gt;0,'OSNOVNA PLAČA'!B107,"")</f>
        <v>A98</v>
      </c>
    </row>
    <row r="114" spans="22:25" x14ac:dyDescent="0.2">
      <c r="V114" t="str">
        <f t="shared" si="1"/>
        <v>99   A99</v>
      </c>
      <c r="W114">
        <v>99</v>
      </c>
      <c r="Y114" s="228" t="str">
        <f>IF(LEN('OSNOVNA PLAČA'!B108)&gt;0&gt;0,'OSNOVNA PLAČA'!B108,"")</f>
        <v>A99</v>
      </c>
    </row>
    <row r="115" spans="22:25" x14ac:dyDescent="0.2">
      <c r="V115" t="str">
        <f t="shared" si="1"/>
        <v>100   A100</v>
      </c>
      <c r="W115">
        <v>100</v>
      </c>
      <c r="Y115" s="228" t="str">
        <f>IF(LEN('OSNOVNA PLAČA'!B109)&gt;0&gt;0,'OSNOVNA PLAČA'!B109,"")</f>
        <v>A100</v>
      </c>
    </row>
    <row r="116" spans="22:25" x14ac:dyDescent="0.2">
      <c r="V116" t="e">
        <f t="shared" si="1"/>
        <v>#REF!</v>
      </c>
      <c r="W116">
        <v>101</v>
      </c>
      <c r="Y116" s="228" t="e">
        <f>IF(LEN('OSNOVNA PLAČA'!#REF!)&gt;0&gt;0,'OSNOVNA PLAČA'!#REF!,"")</f>
        <v>#REF!</v>
      </c>
    </row>
    <row r="117" spans="22:25" x14ac:dyDescent="0.2">
      <c r="V117" t="e">
        <f t="shared" si="1"/>
        <v>#REF!</v>
      </c>
      <c r="W117">
        <v>102</v>
      </c>
      <c r="Y117" s="228" t="e">
        <f>IF(LEN('OSNOVNA PLAČA'!#REF!)&gt;0&gt;0,'OSNOVNA PLAČA'!#REF!,"")</f>
        <v>#REF!</v>
      </c>
    </row>
    <row r="118" spans="22:25" x14ac:dyDescent="0.2">
      <c r="V118" t="e">
        <f t="shared" si="1"/>
        <v>#REF!</v>
      </c>
      <c r="W118">
        <v>103</v>
      </c>
      <c r="Y118" s="228" t="e">
        <f>IF(LEN('OSNOVNA PLAČA'!#REF!)&gt;0&gt;0,'OSNOVNA PLAČA'!#REF!,"")</f>
        <v>#REF!</v>
      </c>
    </row>
    <row r="119" spans="22:25" x14ac:dyDescent="0.2">
      <c r="V119" t="e">
        <f t="shared" si="1"/>
        <v>#REF!</v>
      </c>
      <c r="W119">
        <v>104</v>
      </c>
      <c r="Y119" s="228" t="e">
        <f>IF(LEN('OSNOVNA PLAČA'!#REF!)&gt;0&gt;0,'OSNOVNA PLAČA'!#REF!,"")</f>
        <v>#REF!</v>
      </c>
    </row>
    <row r="120" spans="22:25" x14ac:dyDescent="0.2">
      <c r="V120" t="e">
        <f t="shared" si="1"/>
        <v>#REF!</v>
      </c>
      <c r="W120">
        <v>105</v>
      </c>
      <c r="Y120" s="228" t="e">
        <f>IF(LEN('OSNOVNA PLAČA'!#REF!)&gt;0&gt;0,'OSNOVNA PLAČA'!#REF!,"")</f>
        <v>#REF!</v>
      </c>
    </row>
    <row r="121" spans="22:25" x14ac:dyDescent="0.2">
      <c r="V121" t="e">
        <f t="shared" si="1"/>
        <v>#REF!</v>
      </c>
      <c r="W121">
        <v>106</v>
      </c>
      <c r="Y121" s="228" t="e">
        <f>IF(LEN('OSNOVNA PLAČA'!#REF!)&gt;0&gt;0,'OSNOVNA PLAČA'!#REF!,"")</f>
        <v>#REF!</v>
      </c>
    </row>
    <row r="122" spans="22:25" x14ac:dyDescent="0.2">
      <c r="V122" t="e">
        <f t="shared" si="1"/>
        <v>#REF!</v>
      </c>
      <c r="W122">
        <v>107</v>
      </c>
      <c r="Y122" s="228" t="e">
        <f>IF(LEN('OSNOVNA PLAČA'!#REF!)&gt;0&gt;0,'OSNOVNA PLAČA'!#REF!,"")</f>
        <v>#REF!</v>
      </c>
    </row>
    <row r="123" spans="22:25" x14ac:dyDescent="0.2">
      <c r="V123" t="e">
        <f t="shared" si="1"/>
        <v>#REF!</v>
      </c>
      <c r="W123">
        <v>108</v>
      </c>
      <c r="Y123" s="228" t="e">
        <f>IF(LEN('OSNOVNA PLAČA'!#REF!)&gt;0&gt;0,'OSNOVNA PLAČA'!#REF!,"")</f>
        <v>#REF!</v>
      </c>
    </row>
    <row r="124" spans="22:25" x14ac:dyDescent="0.2">
      <c r="V124" t="e">
        <f t="shared" si="1"/>
        <v>#REF!</v>
      </c>
      <c r="W124">
        <v>109</v>
      </c>
      <c r="Y124" s="228" t="e">
        <f>IF(LEN('OSNOVNA PLAČA'!#REF!)&gt;0&gt;0,'OSNOVNA PLAČA'!#REF!,"")</f>
        <v>#REF!</v>
      </c>
    </row>
    <row r="125" spans="22:25" x14ac:dyDescent="0.2">
      <c r="V125" t="e">
        <f t="shared" si="1"/>
        <v>#REF!</v>
      </c>
      <c r="W125">
        <v>110</v>
      </c>
      <c r="Y125" s="228" t="e">
        <f>IF(LEN('OSNOVNA PLAČA'!#REF!)&gt;0&gt;0,'OSNOVNA PLAČA'!#REF!,"")</f>
        <v>#REF!</v>
      </c>
    </row>
    <row r="126" spans="22:25" x14ac:dyDescent="0.2">
      <c r="V126" t="e">
        <f t="shared" si="1"/>
        <v>#REF!</v>
      </c>
      <c r="W126">
        <v>111</v>
      </c>
      <c r="Y126" s="228" t="e">
        <f>IF(LEN('OSNOVNA PLAČA'!#REF!)&gt;0&gt;0,'OSNOVNA PLAČA'!#REF!,"")</f>
        <v>#REF!</v>
      </c>
    </row>
    <row r="127" spans="22:25" x14ac:dyDescent="0.2">
      <c r="V127" t="e">
        <f t="shared" si="1"/>
        <v>#REF!</v>
      </c>
      <c r="W127">
        <v>112</v>
      </c>
      <c r="Y127" s="228" t="e">
        <f>IF(LEN('OSNOVNA PLAČA'!#REF!)&gt;0&gt;0,'OSNOVNA PLAČA'!#REF!,"")</f>
        <v>#REF!</v>
      </c>
    </row>
    <row r="128" spans="22:25" x14ac:dyDescent="0.2">
      <c r="V128" t="e">
        <f t="shared" si="1"/>
        <v>#REF!</v>
      </c>
      <c r="W128">
        <v>113</v>
      </c>
      <c r="Y128" s="228" t="e">
        <f>IF(LEN('OSNOVNA PLAČA'!#REF!)&gt;0&gt;0,'OSNOVNA PLAČA'!#REF!,"")</f>
        <v>#REF!</v>
      </c>
    </row>
    <row r="129" spans="22:25" x14ac:dyDescent="0.2">
      <c r="V129" t="e">
        <f t="shared" si="1"/>
        <v>#REF!</v>
      </c>
      <c r="W129">
        <v>114</v>
      </c>
      <c r="Y129" s="228" t="e">
        <f>IF(LEN('OSNOVNA PLAČA'!#REF!)&gt;0&gt;0,'OSNOVNA PLAČA'!#REF!,"")</f>
        <v>#REF!</v>
      </c>
    </row>
    <row r="130" spans="22:25" x14ac:dyDescent="0.2">
      <c r="V130" t="e">
        <f t="shared" si="1"/>
        <v>#REF!</v>
      </c>
      <c r="W130">
        <v>115</v>
      </c>
      <c r="Y130" s="228" t="e">
        <f>IF(LEN('OSNOVNA PLAČA'!#REF!)&gt;0&gt;0,'OSNOVNA PLAČA'!#REF!,"")</f>
        <v>#REF!</v>
      </c>
    </row>
    <row r="131" spans="22:25" x14ac:dyDescent="0.2">
      <c r="V131" t="e">
        <f t="shared" si="1"/>
        <v>#REF!</v>
      </c>
      <c r="W131">
        <v>116</v>
      </c>
      <c r="Y131" s="228" t="e">
        <f>IF(LEN('OSNOVNA PLAČA'!#REF!)&gt;0&gt;0,'OSNOVNA PLAČA'!#REF!,"")</f>
        <v>#REF!</v>
      </c>
    </row>
    <row r="132" spans="22:25" x14ac:dyDescent="0.2">
      <c r="V132" t="e">
        <f t="shared" si="1"/>
        <v>#REF!</v>
      </c>
      <c r="W132">
        <v>117</v>
      </c>
      <c r="Y132" s="228" t="e">
        <f>IF(LEN('OSNOVNA PLAČA'!#REF!)&gt;0&gt;0,'OSNOVNA PLAČA'!#REF!,"")</f>
        <v>#REF!</v>
      </c>
    </row>
    <row r="133" spans="22:25" x14ac:dyDescent="0.2">
      <c r="V133" t="e">
        <f t="shared" si="1"/>
        <v>#REF!</v>
      </c>
      <c r="W133">
        <v>118</v>
      </c>
      <c r="Y133" s="228" t="e">
        <f>IF(LEN('OSNOVNA PLAČA'!#REF!)&gt;0&gt;0,'OSNOVNA PLAČA'!#REF!,"")</f>
        <v>#REF!</v>
      </c>
    </row>
    <row r="134" spans="22:25" x14ac:dyDescent="0.2">
      <c r="V134" t="e">
        <f t="shared" si="1"/>
        <v>#REF!</v>
      </c>
      <c r="W134">
        <v>119</v>
      </c>
      <c r="Y134" s="228" t="e">
        <f>IF(LEN('OSNOVNA PLAČA'!#REF!)&gt;0&gt;0,'OSNOVNA PLAČA'!#REF!,"")</f>
        <v>#REF!</v>
      </c>
    </row>
    <row r="135" spans="22:25" x14ac:dyDescent="0.2">
      <c r="V135" t="e">
        <f t="shared" si="1"/>
        <v>#REF!</v>
      </c>
      <c r="W135">
        <v>120</v>
      </c>
      <c r="Y135" s="228" t="e">
        <f>IF(LEN('OSNOVNA PLAČA'!#REF!)&gt;0&gt;0,'OSNOVNA PLAČA'!#REF!,"")</f>
        <v>#REF!</v>
      </c>
    </row>
    <row r="136" spans="22:25" x14ac:dyDescent="0.2">
      <c r="V136" t="e">
        <f t="shared" si="1"/>
        <v>#REF!</v>
      </c>
      <c r="W136">
        <v>121</v>
      </c>
      <c r="Y136" s="228" t="e">
        <f>IF(LEN('OSNOVNA PLAČA'!#REF!)&gt;0&gt;0,'OSNOVNA PLAČA'!#REF!,"")</f>
        <v>#REF!</v>
      </c>
    </row>
    <row r="137" spans="22:25" x14ac:dyDescent="0.2">
      <c r="V137" t="e">
        <f t="shared" si="1"/>
        <v>#REF!</v>
      </c>
      <c r="W137">
        <v>122</v>
      </c>
      <c r="Y137" s="228" t="e">
        <f>IF(LEN('OSNOVNA PLAČA'!#REF!)&gt;0&gt;0,'OSNOVNA PLAČA'!#REF!,"")</f>
        <v>#REF!</v>
      </c>
    </row>
    <row r="138" spans="22:25" x14ac:dyDescent="0.2">
      <c r="V138" t="e">
        <f t="shared" si="1"/>
        <v>#REF!</v>
      </c>
      <c r="W138">
        <v>123</v>
      </c>
      <c r="Y138" s="228" t="e">
        <f>IF(LEN('OSNOVNA PLAČA'!#REF!)&gt;0&gt;0,'OSNOVNA PLAČA'!#REF!,"")</f>
        <v>#REF!</v>
      </c>
    </row>
    <row r="139" spans="22:25" x14ac:dyDescent="0.2">
      <c r="V139" t="e">
        <f t="shared" si="1"/>
        <v>#REF!</v>
      </c>
      <c r="W139">
        <v>124</v>
      </c>
      <c r="Y139" s="228" t="e">
        <f>IF(LEN('OSNOVNA PLAČA'!#REF!)&gt;0&gt;0,'OSNOVNA PLAČA'!#REF!,"")</f>
        <v>#REF!</v>
      </c>
    </row>
    <row r="140" spans="22:25" x14ac:dyDescent="0.2">
      <c r="V140" t="e">
        <f t="shared" si="1"/>
        <v>#REF!</v>
      </c>
      <c r="W140">
        <v>125</v>
      </c>
      <c r="Y140" s="228" t="e">
        <f>IF(LEN('OSNOVNA PLAČA'!#REF!)&gt;0&gt;0,'OSNOVNA PLAČA'!#REF!,"")</f>
        <v>#REF!</v>
      </c>
    </row>
    <row r="141" spans="22:25" x14ac:dyDescent="0.2">
      <c r="V141" t="e">
        <f t="shared" si="1"/>
        <v>#REF!</v>
      </c>
      <c r="W141">
        <v>126</v>
      </c>
      <c r="Y141" s="228" t="e">
        <f>IF(LEN('OSNOVNA PLAČA'!#REF!)&gt;0&gt;0,'OSNOVNA PLAČA'!#REF!,"")</f>
        <v>#REF!</v>
      </c>
    </row>
    <row r="142" spans="22:25" x14ac:dyDescent="0.2">
      <c r="V142" t="e">
        <f t="shared" si="1"/>
        <v>#REF!</v>
      </c>
      <c r="W142">
        <v>127</v>
      </c>
      <c r="Y142" s="228" t="e">
        <f>IF(LEN('OSNOVNA PLAČA'!#REF!)&gt;0&gt;0,'OSNOVNA PLAČA'!#REF!,"")</f>
        <v>#REF!</v>
      </c>
    </row>
    <row r="143" spans="22:25" x14ac:dyDescent="0.2">
      <c r="V143" t="e">
        <f t="shared" si="1"/>
        <v>#REF!</v>
      </c>
      <c r="W143">
        <v>128</v>
      </c>
      <c r="Y143" s="228" t="e">
        <f>IF(LEN('OSNOVNA PLAČA'!#REF!)&gt;0&gt;0,'OSNOVNA PLAČA'!#REF!,"")</f>
        <v>#REF!</v>
      </c>
    </row>
    <row r="144" spans="22:25" x14ac:dyDescent="0.2">
      <c r="V144" t="e">
        <f t="shared" si="1"/>
        <v>#REF!</v>
      </c>
      <c r="W144">
        <v>129</v>
      </c>
      <c r="Y144" s="228" t="e">
        <f>IF(LEN('OSNOVNA PLAČA'!#REF!)&gt;0&gt;0,'OSNOVNA PLAČA'!#REF!,"")</f>
        <v>#REF!</v>
      </c>
    </row>
    <row r="145" spans="22:25" x14ac:dyDescent="0.2">
      <c r="V145" t="e">
        <f t="shared" ref="V145:V208" si="2">IF(LEN(Y145)&gt;0,CONCATENATE(TEXT(W145,0),"   ",Y145),"")</f>
        <v>#REF!</v>
      </c>
      <c r="W145">
        <v>130</v>
      </c>
      <c r="Y145" s="228" t="e">
        <f>IF(LEN('OSNOVNA PLAČA'!#REF!)&gt;0&gt;0,'OSNOVNA PLAČA'!#REF!,"")</f>
        <v>#REF!</v>
      </c>
    </row>
    <row r="146" spans="22:25" x14ac:dyDescent="0.2">
      <c r="V146" t="e">
        <f t="shared" si="2"/>
        <v>#REF!</v>
      </c>
      <c r="W146">
        <v>131</v>
      </c>
      <c r="Y146" s="228" t="e">
        <f>IF(LEN('OSNOVNA PLAČA'!#REF!)&gt;0&gt;0,'OSNOVNA PLAČA'!#REF!,"")</f>
        <v>#REF!</v>
      </c>
    </row>
    <row r="147" spans="22:25" x14ac:dyDescent="0.2">
      <c r="V147" t="e">
        <f t="shared" si="2"/>
        <v>#REF!</v>
      </c>
      <c r="W147">
        <v>132</v>
      </c>
      <c r="Y147" s="228" t="e">
        <f>IF(LEN('OSNOVNA PLAČA'!#REF!)&gt;0&gt;0,'OSNOVNA PLAČA'!#REF!,"")</f>
        <v>#REF!</v>
      </c>
    </row>
    <row r="148" spans="22:25" x14ac:dyDescent="0.2">
      <c r="V148" t="e">
        <f t="shared" si="2"/>
        <v>#REF!</v>
      </c>
      <c r="W148">
        <v>133</v>
      </c>
      <c r="Y148" s="228" t="e">
        <f>IF(LEN('OSNOVNA PLAČA'!#REF!)&gt;0&gt;0,'OSNOVNA PLAČA'!#REF!,"")</f>
        <v>#REF!</v>
      </c>
    </row>
    <row r="149" spans="22:25" x14ac:dyDescent="0.2">
      <c r="V149" t="e">
        <f t="shared" si="2"/>
        <v>#REF!</v>
      </c>
      <c r="W149">
        <v>134</v>
      </c>
      <c r="Y149" s="228" t="e">
        <f>IF(LEN('OSNOVNA PLAČA'!#REF!)&gt;0&gt;0,'OSNOVNA PLAČA'!#REF!,"")</f>
        <v>#REF!</v>
      </c>
    </row>
    <row r="150" spans="22:25" x14ac:dyDescent="0.2">
      <c r="V150" t="e">
        <f t="shared" si="2"/>
        <v>#REF!</v>
      </c>
      <c r="W150">
        <v>135</v>
      </c>
      <c r="Y150" s="228" t="e">
        <f>IF(LEN('OSNOVNA PLAČA'!#REF!)&gt;0&gt;0,'OSNOVNA PLAČA'!#REF!,"")</f>
        <v>#REF!</v>
      </c>
    </row>
    <row r="151" spans="22:25" x14ac:dyDescent="0.2">
      <c r="V151" t="e">
        <f t="shared" si="2"/>
        <v>#REF!</v>
      </c>
      <c r="W151">
        <v>136</v>
      </c>
      <c r="Y151" s="228" t="e">
        <f>IF(LEN('OSNOVNA PLAČA'!#REF!)&gt;0&gt;0,'OSNOVNA PLAČA'!#REF!,"")</f>
        <v>#REF!</v>
      </c>
    </row>
    <row r="152" spans="22:25" x14ac:dyDescent="0.2">
      <c r="V152" t="e">
        <f t="shared" si="2"/>
        <v>#REF!</v>
      </c>
      <c r="W152">
        <v>137</v>
      </c>
      <c r="Y152" s="228" t="e">
        <f>IF(LEN('OSNOVNA PLAČA'!#REF!)&gt;0&gt;0,'OSNOVNA PLAČA'!#REF!,"")</f>
        <v>#REF!</v>
      </c>
    </row>
    <row r="153" spans="22:25" x14ac:dyDescent="0.2">
      <c r="V153" t="e">
        <f t="shared" si="2"/>
        <v>#REF!</v>
      </c>
      <c r="W153">
        <v>138</v>
      </c>
      <c r="Y153" s="228" t="e">
        <f>IF(LEN('OSNOVNA PLAČA'!#REF!)&gt;0&gt;0,'OSNOVNA PLAČA'!#REF!,"")</f>
        <v>#REF!</v>
      </c>
    </row>
    <row r="154" spans="22:25" x14ac:dyDescent="0.2">
      <c r="V154" t="e">
        <f t="shared" si="2"/>
        <v>#REF!</v>
      </c>
      <c r="W154">
        <v>139</v>
      </c>
      <c r="Y154" s="228" t="e">
        <f>IF(LEN('OSNOVNA PLAČA'!#REF!)&gt;0&gt;0,'OSNOVNA PLAČA'!#REF!,"")</f>
        <v>#REF!</v>
      </c>
    </row>
    <row r="155" spans="22:25" x14ac:dyDescent="0.2">
      <c r="V155" t="e">
        <f t="shared" si="2"/>
        <v>#REF!</v>
      </c>
      <c r="W155">
        <v>140</v>
      </c>
      <c r="Y155" s="228" t="e">
        <f>IF(LEN('OSNOVNA PLAČA'!#REF!)&gt;0&gt;0,'OSNOVNA PLAČA'!#REF!,"")</f>
        <v>#REF!</v>
      </c>
    </row>
    <row r="156" spans="22:25" x14ac:dyDescent="0.2">
      <c r="V156" t="e">
        <f t="shared" si="2"/>
        <v>#REF!</v>
      </c>
      <c r="W156">
        <v>141</v>
      </c>
      <c r="Y156" s="228" t="e">
        <f>IF(LEN('OSNOVNA PLAČA'!#REF!)&gt;0&gt;0,'OSNOVNA PLAČA'!#REF!,"")</f>
        <v>#REF!</v>
      </c>
    </row>
    <row r="157" spans="22:25" x14ac:dyDescent="0.2">
      <c r="V157" t="e">
        <f t="shared" si="2"/>
        <v>#REF!</v>
      </c>
      <c r="W157">
        <v>142</v>
      </c>
      <c r="Y157" s="228" t="e">
        <f>IF(LEN('OSNOVNA PLAČA'!#REF!)&gt;0&gt;0,'OSNOVNA PLAČA'!#REF!,"")</f>
        <v>#REF!</v>
      </c>
    </row>
    <row r="158" spans="22:25" x14ac:dyDescent="0.2">
      <c r="V158" t="e">
        <f t="shared" si="2"/>
        <v>#REF!</v>
      </c>
      <c r="W158">
        <v>143</v>
      </c>
      <c r="Y158" s="228" t="e">
        <f>IF(LEN('OSNOVNA PLAČA'!#REF!)&gt;0&gt;0,'OSNOVNA PLAČA'!#REF!,"")</f>
        <v>#REF!</v>
      </c>
    </row>
    <row r="159" spans="22:25" x14ac:dyDescent="0.2">
      <c r="V159" t="e">
        <f t="shared" si="2"/>
        <v>#REF!</v>
      </c>
      <c r="W159">
        <v>144</v>
      </c>
      <c r="Y159" s="228" t="e">
        <f>IF(LEN('OSNOVNA PLAČA'!#REF!)&gt;0&gt;0,'OSNOVNA PLAČA'!#REF!,"")</f>
        <v>#REF!</v>
      </c>
    </row>
    <row r="160" spans="22:25" x14ac:dyDescent="0.2">
      <c r="V160" t="e">
        <f t="shared" si="2"/>
        <v>#REF!</v>
      </c>
      <c r="W160">
        <v>145</v>
      </c>
      <c r="Y160" s="228" t="e">
        <f>IF(LEN('OSNOVNA PLAČA'!#REF!)&gt;0&gt;0,'OSNOVNA PLAČA'!#REF!,"")</f>
        <v>#REF!</v>
      </c>
    </row>
    <row r="161" spans="22:25" x14ac:dyDescent="0.2">
      <c r="V161" t="e">
        <f t="shared" si="2"/>
        <v>#REF!</v>
      </c>
      <c r="W161">
        <v>146</v>
      </c>
      <c r="Y161" s="228" t="e">
        <f>IF(LEN('OSNOVNA PLAČA'!#REF!)&gt;0&gt;0,'OSNOVNA PLAČA'!#REF!,"")</f>
        <v>#REF!</v>
      </c>
    </row>
    <row r="162" spans="22:25" x14ac:dyDescent="0.2">
      <c r="V162" t="e">
        <f t="shared" si="2"/>
        <v>#REF!</v>
      </c>
      <c r="W162">
        <v>147</v>
      </c>
      <c r="Y162" s="228" t="e">
        <f>IF(LEN('OSNOVNA PLAČA'!#REF!)&gt;0&gt;0,'OSNOVNA PLAČA'!#REF!,"")</f>
        <v>#REF!</v>
      </c>
    </row>
    <row r="163" spans="22:25" x14ac:dyDescent="0.2">
      <c r="V163" t="e">
        <f t="shared" si="2"/>
        <v>#REF!</v>
      </c>
      <c r="W163">
        <v>148</v>
      </c>
      <c r="Y163" s="228" t="e">
        <f>IF(LEN('OSNOVNA PLAČA'!#REF!)&gt;0&gt;0,'OSNOVNA PLAČA'!#REF!,"")</f>
        <v>#REF!</v>
      </c>
    </row>
    <row r="164" spans="22:25" x14ac:dyDescent="0.2">
      <c r="V164" t="e">
        <f t="shared" si="2"/>
        <v>#REF!</v>
      </c>
      <c r="W164">
        <v>149</v>
      </c>
      <c r="Y164" s="228" t="e">
        <f>IF(LEN('OSNOVNA PLAČA'!#REF!)&gt;0&gt;0,'OSNOVNA PLAČA'!#REF!,"")</f>
        <v>#REF!</v>
      </c>
    </row>
    <row r="165" spans="22:25" x14ac:dyDescent="0.2">
      <c r="V165" t="e">
        <f t="shared" si="2"/>
        <v>#REF!</v>
      </c>
      <c r="W165">
        <v>150</v>
      </c>
      <c r="Y165" s="228" t="e">
        <f>IF(LEN('OSNOVNA PLAČA'!#REF!)&gt;0&gt;0,'OSNOVNA PLAČA'!#REF!,"")</f>
        <v>#REF!</v>
      </c>
    </row>
    <row r="166" spans="22:25" x14ac:dyDescent="0.2">
      <c r="V166" t="e">
        <f t="shared" si="2"/>
        <v>#REF!</v>
      </c>
      <c r="W166">
        <v>151</v>
      </c>
      <c r="Y166" s="228" t="e">
        <f>IF(LEN('OSNOVNA PLAČA'!#REF!)&gt;0&gt;0,'OSNOVNA PLAČA'!#REF!,"")</f>
        <v>#REF!</v>
      </c>
    </row>
    <row r="167" spans="22:25" x14ac:dyDescent="0.2">
      <c r="V167" t="e">
        <f t="shared" si="2"/>
        <v>#REF!</v>
      </c>
      <c r="W167">
        <v>152</v>
      </c>
      <c r="Y167" s="228" t="e">
        <f>IF(LEN('OSNOVNA PLAČA'!#REF!)&gt;0&gt;0,'OSNOVNA PLAČA'!#REF!,"")</f>
        <v>#REF!</v>
      </c>
    </row>
    <row r="168" spans="22:25" x14ac:dyDescent="0.2">
      <c r="V168" t="e">
        <f t="shared" si="2"/>
        <v>#REF!</v>
      </c>
      <c r="W168">
        <v>153</v>
      </c>
      <c r="Y168" s="228" t="e">
        <f>IF(LEN('OSNOVNA PLAČA'!#REF!)&gt;0&gt;0,'OSNOVNA PLAČA'!#REF!,"")</f>
        <v>#REF!</v>
      </c>
    </row>
    <row r="169" spans="22:25" x14ac:dyDescent="0.2">
      <c r="V169" t="e">
        <f t="shared" si="2"/>
        <v>#REF!</v>
      </c>
      <c r="W169">
        <v>154</v>
      </c>
      <c r="Y169" s="228" t="e">
        <f>IF(LEN('OSNOVNA PLAČA'!#REF!)&gt;0&gt;0,'OSNOVNA PLAČA'!#REF!,"")</f>
        <v>#REF!</v>
      </c>
    </row>
    <row r="170" spans="22:25" x14ac:dyDescent="0.2">
      <c r="V170" t="e">
        <f t="shared" si="2"/>
        <v>#REF!</v>
      </c>
      <c r="W170">
        <v>155</v>
      </c>
      <c r="Y170" s="228" t="e">
        <f>IF(LEN('OSNOVNA PLAČA'!#REF!)&gt;0&gt;0,'OSNOVNA PLAČA'!#REF!,"")</f>
        <v>#REF!</v>
      </c>
    </row>
    <row r="171" spans="22:25" x14ac:dyDescent="0.2">
      <c r="V171" t="e">
        <f t="shared" si="2"/>
        <v>#REF!</v>
      </c>
      <c r="W171">
        <v>156</v>
      </c>
      <c r="Y171" s="228" t="e">
        <f>IF(LEN('OSNOVNA PLAČA'!#REF!)&gt;0&gt;0,'OSNOVNA PLAČA'!#REF!,"")</f>
        <v>#REF!</v>
      </c>
    </row>
    <row r="172" spans="22:25" x14ac:dyDescent="0.2">
      <c r="V172" t="e">
        <f t="shared" si="2"/>
        <v>#REF!</v>
      </c>
      <c r="W172">
        <v>157</v>
      </c>
      <c r="Y172" s="228" t="e">
        <f>IF(LEN('OSNOVNA PLAČA'!#REF!)&gt;0&gt;0,'OSNOVNA PLAČA'!#REF!,"")</f>
        <v>#REF!</v>
      </c>
    </row>
    <row r="173" spans="22:25" x14ac:dyDescent="0.2">
      <c r="V173" t="e">
        <f t="shared" si="2"/>
        <v>#REF!</v>
      </c>
      <c r="W173">
        <v>158</v>
      </c>
      <c r="Y173" s="228" t="e">
        <f>IF(LEN('OSNOVNA PLAČA'!#REF!)&gt;0&gt;0,'OSNOVNA PLAČA'!#REF!,"")</f>
        <v>#REF!</v>
      </c>
    </row>
    <row r="174" spans="22:25" x14ac:dyDescent="0.2">
      <c r="V174" t="e">
        <f t="shared" si="2"/>
        <v>#REF!</v>
      </c>
      <c r="W174">
        <v>159</v>
      </c>
      <c r="Y174" s="228" t="e">
        <f>IF(LEN('OSNOVNA PLAČA'!#REF!)&gt;0&gt;0,'OSNOVNA PLAČA'!#REF!,"")</f>
        <v>#REF!</v>
      </c>
    </row>
    <row r="175" spans="22:25" x14ac:dyDescent="0.2">
      <c r="V175" t="e">
        <f t="shared" si="2"/>
        <v>#REF!</v>
      </c>
      <c r="W175">
        <v>160</v>
      </c>
      <c r="Y175" s="228" t="e">
        <f>IF(LEN('OSNOVNA PLAČA'!#REF!)&gt;0&gt;0,'OSNOVNA PLAČA'!#REF!,"")</f>
        <v>#REF!</v>
      </c>
    </row>
    <row r="176" spans="22:25" x14ac:dyDescent="0.2">
      <c r="V176" t="e">
        <f t="shared" si="2"/>
        <v>#REF!</v>
      </c>
      <c r="W176">
        <v>161</v>
      </c>
      <c r="Y176" s="228" t="e">
        <f>IF(LEN('OSNOVNA PLAČA'!#REF!)&gt;0&gt;0,'OSNOVNA PLAČA'!#REF!,"")</f>
        <v>#REF!</v>
      </c>
    </row>
    <row r="177" spans="22:25" x14ac:dyDescent="0.2">
      <c r="V177" t="e">
        <f t="shared" si="2"/>
        <v>#REF!</v>
      </c>
      <c r="W177">
        <v>162</v>
      </c>
      <c r="Y177" s="228" t="e">
        <f>IF(LEN('OSNOVNA PLAČA'!#REF!)&gt;0&gt;0,'OSNOVNA PLAČA'!#REF!,"")</f>
        <v>#REF!</v>
      </c>
    </row>
    <row r="178" spans="22:25" x14ac:dyDescent="0.2">
      <c r="V178" t="e">
        <f t="shared" si="2"/>
        <v>#REF!</v>
      </c>
      <c r="W178">
        <v>163</v>
      </c>
      <c r="Y178" s="228" t="e">
        <f>IF(LEN('OSNOVNA PLAČA'!#REF!)&gt;0&gt;0,'OSNOVNA PLAČA'!#REF!,"")</f>
        <v>#REF!</v>
      </c>
    </row>
    <row r="179" spans="22:25" x14ac:dyDescent="0.2">
      <c r="V179" t="e">
        <f t="shared" si="2"/>
        <v>#REF!</v>
      </c>
      <c r="W179">
        <v>164</v>
      </c>
      <c r="Y179" s="228" t="e">
        <f>IF(LEN('OSNOVNA PLAČA'!#REF!)&gt;0&gt;0,'OSNOVNA PLAČA'!#REF!,"")</f>
        <v>#REF!</v>
      </c>
    </row>
    <row r="180" spans="22:25" x14ac:dyDescent="0.2">
      <c r="V180" t="e">
        <f t="shared" si="2"/>
        <v>#REF!</v>
      </c>
      <c r="W180">
        <v>165</v>
      </c>
      <c r="Y180" s="228" t="e">
        <f>IF(LEN('OSNOVNA PLAČA'!#REF!)&gt;0&gt;0,'OSNOVNA PLAČA'!#REF!,"")</f>
        <v>#REF!</v>
      </c>
    </row>
    <row r="181" spans="22:25" x14ac:dyDescent="0.2">
      <c r="V181" t="e">
        <f t="shared" si="2"/>
        <v>#REF!</v>
      </c>
      <c r="W181">
        <v>166</v>
      </c>
      <c r="Y181" s="228" t="e">
        <f>IF(LEN('OSNOVNA PLAČA'!#REF!)&gt;0&gt;0,'OSNOVNA PLAČA'!#REF!,"")</f>
        <v>#REF!</v>
      </c>
    </row>
    <row r="182" spans="22:25" x14ac:dyDescent="0.2">
      <c r="V182" t="e">
        <f t="shared" si="2"/>
        <v>#REF!</v>
      </c>
      <c r="W182">
        <v>167</v>
      </c>
      <c r="Y182" s="228" t="e">
        <f>IF(LEN('OSNOVNA PLAČA'!#REF!)&gt;0&gt;0,'OSNOVNA PLAČA'!#REF!,"")</f>
        <v>#REF!</v>
      </c>
    </row>
    <row r="183" spans="22:25" x14ac:dyDescent="0.2">
      <c r="V183" t="e">
        <f t="shared" si="2"/>
        <v>#REF!</v>
      </c>
      <c r="W183">
        <v>168</v>
      </c>
      <c r="Y183" s="228" t="e">
        <f>IF(LEN('OSNOVNA PLAČA'!#REF!)&gt;0&gt;0,'OSNOVNA PLAČA'!#REF!,"")</f>
        <v>#REF!</v>
      </c>
    </row>
    <row r="184" spans="22:25" x14ac:dyDescent="0.2">
      <c r="V184" t="e">
        <f t="shared" si="2"/>
        <v>#REF!</v>
      </c>
      <c r="W184">
        <v>169</v>
      </c>
      <c r="Y184" s="228" t="e">
        <f>IF(LEN('OSNOVNA PLAČA'!#REF!)&gt;0&gt;0,'OSNOVNA PLAČA'!#REF!,"")</f>
        <v>#REF!</v>
      </c>
    </row>
    <row r="185" spans="22:25" x14ac:dyDescent="0.2">
      <c r="V185" t="e">
        <f t="shared" si="2"/>
        <v>#REF!</v>
      </c>
      <c r="W185">
        <v>170</v>
      </c>
      <c r="Y185" s="228" t="e">
        <f>IF(LEN('OSNOVNA PLAČA'!#REF!)&gt;0&gt;0,'OSNOVNA PLAČA'!#REF!,"")</f>
        <v>#REF!</v>
      </c>
    </row>
    <row r="186" spans="22:25" x14ac:dyDescent="0.2">
      <c r="V186" t="e">
        <f t="shared" si="2"/>
        <v>#REF!</v>
      </c>
      <c r="W186">
        <v>171</v>
      </c>
      <c r="Y186" s="228" t="e">
        <f>IF(LEN('OSNOVNA PLAČA'!#REF!)&gt;0&gt;0,'OSNOVNA PLAČA'!#REF!,"")</f>
        <v>#REF!</v>
      </c>
    </row>
    <row r="187" spans="22:25" x14ac:dyDescent="0.2">
      <c r="V187" t="e">
        <f t="shared" si="2"/>
        <v>#REF!</v>
      </c>
      <c r="W187">
        <v>172</v>
      </c>
      <c r="Y187" s="228" t="e">
        <f>IF(LEN('OSNOVNA PLAČA'!#REF!)&gt;0&gt;0,'OSNOVNA PLAČA'!#REF!,"")</f>
        <v>#REF!</v>
      </c>
    </row>
    <row r="188" spans="22:25" x14ac:dyDescent="0.2">
      <c r="V188" t="e">
        <f t="shared" si="2"/>
        <v>#REF!</v>
      </c>
      <c r="W188">
        <v>173</v>
      </c>
      <c r="Y188" s="228" t="e">
        <f>IF(LEN('OSNOVNA PLAČA'!#REF!)&gt;0&gt;0,'OSNOVNA PLAČA'!#REF!,"")</f>
        <v>#REF!</v>
      </c>
    </row>
    <row r="189" spans="22:25" x14ac:dyDescent="0.2">
      <c r="V189" t="e">
        <f t="shared" si="2"/>
        <v>#REF!</v>
      </c>
      <c r="W189">
        <v>174</v>
      </c>
      <c r="Y189" s="228" t="e">
        <f>IF(LEN('OSNOVNA PLAČA'!#REF!)&gt;0&gt;0,'OSNOVNA PLAČA'!#REF!,"")</f>
        <v>#REF!</v>
      </c>
    </row>
    <row r="190" spans="22:25" x14ac:dyDescent="0.2">
      <c r="V190" t="e">
        <f t="shared" si="2"/>
        <v>#REF!</v>
      </c>
      <c r="W190">
        <v>175</v>
      </c>
      <c r="Y190" s="228" t="e">
        <f>IF(LEN('OSNOVNA PLAČA'!#REF!)&gt;0&gt;0,'OSNOVNA PLAČA'!#REF!,"")</f>
        <v>#REF!</v>
      </c>
    </row>
    <row r="191" spans="22:25" x14ac:dyDescent="0.2">
      <c r="V191" t="e">
        <f t="shared" si="2"/>
        <v>#REF!</v>
      </c>
      <c r="W191">
        <v>176</v>
      </c>
      <c r="Y191" s="228" t="e">
        <f>IF(LEN('OSNOVNA PLAČA'!#REF!)&gt;0&gt;0,'OSNOVNA PLAČA'!#REF!,"")</f>
        <v>#REF!</v>
      </c>
    </row>
    <row r="192" spans="22:25" x14ac:dyDescent="0.2">
      <c r="V192" t="e">
        <f t="shared" si="2"/>
        <v>#REF!</v>
      </c>
      <c r="W192">
        <v>177</v>
      </c>
      <c r="Y192" s="228" t="e">
        <f>IF(LEN('OSNOVNA PLAČA'!#REF!)&gt;0&gt;0,'OSNOVNA PLAČA'!#REF!,"")</f>
        <v>#REF!</v>
      </c>
    </row>
    <row r="193" spans="22:25" x14ac:dyDescent="0.2">
      <c r="V193" t="e">
        <f t="shared" si="2"/>
        <v>#REF!</v>
      </c>
      <c r="W193">
        <v>178</v>
      </c>
      <c r="Y193" s="228" t="e">
        <f>IF(LEN('OSNOVNA PLAČA'!#REF!)&gt;0&gt;0,'OSNOVNA PLAČA'!#REF!,"")</f>
        <v>#REF!</v>
      </c>
    </row>
    <row r="194" spans="22:25" x14ac:dyDescent="0.2">
      <c r="V194" t="e">
        <f t="shared" si="2"/>
        <v>#REF!</v>
      </c>
      <c r="W194">
        <v>179</v>
      </c>
      <c r="Y194" s="228" t="e">
        <f>IF(LEN('OSNOVNA PLAČA'!#REF!)&gt;0&gt;0,'OSNOVNA PLAČA'!#REF!,"")</f>
        <v>#REF!</v>
      </c>
    </row>
    <row r="195" spans="22:25" x14ac:dyDescent="0.2">
      <c r="V195" t="e">
        <f t="shared" si="2"/>
        <v>#REF!</v>
      </c>
      <c r="W195">
        <v>180</v>
      </c>
      <c r="Y195" s="228" t="e">
        <f>IF(LEN('OSNOVNA PLAČA'!#REF!)&gt;0&gt;0,'OSNOVNA PLAČA'!#REF!,"")</f>
        <v>#REF!</v>
      </c>
    </row>
    <row r="196" spans="22:25" x14ac:dyDescent="0.2">
      <c r="V196" t="e">
        <f t="shared" si="2"/>
        <v>#REF!</v>
      </c>
      <c r="W196">
        <v>181</v>
      </c>
      <c r="Y196" s="228" t="e">
        <f>IF(LEN('OSNOVNA PLAČA'!#REF!)&gt;0&gt;0,'OSNOVNA PLAČA'!#REF!,"")</f>
        <v>#REF!</v>
      </c>
    </row>
    <row r="197" spans="22:25" x14ac:dyDescent="0.2">
      <c r="V197" t="e">
        <f t="shared" si="2"/>
        <v>#REF!</v>
      </c>
      <c r="W197">
        <v>182</v>
      </c>
      <c r="Y197" s="228" t="e">
        <f>IF(LEN('OSNOVNA PLAČA'!#REF!)&gt;0&gt;0,'OSNOVNA PLAČA'!#REF!,"")</f>
        <v>#REF!</v>
      </c>
    </row>
    <row r="198" spans="22:25" x14ac:dyDescent="0.2">
      <c r="V198" t="e">
        <f t="shared" si="2"/>
        <v>#REF!</v>
      </c>
      <c r="W198">
        <v>183</v>
      </c>
      <c r="Y198" s="228" t="e">
        <f>IF(LEN('OSNOVNA PLAČA'!#REF!)&gt;0&gt;0,'OSNOVNA PLAČA'!#REF!,"")</f>
        <v>#REF!</v>
      </c>
    </row>
    <row r="199" spans="22:25" x14ac:dyDescent="0.2">
      <c r="V199" t="e">
        <f t="shared" si="2"/>
        <v>#REF!</v>
      </c>
      <c r="W199">
        <v>184</v>
      </c>
      <c r="Y199" s="228" t="e">
        <f>IF(LEN('OSNOVNA PLAČA'!#REF!)&gt;0&gt;0,'OSNOVNA PLAČA'!#REF!,"")</f>
        <v>#REF!</v>
      </c>
    </row>
    <row r="200" spans="22:25" x14ac:dyDescent="0.2">
      <c r="V200" t="e">
        <f t="shared" si="2"/>
        <v>#REF!</v>
      </c>
      <c r="W200">
        <v>185</v>
      </c>
      <c r="Y200" s="228" t="e">
        <f>IF(LEN('OSNOVNA PLAČA'!#REF!)&gt;0&gt;0,'OSNOVNA PLAČA'!#REF!,"")</f>
        <v>#REF!</v>
      </c>
    </row>
    <row r="201" spans="22:25" x14ac:dyDescent="0.2">
      <c r="V201" t="e">
        <f t="shared" si="2"/>
        <v>#REF!</v>
      </c>
      <c r="W201">
        <v>186</v>
      </c>
      <c r="Y201" s="228" t="e">
        <f>IF(LEN('OSNOVNA PLAČA'!#REF!)&gt;0&gt;0,'OSNOVNA PLAČA'!#REF!,"")</f>
        <v>#REF!</v>
      </c>
    </row>
    <row r="202" spans="22:25" x14ac:dyDescent="0.2">
      <c r="V202" t="e">
        <f t="shared" si="2"/>
        <v>#REF!</v>
      </c>
      <c r="W202">
        <v>187</v>
      </c>
      <c r="Y202" s="228" t="e">
        <f>IF(LEN('OSNOVNA PLAČA'!#REF!)&gt;0&gt;0,'OSNOVNA PLAČA'!#REF!,"")</f>
        <v>#REF!</v>
      </c>
    </row>
    <row r="203" spans="22:25" x14ac:dyDescent="0.2">
      <c r="V203" t="e">
        <f t="shared" si="2"/>
        <v>#REF!</v>
      </c>
      <c r="W203">
        <v>188</v>
      </c>
      <c r="Y203" s="228" t="e">
        <f>IF(LEN('OSNOVNA PLAČA'!#REF!)&gt;0&gt;0,'OSNOVNA PLAČA'!#REF!,"")</f>
        <v>#REF!</v>
      </c>
    </row>
    <row r="204" spans="22:25" x14ac:dyDescent="0.2">
      <c r="V204" t="e">
        <f t="shared" si="2"/>
        <v>#REF!</v>
      </c>
      <c r="W204">
        <v>189</v>
      </c>
      <c r="Y204" s="228" t="e">
        <f>IF(LEN('OSNOVNA PLAČA'!#REF!)&gt;0&gt;0,'OSNOVNA PLAČA'!#REF!,"")</f>
        <v>#REF!</v>
      </c>
    </row>
    <row r="205" spans="22:25" x14ac:dyDescent="0.2">
      <c r="V205" t="e">
        <f t="shared" si="2"/>
        <v>#REF!</v>
      </c>
      <c r="W205">
        <v>190</v>
      </c>
      <c r="Y205" s="228" t="e">
        <f>IF(LEN('OSNOVNA PLAČA'!#REF!)&gt;0&gt;0,'OSNOVNA PLAČA'!#REF!,"")</f>
        <v>#REF!</v>
      </c>
    </row>
    <row r="206" spans="22:25" x14ac:dyDescent="0.2">
      <c r="V206" t="e">
        <f t="shared" si="2"/>
        <v>#REF!</v>
      </c>
      <c r="W206">
        <v>191</v>
      </c>
      <c r="Y206" s="228" t="e">
        <f>IF(LEN('OSNOVNA PLAČA'!#REF!)&gt;0&gt;0,'OSNOVNA PLAČA'!#REF!,"")</f>
        <v>#REF!</v>
      </c>
    </row>
    <row r="207" spans="22:25" x14ac:dyDescent="0.2">
      <c r="V207" t="e">
        <f t="shared" si="2"/>
        <v>#REF!</v>
      </c>
      <c r="W207">
        <v>192</v>
      </c>
      <c r="Y207" s="228" t="e">
        <f>IF(LEN('OSNOVNA PLAČA'!#REF!)&gt;0&gt;0,'OSNOVNA PLAČA'!#REF!,"")</f>
        <v>#REF!</v>
      </c>
    </row>
    <row r="208" spans="22:25" x14ac:dyDescent="0.2">
      <c r="V208" t="e">
        <f t="shared" si="2"/>
        <v>#REF!</v>
      </c>
      <c r="W208">
        <v>193</v>
      </c>
      <c r="Y208" s="228" t="e">
        <f>IF(LEN('OSNOVNA PLAČA'!#REF!)&gt;0&gt;0,'OSNOVNA PLAČA'!#REF!,"")</f>
        <v>#REF!</v>
      </c>
    </row>
    <row r="209" spans="22:25" x14ac:dyDescent="0.2">
      <c r="V209" t="e">
        <f t="shared" ref="V209:V272" si="3">IF(LEN(Y209)&gt;0,CONCATENATE(TEXT(W209,0),"   ",Y209),"")</f>
        <v>#REF!</v>
      </c>
      <c r="W209">
        <v>194</v>
      </c>
      <c r="Y209" s="228" t="e">
        <f>IF(LEN('OSNOVNA PLAČA'!#REF!)&gt;0&gt;0,'OSNOVNA PLAČA'!#REF!,"")</f>
        <v>#REF!</v>
      </c>
    </row>
    <row r="210" spans="22:25" x14ac:dyDescent="0.2">
      <c r="V210" t="e">
        <f t="shared" si="3"/>
        <v>#REF!</v>
      </c>
      <c r="W210">
        <v>195</v>
      </c>
      <c r="Y210" s="228" t="e">
        <f>IF(LEN('OSNOVNA PLAČA'!#REF!)&gt;0&gt;0,'OSNOVNA PLAČA'!#REF!,"")</f>
        <v>#REF!</v>
      </c>
    </row>
    <row r="211" spans="22:25" x14ac:dyDescent="0.2">
      <c r="V211" t="e">
        <f t="shared" si="3"/>
        <v>#REF!</v>
      </c>
      <c r="W211">
        <v>196</v>
      </c>
      <c r="Y211" s="228" t="e">
        <f>IF(LEN('OSNOVNA PLAČA'!#REF!)&gt;0&gt;0,'OSNOVNA PLAČA'!#REF!,"")</f>
        <v>#REF!</v>
      </c>
    </row>
    <row r="212" spans="22:25" x14ac:dyDescent="0.2">
      <c r="V212" t="e">
        <f t="shared" si="3"/>
        <v>#REF!</v>
      </c>
      <c r="W212">
        <v>197</v>
      </c>
      <c r="Y212" s="228" t="e">
        <f>IF(LEN('OSNOVNA PLAČA'!#REF!)&gt;0&gt;0,'OSNOVNA PLAČA'!#REF!,"")</f>
        <v>#REF!</v>
      </c>
    </row>
    <row r="213" spans="22:25" x14ac:dyDescent="0.2">
      <c r="V213" t="e">
        <f t="shared" si="3"/>
        <v>#REF!</v>
      </c>
      <c r="W213">
        <v>198</v>
      </c>
      <c r="Y213" s="228" t="e">
        <f>IF(LEN('OSNOVNA PLAČA'!#REF!)&gt;0&gt;0,'OSNOVNA PLAČA'!#REF!,"")</f>
        <v>#REF!</v>
      </c>
    </row>
    <row r="214" spans="22:25" x14ac:dyDescent="0.2">
      <c r="V214" t="e">
        <f t="shared" si="3"/>
        <v>#REF!</v>
      </c>
      <c r="W214">
        <v>199</v>
      </c>
      <c r="Y214" s="228" t="e">
        <f>IF(LEN('OSNOVNA PLAČA'!#REF!)&gt;0&gt;0,'OSNOVNA PLAČA'!#REF!,"")</f>
        <v>#REF!</v>
      </c>
    </row>
    <row r="215" spans="22:25" x14ac:dyDescent="0.2">
      <c r="V215" t="e">
        <f t="shared" si="3"/>
        <v>#REF!</v>
      </c>
      <c r="W215">
        <v>200</v>
      </c>
      <c r="Y215" s="228" t="e">
        <f>IF(LEN('OSNOVNA PLAČA'!#REF!)&gt;0&gt;0,'OSNOVNA PLAČA'!#REF!,"")</f>
        <v>#REF!</v>
      </c>
    </row>
    <row r="216" spans="22:25" x14ac:dyDescent="0.2">
      <c r="V216" t="e">
        <f t="shared" si="3"/>
        <v>#REF!</v>
      </c>
      <c r="W216">
        <v>201</v>
      </c>
      <c r="Y216" s="228" t="e">
        <f>IF(LEN('OSNOVNA PLAČA'!#REF!)&gt;0&gt;0,'OSNOVNA PLAČA'!#REF!,"")</f>
        <v>#REF!</v>
      </c>
    </row>
    <row r="217" spans="22:25" x14ac:dyDescent="0.2">
      <c r="V217" t="e">
        <f t="shared" si="3"/>
        <v>#REF!</v>
      </c>
      <c r="W217">
        <v>202</v>
      </c>
      <c r="Y217" s="228" t="e">
        <f>IF(LEN('OSNOVNA PLAČA'!#REF!)&gt;0&gt;0,'OSNOVNA PLAČA'!#REF!,"")</f>
        <v>#REF!</v>
      </c>
    </row>
    <row r="218" spans="22:25" x14ac:dyDescent="0.2">
      <c r="V218" t="e">
        <f t="shared" si="3"/>
        <v>#REF!</v>
      </c>
      <c r="W218">
        <v>203</v>
      </c>
      <c r="Y218" s="228" t="e">
        <f>IF(LEN('OSNOVNA PLAČA'!#REF!)&gt;0&gt;0,'OSNOVNA PLAČA'!#REF!,"")</f>
        <v>#REF!</v>
      </c>
    </row>
    <row r="219" spans="22:25" x14ac:dyDescent="0.2">
      <c r="V219" t="e">
        <f t="shared" si="3"/>
        <v>#REF!</v>
      </c>
      <c r="W219">
        <v>204</v>
      </c>
      <c r="Y219" s="228" t="e">
        <f>IF(LEN('OSNOVNA PLAČA'!#REF!)&gt;0&gt;0,'OSNOVNA PLAČA'!#REF!,"")</f>
        <v>#REF!</v>
      </c>
    </row>
    <row r="220" spans="22:25" x14ac:dyDescent="0.2">
      <c r="V220" t="e">
        <f t="shared" si="3"/>
        <v>#REF!</v>
      </c>
      <c r="W220">
        <v>205</v>
      </c>
      <c r="Y220" s="228" t="e">
        <f>IF(LEN('OSNOVNA PLAČA'!#REF!)&gt;0&gt;0,'OSNOVNA PLAČA'!#REF!,"")</f>
        <v>#REF!</v>
      </c>
    </row>
    <row r="221" spans="22:25" x14ac:dyDescent="0.2">
      <c r="V221" t="e">
        <f t="shared" si="3"/>
        <v>#REF!</v>
      </c>
      <c r="W221">
        <v>206</v>
      </c>
      <c r="Y221" s="228" t="e">
        <f>IF(LEN('OSNOVNA PLAČA'!#REF!)&gt;0&gt;0,'OSNOVNA PLAČA'!#REF!,"")</f>
        <v>#REF!</v>
      </c>
    </row>
    <row r="222" spans="22:25" x14ac:dyDescent="0.2">
      <c r="V222" t="e">
        <f t="shared" si="3"/>
        <v>#REF!</v>
      </c>
      <c r="W222">
        <v>207</v>
      </c>
      <c r="Y222" s="228" t="e">
        <f>IF(LEN('OSNOVNA PLAČA'!#REF!)&gt;0&gt;0,'OSNOVNA PLAČA'!#REF!,"")</f>
        <v>#REF!</v>
      </c>
    </row>
    <row r="223" spans="22:25" x14ac:dyDescent="0.2">
      <c r="V223" t="e">
        <f t="shared" si="3"/>
        <v>#REF!</v>
      </c>
      <c r="W223">
        <v>208</v>
      </c>
      <c r="Y223" s="228" t="e">
        <f>IF(LEN('OSNOVNA PLAČA'!#REF!)&gt;0&gt;0,'OSNOVNA PLAČA'!#REF!,"")</f>
        <v>#REF!</v>
      </c>
    </row>
    <row r="224" spans="22:25" x14ac:dyDescent="0.2">
      <c r="V224" t="e">
        <f t="shared" si="3"/>
        <v>#REF!</v>
      </c>
      <c r="W224">
        <v>209</v>
      </c>
      <c r="Y224" s="228" t="e">
        <f>IF(LEN('OSNOVNA PLAČA'!#REF!)&gt;0&gt;0,'OSNOVNA PLAČA'!#REF!,"")</f>
        <v>#REF!</v>
      </c>
    </row>
    <row r="225" spans="22:25" x14ac:dyDescent="0.2">
      <c r="V225" t="e">
        <f t="shared" si="3"/>
        <v>#REF!</v>
      </c>
      <c r="W225">
        <v>210</v>
      </c>
      <c r="Y225" s="228" t="e">
        <f>IF(LEN('OSNOVNA PLAČA'!#REF!)&gt;0&gt;0,'OSNOVNA PLAČA'!#REF!,"")</f>
        <v>#REF!</v>
      </c>
    </row>
    <row r="226" spans="22:25" x14ac:dyDescent="0.2">
      <c r="V226" t="e">
        <f t="shared" si="3"/>
        <v>#REF!</v>
      </c>
      <c r="W226">
        <v>211</v>
      </c>
      <c r="Y226" s="228" t="e">
        <f>IF(LEN('OSNOVNA PLAČA'!#REF!)&gt;0&gt;0,'OSNOVNA PLAČA'!#REF!,"")</f>
        <v>#REF!</v>
      </c>
    </row>
    <row r="227" spans="22:25" x14ac:dyDescent="0.2">
      <c r="V227" t="e">
        <f t="shared" si="3"/>
        <v>#REF!</v>
      </c>
      <c r="W227">
        <v>212</v>
      </c>
      <c r="Y227" s="228" t="e">
        <f>IF(LEN('OSNOVNA PLAČA'!#REF!)&gt;0&gt;0,'OSNOVNA PLAČA'!#REF!,"")</f>
        <v>#REF!</v>
      </c>
    </row>
    <row r="228" spans="22:25" x14ac:dyDescent="0.2">
      <c r="V228" t="e">
        <f t="shared" si="3"/>
        <v>#REF!</v>
      </c>
      <c r="W228">
        <v>213</v>
      </c>
      <c r="Y228" s="228" t="e">
        <f>IF(LEN('OSNOVNA PLAČA'!#REF!)&gt;0&gt;0,'OSNOVNA PLAČA'!#REF!,"")</f>
        <v>#REF!</v>
      </c>
    </row>
    <row r="229" spans="22:25" x14ac:dyDescent="0.2">
      <c r="V229" t="e">
        <f t="shared" si="3"/>
        <v>#REF!</v>
      </c>
      <c r="W229">
        <v>214</v>
      </c>
      <c r="Y229" s="228" t="e">
        <f>IF(LEN('OSNOVNA PLAČA'!#REF!)&gt;0&gt;0,'OSNOVNA PLAČA'!#REF!,"")</f>
        <v>#REF!</v>
      </c>
    </row>
    <row r="230" spans="22:25" x14ac:dyDescent="0.2">
      <c r="V230" t="e">
        <f t="shared" si="3"/>
        <v>#REF!</v>
      </c>
      <c r="W230">
        <v>215</v>
      </c>
      <c r="Y230" s="228" t="e">
        <f>IF(LEN('OSNOVNA PLAČA'!#REF!)&gt;0&gt;0,'OSNOVNA PLAČA'!#REF!,"")</f>
        <v>#REF!</v>
      </c>
    </row>
    <row r="231" spans="22:25" x14ac:dyDescent="0.2">
      <c r="V231" t="e">
        <f t="shared" si="3"/>
        <v>#REF!</v>
      </c>
      <c r="W231">
        <v>216</v>
      </c>
      <c r="Y231" s="228" t="e">
        <f>IF(LEN('OSNOVNA PLAČA'!#REF!)&gt;0&gt;0,'OSNOVNA PLAČA'!#REF!,"")</f>
        <v>#REF!</v>
      </c>
    </row>
    <row r="232" spans="22:25" x14ac:dyDescent="0.2">
      <c r="V232" t="e">
        <f t="shared" si="3"/>
        <v>#REF!</v>
      </c>
      <c r="W232">
        <v>217</v>
      </c>
      <c r="Y232" s="228" t="e">
        <f>IF(LEN('OSNOVNA PLAČA'!#REF!)&gt;0&gt;0,'OSNOVNA PLAČA'!#REF!,"")</f>
        <v>#REF!</v>
      </c>
    </row>
    <row r="233" spans="22:25" x14ac:dyDescent="0.2">
      <c r="V233" t="e">
        <f t="shared" si="3"/>
        <v>#REF!</v>
      </c>
      <c r="W233">
        <v>218</v>
      </c>
      <c r="Y233" s="228" t="e">
        <f>IF(LEN('OSNOVNA PLAČA'!#REF!)&gt;0&gt;0,'OSNOVNA PLAČA'!#REF!,"")</f>
        <v>#REF!</v>
      </c>
    </row>
    <row r="234" spans="22:25" x14ac:dyDescent="0.2">
      <c r="V234" t="e">
        <f t="shared" si="3"/>
        <v>#REF!</v>
      </c>
      <c r="W234">
        <v>219</v>
      </c>
      <c r="Y234" s="228" t="e">
        <f>IF(LEN('OSNOVNA PLAČA'!#REF!)&gt;0&gt;0,'OSNOVNA PLAČA'!#REF!,"")</f>
        <v>#REF!</v>
      </c>
    </row>
    <row r="235" spans="22:25" x14ac:dyDescent="0.2">
      <c r="V235" t="e">
        <f t="shared" si="3"/>
        <v>#REF!</v>
      </c>
      <c r="W235">
        <v>220</v>
      </c>
      <c r="Y235" s="228" t="e">
        <f>IF(LEN('OSNOVNA PLAČA'!#REF!)&gt;0&gt;0,'OSNOVNA PLAČA'!#REF!,"")</f>
        <v>#REF!</v>
      </c>
    </row>
    <row r="236" spans="22:25" x14ac:dyDescent="0.2">
      <c r="V236" t="e">
        <f t="shared" si="3"/>
        <v>#REF!</v>
      </c>
      <c r="W236">
        <v>221</v>
      </c>
      <c r="Y236" s="228" t="e">
        <f>IF(LEN('OSNOVNA PLAČA'!#REF!)&gt;0&gt;0,'OSNOVNA PLAČA'!#REF!,"")</f>
        <v>#REF!</v>
      </c>
    </row>
    <row r="237" spans="22:25" x14ac:dyDescent="0.2">
      <c r="V237" t="e">
        <f t="shared" si="3"/>
        <v>#REF!</v>
      </c>
      <c r="W237">
        <v>222</v>
      </c>
      <c r="Y237" s="228" t="e">
        <f>IF(LEN('OSNOVNA PLAČA'!#REF!)&gt;0&gt;0,'OSNOVNA PLAČA'!#REF!,"")</f>
        <v>#REF!</v>
      </c>
    </row>
    <row r="238" spans="22:25" x14ac:dyDescent="0.2">
      <c r="V238" t="e">
        <f t="shared" si="3"/>
        <v>#REF!</v>
      </c>
      <c r="W238">
        <v>223</v>
      </c>
      <c r="Y238" s="228" t="e">
        <f>IF(LEN('OSNOVNA PLAČA'!#REF!)&gt;0&gt;0,'OSNOVNA PLAČA'!#REF!,"")</f>
        <v>#REF!</v>
      </c>
    </row>
    <row r="239" spans="22:25" x14ac:dyDescent="0.2">
      <c r="V239" t="e">
        <f t="shared" si="3"/>
        <v>#REF!</v>
      </c>
      <c r="W239">
        <v>224</v>
      </c>
      <c r="Y239" s="228" t="e">
        <f>IF(LEN('OSNOVNA PLAČA'!#REF!)&gt;0&gt;0,'OSNOVNA PLAČA'!#REF!,"")</f>
        <v>#REF!</v>
      </c>
    </row>
    <row r="240" spans="22:25" x14ac:dyDescent="0.2">
      <c r="V240" t="e">
        <f t="shared" si="3"/>
        <v>#REF!</v>
      </c>
      <c r="W240">
        <v>225</v>
      </c>
      <c r="Y240" s="228" t="e">
        <f>IF(LEN('OSNOVNA PLAČA'!#REF!)&gt;0&gt;0,'OSNOVNA PLAČA'!#REF!,"")</f>
        <v>#REF!</v>
      </c>
    </row>
    <row r="241" spans="22:25" x14ac:dyDescent="0.2">
      <c r="V241" t="e">
        <f t="shared" si="3"/>
        <v>#REF!</v>
      </c>
      <c r="W241">
        <v>226</v>
      </c>
      <c r="Y241" s="228" t="e">
        <f>IF(LEN('OSNOVNA PLAČA'!#REF!)&gt;0&gt;0,'OSNOVNA PLAČA'!#REF!,"")</f>
        <v>#REF!</v>
      </c>
    </row>
    <row r="242" spans="22:25" x14ac:dyDescent="0.2">
      <c r="V242" t="e">
        <f t="shared" si="3"/>
        <v>#REF!</v>
      </c>
      <c r="W242">
        <v>227</v>
      </c>
      <c r="Y242" s="228" t="e">
        <f>IF(LEN('OSNOVNA PLAČA'!#REF!)&gt;0&gt;0,'OSNOVNA PLAČA'!#REF!,"")</f>
        <v>#REF!</v>
      </c>
    </row>
    <row r="243" spans="22:25" x14ac:dyDescent="0.2">
      <c r="V243" t="e">
        <f t="shared" si="3"/>
        <v>#REF!</v>
      </c>
      <c r="W243">
        <v>228</v>
      </c>
      <c r="Y243" s="228" t="e">
        <f>IF(LEN('OSNOVNA PLAČA'!#REF!)&gt;0&gt;0,'OSNOVNA PLAČA'!#REF!,"")</f>
        <v>#REF!</v>
      </c>
    </row>
    <row r="244" spans="22:25" x14ac:dyDescent="0.2">
      <c r="V244" t="e">
        <f t="shared" si="3"/>
        <v>#REF!</v>
      </c>
      <c r="W244">
        <v>229</v>
      </c>
      <c r="Y244" s="228" t="e">
        <f>IF(LEN('OSNOVNA PLAČA'!#REF!)&gt;0&gt;0,'OSNOVNA PLAČA'!#REF!,"")</f>
        <v>#REF!</v>
      </c>
    </row>
    <row r="245" spans="22:25" x14ac:dyDescent="0.2">
      <c r="V245" t="e">
        <f t="shared" si="3"/>
        <v>#REF!</v>
      </c>
      <c r="W245">
        <v>230</v>
      </c>
      <c r="Y245" s="228" t="e">
        <f>IF(LEN('OSNOVNA PLAČA'!#REF!)&gt;0&gt;0,'OSNOVNA PLAČA'!#REF!,"")</f>
        <v>#REF!</v>
      </c>
    </row>
    <row r="246" spans="22:25" x14ac:dyDescent="0.2">
      <c r="V246" t="e">
        <f t="shared" si="3"/>
        <v>#REF!</v>
      </c>
      <c r="W246">
        <v>231</v>
      </c>
      <c r="Y246" s="228" t="e">
        <f>IF(LEN('OSNOVNA PLAČA'!#REF!)&gt;0&gt;0,'OSNOVNA PLAČA'!#REF!,"")</f>
        <v>#REF!</v>
      </c>
    </row>
    <row r="247" spans="22:25" x14ac:dyDescent="0.2">
      <c r="V247" t="e">
        <f t="shared" si="3"/>
        <v>#REF!</v>
      </c>
      <c r="W247">
        <v>232</v>
      </c>
      <c r="Y247" s="228" t="e">
        <f>IF(LEN('OSNOVNA PLAČA'!#REF!)&gt;0&gt;0,'OSNOVNA PLAČA'!#REF!,"")</f>
        <v>#REF!</v>
      </c>
    </row>
    <row r="248" spans="22:25" x14ac:dyDescent="0.2">
      <c r="V248" t="e">
        <f t="shared" si="3"/>
        <v>#REF!</v>
      </c>
      <c r="W248">
        <v>233</v>
      </c>
      <c r="Y248" s="228" t="e">
        <f>IF(LEN('OSNOVNA PLAČA'!#REF!)&gt;0&gt;0,'OSNOVNA PLAČA'!#REF!,"")</f>
        <v>#REF!</v>
      </c>
    </row>
    <row r="249" spans="22:25" x14ac:dyDescent="0.2">
      <c r="V249" t="e">
        <f t="shared" si="3"/>
        <v>#REF!</v>
      </c>
      <c r="W249">
        <v>234</v>
      </c>
      <c r="Y249" s="228" t="e">
        <f>IF(LEN('OSNOVNA PLAČA'!#REF!)&gt;0&gt;0,'OSNOVNA PLAČA'!#REF!,"")</f>
        <v>#REF!</v>
      </c>
    </row>
    <row r="250" spans="22:25" x14ac:dyDescent="0.2">
      <c r="V250" t="e">
        <f t="shared" si="3"/>
        <v>#REF!</v>
      </c>
      <c r="W250">
        <v>235</v>
      </c>
      <c r="Y250" s="228" t="e">
        <f>IF(LEN('OSNOVNA PLAČA'!#REF!)&gt;0&gt;0,'OSNOVNA PLAČA'!#REF!,"")</f>
        <v>#REF!</v>
      </c>
    </row>
    <row r="251" spans="22:25" x14ac:dyDescent="0.2">
      <c r="V251" t="e">
        <f t="shared" si="3"/>
        <v>#REF!</v>
      </c>
      <c r="W251">
        <v>236</v>
      </c>
      <c r="Y251" s="228" t="e">
        <f>IF(LEN('OSNOVNA PLAČA'!#REF!)&gt;0&gt;0,'OSNOVNA PLAČA'!#REF!,"")</f>
        <v>#REF!</v>
      </c>
    </row>
    <row r="252" spans="22:25" x14ac:dyDescent="0.2">
      <c r="V252" t="e">
        <f t="shared" si="3"/>
        <v>#REF!</v>
      </c>
      <c r="W252">
        <v>237</v>
      </c>
      <c r="Y252" s="228" t="e">
        <f>IF(LEN('OSNOVNA PLAČA'!#REF!)&gt;0&gt;0,'OSNOVNA PLAČA'!#REF!,"")</f>
        <v>#REF!</v>
      </c>
    </row>
    <row r="253" spans="22:25" x14ac:dyDescent="0.2">
      <c r="V253" t="e">
        <f t="shared" si="3"/>
        <v>#REF!</v>
      </c>
      <c r="W253">
        <v>238</v>
      </c>
      <c r="Y253" s="228" t="e">
        <f>IF(LEN('OSNOVNA PLAČA'!#REF!)&gt;0&gt;0,'OSNOVNA PLAČA'!#REF!,"")</f>
        <v>#REF!</v>
      </c>
    </row>
    <row r="254" spans="22:25" x14ac:dyDescent="0.2">
      <c r="V254" t="e">
        <f t="shared" si="3"/>
        <v>#REF!</v>
      </c>
      <c r="W254">
        <v>239</v>
      </c>
      <c r="Y254" s="228" t="e">
        <f>IF(LEN('OSNOVNA PLAČA'!#REF!)&gt;0&gt;0,'OSNOVNA PLAČA'!#REF!,"")</f>
        <v>#REF!</v>
      </c>
    </row>
    <row r="255" spans="22:25" x14ac:dyDescent="0.2">
      <c r="V255" t="e">
        <f t="shared" si="3"/>
        <v>#REF!</v>
      </c>
      <c r="W255">
        <v>240</v>
      </c>
      <c r="Y255" s="228" t="e">
        <f>IF(LEN('OSNOVNA PLAČA'!#REF!)&gt;0&gt;0,'OSNOVNA PLAČA'!#REF!,"")</f>
        <v>#REF!</v>
      </c>
    </row>
    <row r="256" spans="22:25" x14ac:dyDescent="0.2">
      <c r="V256" t="e">
        <f t="shared" si="3"/>
        <v>#REF!</v>
      </c>
      <c r="W256">
        <v>241</v>
      </c>
      <c r="Y256" s="228" t="e">
        <f>IF(LEN('OSNOVNA PLAČA'!#REF!)&gt;0&gt;0,'OSNOVNA PLAČA'!#REF!,"")</f>
        <v>#REF!</v>
      </c>
    </row>
    <row r="257" spans="22:25" x14ac:dyDescent="0.2">
      <c r="V257" t="e">
        <f t="shared" si="3"/>
        <v>#REF!</v>
      </c>
      <c r="W257">
        <v>242</v>
      </c>
      <c r="Y257" s="228" t="e">
        <f>IF(LEN('OSNOVNA PLAČA'!#REF!)&gt;0&gt;0,'OSNOVNA PLAČA'!#REF!,"")</f>
        <v>#REF!</v>
      </c>
    </row>
    <row r="258" spans="22:25" x14ac:dyDescent="0.2">
      <c r="V258" t="e">
        <f t="shared" si="3"/>
        <v>#REF!</v>
      </c>
      <c r="W258">
        <v>243</v>
      </c>
      <c r="Y258" s="228" t="e">
        <f>IF(LEN('OSNOVNA PLAČA'!#REF!)&gt;0&gt;0,'OSNOVNA PLAČA'!#REF!,"")</f>
        <v>#REF!</v>
      </c>
    </row>
    <row r="259" spans="22:25" x14ac:dyDescent="0.2">
      <c r="V259" t="e">
        <f t="shared" si="3"/>
        <v>#REF!</v>
      </c>
      <c r="W259">
        <v>244</v>
      </c>
      <c r="Y259" s="228" t="e">
        <f>IF(LEN('OSNOVNA PLAČA'!#REF!)&gt;0&gt;0,'OSNOVNA PLAČA'!#REF!,"")</f>
        <v>#REF!</v>
      </c>
    </row>
    <row r="260" spans="22:25" x14ac:dyDescent="0.2">
      <c r="V260" t="e">
        <f t="shared" si="3"/>
        <v>#REF!</v>
      </c>
      <c r="W260">
        <v>245</v>
      </c>
      <c r="Y260" s="228" t="e">
        <f>IF(LEN('OSNOVNA PLAČA'!#REF!)&gt;0&gt;0,'OSNOVNA PLAČA'!#REF!,"")</f>
        <v>#REF!</v>
      </c>
    </row>
    <row r="261" spans="22:25" x14ac:dyDescent="0.2">
      <c r="V261" t="e">
        <f t="shared" si="3"/>
        <v>#REF!</v>
      </c>
      <c r="W261">
        <v>246</v>
      </c>
      <c r="Y261" s="228" t="e">
        <f>IF(LEN('OSNOVNA PLAČA'!#REF!)&gt;0&gt;0,'OSNOVNA PLAČA'!#REF!,"")</f>
        <v>#REF!</v>
      </c>
    </row>
    <row r="262" spans="22:25" x14ac:dyDescent="0.2">
      <c r="V262" t="e">
        <f t="shared" si="3"/>
        <v>#REF!</v>
      </c>
      <c r="W262">
        <v>247</v>
      </c>
      <c r="Y262" s="228" t="e">
        <f>IF(LEN('OSNOVNA PLAČA'!#REF!)&gt;0&gt;0,'OSNOVNA PLAČA'!#REF!,"")</f>
        <v>#REF!</v>
      </c>
    </row>
    <row r="263" spans="22:25" x14ac:dyDescent="0.2">
      <c r="V263" t="e">
        <f t="shared" si="3"/>
        <v>#REF!</v>
      </c>
      <c r="W263">
        <v>248</v>
      </c>
      <c r="Y263" s="228" t="e">
        <f>IF(LEN('OSNOVNA PLAČA'!#REF!)&gt;0&gt;0,'OSNOVNA PLAČA'!#REF!,"")</f>
        <v>#REF!</v>
      </c>
    </row>
    <row r="264" spans="22:25" x14ac:dyDescent="0.2">
      <c r="V264" t="e">
        <f t="shared" si="3"/>
        <v>#REF!</v>
      </c>
      <c r="W264">
        <v>249</v>
      </c>
      <c r="Y264" s="228" t="e">
        <f>IF(LEN('OSNOVNA PLAČA'!#REF!)&gt;0&gt;0,'OSNOVNA PLAČA'!#REF!,"")</f>
        <v>#REF!</v>
      </c>
    </row>
    <row r="265" spans="22:25" x14ac:dyDescent="0.2">
      <c r="V265" t="e">
        <f t="shared" si="3"/>
        <v>#REF!</v>
      </c>
      <c r="W265">
        <v>250</v>
      </c>
      <c r="Y265" s="228" t="e">
        <f>IF(LEN('OSNOVNA PLAČA'!#REF!)&gt;0&gt;0,'OSNOVNA PLAČA'!#REF!,"")</f>
        <v>#REF!</v>
      </c>
    </row>
    <row r="266" spans="22:25" x14ac:dyDescent="0.2">
      <c r="V266" t="e">
        <f t="shared" si="3"/>
        <v>#REF!</v>
      </c>
      <c r="W266">
        <v>251</v>
      </c>
      <c r="Y266" s="228" t="e">
        <f>IF(LEN('OSNOVNA PLAČA'!#REF!)&gt;0&gt;0,'OSNOVNA PLAČA'!#REF!,"")</f>
        <v>#REF!</v>
      </c>
    </row>
    <row r="267" spans="22:25" x14ac:dyDescent="0.2">
      <c r="V267" t="e">
        <f t="shared" si="3"/>
        <v>#REF!</v>
      </c>
      <c r="W267">
        <v>252</v>
      </c>
      <c r="Y267" s="228" t="e">
        <f>IF(LEN('OSNOVNA PLAČA'!#REF!)&gt;0&gt;0,'OSNOVNA PLAČA'!#REF!,"")</f>
        <v>#REF!</v>
      </c>
    </row>
    <row r="268" spans="22:25" x14ac:dyDescent="0.2">
      <c r="V268" t="e">
        <f t="shared" si="3"/>
        <v>#REF!</v>
      </c>
      <c r="W268">
        <v>253</v>
      </c>
      <c r="Y268" s="228" t="e">
        <f>IF(LEN('OSNOVNA PLAČA'!#REF!)&gt;0&gt;0,'OSNOVNA PLAČA'!#REF!,"")</f>
        <v>#REF!</v>
      </c>
    </row>
    <row r="269" spans="22:25" x14ac:dyDescent="0.2">
      <c r="V269" t="e">
        <f t="shared" si="3"/>
        <v>#REF!</v>
      </c>
      <c r="W269">
        <v>254</v>
      </c>
      <c r="Y269" s="228" t="e">
        <f>IF(LEN('OSNOVNA PLAČA'!#REF!)&gt;0&gt;0,'OSNOVNA PLAČA'!#REF!,"")</f>
        <v>#REF!</v>
      </c>
    </row>
    <row r="270" spans="22:25" x14ac:dyDescent="0.2">
      <c r="V270" t="e">
        <f t="shared" si="3"/>
        <v>#REF!</v>
      </c>
      <c r="W270">
        <v>255</v>
      </c>
      <c r="Y270" s="228" t="e">
        <f>IF(LEN('OSNOVNA PLAČA'!#REF!)&gt;0&gt;0,'OSNOVNA PLAČA'!#REF!,"")</f>
        <v>#REF!</v>
      </c>
    </row>
    <row r="271" spans="22:25" x14ac:dyDescent="0.2">
      <c r="V271" t="e">
        <f t="shared" si="3"/>
        <v>#REF!</v>
      </c>
      <c r="W271">
        <v>256</v>
      </c>
      <c r="Y271" s="228" t="e">
        <f>IF(LEN('OSNOVNA PLAČA'!#REF!)&gt;0&gt;0,'OSNOVNA PLAČA'!#REF!,"")</f>
        <v>#REF!</v>
      </c>
    </row>
    <row r="272" spans="22:25" x14ac:dyDescent="0.2">
      <c r="V272" t="e">
        <f t="shared" si="3"/>
        <v>#REF!</v>
      </c>
      <c r="W272">
        <v>257</v>
      </c>
      <c r="Y272" s="228" t="e">
        <f>IF(LEN('OSNOVNA PLAČA'!#REF!)&gt;0&gt;0,'OSNOVNA PLAČA'!#REF!,"")</f>
        <v>#REF!</v>
      </c>
    </row>
    <row r="273" spans="22:25" x14ac:dyDescent="0.2">
      <c r="V273" t="e">
        <f t="shared" ref="V273:V336" si="4">IF(LEN(Y273)&gt;0,CONCATENATE(TEXT(W273,0),"   ",Y273),"")</f>
        <v>#REF!</v>
      </c>
      <c r="W273">
        <v>258</v>
      </c>
      <c r="Y273" s="228" t="e">
        <f>IF(LEN('OSNOVNA PLAČA'!#REF!)&gt;0&gt;0,'OSNOVNA PLAČA'!#REF!,"")</f>
        <v>#REF!</v>
      </c>
    </row>
    <row r="274" spans="22:25" x14ac:dyDescent="0.2">
      <c r="V274" t="e">
        <f t="shared" si="4"/>
        <v>#REF!</v>
      </c>
      <c r="W274">
        <v>259</v>
      </c>
      <c r="Y274" s="228" t="e">
        <f>IF(LEN('OSNOVNA PLAČA'!#REF!)&gt;0&gt;0,'OSNOVNA PLAČA'!#REF!,"")</f>
        <v>#REF!</v>
      </c>
    </row>
    <row r="275" spans="22:25" x14ac:dyDescent="0.2">
      <c r="V275" t="e">
        <f t="shared" si="4"/>
        <v>#REF!</v>
      </c>
      <c r="W275">
        <v>260</v>
      </c>
      <c r="Y275" s="228" t="e">
        <f>IF(LEN('OSNOVNA PLAČA'!#REF!)&gt;0&gt;0,'OSNOVNA PLAČA'!#REF!,"")</f>
        <v>#REF!</v>
      </c>
    </row>
    <row r="276" spans="22:25" x14ac:dyDescent="0.2">
      <c r="V276" t="e">
        <f t="shared" si="4"/>
        <v>#REF!</v>
      </c>
      <c r="W276">
        <v>261</v>
      </c>
      <c r="Y276" s="228" t="e">
        <f>IF(LEN('OSNOVNA PLAČA'!#REF!)&gt;0&gt;0,'OSNOVNA PLAČA'!#REF!,"")</f>
        <v>#REF!</v>
      </c>
    </row>
    <row r="277" spans="22:25" x14ac:dyDescent="0.2">
      <c r="V277" t="e">
        <f t="shared" si="4"/>
        <v>#REF!</v>
      </c>
      <c r="W277">
        <v>262</v>
      </c>
      <c r="Y277" s="228" t="e">
        <f>IF(LEN('OSNOVNA PLAČA'!#REF!)&gt;0&gt;0,'OSNOVNA PLAČA'!#REF!,"")</f>
        <v>#REF!</v>
      </c>
    </row>
    <row r="278" spans="22:25" x14ac:dyDescent="0.2">
      <c r="V278" t="e">
        <f t="shared" si="4"/>
        <v>#REF!</v>
      </c>
      <c r="W278">
        <v>263</v>
      </c>
      <c r="Y278" s="228" t="e">
        <f>IF(LEN('OSNOVNA PLAČA'!#REF!)&gt;0&gt;0,'OSNOVNA PLAČA'!#REF!,"")</f>
        <v>#REF!</v>
      </c>
    </row>
    <row r="279" spans="22:25" x14ac:dyDescent="0.2">
      <c r="V279" t="e">
        <f t="shared" si="4"/>
        <v>#REF!</v>
      </c>
      <c r="W279">
        <v>264</v>
      </c>
      <c r="Y279" s="228" t="e">
        <f>IF(LEN('OSNOVNA PLAČA'!#REF!)&gt;0&gt;0,'OSNOVNA PLAČA'!#REF!,"")</f>
        <v>#REF!</v>
      </c>
    </row>
    <row r="280" spans="22:25" x14ac:dyDescent="0.2">
      <c r="V280" t="e">
        <f t="shared" si="4"/>
        <v>#REF!</v>
      </c>
      <c r="W280">
        <v>265</v>
      </c>
      <c r="Y280" s="228" t="e">
        <f>IF(LEN('OSNOVNA PLAČA'!#REF!)&gt;0&gt;0,'OSNOVNA PLAČA'!#REF!,"")</f>
        <v>#REF!</v>
      </c>
    </row>
    <row r="281" spans="22:25" x14ac:dyDescent="0.2">
      <c r="V281" t="e">
        <f t="shared" si="4"/>
        <v>#REF!</v>
      </c>
      <c r="W281">
        <v>266</v>
      </c>
      <c r="Y281" s="228" t="e">
        <f>IF(LEN('OSNOVNA PLAČA'!#REF!)&gt;0&gt;0,'OSNOVNA PLAČA'!#REF!,"")</f>
        <v>#REF!</v>
      </c>
    </row>
    <row r="282" spans="22:25" x14ac:dyDescent="0.2">
      <c r="V282" t="e">
        <f t="shared" si="4"/>
        <v>#REF!</v>
      </c>
      <c r="W282">
        <v>267</v>
      </c>
      <c r="Y282" s="228" t="e">
        <f>IF(LEN('OSNOVNA PLAČA'!#REF!)&gt;0&gt;0,'OSNOVNA PLAČA'!#REF!,"")</f>
        <v>#REF!</v>
      </c>
    </row>
    <row r="283" spans="22:25" x14ac:dyDescent="0.2">
      <c r="V283" t="e">
        <f t="shared" si="4"/>
        <v>#REF!</v>
      </c>
      <c r="W283">
        <v>268</v>
      </c>
      <c r="Y283" s="228" t="e">
        <f>IF(LEN('OSNOVNA PLAČA'!#REF!)&gt;0&gt;0,'OSNOVNA PLAČA'!#REF!,"")</f>
        <v>#REF!</v>
      </c>
    </row>
    <row r="284" spans="22:25" x14ac:dyDescent="0.2">
      <c r="V284" t="e">
        <f t="shared" si="4"/>
        <v>#REF!</v>
      </c>
      <c r="W284">
        <v>269</v>
      </c>
      <c r="Y284" s="228" t="e">
        <f>IF(LEN('OSNOVNA PLAČA'!#REF!)&gt;0&gt;0,'OSNOVNA PLAČA'!#REF!,"")</f>
        <v>#REF!</v>
      </c>
    </row>
    <row r="285" spans="22:25" x14ac:dyDescent="0.2">
      <c r="V285" t="e">
        <f t="shared" si="4"/>
        <v>#REF!</v>
      </c>
      <c r="W285">
        <v>270</v>
      </c>
      <c r="Y285" s="228" t="e">
        <f>IF(LEN('OSNOVNA PLAČA'!#REF!)&gt;0&gt;0,'OSNOVNA PLAČA'!#REF!,"")</f>
        <v>#REF!</v>
      </c>
    </row>
    <row r="286" spans="22:25" x14ac:dyDescent="0.2">
      <c r="V286" t="e">
        <f t="shared" si="4"/>
        <v>#REF!</v>
      </c>
      <c r="W286">
        <v>271</v>
      </c>
      <c r="Y286" s="228" t="e">
        <f>IF(LEN('OSNOVNA PLAČA'!#REF!)&gt;0&gt;0,'OSNOVNA PLAČA'!#REF!,"")</f>
        <v>#REF!</v>
      </c>
    </row>
    <row r="287" spans="22:25" x14ac:dyDescent="0.2">
      <c r="V287" t="e">
        <f t="shared" si="4"/>
        <v>#REF!</v>
      </c>
      <c r="W287">
        <v>272</v>
      </c>
      <c r="Y287" s="228" t="e">
        <f>IF(LEN('OSNOVNA PLAČA'!#REF!)&gt;0&gt;0,'OSNOVNA PLAČA'!#REF!,"")</f>
        <v>#REF!</v>
      </c>
    </row>
    <row r="288" spans="22:25" x14ac:dyDescent="0.2">
      <c r="V288" t="e">
        <f t="shared" si="4"/>
        <v>#REF!</v>
      </c>
      <c r="W288">
        <v>273</v>
      </c>
      <c r="Y288" s="228" t="e">
        <f>IF(LEN('OSNOVNA PLAČA'!#REF!)&gt;0&gt;0,'OSNOVNA PLAČA'!#REF!,"")</f>
        <v>#REF!</v>
      </c>
    </row>
    <row r="289" spans="22:25" x14ac:dyDescent="0.2">
      <c r="V289" t="e">
        <f t="shared" si="4"/>
        <v>#REF!</v>
      </c>
      <c r="W289">
        <v>274</v>
      </c>
      <c r="Y289" s="228" t="e">
        <f>IF(LEN('OSNOVNA PLAČA'!#REF!)&gt;0&gt;0,'OSNOVNA PLAČA'!#REF!,"")</f>
        <v>#REF!</v>
      </c>
    </row>
    <row r="290" spans="22:25" x14ac:dyDescent="0.2">
      <c r="V290" t="e">
        <f t="shared" si="4"/>
        <v>#REF!</v>
      </c>
      <c r="W290">
        <v>275</v>
      </c>
      <c r="Y290" s="228" t="e">
        <f>IF(LEN('OSNOVNA PLAČA'!#REF!)&gt;0&gt;0,'OSNOVNA PLAČA'!#REF!,"")</f>
        <v>#REF!</v>
      </c>
    </row>
    <row r="291" spans="22:25" x14ac:dyDescent="0.2">
      <c r="V291" t="e">
        <f t="shared" si="4"/>
        <v>#REF!</v>
      </c>
      <c r="W291">
        <v>276</v>
      </c>
      <c r="Y291" s="228" t="e">
        <f>IF(LEN('OSNOVNA PLAČA'!#REF!)&gt;0&gt;0,'OSNOVNA PLAČA'!#REF!,"")</f>
        <v>#REF!</v>
      </c>
    </row>
    <row r="292" spans="22:25" x14ac:dyDescent="0.2">
      <c r="V292" t="e">
        <f t="shared" si="4"/>
        <v>#REF!</v>
      </c>
      <c r="W292">
        <v>277</v>
      </c>
      <c r="Y292" s="228" t="e">
        <f>IF(LEN('OSNOVNA PLAČA'!#REF!)&gt;0&gt;0,'OSNOVNA PLAČA'!#REF!,"")</f>
        <v>#REF!</v>
      </c>
    </row>
    <row r="293" spans="22:25" x14ac:dyDescent="0.2">
      <c r="V293" t="e">
        <f t="shared" si="4"/>
        <v>#REF!</v>
      </c>
      <c r="W293">
        <v>278</v>
      </c>
      <c r="Y293" s="228" t="e">
        <f>IF(LEN('OSNOVNA PLAČA'!#REF!)&gt;0&gt;0,'OSNOVNA PLAČA'!#REF!,"")</f>
        <v>#REF!</v>
      </c>
    </row>
    <row r="294" spans="22:25" x14ac:dyDescent="0.2">
      <c r="V294" t="e">
        <f t="shared" si="4"/>
        <v>#REF!</v>
      </c>
      <c r="W294">
        <v>279</v>
      </c>
      <c r="Y294" s="228" t="e">
        <f>IF(LEN('OSNOVNA PLAČA'!#REF!)&gt;0&gt;0,'OSNOVNA PLAČA'!#REF!,"")</f>
        <v>#REF!</v>
      </c>
    </row>
    <row r="295" spans="22:25" x14ac:dyDescent="0.2">
      <c r="V295" t="e">
        <f t="shared" si="4"/>
        <v>#REF!</v>
      </c>
      <c r="W295">
        <v>280</v>
      </c>
      <c r="Y295" s="228" t="e">
        <f>IF(LEN('OSNOVNA PLAČA'!#REF!)&gt;0&gt;0,'OSNOVNA PLAČA'!#REF!,"")</f>
        <v>#REF!</v>
      </c>
    </row>
    <row r="296" spans="22:25" x14ac:dyDescent="0.2">
      <c r="V296" t="e">
        <f t="shared" si="4"/>
        <v>#REF!</v>
      </c>
      <c r="W296">
        <v>281</v>
      </c>
      <c r="Y296" s="228" t="e">
        <f>IF(LEN('OSNOVNA PLAČA'!#REF!)&gt;0&gt;0,'OSNOVNA PLAČA'!#REF!,"")</f>
        <v>#REF!</v>
      </c>
    </row>
    <row r="297" spans="22:25" x14ac:dyDescent="0.2">
      <c r="V297" t="e">
        <f t="shared" si="4"/>
        <v>#REF!</v>
      </c>
      <c r="W297">
        <v>282</v>
      </c>
      <c r="Y297" s="228" t="e">
        <f>IF(LEN('OSNOVNA PLAČA'!#REF!)&gt;0&gt;0,'OSNOVNA PLAČA'!#REF!,"")</f>
        <v>#REF!</v>
      </c>
    </row>
    <row r="298" spans="22:25" x14ac:dyDescent="0.2">
      <c r="V298" t="e">
        <f t="shared" si="4"/>
        <v>#REF!</v>
      </c>
      <c r="W298">
        <v>283</v>
      </c>
      <c r="Y298" s="228" t="e">
        <f>IF(LEN('OSNOVNA PLAČA'!#REF!)&gt;0&gt;0,'OSNOVNA PLAČA'!#REF!,"")</f>
        <v>#REF!</v>
      </c>
    </row>
    <row r="299" spans="22:25" x14ac:dyDescent="0.2">
      <c r="V299" t="e">
        <f t="shared" si="4"/>
        <v>#REF!</v>
      </c>
      <c r="W299">
        <v>284</v>
      </c>
      <c r="Y299" s="228" t="e">
        <f>IF(LEN('OSNOVNA PLAČA'!#REF!)&gt;0&gt;0,'OSNOVNA PLAČA'!#REF!,"")</f>
        <v>#REF!</v>
      </c>
    </row>
    <row r="300" spans="22:25" x14ac:dyDescent="0.2">
      <c r="V300" t="e">
        <f t="shared" si="4"/>
        <v>#REF!</v>
      </c>
      <c r="W300">
        <v>285</v>
      </c>
      <c r="Y300" s="228" t="e">
        <f>IF(LEN('OSNOVNA PLAČA'!#REF!)&gt;0&gt;0,'OSNOVNA PLAČA'!#REF!,"")</f>
        <v>#REF!</v>
      </c>
    </row>
    <row r="301" spans="22:25" x14ac:dyDescent="0.2">
      <c r="V301" t="e">
        <f t="shared" si="4"/>
        <v>#REF!</v>
      </c>
      <c r="W301">
        <v>286</v>
      </c>
      <c r="Y301" s="228" t="e">
        <f>IF(LEN('OSNOVNA PLAČA'!#REF!)&gt;0&gt;0,'OSNOVNA PLAČA'!#REF!,"")</f>
        <v>#REF!</v>
      </c>
    </row>
    <row r="302" spans="22:25" x14ac:dyDescent="0.2">
      <c r="V302" t="e">
        <f t="shared" si="4"/>
        <v>#REF!</v>
      </c>
      <c r="W302">
        <v>287</v>
      </c>
      <c r="Y302" s="228" t="e">
        <f>IF(LEN('OSNOVNA PLAČA'!#REF!)&gt;0&gt;0,'OSNOVNA PLAČA'!#REF!,"")</f>
        <v>#REF!</v>
      </c>
    </row>
    <row r="303" spans="22:25" x14ac:dyDescent="0.2">
      <c r="V303" t="e">
        <f t="shared" si="4"/>
        <v>#REF!</v>
      </c>
      <c r="W303">
        <v>288</v>
      </c>
      <c r="Y303" s="228" t="e">
        <f>IF(LEN('OSNOVNA PLAČA'!#REF!)&gt;0&gt;0,'OSNOVNA PLAČA'!#REF!,"")</f>
        <v>#REF!</v>
      </c>
    </row>
    <row r="304" spans="22:25" x14ac:dyDescent="0.2">
      <c r="V304" t="e">
        <f t="shared" si="4"/>
        <v>#REF!</v>
      </c>
      <c r="W304">
        <v>289</v>
      </c>
      <c r="Y304" s="228" t="e">
        <f>IF(LEN('OSNOVNA PLAČA'!#REF!)&gt;0&gt;0,'OSNOVNA PLAČA'!#REF!,"")</f>
        <v>#REF!</v>
      </c>
    </row>
    <row r="305" spans="22:25" x14ac:dyDescent="0.2">
      <c r="V305" t="e">
        <f t="shared" si="4"/>
        <v>#REF!</v>
      </c>
      <c r="W305">
        <v>290</v>
      </c>
      <c r="Y305" s="228" t="e">
        <f>IF(LEN('OSNOVNA PLAČA'!#REF!)&gt;0&gt;0,'OSNOVNA PLAČA'!#REF!,"")</f>
        <v>#REF!</v>
      </c>
    </row>
    <row r="306" spans="22:25" x14ac:dyDescent="0.2">
      <c r="V306" t="e">
        <f t="shared" si="4"/>
        <v>#REF!</v>
      </c>
      <c r="W306">
        <v>291</v>
      </c>
      <c r="Y306" s="228" t="e">
        <f>IF(LEN('OSNOVNA PLAČA'!#REF!)&gt;0&gt;0,'OSNOVNA PLAČA'!#REF!,"")</f>
        <v>#REF!</v>
      </c>
    </row>
    <row r="307" spans="22:25" x14ac:dyDescent="0.2">
      <c r="V307" t="e">
        <f t="shared" si="4"/>
        <v>#REF!</v>
      </c>
      <c r="W307">
        <v>292</v>
      </c>
      <c r="Y307" s="228" t="e">
        <f>IF(LEN('OSNOVNA PLAČA'!#REF!)&gt;0&gt;0,'OSNOVNA PLAČA'!#REF!,"")</f>
        <v>#REF!</v>
      </c>
    </row>
    <row r="308" spans="22:25" x14ac:dyDescent="0.2">
      <c r="V308" t="e">
        <f t="shared" si="4"/>
        <v>#REF!</v>
      </c>
      <c r="W308">
        <v>293</v>
      </c>
      <c r="Y308" s="228" t="e">
        <f>IF(LEN('OSNOVNA PLAČA'!#REF!)&gt;0&gt;0,'OSNOVNA PLAČA'!#REF!,"")</f>
        <v>#REF!</v>
      </c>
    </row>
    <row r="309" spans="22:25" x14ac:dyDescent="0.2">
      <c r="V309" t="e">
        <f t="shared" si="4"/>
        <v>#REF!</v>
      </c>
      <c r="W309">
        <v>294</v>
      </c>
      <c r="Y309" s="228" t="e">
        <f>IF(LEN('OSNOVNA PLAČA'!#REF!)&gt;0&gt;0,'OSNOVNA PLAČA'!#REF!,"")</f>
        <v>#REF!</v>
      </c>
    </row>
    <row r="310" spans="22:25" x14ac:dyDescent="0.2">
      <c r="V310" t="e">
        <f t="shared" si="4"/>
        <v>#REF!</v>
      </c>
      <c r="W310">
        <v>295</v>
      </c>
      <c r="Y310" s="228" t="e">
        <f>IF(LEN('OSNOVNA PLAČA'!#REF!)&gt;0&gt;0,'OSNOVNA PLAČA'!#REF!,"")</f>
        <v>#REF!</v>
      </c>
    </row>
    <row r="311" spans="22:25" x14ac:dyDescent="0.2">
      <c r="V311" t="e">
        <f t="shared" si="4"/>
        <v>#REF!</v>
      </c>
      <c r="W311">
        <v>296</v>
      </c>
      <c r="Y311" s="228" t="e">
        <f>IF(LEN('OSNOVNA PLAČA'!#REF!)&gt;0&gt;0,'OSNOVNA PLAČA'!#REF!,"")</f>
        <v>#REF!</v>
      </c>
    </row>
    <row r="312" spans="22:25" x14ac:dyDescent="0.2">
      <c r="V312" t="e">
        <f t="shared" si="4"/>
        <v>#REF!</v>
      </c>
      <c r="W312">
        <v>297</v>
      </c>
      <c r="Y312" s="228" t="e">
        <f>IF(LEN('OSNOVNA PLAČA'!#REF!)&gt;0&gt;0,'OSNOVNA PLAČA'!#REF!,"")</f>
        <v>#REF!</v>
      </c>
    </row>
    <row r="313" spans="22:25" x14ac:dyDescent="0.2">
      <c r="V313" t="e">
        <f t="shared" si="4"/>
        <v>#REF!</v>
      </c>
      <c r="W313">
        <v>298</v>
      </c>
      <c r="Y313" s="228" t="e">
        <f>IF(LEN('OSNOVNA PLAČA'!#REF!)&gt;0&gt;0,'OSNOVNA PLAČA'!#REF!,"")</f>
        <v>#REF!</v>
      </c>
    </row>
    <row r="314" spans="22:25" x14ac:dyDescent="0.2">
      <c r="V314" t="e">
        <f t="shared" si="4"/>
        <v>#REF!</v>
      </c>
      <c r="W314">
        <v>299</v>
      </c>
      <c r="Y314" s="228" t="e">
        <f>IF(LEN('OSNOVNA PLAČA'!#REF!)&gt;0&gt;0,'OSNOVNA PLAČA'!#REF!,"")</f>
        <v>#REF!</v>
      </c>
    </row>
    <row r="315" spans="22:25" x14ac:dyDescent="0.2">
      <c r="V315" t="e">
        <f t="shared" si="4"/>
        <v>#REF!</v>
      </c>
      <c r="W315">
        <v>300</v>
      </c>
      <c r="Y315" s="228" t="e">
        <f>IF(LEN('OSNOVNA PLAČA'!#REF!)&gt;0&gt;0,'OSNOVNA PLAČA'!#REF!,"")</f>
        <v>#REF!</v>
      </c>
    </row>
    <row r="316" spans="22:25" x14ac:dyDescent="0.2">
      <c r="V316" t="e">
        <f t="shared" si="4"/>
        <v>#REF!</v>
      </c>
      <c r="W316">
        <v>301</v>
      </c>
      <c r="Y316" s="228" t="e">
        <f>IF(LEN('OSNOVNA PLAČA'!#REF!)&gt;0&gt;0,'OSNOVNA PLAČA'!#REF!,"")</f>
        <v>#REF!</v>
      </c>
    </row>
    <row r="317" spans="22:25" x14ac:dyDescent="0.2">
      <c r="V317" t="e">
        <f t="shared" si="4"/>
        <v>#REF!</v>
      </c>
      <c r="W317">
        <v>302</v>
      </c>
      <c r="Y317" s="228" t="e">
        <f>IF(LEN('OSNOVNA PLAČA'!#REF!)&gt;0&gt;0,'OSNOVNA PLAČA'!#REF!,"")</f>
        <v>#REF!</v>
      </c>
    </row>
    <row r="318" spans="22:25" x14ac:dyDescent="0.2">
      <c r="V318" t="e">
        <f t="shared" si="4"/>
        <v>#REF!</v>
      </c>
      <c r="W318">
        <v>303</v>
      </c>
      <c r="Y318" s="228" t="e">
        <f>IF(LEN('OSNOVNA PLAČA'!#REF!)&gt;0&gt;0,'OSNOVNA PLAČA'!#REF!,"")</f>
        <v>#REF!</v>
      </c>
    </row>
    <row r="319" spans="22:25" x14ac:dyDescent="0.2">
      <c r="V319" t="e">
        <f t="shared" si="4"/>
        <v>#REF!</v>
      </c>
      <c r="W319">
        <v>304</v>
      </c>
      <c r="Y319" s="228" t="e">
        <f>IF(LEN('OSNOVNA PLAČA'!#REF!)&gt;0&gt;0,'OSNOVNA PLAČA'!#REF!,"")</f>
        <v>#REF!</v>
      </c>
    </row>
    <row r="320" spans="22:25" x14ac:dyDescent="0.2">
      <c r="V320" t="e">
        <f t="shared" si="4"/>
        <v>#REF!</v>
      </c>
      <c r="W320">
        <v>305</v>
      </c>
      <c r="Y320" s="228" t="e">
        <f>IF(LEN('OSNOVNA PLAČA'!#REF!)&gt;0&gt;0,'OSNOVNA PLAČA'!#REF!,"")</f>
        <v>#REF!</v>
      </c>
    </row>
    <row r="321" spans="22:25" x14ac:dyDescent="0.2">
      <c r="V321" t="e">
        <f t="shared" si="4"/>
        <v>#REF!</v>
      </c>
      <c r="W321">
        <v>306</v>
      </c>
      <c r="Y321" s="228" t="e">
        <f>IF(LEN('OSNOVNA PLAČA'!#REF!)&gt;0&gt;0,'OSNOVNA PLAČA'!#REF!,"")</f>
        <v>#REF!</v>
      </c>
    </row>
    <row r="322" spans="22:25" x14ac:dyDescent="0.2">
      <c r="V322" t="e">
        <f t="shared" si="4"/>
        <v>#REF!</v>
      </c>
      <c r="W322">
        <v>307</v>
      </c>
      <c r="Y322" s="228" t="e">
        <f>IF(LEN('OSNOVNA PLAČA'!#REF!)&gt;0&gt;0,'OSNOVNA PLAČA'!#REF!,"")</f>
        <v>#REF!</v>
      </c>
    </row>
    <row r="323" spans="22:25" x14ac:dyDescent="0.2">
      <c r="V323" t="e">
        <f t="shared" si="4"/>
        <v>#REF!</v>
      </c>
      <c r="W323">
        <v>308</v>
      </c>
      <c r="Y323" s="228" t="e">
        <f>IF(LEN('OSNOVNA PLAČA'!#REF!)&gt;0&gt;0,'OSNOVNA PLAČA'!#REF!,"")</f>
        <v>#REF!</v>
      </c>
    </row>
    <row r="324" spans="22:25" x14ac:dyDescent="0.2">
      <c r="V324" t="e">
        <f t="shared" si="4"/>
        <v>#REF!</v>
      </c>
      <c r="W324">
        <v>309</v>
      </c>
      <c r="Y324" s="228" t="e">
        <f>IF(LEN('OSNOVNA PLAČA'!#REF!)&gt;0&gt;0,'OSNOVNA PLAČA'!#REF!,"")</f>
        <v>#REF!</v>
      </c>
    </row>
    <row r="325" spans="22:25" x14ac:dyDescent="0.2">
      <c r="V325" t="e">
        <f t="shared" si="4"/>
        <v>#REF!</v>
      </c>
      <c r="W325">
        <v>310</v>
      </c>
      <c r="Y325" s="228" t="e">
        <f>IF(LEN('OSNOVNA PLAČA'!#REF!)&gt;0&gt;0,'OSNOVNA PLAČA'!#REF!,"")</f>
        <v>#REF!</v>
      </c>
    </row>
    <row r="326" spans="22:25" x14ac:dyDescent="0.2">
      <c r="V326" t="e">
        <f t="shared" si="4"/>
        <v>#REF!</v>
      </c>
      <c r="W326">
        <v>311</v>
      </c>
      <c r="Y326" s="228" t="e">
        <f>IF(LEN('OSNOVNA PLAČA'!#REF!)&gt;0&gt;0,'OSNOVNA PLAČA'!#REF!,"")</f>
        <v>#REF!</v>
      </c>
    </row>
    <row r="327" spans="22:25" x14ac:dyDescent="0.2">
      <c r="V327" t="e">
        <f t="shared" si="4"/>
        <v>#REF!</v>
      </c>
      <c r="W327">
        <v>312</v>
      </c>
      <c r="Y327" s="228" t="e">
        <f>IF(LEN('OSNOVNA PLAČA'!#REF!)&gt;0&gt;0,'OSNOVNA PLAČA'!#REF!,"")</f>
        <v>#REF!</v>
      </c>
    </row>
    <row r="328" spans="22:25" x14ac:dyDescent="0.2">
      <c r="V328" t="e">
        <f t="shared" si="4"/>
        <v>#REF!</v>
      </c>
      <c r="W328">
        <v>313</v>
      </c>
      <c r="Y328" s="228" t="e">
        <f>IF(LEN('OSNOVNA PLAČA'!#REF!)&gt;0&gt;0,'OSNOVNA PLAČA'!#REF!,"")</f>
        <v>#REF!</v>
      </c>
    </row>
    <row r="329" spans="22:25" x14ac:dyDescent="0.2">
      <c r="V329" t="e">
        <f t="shared" si="4"/>
        <v>#REF!</v>
      </c>
      <c r="W329">
        <v>314</v>
      </c>
      <c r="Y329" s="228" t="e">
        <f>IF(LEN('OSNOVNA PLAČA'!#REF!)&gt;0&gt;0,'OSNOVNA PLAČA'!#REF!,"")</f>
        <v>#REF!</v>
      </c>
    </row>
    <row r="330" spans="22:25" x14ac:dyDescent="0.2">
      <c r="V330" t="e">
        <f t="shared" si="4"/>
        <v>#REF!</v>
      </c>
      <c r="W330">
        <v>315</v>
      </c>
      <c r="Y330" s="228" t="e">
        <f>IF(LEN('OSNOVNA PLAČA'!#REF!)&gt;0&gt;0,'OSNOVNA PLAČA'!#REF!,"")</f>
        <v>#REF!</v>
      </c>
    </row>
    <row r="331" spans="22:25" x14ac:dyDescent="0.2">
      <c r="V331" t="e">
        <f t="shared" si="4"/>
        <v>#REF!</v>
      </c>
      <c r="W331">
        <v>316</v>
      </c>
      <c r="Y331" s="228" t="e">
        <f>IF(LEN('OSNOVNA PLAČA'!#REF!)&gt;0&gt;0,'OSNOVNA PLAČA'!#REF!,"")</f>
        <v>#REF!</v>
      </c>
    </row>
    <row r="332" spans="22:25" x14ac:dyDescent="0.2">
      <c r="V332" t="e">
        <f t="shared" si="4"/>
        <v>#REF!</v>
      </c>
      <c r="W332">
        <v>317</v>
      </c>
      <c r="Y332" s="228" t="e">
        <f>IF(LEN('OSNOVNA PLAČA'!#REF!)&gt;0&gt;0,'OSNOVNA PLAČA'!#REF!,"")</f>
        <v>#REF!</v>
      </c>
    </row>
    <row r="333" spans="22:25" x14ac:dyDescent="0.2">
      <c r="V333" t="e">
        <f t="shared" si="4"/>
        <v>#REF!</v>
      </c>
      <c r="W333">
        <v>318</v>
      </c>
      <c r="Y333" s="228" t="e">
        <f>IF(LEN('OSNOVNA PLAČA'!#REF!)&gt;0&gt;0,'OSNOVNA PLAČA'!#REF!,"")</f>
        <v>#REF!</v>
      </c>
    </row>
    <row r="334" spans="22:25" x14ac:dyDescent="0.2">
      <c r="V334" t="e">
        <f t="shared" si="4"/>
        <v>#REF!</v>
      </c>
      <c r="W334">
        <v>319</v>
      </c>
      <c r="Y334" s="228" t="e">
        <f>IF(LEN('OSNOVNA PLAČA'!#REF!)&gt;0&gt;0,'OSNOVNA PLAČA'!#REF!,"")</f>
        <v>#REF!</v>
      </c>
    </row>
    <row r="335" spans="22:25" x14ac:dyDescent="0.2">
      <c r="V335" t="e">
        <f t="shared" si="4"/>
        <v>#REF!</v>
      </c>
      <c r="W335">
        <v>320</v>
      </c>
      <c r="Y335" s="228" t="e">
        <f>IF(LEN('OSNOVNA PLAČA'!#REF!)&gt;0&gt;0,'OSNOVNA PLAČA'!#REF!,"")</f>
        <v>#REF!</v>
      </c>
    </row>
    <row r="336" spans="22:25" x14ac:dyDescent="0.2">
      <c r="V336" t="e">
        <f t="shared" si="4"/>
        <v>#REF!</v>
      </c>
      <c r="W336">
        <v>321</v>
      </c>
      <c r="Y336" s="228" t="e">
        <f>IF(LEN('OSNOVNA PLAČA'!#REF!)&gt;0&gt;0,'OSNOVNA PLAČA'!#REF!,"")</f>
        <v>#REF!</v>
      </c>
    </row>
    <row r="337" spans="22:25" x14ac:dyDescent="0.2">
      <c r="V337" t="e">
        <f t="shared" ref="V337:V400" si="5">IF(LEN(Y337)&gt;0,CONCATENATE(TEXT(W337,0),"   ",Y337),"")</f>
        <v>#REF!</v>
      </c>
      <c r="W337">
        <v>322</v>
      </c>
      <c r="Y337" s="228" t="e">
        <f>IF(LEN('OSNOVNA PLAČA'!#REF!)&gt;0&gt;0,'OSNOVNA PLAČA'!#REF!,"")</f>
        <v>#REF!</v>
      </c>
    </row>
    <row r="338" spans="22:25" x14ac:dyDescent="0.2">
      <c r="V338" t="e">
        <f t="shared" si="5"/>
        <v>#REF!</v>
      </c>
      <c r="W338">
        <v>323</v>
      </c>
      <c r="Y338" s="228" t="e">
        <f>IF(LEN('OSNOVNA PLAČA'!#REF!)&gt;0&gt;0,'OSNOVNA PLAČA'!#REF!,"")</f>
        <v>#REF!</v>
      </c>
    </row>
    <row r="339" spans="22:25" x14ac:dyDescent="0.2">
      <c r="V339" t="e">
        <f t="shared" si="5"/>
        <v>#REF!</v>
      </c>
      <c r="W339">
        <v>324</v>
      </c>
      <c r="Y339" s="228" t="e">
        <f>IF(LEN('OSNOVNA PLAČA'!#REF!)&gt;0&gt;0,'OSNOVNA PLAČA'!#REF!,"")</f>
        <v>#REF!</v>
      </c>
    </row>
    <row r="340" spans="22:25" x14ac:dyDescent="0.2">
      <c r="V340" t="e">
        <f t="shared" si="5"/>
        <v>#REF!</v>
      </c>
      <c r="W340">
        <v>325</v>
      </c>
      <c r="Y340" s="228" t="e">
        <f>IF(LEN('OSNOVNA PLAČA'!#REF!)&gt;0&gt;0,'OSNOVNA PLAČA'!#REF!,"")</f>
        <v>#REF!</v>
      </c>
    </row>
    <row r="341" spans="22:25" x14ac:dyDescent="0.2">
      <c r="V341" t="e">
        <f t="shared" si="5"/>
        <v>#REF!</v>
      </c>
      <c r="W341">
        <v>326</v>
      </c>
      <c r="Y341" s="228" t="e">
        <f>IF(LEN('OSNOVNA PLAČA'!#REF!)&gt;0&gt;0,'OSNOVNA PLAČA'!#REF!,"")</f>
        <v>#REF!</v>
      </c>
    </row>
    <row r="342" spans="22:25" x14ac:dyDescent="0.2">
      <c r="V342" t="e">
        <f t="shared" si="5"/>
        <v>#REF!</v>
      </c>
      <c r="W342">
        <v>327</v>
      </c>
      <c r="Y342" s="228" t="e">
        <f>IF(LEN('OSNOVNA PLAČA'!#REF!)&gt;0&gt;0,'OSNOVNA PLAČA'!#REF!,"")</f>
        <v>#REF!</v>
      </c>
    </row>
    <row r="343" spans="22:25" x14ac:dyDescent="0.2">
      <c r="V343" t="e">
        <f t="shared" si="5"/>
        <v>#REF!</v>
      </c>
      <c r="W343">
        <v>328</v>
      </c>
      <c r="Y343" s="228" t="e">
        <f>IF(LEN('OSNOVNA PLAČA'!#REF!)&gt;0&gt;0,'OSNOVNA PLAČA'!#REF!,"")</f>
        <v>#REF!</v>
      </c>
    </row>
    <row r="344" spans="22:25" x14ac:dyDescent="0.2">
      <c r="V344" t="e">
        <f t="shared" si="5"/>
        <v>#REF!</v>
      </c>
      <c r="W344">
        <v>329</v>
      </c>
      <c r="Y344" s="228" t="e">
        <f>IF(LEN('OSNOVNA PLAČA'!#REF!)&gt;0&gt;0,'OSNOVNA PLAČA'!#REF!,"")</f>
        <v>#REF!</v>
      </c>
    </row>
    <row r="345" spans="22:25" x14ac:dyDescent="0.2">
      <c r="V345" t="e">
        <f t="shared" si="5"/>
        <v>#REF!</v>
      </c>
      <c r="W345">
        <v>330</v>
      </c>
      <c r="Y345" s="228" t="e">
        <f>IF(LEN('OSNOVNA PLAČA'!#REF!)&gt;0&gt;0,'OSNOVNA PLAČA'!#REF!,"")</f>
        <v>#REF!</v>
      </c>
    </row>
    <row r="346" spans="22:25" x14ac:dyDescent="0.2">
      <c r="V346" t="e">
        <f t="shared" si="5"/>
        <v>#REF!</v>
      </c>
      <c r="W346">
        <v>331</v>
      </c>
      <c r="Y346" s="228" t="e">
        <f>IF(LEN('OSNOVNA PLAČA'!#REF!)&gt;0&gt;0,'OSNOVNA PLAČA'!#REF!,"")</f>
        <v>#REF!</v>
      </c>
    </row>
    <row r="347" spans="22:25" x14ac:dyDescent="0.2">
      <c r="V347" t="e">
        <f t="shared" si="5"/>
        <v>#REF!</v>
      </c>
      <c r="W347">
        <v>332</v>
      </c>
      <c r="Y347" s="228" t="e">
        <f>IF(LEN('OSNOVNA PLAČA'!#REF!)&gt;0&gt;0,'OSNOVNA PLAČA'!#REF!,"")</f>
        <v>#REF!</v>
      </c>
    </row>
    <row r="348" spans="22:25" x14ac:dyDescent="0.2">
      <c r="V348" t="e">
        <f t="shared" si="5"/>
        <v>#REF!</v>
      </c>
      <c r="W348">
        <v>333</v>
      </c>
      <c r="Y348" s="228" t="e">
        <f>IF(LEN('OSNOVNA PLAČA'!#REF!)&gt;0&gt;0,'OSNOVNA PLAČA'!#REF!,"")</f>
        <v>#REF!</v>
      </c>
    </row>
    <row r="349" spans="22:25" x14ac:dyDescent="0.2">
      <c r="V349" t="e">
        <f t="shared" si="5"/>
        <v>#REF!</v>
      </c>
      <c r="W349">
        <v>334</v>
      </c>
      <c r="Y349" s="228" t="e">
        <f>IF(LEN('OSNOVNA PLAČA'!#REF!)&gt;0&gt;0,'OSNOVNA PLAČA'!#REF!,"")</f>
        <v>#REF!</v>
      </c>
    </row>
    <row r="350" spans="22:25" x14ac:dyDescent="0.2">
      <c r="V350" t="e">
        <f t="shared" si="5"/>
        <v>#REF!</v>
      </c>
      <c r="W350">
        <v>335</v>
      </c>
      <c r="Y350" s="228" t="e">
        <f>IF(LEN('OSNOVNA PLAČA'!#REF!)&gt;0&gt;0,'OSNOVNA PLAČA'!#REF!,"")</f>
        <v>#REF!</v>
      </c>
    </row>
    <row r="351" spans="22:25" x14ac:dyDescent="0.2">
      <c r="V351" t="e">
        <f t="shared" si="5"/>
        <v>#REF!</v>
      </c>
      <c r="W351">
        <v>336</v>
      </c>
      <c r="Y351" s="228" t="e">
        <f>IF(LEN('OSNOVNA PLAČA'!#REF!)&gt;0&gt;0,'OSNOVNA PLAČA'!#REF!,"")</f>
        <v>#REF!</v>
      </c>
    </row>
    <row r="352" spans="22:25" x14ac:dyDescent="0.2">
      <c r="V352" t="e">
        <f t="shared" si="5"/>
        <v>#REF!</v>
      </c>
      <c r="W352">
        <v>337</v>
      </c>
      <c r="Y352" s="228" t="e">
        <f>IF(LEN('OSNOVNA PLAČA'!#REF!)&gt;0&gt;0,'OSNOVNA PLAČA'!#REF!,"")</f>
        <v>#REF!</v>
      </c>
    </row>
    <row r="353" spans="22:25" x14ac:dyDescent="0.2">
      <c r="V353" t="e">
        <f t="shared" si="5"/>
        <v>#REF!</v>
      </c>
      <c r="W353">
        <v>338</v>
      </c>
      <c r="Y353" s="228" t="e">
        <f>IF(LEN('OSNOVNA PLAČA'!#REF!)&gt;0&gt;0,'OSNOVNA PLAČA'!#REF!,"")</f>
        <v>#REF!</v>
      </c>
    </row>
    <row r="354" spans="22:25" x14ac:dyDescent="0.2">
      <c r="V354" t="e">
        <f t="shared" si="5"/>
        <v>#REF!</v>
      </c>
      <c r="W354">
        <v>339</v>
      </c>
      <c r="Y354" s="228" t="e">
        <f>IF(LEN('OSNOVNA PLAČA'!#REF!)&gt;0&gt;0,'OSNOVNA PLAČA'!#REF!,"")</f>
        <v>#REF!</v>
      </c>
    </row>
    <row r="355" spans="22:25" x14ac:dyDescent="0.2">
      <c r="V355" t="e">
        <f t="shared" si="5"/>
        <v>#REF!</v>
      </c>
      <c r="W355">
        <v>340</v>
      </c>
      <c r="Y355" s="228" t="e">
        <f>IF(LEN('OSNOVNA PLAČA'!#REF!)&gt;0&gt;0,'OSNOVNA PLAČA'!#REF!,"")</f>
        <v>#REF!</v>
      </c>
    </row>
    <row r="356" spans="22:25" x14ac:dyDescent="0.2">
      <c r="V356" t="e">
        <f t="shared" si="5"/>
        <v>#REF!</v>
      </c>
      <c r="W356">
        <v>341</v>
      </c>
      <c r="Y356" s="228" t="e">
        <f>IF(LEN('OSNOVNA PLAČA'!#REF!)&gt;0&gt;0,'OSNOVNA PLAČA'!#REF!,"")</f>
        <v>#REF!</v>
      </c>
    </row>
    <row r="357" spans="22:25" x14ac:dyDescent="0.2">
      <c r="V357" t="e">
        <f t="shared" si="5"/>
        <v>#REF!</v>
      </c>
      <c r="W357">
        <v>342</v>
      </c>
      <c r="Y357" s="228" t="e">
        <f>IF(LEN('OSNOVNA PLAČA'!#REF!)&gt;0&gt;0,'OSNOVNA PLAČA'!#REF!,"")</f>
        <v>#REF!</v>
      </c>
    </row>
    <row r="358" spans="22:25" x14ac:dyDescent="0.2">
      <c r="V358" t="e">
        <f t="shared" si="5"/>
        <v>#REF!</v>
      </c>
      <c r="W358">
        <v>343</v>
      </c>
      <c r="Y358" s="228" t="e">
        <f>IF(LEN('OSNOVNA PLAČA'!#REF!)&gt;0&gt;0,'OSNOVNA PLAČA'!#REF!,"")</f>
        <v>#REF!</v>
      </c>
    </row>
    <row r="359" spans="22:25" x14ac:dyDescent="0.2">
      <c r="V359" t="e">
        <f t="shared" si="5"/>
        <v>#REF!</v>
      </c>
      <c r="W359">
        <v>344</v>
      </c>
      <c r="Y359" s="228" t="e">
        <f>IF(LEN('OSNOVNA PLAČA'!#REF!)&gt;0&gt;0,'OSNOVNA PLAČA'!#REF!,"")</f>
        <v>#REF!</v>
      </c>
    </row>
    <row r="360" spans="22:25" x14ac:dyDescent="0.2">
      <c r="V360" t="e">
        <f t="shared" si="5"/>
        <v>#REF!</v>
      </c>
      <c r="W360">
        <v>345</v>
      </c>
      <c r="Y360" s="228" t="e">
        <f>IF(LEN('OSNOVNA PLAČA'!#REF!)&gt;0&gt;0,'OSNOVNA PLAČA'!#REF!,"")</f>
        <v>#REF!</v>
      </c>
    </row>
    <row r="361" spans="22:25" x14ac:dyDescent="0.2">
      <c r="V361" t="e">
        <f t="shared" si="5"/>
        <v>#REF!</v>
      </c>
      <c r="W361">
        <v>346</v>
      </c>
      <c r="Y361" s="228" t="e">
        <f>IF(LEN('OSNOVNA PLAČA'!#REF!)&gt;0&gt;0,'OSNOVNA PLAČA'!#REF!,"")</f>
        <v>#REF!</v>
      </c>
    </row>
    <row r="362" spans="22:25" x14ac:dyDescent="0.2">
      <c r="V362" t="e">
        <f t="shared" si="5"/>
        <v>#REF!</v>
      </c>
      <c r="W362">
        <v>347</v>
      </c>
      <c r="Y362" s="228" t="e">
        <f>IF(LEN('OSNOVNA PLAČA'!#REF!)&gt;0&gt;0,'OSNOVNA PLAČA'!#REF!,"")</f>
        <v>#REF!</v>
      </c>
    </row>
    <row r="363" spans="22:25" x14ac:dyDescent="0.2">
      <c r="V363" t="e">
        <f t="shared" si="5"/>
        <v>#REF!</v>
      </c>
      <c r="W363">
        <v>348</v>
      </c>
      <c r="Y363" s="228" t="e">
        <f>IF(LEN('OSNOVNA PLAČA'!#REF!)&gt;0&gt;0,'OSNOVNA PLAČA'!#REF!,"")</f>
        <v>#REF!</v>
      </c>
    </row>
    <row r="364" spans="22:25" x14ac:dyDescent="0.2">
      <c r="V364" t="e">
        <f t="shared" si="5"/>
        <v>#REF!</v>
      </c>
      <c r="W364">
        <v>349</v>
      </c>
      <c r="Y364" s="228" t="e">
        <f>IF(LEN('OSNOVNA PLAČA'!#REF!)&gt;0&gt;0,'OSNOVNA PLAČA'!#REF!,"")</f>
        <v>#REF!</v>
      </c>
    </row>
    <row r="365" spans="22:25" x14ac:dyDescent="0.2">
      <c r="V365" t="e">
        <f t="shared" si="5"/>
        <v>#REF!</v>
      </c>
      <c r="W365">
        <v>350</v>
      </c>
      <c r="Y365" s="228" t="e">
        <f>IF(LEN('OSNOVNA PLAČA'!#REF!)&gt;0&gt;0,'OSNOVNA PLAČA'!#REF!,"")</f>
        <v>#REF!</v>
      </c>
    </row>
    <row r="366" spans="22:25" x14ac:dyDescent="0.2">
      <c r="V366" t="e">
        <f t="shared" si="5"/>
        <v>#REF!</v>
      </c>
      <c r="W366">
        <v>351</v>
      </c>
      <c r="Y366" s="228" t="e">
        <f>IF(LEN('OSNOVNA PLAČA'!#REF!)&gt;0&gt;0,'OSNOVNA PLAČA'!#REF!,"")</f>
        <v>#REF!</v>
      </c>
    </row>
    <row r="367" spans="22:25" x14ac:dyDescent="0.2">
      <c r="V367" t="e">
        <f t="shared" si="5"/>
        <v>#REF!</v>
      </c>
      <c r="W367">
        <v>352</v>
      </c>
      <c r="Y367" s="228" t="e">
        <f>IF(LEN('OSNOVNA PLAČA'!#REF!)&gt;0&gt;0,'OSNOVNA PLAČA'!#REF!,"")</f>
        <v>#REF!</v>
      </c>
    </row>
    <row r="368" spans="22:25" x14ac:dyDescent="0.2">
      <c r="V368" t="e">
        <f t="shared" si="5"/>
        <v>#REF!</v>
      </c>
      <c r="W368">
        <v>353</v>
      </c>
      <c r="Y368" s="228" t="e">
        <f>IF(LEN('OSNOVNA PLAČA'!#REF!)&gt;0&gt;0,'OSNOVNA PLAČA'!#REF!,"")</f>
        <v>#REF!</v>
      </c>
    </row>
    <row r="369" spans="22:25" x14ac:dyDescent="0.2">
      <c r="V369" t="e">
        <f t="shared" si="5"/>
        <v>#REF!</v>
      </c>
      <c r="W369">
        <v>354</v>
      </c>
      <c r="Y369" s="228" t="e">
        <f>IF(LEN('OSNOVNA PLAČA'!#REF!)&gt;0&gt;0,'OSNOVNA PLAČA'!#REF!,"")</f>
        <v>#REF!</v>
      </c>
    </row>
    <row r="370" spans="22:25" x14ac:dyDescent="0.2">
      <c r="V370" t="e">
        <f t="shared" si="5"/>
        <v>#REF!</v>
      </c>
      <c r="W370">
        <v>355</v>
      </c>
      <c r="Y370" s="228" t="e">
        <f>IF(LEN('OSNOVNA PLAČA'!#REF!)&gt;0&gt;0,'OSNOVNA PLAČA'!#REF!,"")</f>
        <v>#REF!</v>
      </c>
    </row>
    <row r="371" spans="22:25" x14ac:dyDescent="0.2">
      <c r="V371" t="e">
        <f t="shared" si="5"/>
        <v>#REF!</v>
      </c>
      <c r="W371">
        <v>356</v>
      </c>
      <c r="Y371" s="228" t="e">
        <f>IF(LEN('OSNOVNA PLAČA'!#REF!)&gt;0&gt;0,'OSNOVNA PLAČA'!#REF!,"")</f>
        <v>#REF!</v>
      </c>
    </row>
    <row r="372" spans="22:25" x14ac:dyDescent="0.2">
      <c r="V372" t="e">
        <f t="shared" si="5"/>
        <v>#REF!</v>
      </c>
      <c r="W372">
        <v>357</v>
      </c>
      <c r="Y372" s="228" t="e">
        <f>IF(LEN('OSNOVNA PLAČA'!#REF!)&gt;0&gt;0,'OSNOVNA PLAČA'!#REF!,"")</f>
        <v>#REF!</v>
      </c>
    </row>
    <row r="373" spans="22:25" x14ac:dyDescent="0.2">
      <c r="V373" t="e">
        <f t="shared" si="5"/>
        <v>#REF!</v>
      </c>
      <c r="W373">
        <v>358</v>
      </c>
      <c r="Y373" s="228" t="e">
        <f>IF(LEN('OSNOVNA PLAČA'!#REF!)&gt;0&gt;0,'OSNOVNA PLAČA'!#REF!,"")</f>
        <v>#REF!</v>
      </c>
    </row>
    <row r="374" spans="22:25" x14ac:dyDescent="0.2">
      <c r="V374" t="e">
        <f t="shared" si="5"/>
        <v>#REF!</v>
      </c>
      <c r="W374">
        <v>359</v>
      </c>
      <c r="Y374" s="228" t="e">
        <f>IF(LEN('OSNOVNA PLAČA'!#REF!)&gt;0&gt;0,'OSNOVNA PLAČA'!#REF!,"")</f>
        <v>#REF!</v>
      </c>
    </row>
    <row r="375" spans="22:25" x14ac:dyDescent="0.2">
      <c r="V375" t="e">
        <f t="shared" si="5"/>
        <v>#REF!</v>
      </c>
      <c r="W375">
        <v>360</v>
      </c>
      <c r="Y375" s="228" t="e">
        <f>IF(LEN('OSNOVNA PLAČA'!#REF!)&gt;0&gt;0,'OSNOVNA PLAČA'!#REF!,"")</f>
        <v>#REF!</v>
      </c>
    </row>
    <row r="376" spans="22:25" x14ac:dyDescent="0.2">
      <c r="V376" t="e">
        <f t="shared" si="5"/>
        <v>#REF!</v>
      </c>
      <c r="W376">
        <v>361</v>
      </c>
      <c r="Y376" s="228" t="e">
        <f>IF(LEN('OSNOVNA PLAČA'!#REF!)&gt;0&gt;0,'OSNOVNA PLAČA'!#REF!,"")</f>
        <v>#REF!</v>
      </c>
    </row>
    <row r="377" spans="22:25" x14ac:dyDescent="0.2">
      <c r="V377" t="e">
        <f t="shared" si="5"/>
        <v>#REF!</v>
      </c>
      <c r="W377">
        <v>362</v>
      </c>
      <c r="Y377" s="228" t="e">
        <f>IF(LEN('OSNOVNA PLAČA'!#REF!)&gt;0&gt;0,'OSNOVNA PLAČA'!#REF!,"")</f>
        <v>#REF!</v>
      </c>
    </row>
    <row r="378" spans="22:25" x14ac:dyDescent="0.2">
      <c r="V378" t="e">
        <f t="shared" si="5"/>
        <v>#REF!</v>
      </c>
      <c r="W378">
        <v>363</v>
      </c>
      <c r="Y378" s="228" t="e">
        <f>IF(LEN('OSNOVNA PLAČA'!#REF!)&gt;0&gt;0,'OSNOVNA PLAČA'!#REF!,"")</f>
        <v>#REF!</v>
      </c>
    </row>
    <row r="379" spans="22:25" x14ac:dyDescent="0.2">
      <c r="V379" t="e">
        <f t="shared" si="5"/>
        <v>#REF!</v>
      </c>
      <c r="W379">
        <v>364</v>
      </c>
      <c r="Y379" s="228" t="e">
        <f>IF(LEN('OSNOVNA PLAČA'!#REF!)&gt;0&gt;0,'OSNOVNA PLAČA'!#REF!,"")</f>
        <v>#REF!</v>
      </c>
    </row>
    <row r="380" spans="22:25" x14ac:dyDescent="0.2">
      <c r="V380" t="e">
        <f t="shared" si="5"/>
        <v>#REF!</v>
      </c>
      <c r="W380">
        <v>365</v>
      </c>
      <c r="Y380" s="228" t="e">
        <f>IF(LEN('OSNOVNA PLAČA'!#REF!)&gt;0&gt;0,'OSNOVNA PLAČA'!#REF!,"")</f>
        <v>#REF!</v>
      </c>
    </row>
    <row r="381" spans="22:25" x14ac:dyDescent="0.2">
      <c r="V381" t="e">
        <f t="shared" si="5"/>
        <v>#REF!</v>
      </c>
      <c r="W381">
        <v>366</v>
      </c>
      <c r="Y381" s="228" t="e">
        <f>IF(LEN('OSNOVNA PLAČA'!#REF!)&gt;0&gt;0,'OSNOVNA PLAČA'!#REF!,"")</f>
        <v>#REF!</v>
      </c>
    </row>
    <row r="382" spans="22:25" x14ac:dyDescent="0.2">
      <c r="V382" t="e">
        <f t="shared" si="5"/>
        <v>#REF!</v>
      </c>
      <c r="W382">
        <v>367</v>
      </c>
      <c r="Y382" s="228" t="e">
        <f>IF(LEN('OSNOVNA PLAČA'!#REF!)&gt;0&gt;0,'OSNOVNA PLAČA'!#REF!,"")</f>
        <v>#REF!</v>
      </c>
    </row>
    <row r="383" spans="22:25" x14ac:dyDescent="0.2">
      <c r="V383" t="e">
        <f t="shared" si="5"/>
        <v>#REF!</v>
      </c>
      <c r="W383">
        <v>368</v>
      </c>
      <c r="Y383" s="228" t="e">
        <f>IF(LEN('OSNOVNA PLAČA'!#REF!)&gt;0&gt;0,'OSNOVNA PLAČA'!#REF!,"")</f>
        <v>#REF!</v>
      </c>
    </row>
    <row r="384" spans="22:25" x14ac:dyDescent="0.2">
      <c r="V384" t="e">
        <f t="shared" si="5"/>
        <v>#REF!</v>
      </c>
      <c r="W384">
        <v>369</v>
      </c>
      <c r="Y384" s="228" t="e">
        <f>IF(LEN('OSNOVNA PLAČA'!#REF!)&gt;0&gt;0,'OSNOVNA PLAČA'!#REF!,"")</f>
        <v>#REF!</v>
      </c>
    </row>
    <row r="385" spans="22:25" x14ac:dyDescent="0.2">
      <c r="V385" t="e">
        <f t="shared" si="5"/>
        <v>#REF!</v>
      </c>
      <c r="W385">
        <v>370</v>
      </c>
      <c r="Y385" s="228" t="e">
        <f>IF(LEN('OSNOVNA PLAČA'!#REF!)&gt;0&gt;0,'OSNOVNA PLAČA'!#REF!,"")</f>
        <v>#REF!</v>
      </c>
    </row>
    <row r="386" spans="22:25" x14ac:dyDescent="0.2">
      <c r="V386" t="e">
        <f t="shared" si="5"/>
        <v>#REF!</v>
      </c>
      <c r="W386">
        <v>371</v>
      </c>
      <c r="Y386" s="228" t="e">
        <f>IF(LEN('OSNOVNA PLAČA'!#REF!)&gt;0&gt;0,'OSNOVNA PLAČA'!#REF!,"")</f>
        <v>#REF!</v>
      </c>
    </row>
    <row r="387" spans="22:25" x14ac:dyDescent="0.2">
      <c r="V387" t="e">
        <f t="shared" si="5"/>
        <v>#REF!</v>
      </c>
      <c r="W387">
        <v>372</v>
      </c>
      <c r="Y387" s="228" t="e">
        <f>IF(LEN('OSNOVNA PLAČA'!#REF!)&gt;0&gt;0,'OSNOVNA PLAČA'!#REF!,"")</f>
        <v>#REF!</v>
      </c>
    </row>
    <row r="388" spans="22:25" x14ac:dyDescent="0.2">
      <c r="V388" t="e">
        <f t="shared" si="5"/>
        <v>#REF!</v>
      </c>
      <c r="W388">
        <v>373</v>
      </c>
      <c r="Y388" s="228" t="e">
        <f>IF(LEN('OSNOVNA PLAČA'!#REF!)&gt;0&gt;0,'OSNOVNA PLAČA'!#REF!,"")</f>
        <v>#REF!</v>
      </c>
    </row>
    <row r="389" spans="22:25" x14ac:dyDescent="0.2">
      <c r="V389" t="e">
        <f t="shared" si="5"/>
        <v>#REF!</v>
      </c>
      <c r="W389">
        <v>374</v>
      </c>
      <c r="Y389" s="228" t="e">
        <f>IF(LEN('OSNOVNA PLAČA'!#REF!)&gt;0&gt;0,'OSNOVNA PLAČA'!#REF!,"")</f>
        <v>#REF!</v>
      </c>
    </row>
    <row r="390" spans="22:25" x14ac:dyDescent="0.2">
      <c r="V390" t="e">
        <f t="shared" si="5"/>
        <v>#REF!</v>
      </c>
      <c r="W390">
        <v>375</v>
      </c>
      <c r="Y390" s="228" t="e">
        <f>IF(LEN('OSNOVNA PLAČA'!#REF!)&gt;0&gt;0,'OSNOVNA PLAČA'!#REF!,"")</f>
        <v>#REF!</v>
      </c>
    </row>
    <row r="391" spans="22:25" x14ac:dyDescent="0.2">
      <c r="V391" t="e">
        <f t="shared" si="5"/>
        <v>#REF!</v>
      </c>
      <c r="W391">
        <v>376</v>
      </c>
      <c r="Y391" s="228" t="e">
        <f>IF(LEN('OSNOVNA PLAČA'!#REF!)&gt;0&gt;0,'OSNOVNA PLAČA'!#REF!,"")</f>
        <v>#REF!</v>
      </c>
    </row>
    <row r="392" spans="22:25" x14ac:dyDescent="0.2">
      <c r="V392" t="e">
        <f t="shared" si="5"/>
        <v>#REF!</v>
      </c>
      <c r="W392">
        <v>377</v>
      </c>
      <c r="Y392" s="228" t="e">
        <f>IF(LEN('OSNOVNA PLAČA'!#REF!)&gt;0&gt;0,'OSNOVNA PLAČA'!#REF!,"")</f>
        <v>#REF!</v>
      </c>
    </row>
    <row r="393" spans="22:25" x14ac:dyDescent="0.2">
      <c r="V393" t="e">
        <f t="shared" si="5"/>
        <v>#REF!</v>
      </c>
      <c r="W393">
        <v>378</v>
      </c>
      <c r="Y393" s="228" t="e">
        <f>IF(LEN('OSNOVNA PLAČA'!#REF!)&gt;0&gt;0,'OSNOVNA PLAČA'!#REF!,"")</f>
        <v>#REF!</v>
      </c>
    </row>
    <row r="394" spans="22:25" x14ac:dyDescent="0.2">
      <c r="V394" t="e">
        <f t="shared" si="5"/>
        <v>#REF!</v>
      </c>
      <c r="W394">
        <v>379</v>
      </c>
      <c r="Y394" s="228" t="e">
        <f>IF(LEN('OSNOVNA PLAČA'!#REF!)&gt;0&gt;0,'OSNOVNA PLAČA'!#REF!,"")</f>
        <v>#REF!</v>
      </c>
    </row>
    <row r="395" spans="22:25" x14ac:dyDescent="0.2">
      <c r="V395" t="e">
        <f t="shared" si="5"/>
        <v>#REF!</v>
      </c>
      <c r="W395">
        <v>380</v>
      </c>
      <c r="Y395" s="228" t="e">
        <f>IF(LEN('OSNOVNA PLAČA'!#REF!)&gt;0&gt;0,'OSNOVNA PLAČA'!#REF!,"")</f>
        <v>#REF!</v>
      </c>
    </row>
    <row r="396" spans="22:25" x14ac:dyDescent="0.2">
      <c r="V396" t="e">
        <f t="shared" si="5"/>
        <v>#REF!</v>
      </c>
      <c r="W396">
        <v>381</v>
      </c>
      <c r="Y396" s="228" t="e">
        <f>IF(LEN('OSNOVNA PLAČA'!#REF!)&gt;0&gt;0,'OSNOVNA PLAČA'!#REF!,"")</f>
        <v>#REF!</v>
      </c>
    </row>
    <row r="397" spans="22:25" x14ac:dyDescent="0.2">
      <c r="V397" t="e">
        <f t="shared" si="5"/>
        <v>#REF!</v>
      </c>
      <c r="W397">
        <v>382</v>
      </c>
      <c r="Y397" s="228" t="e">
        <f>IF(LEN('OSNOVNA PLAČA'!#REF!)&gt;0&gt;0,'OSNOVNA PLAČA'!#REF!,"")</f>
        <v>#REF!</v>
      </c>
    </row>
    <row r="398" spans="22:25" x14ac:dyDescent="0.2">
      <c r="V398" t="e">
        <f t="shared" si="5"/>
        <v>#REF!</v>
      </c>
      <c r="W398">
        <v>383</v>
      </c>
      <c r="Y398" s="228" t="e">
        <f>IF(LEN('OSNOVNA PLAČA'!#REF!)&gt;0&gt;0,'OSNOVNA PLAČA'!#REF!,"")</f>
        <v>#REF!</v>
      </c>
    </row>
    <row r="399" spans="22:25" x14ac:dyDescent="0.2">
      <c r="V399" t="e">
        <f t="shared" si="5"/>
        <v>#REF!</v>
      </c>
      <c r="W399">
        <v>384</v>
      </c>
      <c r="Y399" s="228" t="e">
        <f>IF(LEN('OSNOVNA PLAČA'!#REF!)&gt;0&gt;0,'OSNOVNA PLAČA'!#REF!,"")</f>
        <v>#REF!</v>
      </c>
    </row>
    <row r="400" spans="22:25" x14ac:dyDescent="0.2">
      <c r="V400" t="e">
        <f t="shared" si="5"/>
        <v>#REF!</v>
      </c>
      <c r="W400">
        <v>385</v>
      </c>
      <c r="Y400" s="228" t="e">
        <f>IF(LEN('OSNOVNA PLAČA'!#REF!)&gt;0&gt;0,'OSNOVNA PLAČA'!#REF!,"")</f>
        <v>#REF!</v>
      </c>
    </row>
    <row r="401" spans="22:25" x14ac:dyDescent="0.2">
      <c r="V401" t="e">
        <f t="shared" ref="V401:V464" si="6">IF(LEN(Y401)&gt;0,CONCATENATE(TEXT(W401,0),"   ",Y401),"")</f>
        <v>#REF!</v>
      </c>
      <c r="W401">
        <v>386</v>
      </c>
      <c r="Y401" s="228" t="e">
        <f>IF(LEN('OSNOVNA PLAČA'!#REF!)&gt;0&gt;0,'OSNOVNA PLAČA'!#REF!,"")</f>
        <v>#REF!</v>
      </c>
    </row>
    <row r="402" spans="22:25" x14ac:dyDescent="0.2">
      <c r="V402" t="e">
        <f t="shared" si="6"/>
        <v>#REF!</v>
      </c>
      <c r="W402">
        <v>387</v>
      </c>
      <c r="Y402" s="228" t="e">
        <f>IF(LEN('OSNOVNA PLAČA'!#REF!)&gt;0&gt;0,'OSNOVNA PLAČA'!#REF!,"")</f>
        <v>#REF!</v>
      </c>
    </row>
    <row r="403" spans="22:25" x14ac:dyDescent="0.2">
      <c r="V403" t="e">
        <f t="shared" si="6"/>
        <v>#REF!</v>
      </c>
      <c r="W403">
        <v>388</v>
      </c>
      <c r="Y403" s="228" t="e">
        <f>IF(LEN('OSNOVNA PLAČA'!#REF!)&gt;0&gt;0,'OSNOVNA PLAČA'!#REF!,"")</f>
        <v>#REF!</v>
      </c>
    </row>
    <row r="404" spans="22:25" x14ac:dyDescent="0.2">
      <c r="V404" t="e">
        <f t="shared" si="6"/>
        <v>#REF!</v>
      </c>
      <c r="W404">
        <v>389</v>
      </c>
      <c r="Y404" s="228" t="e">
        <f>IF(LEN('OSNOVNA PLAČA'!#REF!)&gt;0&gt;0,'OSNOVNA PLAČA'!#REF!,"")</f>
        <v>#REF!</v>
      </c>
    </row>
    <row r="405" spans="22:25" x14ac:dyDescent="0.2">
      <c r="V405" t="e">
        <f t="shared" si="6"/>
        <v>#REF!</v>
      </c>
      <c r="W405">
        <v>390</v>
      </c>
      <c r="Y405" s="228" t="e">
        <f>IF(LEN('OSNOVNA PLAČA'!#REF!)&gt;0&gt;0,'OSNOVNA PLAČA'!#REF!,"")</f>
        <v>#REF!</v>
      </c>
    </row>
    <row r="406" spans="22:25" x14ac:dyDescent="0.2">
      <c r="V406" t="e">
        <f t="shared" si="6"/>
        <v>#REF!</v>
      </c>
      <c r="W406">
        <v>391</v>
      </c>
      <c r="Y406" s="228" t="e">
        <f>IF(LEN('OSNOVNA PLAČA'!#REF!)&gt;0&gt;0,'OSNOVNA PLAČA'!#REF!,"")</f>
        <v>#REF!</v>
      </c>
    </row>
    <row r="407" spans="22:25" x14ac:dyDescent="0.2">
      <c r="V407" t="e">
        <f t="shared" si="6"/>
        <v>#REF!</v>
      </c>
      <c r="W407">
        <v>392</v>
      </c>
      <c r="Y407" s="228" t="e">
        <f>IF(LEN('OSNOVNA PLAČA'!#REF!)&gt;0&gt;0,'OSNOVNA PLAČA'!#REF!,"")</f>
        <v>#REF!</v>
      </c>
    </row>
    <row r="408" spans="22:25" x14ac:dyDescent="0.2">
      <c r="V408" t="e">
        <f t="shared" si="6"/>
        <v>#REF!</v>
      </c>
      <c r="W408">
        <v>393</v>
      </c>
      <c r="Y408" s="228" t="e">
        <f>IF(LEN('OSNOVNA PLAČA'!#REF!)&gt;0&gt;0,'OSNOVNA PLAČA'!#REF!,"")</f>
        <v>#REF!</v>
      </c>
    </row>
    <row r="409" spans="22:25" x14ac:dyDescent="0.2">
      <c r="V409" t="e">
        <f t="shared" si="6"/>
        <v>#REF!</v>
      </c>
      <c r="W409">
        <v>394</v>
      </c>
      <c r="Y409" s="228" t="e">
        <f>IF(LEN('OSNOVNA PLAČA'!#REF!)&gt;0&gt;0,'OSNOVNA PLAČA'!#REF!,"")</f>
        <v>#REF!</v>
      </c>
    </row>
    <row r="410" spans="22:25" x14ac:dyDescent="0.2">
      <c r="V410" t="e">
        <f t="shared" si="6"/>
        <v>#REF!</v>
      </c>
      <c r="W410">
        <v>395</v>
      </c>
      <c r="Y410" s="228" t="e">
        <f>IF(LEN('OSNOVNA PLAČA'!#REF!)&gt;0&gt;0,'OSNOVNA PLAČA'!#REF!,"")</f>
        <v>#REF!</v>
      </c>
    </row>
    <row r="411" spans="22:25" x14ac:dyDescent="0.2">
      <c r="V411" t="e">
        <f t="shared" si="6"/>
        <v>#REF!</v>
      </c>
      <c r="W411">
        <v>396</v>
      </c>
      <c r="Y411" s="228" t="e">
        <f>IF(LEN('OSNOVNA PLAČA'!#REF!)&gt;0&gt;0,'OSNOVNA PLAČA'!#REF!,"")</f>
        <v>#REF!</v>
      </c>
    </row>
    <row r="412" spans="22:25" x14ac:dyDescent="0.2">
      <c r="V412" t="e">
        <f t="shared" si="6"/>
        <v>#REF!</v>
      </c>
      <c r="W412">
        <v>397</v>
      </c>
      <c r="Y412" s="228" t="e">
        <f>IF(LEN('OSNOVNA PLAČA'!#REF!)&gt;0&gt;0,'OSNOVNA PLAČA'!#REF!,"")</f>
        <v>#REF!</v>
      </c>
    </row>
    <row r="413" spans="22:25" x14ac:dyDescent="0.2">
      <c r="V413" t="e">
        <f t="shared" si="6"/>
        <v>#REF!</v>
      </c>
      <c r="W413">
        <v>398</v>
      </c>
      <c r="Y413" s="228" t="e">
        <f>IF(LEN('OSNOVNA PLAČA'!#REF!)&gt;0&gt;0,'OSNOVNA PLAČA'!#REF!,"")</f>
        <v>#REF!</v>
      </c>
    </row>
    <row r="414" spans="22:25" x14ac:dyDescent="0.2">
      <c r="V414" t="e">
        <f t="shared" si="6"/>
        <v>#REF!</v>
      </c>
      <c r="W414">
        <v>399</v>
      </c>
      <c r="Y414" s="228" t="e">
        <f>IF(LEN('OSNOVNA PLAČA'!#REF!)&gt;0&gt;0,'OSNOVNA PLAČA'!#REF!,"")</f>
        <v>#REF!</v>
      </c>
    </row>
    <row r="415" spans="22:25" x14ac:dyDescent="0.2">
      <c r="V415" t="e">
        <f t="shared" si="6"/>
        <v>#REF!</v>
      </c>
      <c r="W415">
        <v>400</v>
      </c>
      <c r="Y415" s="228" t="e">
        <f>IF(LEN('OSNOVNA PLAČA'!#REF!)&gt;0&gt;0,'OSNOVNA PLAČA'!#REF!,"")</f>
        <v>#REF!</v>
      </c>
    </row>
    <row r="416" spans="22:25" x14ac:dyDescent="0.2">
      <c r="V416" t="e">
        <f t="shared" si="6"/>
        <v>#REF!</v>
      </c>
      <c r="W416">
        <v>401</v>
      </c>
      <c r="Y416" s="228" t="e">
        <f>IF(LEN('OSNOVNA PLAČA'!#REF!)&gt;0&gt;0,'OSNOVNA PLAČA'!#REF!,"")</f>
        <v>#REF!</v>
      </c>
    </row>
    <row r="417" spans="22:25" x14ac:dyDescent="0.2">
      <c r="V417" t="e">
        <f t="shared" si="6"/>
        <v>#REF!</v>
      </c>
      <c r="W417">
        <v>402</v>
      </c>
      <c r="Y417" s="228" t="e">
        <f>IF(LEN('OSNOVNA PLAČA'!#REF!)&gt;0&gt;0,'OSNOVNA PLAČA'!#REF!,"")</f>
        <v>#REF!</v>
      </c>
    </row>
    <row r="418" spans="22:25" x14ac:dyDescent="0.2">
      <c r="V418" t="e">
        <f t="shared" si="6"/>
        <v>#REF!</v>
      </c>
      <c r="W418">
        <v>403</v>
      </c>
      <c r="Y418" s="228" t="e">
        <f>IF(LEN('OSNOVNA PLAČA'!#REF!)&gt;0&gt;0,'OSNOVNA PLAČA'!#REF!,"")</f>
        <v>#REF!</v>
      </c>
    </row>
    <row r="419" spans="22:25" x14ac:dyDescent="0.2">
      <c r="V419" t="e">
        <f t="shared" si="6"/>
        <v>#REF!</v>
      </c>
      <c r="W419">
        <v>404</v>
      </c>
      <c r="Y419" s="228" t="e">
        <f>IF(LEN('OSNOVNA PLAČA'!#REF!)&gt;0&gt;0,'OSNOVNA PLAČA'!#REF!,"")</f>
        <v>#REF!</v>
      </c>
    </row>
    <row r="420" spans="22:25" x14ac:dyDescent="0.2">
      <c r="V420" t="e">
        <f t="shared" si="6"/>
        <v>#REF!</v>
      </c>
      <c r="W420">
        <v>405</v>
      </c>
      <c r="Y420" s="228" t="e">
        <f>IF(LEN('OSNOVNA PLAČA'!#REF!)&gt;0&gt;0,'OSNOVNA PLAČA'!#REF!,"")</f>
        <v>#REF!</v>
      </c>
    </row>
    <row r="421" spans="22:25" x14ac:dyDescent="0.2">
      <c r="V421" t="e">
        <f t="shared" si="6"/>
        <v>#REF!</v>
      </c>
      <c r="W421">
        <v>406</v>
      </c>
      <c r="Y421" s="228" t="e">
        <f>IF(LEN('OSNOVNA PLAČA'!#REF!)&gt;0&gt;0,'OSNOVNA PLAČA'!#REF!,"")</f>
        <v>#REF!</v>
      </c>
    </row>
    <row r="422" spans="22:25" x14ac:dyDescent="0.2">
      <c r="V422" t="e">
        <f t="shared" si="6"/>
        <v>#REF!</v>
      </c>
      <c r="W422">
        <v>407</v>
      </c>
      <c r="Y422" s="228" t="e">
        <f>IF(LEN('OSNOVNA PLAČA'!#REF!)&gt;0&gt;0,'OSNOVNA PLAČA'!#REF!,"")</f>
        <v>#REF!</v>
      </c>
    </row>
    <row r="423" spans="22:25" x14ac:dyDescent="0.2">
      <c r="V423" t="e">
        <f t="shared" si="6"/>
        <v>#REF!</v>
      </c>
      <c r="W423">
        <v>408</v>
      </c>
      <c r="Y423" s="228" t="e">
        <f>IF(LEN('OSNOVNA PLAČA'!#REF!)&gt;0&gt;0,'OSNOVNA PLAČA'!#REF!,"")</f>
        <v>#REF!</v>
      </c>
    </row>
    <row r="424" spans="22:25" x14ac:dyDescent="0.2">
      <c r="V424" t="e">
        <f t="shared" si="6"/>
        <v>#REF!</v>
      </c>
      <c r="W424">
        <v>409</v>
      </c>
      <c r="Y424" s="228" t="e">
        <f>IF(LEN('OSNOVNA PLAČA'!#REF!)&gt;0&gt;0,'OSNOVNA PLAČA'!#REF!,"")</f>
        <v>#REF!</v>
      </c>
    </row>
    <row r="425" spans="22:25" x14ac:dyDescent="0.2">
      <c r="V425" t="e">
        <f t="shared" si="6"/>
        <v>#REF!</v>
      </c>
      <c r="W425">
        <v>410</v>
      </c>
      <c r="Y425" s="228" t="e">
        <f>IF(LEN('OSNOVNA PLAČA'!#REF!)&gt;0&gt;0,'OSNOVNA PLAČA'!#REF!,"")</f>
        <v>#REF!</v>
      </c>
    </row>
    <row r="426" spans="22:25" x14ac:dyDescent="0.2">
      <c r="V426" t="e">
        <f t="shared" si="6"/>
        <v>#REF!</v>
      </c>
      <c r="W426">
        <v>411</v>
      </c>
      <c r="Y426" s="228" t="e">
        <f>IF(LEN('OSNOVNA PLAČA'!#REF!)&gt;0&gt;0,'OSNOVNA PLAČA'!#REF!,"")</f>
        <v>#REF!</v>
      </c>
    </row>
    <row r="427" spans="22:25" x14ac:dyDescent="0.2">
      <c r="V427" t="e">
        <f t="shared" si="6"/>
        <v>#REF!</v>
      </c>
      <c r="W427">
        <v>412</v>
      </c>
      <c r="Y427" s="228" t="e">
        <f>IF(LEN('OSNOVNA PLAČA'!#REF!)&gt;0&gt;0,'OSNOVNA PLAČA'!#REF!,"")</f>
        <v>#REF!</v>
      </c>
    </row>
    <row r="428" spans="22:25" x14ac:dyDescent="0.2">
      <c r="V428" t="e">
        <f t="shared" si="6"/>
        <v>#REF!</v>
      </c>
      <c r="W428">
        <v>413</v>
      </c>
      <c r="Y428" s="228" t="e">
        <f>IF(LEN('OSNOVNA PLAČA'!#REF!)&gt;0&gt;0,'OSNOVNA PLAČA'!#REF!,"")</f>
        <v>#REF!</v>
      </c>
    </row>
    <row r="429" spans="22:25" x14ac:dyDescent="0.2">
      <c r="V429" t="e">
        <f t="shared" si="6"/>
        <v>#REF!</v>
      </c>
      <c r="W429">
        <v>414</v>
      </c>
      <c r="Y429" s="228" t="e">
        <f>IF(LEN('OSNOVNA PLAČA'!#REF!)&gt;0&gt;0,'OSNOVNA PLAČA'!#REF!,"")</f>
        <v>#REF!</v>
      </c>
    </row>
    <row r="430" spans="22:25" x14ac:dyDescent="0.2">
      <c r="V430" t="e">
        <f t="shared" si="6"/>
        <v>#REF!</v>
      </c>
      <c r="W430">
        <v>415</v>
      </c>
      <c r="Y430" s="228" t="e">
        <f>IF(LEN('OSNOVNA PLAČA'!#REF!)&gt;0&gt;0,'OSNOVNA PLAČA'!#REF!,"")</f>
        <v>#REF!</v>
      </c>
    </row>
    <row r="431" spans="22:25" x14ac:dyDescent="0.2">
      <c r="V431" t="e">
        <f t="shared" si="6"/>
        <v>#REF!</v>
      </c>
      <c r="W431">
        <v>416</v>
      </c>
      <c r="Y431" s="228" t="e">
        <f>IF(LEN('OSNOVNA PLAČA'!#REF!)&gt;0&gt;0,'OSNOVNA PLAČA'!#REF!,"")</f>
        <v>#REF!</v>
      </c>
    </row>
    <row r="432" spans="22:25" x14ac:dyDescent="0.2">
      <c r="V432" t="e">
        <f t="shared" si="6"/>
        <v>#REF!</v>
      </c>
      <c r="W432">
        <v>417</v>
      </c>
      <c r="Y432" s="228" t="e">
        <f>IF(LEN('OSNOVNA PLAČA'!#REF!)&gt;0&gt;0,'OSNOVNA PLAČA'!#REF!,"")</f>
        <v>#REF!</v>
      </c>
    </row>
    <row r="433" spans="22:25" x14ac:dyDescent="0.2">
      <c r="V433" t="e">
        <f t="shared" si="6"/>
        <v>#REF!</v>
      </c>
      <c r="W433">
        <v>418</v>
      </c>
      <c r="Y433" s="228" t="e">
        <f>IF(LEN('OSNOVNA PLAČA'!#REF!)&gt;0&gt;0,'OSNOVNA PLAČA'!#REF!,"")</f>
        <v>#REF!</v>
      </c>
    </row>
    <row r="434" spans="22:25" x14ac:dyDescent="0.2">
      <c r="V434" t="e">
        <f t="shared" si="6"/>
        <v>#REF!</v>
      </c>
      <c r="W434">
        <v>419</v>
      </c>
      <c r="Y434" s="228" t="e">
        <f>IF(LEN('OSNOVNA PLAČA'!#REF!)&gt;0&gt;0,'OSNOVNA PLAČA'!#REF!,"")</f>
        <v>#REF!</v>
      </c>
    </row>
    <row r="435" spans="22:25" x14ac:dyDescent="0.2">
      <c r="V435" t="e">
        <f t="shared" si="6"/>
        <v>#REF!</v>
      </c>
      <c r="W435">
        <v>420</v>
      </c>
      <c r="Y435" s="228" t="e">
        <f>IF(LEN('OSNOVNA PLAČA'!#REF!)&gt;0&gt;0,'OSNOVNA PLAČA'!#REF!,"")</f>
        <v>#REF!</v>
      </c>
    </row>
    <row r="436" spans="22:25" x14ac:dyDescent="0.2">
      <c r="V436" t="e">
        <f t="shared" si="6"/>
        <v>#REF!</v>
      </c>
      <c r="W436">
        <v>421</v>
      </c>
      <c r="Y436" s="228" t="e">
        <f>IF(LEN('OSNOVNA PLAČA'!#REF!)&gt;0&gt;0,'OSNOVNA PLAČA'!#REF!,"")</f>
        <v>#REF!</v>
      </c>
    </row>
    <row r="437" spans="22:25" x14ac:dyDescent="0.2">
      <c r="V437" t="e">
        <f t="shared" si="6"/>
        <v>#REF!</v>
      </c>
      <c r="W437">
        <v>422</v>
      </c>
      <c r="Y437" s="228" t="e">
        <f>IF(LEN('OSNOVNA PLAČA'!#REF!)&gt;0&gt;0,'OSNOVNA PLAČA'!#REF!,"")</f>
        <v>#REF!</v>
      </c>
    </row>
    <row r="438" spans="22:25" x14ac:dyDescent="0.2">
      <c r="V438" t="e">
        <f t="shared" si="6"/>
        <v>#REF!</v>
      </c>
      <c r="W438">
        <v>423</v>
      </c>
      <c r="Y438" s="228" t="e">
        <f>IF(LEN('OSNOVNA PLAČA'!#REF!)&gt;0&gt;0,'OSNOVNA PLAČA'!#REF!,"")</f>
        <v>#REF!</v>
      </c>
    </row>
    <row r="439" spans="22:25" x14ac:dyDescent="0.2">
      <c r="V439" t="e">
        <f t="shared" si="6"/>
        <v>#REF!</v>
      </c>
      <c r="W439">
        <v>424</v>
      </c>
      <c r="Y439" s="228" t="e">
        <f>IF(LEN('OSNOVNA PLAČA'!#REF!)&gt;0&gt;0,'OSNOVNA PLAČA'!#REF!,"")</f>
        <v>#REF!</v>
      </c>
    </row>
    <row r="440" spans="22:25" x14ac:dyDescent="0.2">
      <c r="V440" t="e">
        <f t="shared" si="6"/>
        <v>#REF!</v>
      </c>
      <c r="W440">
        <v>425</v>
      </c>
      <c r="Y440" s="228" t="e">
        <f>IF(LEN('OSNOVNA PLAČA'!#REF!)&gt;0&gt;0,'OSNOVNA PLAČA'!#REF!,"")</f>
        <v>#REF!</v>
      </c>
    </row>
    <row r="441" spans="22:25" x14ac:dyDescent="0.2">
      <c r="V441" t="e">
        <f t="shared" si="6"/>
        <v>#REF!</v>
      </c>
      <c r="W441">
        <v>426</v>
      </c>
      <c r="Y441" s="228" t="e">
        <f>IF(LEN('OSNOVNA PLAČA'!#REF!)&gt;0&gt;0,'OSNOVNA PLAČA'!#REF!,"")</f>
        <v>#REF!</v>
      </c>
    </row>
    <row r="442" spans="22:25" x14ac:dyDescent="0.2">
      <c r="V442" t="e">
        <f t="shared" si="6"/>
        <v>#REF!</v>
      </c>
      <c r="W442">
        <v>427</v>
      </c>
      <c r="Y442" s="228" t="e">
        <f>IF(LEN('OSNOVNA PLAČA'!#REF!)&gt;0&gt;0,'OSNOVNA PLAČA'!#REF!,"")</f>
        <v>#REF!</v>
      </c>
    </row>
    <row r="443" spans="22:25" x14ac:dyDescent="0.2">
      <c r="V443" t="e">
        <f t="shared" si="6"/>
        <v>#REF!</v>
      </c>
      <c r="W443">
        <v>428</v>
      </c>
      <c r="Y443" s="228" t="e">
        <f>IF(LEN('OSNOVNA PLAČA'!#REF!)&gt;0&gt;0,'OSNOVNA PLAČA'!#REF!,"")</f>
        <v>#REF!</v>
      </c>
    </row>
    <row r="444" spans="22:25" x14ac:dyDescent="0.2">
      <c r="V444" t="e">
        <f t="shared" si="6"/>
        <v>#REF!</v>
      </c>
      <c r="W444">
        <v>429</v>
      </c>
      <c r="Y444" s="228" t="e">
        <f>IF(LEN('OSNOVNA PLAČA'!#REF!)&gt;0&gt;0,'OSNOVNA PLAČA'!#REF!,"")</f>
        <v>#REF!</v>
      </c>
    </row>
    <row r="445" spans="22:25" x14ac:dyDescent="0.2">
      <c r="V445" t="e">
        <f t="shared" si="6"/>
        <v>#REF!</v>
      </c>
      <c r="W445">
        <v>430</v>
      </c>
      <c r="Y445" s="228" t="e">
        <f>IF(LEN('OSNOVNA PLAČA'!#REF!)&gt;0&gt;0,'OSNOVNA PLAČA'!#REF!,"")</f>
        <v>#REF!</v>
      </c>
    </row>
    <row r="446" spans="22:25" x14ac:dyDescent="0.2">
      <c r="V446" t="e">
        <f t="shared" si="6"/>
        <v>#REF!</v>
      </c>
      <c r="W446">
        <v>431</v>
      </c>
      <c r="Y446" s="228" t="e">
        <f>IF(LEN('OSNOVNA PLAČA'!#REF!)&gt;0&gt;0,'OSNOVNA PLAČA'!#REF!,"")</f>
        <v>#REF!</v>
      </c>
    </row>
    <row r="447" spans="22:25" x14ac:dyDescent="0.2">
      <c r="V447" t="e">
        <f t="shared" si="6"/>
        <v>#REF!</v>
      </c>
      <c r="W447">
        <v>432</v>
      </c>
      <c r="Y447" s="228" t="e">
        <f>IF(LEN('OSNOVNA PLAČA'!#REF!)&gt;0&gt;0,'OSNOVNA PLAČA'!#REF!,"")</f>
        <v>#REF!</v>
      </c>
    </row>
    <row r="448" spans="22:25" x14ac:dyDescent="0.2">
      <c r="V448" t="e">
        <f t="shared" si="6"/>
        <v>#REF!</v>
      </c>
      <c r="W448">
        <v>433</v>
      </c>
      <c r="Y448" s="228" t="e">
        <f>IF(LEN('OSNOVNA PLAČA'!#REF!)&gt;0&gt;0,'OSNOVNA PLAČA'!#REF!,"")</f>
        <v>#REF!</v>
      </c>
    </row>
    <row r="449" spans="22:25" x14ac:dyDescent="0.2">
      <c r="V449" t="e">
        <f t="shared" si="6"/>
        <v>#REF!</v>
      </c>
      <c r="W449">
        <v>434</v>
      </c>
      <c r="Y449" s="228" t="e">
        <f>IF(LEN('OSNOVNA PLAČA'!#REF!)&gt;0&gt;0,'OSNOVNA PLAČA'!#REF!,"")</f>
        <v>#REF!</v>
      </c>
    </row>
    <row r="450" spans="22:25" x14ac:dyDescent="0.2">
      <c r="V450" t="e">
        <f t="shared" si="6"/>
        <v>#REF!</v>
      </c>
      <c r="W450">
        <v>435</v>
      </c>
      <c r="Y450" s="228" t="e">
        <f>IF(LEN('OSNOVNA PLAČA'!#REF!)&gt;0&gt;0,'OSNOVNA PLAČA'!#REF!,"")</f>
        <v>#REF!</v>
      </c>
    </row>
    <row r="451" spans="22:25" x14ac:dyDescent="0.2">
      <c r="V451" t="e">
        <f t="shared" si="6"/>
        <v>#REF!</v>
      </c>
      <c r="W451">
        <v>436</v>
      </c>
      <c r="Y451" s="228" t="e">
        <f>IF(LEN('OSNOVNA PLAČA'!#REF!)&gt;0&gt;0,'OSNOVNA PLAČA'!#REF!,"")</f>
        <v>#REF!</v>
      </c>
    </row>
    <row r="452" spans="22:25" x14ac:dyDescent="0.2">
      <c r="V452" t="e">
        <f t="shared" si="6"/>
        <v>#REF!</v>
      </c>
      <c r="W452">
        <v>437</v>
      </c>
      <c r="Y452" s="228" t="e">
        <f>IF(LEN('OSNOVNA PLAČA'!#REF!)&gt;0&gt;0,'OSNOVNA PLAČA'!#REF!,"")</f>
        <v>#REF!</v>
      </c>
    </row>
    <row r="453" spans="22:25" x14ac:dyDescent="0.2">
      <c r="V453" t="e">
        <f t="shared" si="6"/>
        <v>#REF!</v>
      </c>
      <c r="W453">
        <v>438</v>
      </c>
      <c r="Y453" s="228" t="e">
        <f>IF(LEN('OSNOVNA PLAČA'!#REF!)&gt;0&gt;0,'OSNOVNA PLAČA'!#REF!,"")</f>
        <v>#REF!</v>
      </c>
    </row>
    <row r="454" spans="22:25" x14ac:dyDescent="0.2">
      <c r="V454" t="e">
        <f t="shared" si="6"/>
        <v>#REF!</v>
      </c>
      <c r="W454">
        <v>439</v>
      </c>
      <c r="Y454" s="228" t="e">
        <f>IF(LEN('OSNOVNA PLAČA'!#REF!)&gt;0&gt;0,'OSNOVNA PLAČA'!#REF!,"")</f>
        <v>#REF!</v>
      </c>
    </row>
    <row r="455" spans="22:25" x14ac:dyDescent="0.2">
      <c r="V455" t="e">
        <f t="shared" si="6"/>
        <v>#REF!</v>
      </c>
      <c r="W455">
        <v>440</v>
      </c>
      <c r="Y455" s="228" t="e">
        <f>IF(LEN('OSNOVNA PLAČA'!#REF!)&gt;0&gt;0,'OSNOVNA PLAČA'!#REF!,"")</f>
        <v>#REF!</v>
      </c>
    </row>
    <row r="456" spans="22:25" x14ac:dyDescent="0.2">
      <c r="V456" t="e">
        <f t="shared" si="6"/>
        <v>#REF!</v>
      </c>
      <c r="W456">
        <v>441</v>
      </c>
      <c r="Y456" s="228" t="e">
        <f>IF(LEN('OSNOVNA PLAČA'!#REF!)&gt;0&gt;0,'OSNOVNA PLAČA'!#REF!,"")</f>
        <v>#REF!</v>
      </c>
    </row>
    <row r="457" spans="22:25" x14ac:dyDescent="0.2">
      <c r="V457" t="e">
        <f t="shared" si="6"/>
        <v>#REF!</v>
      </c>
      <c r="W457">
        <v>442</v>
      </c>
      <c r="Y457" s="228" t="e">
        <f>IF(LEN('OSNOVNA PLAČA'!#REF!)&gt;0&gt;0,'OSNOVNA PLAČA'!#REF!,"")</f>
        <v>#REF!</v>
      </c>
    </row>
    <row r="458" spans="22:25" x14ac:dyDescent="0.2">
      <c r="V458" t="e">
        <f t="shared" si="6"/>
        <v>#REF!</v>
      </c>
      <c r="W458">
        <v>443</v>
      </c>
      <c r="Y458" s="228" t="e">
        <f>IF(LEN('OSNOVNA PLAČA'!#REF!)&gt;0&gt;0,'OSNOVNA PLAČA'!#REF!,"")</f>
        <v>#REF!</v>
      </c>
    </row>
    <row r="459" spans="22:25" x14ac:dyDescent="0.2">
      <c r="V459" t="e">
        <f t="shared" si="6"/>
        <v>#REF!</v>
      </c>
      <c r="W459">
        <v>444</v>
      </c>
      <c r="Y459" s="228" t="e">
        <f>IF(LEN('OSNOVNA PLAČA'!#REF!)&gt;0&gt;0,'OSNOVNA PLAČA'!#REF!,"")</f>
        <v>#REF!</v>
      </c>
    </row>
    <row r="460" spans="22:25" x14ac:dyDescent="0.2">
      <c r="V460" t="e">
        <f t="shared" si="6"/>
        <v>#REF!</v>
      </c>
      <c r="W460">
        <v>445</v>
      </c>
      <c r="Y460" s="228" t="e">
        <f>IF(LEN('OSNOVNA PLAČA'!#REF!)&gt;0&gt;0,'OSNOVNA PLAČA'!#REF!,"")</f>
        <v>#REF!</v>
      </c>
    </row>
    <row r="461" spans="22:25" x14ac:dyDescent="0.2">
      <c r="V461" t="e">
        <f t="shared" si="6"/>
        <v>#REF!</v>
      </c>
      <c r="W461">
        <v>446</v>
      </c>
      <c r="Y461" s="228" t="e">
        <f>IF(LEN('OSNOVNA PLAČA'!#REF!)&gt;0&gt;0,'OSNOVNA PLAČA'!#REF!,"")</f>
        <v>#REF!</v>
      </c>
    </row>
    <row r="462" spans="22:25" x14ac:dyDescent="0.2">
      <c r="V462" t="e">
        <f t="shared" si="6"/>
        <v>#REF!</v>
      </c>
      <c r="W462">
        <v>447</v>
      </c>
      <c r="Y462" s="228" t="e">
        <f>IF(LEN('OSNOVNA PLAČA'!#REF!)&gt;0&gt;0,'OSNOVNA PLAČA'!#REF!,"")</f>
        <v>#REF!</v>
      </c>
    </row>
    <row r="463" spans="22:25" x14ac:dyDescent="0.2">
      <c r="V463" t="e">
        <f t="shared" si="6"/>
        <v>#REF!</v>
      </c>
      <c r="W463">
        <v>448</v>
      </c>
      <c r="Y463" s="228" t="e">
        <f>IF(LEN('OSNOVNA PLAČA'!#REF!)&gt;0&gt;0,'OSNOVNA PLAČA'!#REF!,"")</f>
        <v>#REF!</v>
      </c>
    </row>
    <row r="464" spans="22:25" x14ac:dyDescent="0.2">
      <c r="V464" t="e">
        <f t="shared" si="6"/>
        <v>#REF!</v>
      </c>
      <c r="W464">
        <v>449</v>
      </c>
      <c r="Y464" s="228" t="e">
        <f>IF(LEN('OSNOVNA PLAČA'!#REF!)&gt;0&gt;0,'OSNOVNA PLAČA'!#REF!,"")</f>
        <v>#REF!</v>
      </c>
    </row>
    <row r="465" spans="22:25" x14ac:dyDescent="0.2">
      <c r="V465" t="e">
        <f t="shared" ref="V465:V528" si="7">IF(LEN(Y465)&gt;0,CONCATENATE(TEXT(W465,0),"   ",Y465),"")</f>
        <v>#REF!</v>
      </c>
      <c r="W465">
        <v>450</v>
      </c>
      <c r="Y465" s="228" t="e">
        <f>IF(LEN('OSNOVNA PLAČA'!#REF!)&gt;0&gt;0,'OSNOVNA PLAČA'!#REF!,"")</f>
        <v>#REF!</v>
      </c>
    </row>
    <row r="466" spans="22:25" x14ac:dyDescent="0.2">
      <c r="V466" t="e">
        <f t="shared" si="7"/>
        <v>#REF!</v>
      </c>
      <c r="W466">
        <v>451</v>
      </c>
      <c r="Y466" s="228" t="e">
        <f>IF(LEN('OSNOVNA PLAČA'!#REF!)&gt;0&gt;0,'OSNOVNA PLAČA'!#REF!,"")</f>
        <v>#REF!</v>
      </c>
    </row>
    <row r="467" spans="22:25" x14ac:dyDescent="0.2">
      <c r="V467" t="e">
        <f t="shared" si="7"/>
        <v>#REF!</v>
      </c>
      <c r="W467">
        <v>452</v>
      </c>
      <c r="Y467" s="228" t="e">
        <f>IF(LEN('OSNOVNA PLAČA'!#REF!)&gt;0&gt;0,'OSNOVNA PLAČA'!#REF!,"")</f>
        <v>#REF!</v>
      </c>
    </row>
    <row r="468" spans="22:25" x14ac:dyDescent="0.2">
      <c r="V468" t="e">
        <f t="shared" si="7"/>
        <v>#REF!</v>
      </c>
      <c r="W468">
        <v>453</v>
      </c>
      <c r="Y468" s="228" t="e">
        <f>IF(LEN('OSNOVNA PLAČA'!#REF!)&gt;0&gt;0,'OSNOVNA PLAČA'!#REF!,"")</f>
        <v>#REF!</v>
      </c>
    </row>
    <row r="469" spans="22:25" x14ac:dyDescent="0.2">
      <c r="V469" t="e">
        <f t="shared" si="7"/>
        <v>#REF!</v>
      </c>
      <c r="W469">
        <v>454</v>
      </c>
      <c r="Y469" s="228" t="e">
        <f>IF(LEN('OSNOVNA PLAČA'!#REF!)&gt;0&gt;0,'OSNOVNA PLAČA'!#REF!,"")</f>
        <v>#REF!</v>
      </c>
    </row>
    <row r="470" spans="22:25" x14ac:dyDescent="0.2">
      <c r="V470" t="e">
        <f t="shared" si="7"/>
        <v>#REF!</v>
      </c>
      <c r="W470">
        <v>455</v>
      </c>
      <c r="Y470" s="228" t="e">
        <f>IF(LEN('OSNOVNA PLAČA'!#REF!)&gt;0&gt;0,'OSNOVNA PLAČA'!#REF!,"")</f>
        <v>#REF!</v>
      </c>
    </row>
    <row r="471" spans="22:25" x14ac:dyDescent="0.2">
      <c r="V471" t="e">
        <f t="shared" si="7"/>
        <v>#REF!</v>
      </c>
      <c r="W471">
        <v>456</v>
      </c>
      <c r="Y471" s="228" t="e">
        <f>IF(LEN('OSNOVNA PLAČA'!#REF!)&gt;0&gt;0,'OSNOVNA PLAČA'!#REF!,"")</f>
        <v>#REF!</v>
      </c>
    </row>
    <row r="472" spans="22:25" x14ac:dyDescent="0.2">
      <c r="V472" t="e">
        <f t="shared" si="7"/>
        <v>#REF!</v>
      </c>
      <c r="W472">
        <v>457</v>
      </c>
      <c r="Y472" s="228" t="e">
        <f>IF(LEN('OSNOVNA PLAČA'!#REF!)&gt;0&gt;0,'OSNOVNA PLAČA'!#REF!,"")</f>
        <v>#REF!</v>
      </c>
    </row>
    <row r="473" spans="22:25" x14ac:dyDescent="0.2">
      <c r="V473" t="e">
        <f t="shared" si="7"/>
        <v>#REF!</v>
      </c>
      <c r="W473">
        <v>458</v>
      </c>
      <c r="Y473" s="228" t="e">
        <f>IF(LEN('OSNOVNA PLAČA'!#REF!)&gt;0&gt;0,'OSNOVNA PLAČA'!#REF!,"")</f>
        <v>#REF!</v>
      </c>
    </row>
    <row r="474" spans="22:25" x14ac:dyDescent="0.2">
      <c r="V474" t="e">
        <f t="shared" si="7"/>
        <v>#REF!</v>
      </c>
      <c r="W474">
        <v>459</v>
      </c>
      <c r="Y474" s="228" t="e">
        <f>IF(LEN('OSNOVNA PLAČA'!#REF!)&gt;0&gt;0,'OSNOVNA PLAČA'!#REF!,"")</f>
        <v>#REF!</v>
      </c>
    </row>
    <row r="475" spans="22:25" x14ac:dyDescent="0.2">
      <c r="V475" t="e">
        <f t="shared" si="7"/>
        <v>#REF!</v>
      </c>
      <c r="W475">
        <v>460</v>
      </c>
      <c r="Y475" s="228" t="e">
        <f>IF(LEN('OSNOVNA PLAČA'!#REF!)&gt;0&gt;0,'OSNOVNA PLAČA'!#REF!,"")</f>
        <v>#REF!</v>
      </c>
    </row>
    <row r="476" spans="22:25" x14ac:dyDescent="0.2">
      <c r="V476" t="e">
        <f t="shared" si="7"/>
        <v>#REF!</v>
      </c>
      <c r="W476">
        <v>461</v>
      </c>
      <c r="Y476" s="228" t="e">
        <f>IF(LEN('OSNOVNA PLAČA'!#REF!)&gt;0&gt;0,'OSNOVNA PLAČA'!#REF!,"")</f>
        <v>#REF!</v>
      </c>
    </row>
    <row r="477" spans="22:25" x14ac:dyDescent="0.2">
      <c r="V477" t="e">
        <f t="shared" si="7"/>
        <v>#REF!</v>
      </c>
      <c r="W477">
        <v>462</v>
      </c>
      <c r="Y477" s="228" t="e">
        <f>IF(LEN('OSNOVNA PLAČA'!#REF!)&gt;0&gt;0,'OSNOVNA PLAČA'!#REF!,"")</f>
        <v>#REF!</v>
      </c>
    </row>
    <row r="478" spans="22:25" x14ac:dyDescent="0.2">
      <c r="V478" t="e">
        <f t="shared" si="7"/>
        <v>#REF!</v>
      </c>
      <c r="W478">
        <v>463</v>
      </c>
      <c r="Y478" s="228" t="e">
        <f>IF(LEN('OSNOVNA PLAČA'!#REF!)&gt;0&gt;0,'OSNOVNA PLAČA'!#REF!,"")</f>
        <v>#REF!</v>
      </c>
    </row>
    <row r="479" spans="22:25" x14ac:dyDescent="0.2">
      <c r="V479" t="e">
        <f t="shared" si="7"/>
        <v>#REF!</v>
      </c>
      <c r="W479">
        <v>464</v>
      </c>
      <c r="Y479" s="228" t="e">
        <f>IF(LEN('OSNOVNA PLAČA'!#REF!)&gt;0&gt;0,'OSNOVNA PLAČA'!#REF!,"")</f>
        <v>#REF!</v>
      </c>
    </row>
    <row r="480" spans="22:25" x14ac:dyDescent="0.2">
      <c r="V480" t="e">
        <f t="shared" si="7"/>
        <v>#REF!</v>
      </c>
      <c r="W480">
        <v>465</v>
      </c>
      <c r="Y480" s="228" t="e">
        <f>IF(LEN('OSNOVNA PLAČA'!#REF!)&gt;0&gt;0,'OSNOVNA PLAČA'!#REF!,"")</f>
        <v>#REF!</v>
      </c>
    </row>
    <row r="481" spans="22:25" x14ac:dyDescent="0.2">
      <c r="V481" t="e">
        <f t="shared" si="7"/>
        <v>#REF!</v>
      </c>
      <c r="W481">
        <v>466</v>
      </c>
      <c r="Y481" s="228" t="e">
        <f>IF(LEN('OSNOVNA PLAČA'!#REF!)&gt;0&gt;0,'OSNOVNA PLAČA'!#REF!,"")</f>
        <v>#REF!</v>
      </c>
    </row>
    <row r="482" spans="22:25" x14ac:dyDescent="0.2">
      <c r="V482" t="e">
        <f t="shared" si="7"/>
        <v>#REF!</v>
      </c>
      <c r="W482">
        <v>467</v>
      </c>
      <c r="Y482" s="228" t="e">
        <f>IF(LEN('OSNOVNA PLAČA'!#REF!)&gt;0&gt;0,'OSNOVNA PLAČA'!#REF!,"")</f>
        <v>#REF!</v>
      </c>
    </row>
    <row r="483" spans="22:25" x14ac:dyDescent="0.2">
      <c r="V483" t="e">
        <f t="shared" si="7"/>
        <v>#REF!</v>
      </c>
      <c r="W483">
        <v>468</v>
      </c>
      <c r="Y483" s="228" t="e">
        <f>IF(LEN('OSNOVNA PLAČA'!#REF!)&gt;0&gt;0,'OSNOVNA PLAČA'!#REF!,"")</f>
        <v>#REF!</v>
      </c>
    </row>
    <row r="484" spans="22:25" x14ac:dyDescent="0.2">
      <c r="V484" t="e">
        <f t="shared" si="7"/>
        <v>#REF!</v>
      </c>
      <c r="W484">
        <v>469</v>
      </c>
      <c r="Y484" s="228" t="e">
        <f>IF(LEN('OSNOVNA PLAČA'!#REF!)&gt;0&gt;0,'OSNOVNA PLAČA'!#REF!,"")</f>
        <v>#REF!</v>
      </c>
    </row>
    <row r="485" spans="22:25" x14ac:dyDescent="0.2">
      <c r="V485" t="e">
        <f t="shared" si="7"/>
        <v>#REF!</v>
      </c>
      <c r="W485">
        <v>470</v>
      </c>
      <c r="Y485" s="228" t="e">
        <f>IF(LEN('OSNOVNA PLAČA'!#REF!)&gt;0&gt;0,'OSNOVNA PLAČA'!#REF!,"")</f>
        <v>#REF!</v>
      </c>
    </row>
    <row r="486" spans="22:25" x14ac:dyDescent="0.2">
      <c r="V486" t="e">
        <f t="shared" si="7"/>
        <v>#REF!</v>
      </c>
      <c r="W486">
        <v>471</v>
      </c>
      <c r="Y486" s="228" t="e">
        <f>IF(LEN('OSNOVNA PLAČA'!#REF!)&gt;0&gt;0,'OSNOVNA PLAČA'!#REF!,"")</f>
        <v>#REF!</v>
      </c>
    </row>
    <row r="487" spans="22:25" x14ac:dyDescent="0.2">
      <c r="V487" t="e">
        <f t="shared" si="7"/>
        <v>#REF!</v>
      </c>
      <c r="W487">
        <v>472</v>
      </c>
      <c r="Y487" s="228" t="e">
        <f>IF(LEN('OSNOVNA PLAČA'!#REF!)&gt;0&gt;0,'OSNOVNA PLAČA'!#REF!,"")</f>
        <v>#REF!</v>
      </c>
    </row>
    <row r="488" spans="22:25" x14ac:dyDescent="0.2">
      <c r="V488" t="e">
        <f t="shared" si="7"/>
        <v>#REF!</v>
      </c>
      <c r="W488">
        <v>473</v>
      </c>
      <c r="Y488" s="228" t="e">
        <f>IF(LEN('OSNOVNA PLAČA'!#REF!)&gt;0&gt;0,'OSNOVNA PLAČA'!#REF!,"")</f>
        <v>#REF!</v>
      </c>
    </row>
    <row r="489" spans="22:25" x14ac:dyDescent="0.2">
      <c r="V489" t="e">
        <f t="shared" si="7"/>
        <v>#REF!</v>
      </c>
      <c r="W489">
        <v>474</v>
      </c>
      <c r="Y489" s="228" t="e">
        <f>IF(LEN('OSNOVNA PLAČA'!#REF!)&gt;0&gt;0,'OSNOVNA PLAČA'!#REF!,"")</f>
        <v>#REF!</v>
      </c>
    </row>
    <row r="490" spans="22:25" x14ac:dyDescent="0.2">
      <c r="V490" t="e">
        <f t="shared" si="7"/>
        <v>#REF!</v>
      </c>
      <c r="W490">
        <v>475</v>
      </c>
      <c r="Y490" s="228" t="e">
        <f>IF(LEN('OSNOVNA PLAČA'!#REF!)&gt;0&gt;0,'OSNOVNA PLAČA'!#REF!,"")</f>
        <v>#REF!</v>
      </c>
    </row>
    <row r="491" spans="22:25" x14ac:dyDescent="0.2">
      <c r="V491" t="e">
        <f t="shared" si="7"/>
        <v>#REF!</v>
      </c>
      <c r="W491">
        <v>476</v>
      </c>
      <c r="Y491" s="228" t="e">
        <f>IF(LEN('OSNOVNA PLAČA'!#REF!)&gt;0&gt;0,'OSNOVNA PLAČA'!#REF!,"")</f>
        <v>#REF!</v>
      </c>
    </row>
    <row r="492" spans="22:25" x14ac:dyDescent="0.2">
      <c r="V492" t="e">
        <f t="shared" si="7"/>
        <v>#REF!</v>
      </c>
      <c r="W492">
        <v>477</v>
      </c>
      <c r="Y492" s="228" t="e">
        <f>IF(LEN('OSNOVNA PLAČA'!#REF!)&gt;0&gt;0,'OSNOVNA PLAČA'!#REF!,"")</f>
        <v>#REF!</v>
      </c>
    </row>
    <row r="493" spans="22:25" x14ac:dyDescent="0.2">
      <c r="V493" t="e">
        <f t="shared" si="7"/>
        <v>#REF!</v>
      </c>
      <c r="W493">
        <v>478</v>
      </c>
      <c r="Y493" s="228" t="e">
        <f>IF(LEN('OSNOVNA PLAČA'!#REF!)&gt;0&gt;0,'OSNOVNA PLAČA'!#REF!,"")</f>
        <v>#REF!</v>
      </c>
    </row>
    <row r="494" spans="22:25" x14ac:dyDescent="0.2">
      <c r="V494" t="e">
        <f t="shared" si="7"/>
        <v>#REF!</v>
      </c>
      <c r="W494">
        <v>479</v>
      </c>
      <c r="Y494" s="228" t="e">
        <f>IF(LEN('OSNOVNA PLAČA'!#REF!)&gt;0&gt;0,'OSNOVNA PLAČA'!#REF!,"")</f>
        <v>#REF!</v>
      </c>
    </row>
    <row r="495" spans="22:25" x14ac:dyDescent="0.2">
      <c r="V495" t="e">
        <f t="shared" si="7"/>
        <v>#REF!</v>
      </c>
      <c r="W495">
        <v>480</v>
      </c>
      <c r="Y495" s="228" t="e">
        <f>IF(LEN('OSNOVNA PLAČA'!#REF!)&gt;0&gt;0,'OSNOVNA PLAČA'!#REF!,"")</f>
        <v>#REF!</v>
      </c>
    </row>
    <row r="496" spans="22:25" x14ac:dyDescent="0.2">
      <c r="V496" t="e">
        <f t="shared" si="7"/>
        <v>#REF!</v>
      </c>
      <c r="W496">
        <v>481</v>
      </c>
      <c r="Y496" s="228" t="e">
        <f>IF(LEN('OSNOVNA PLAČA'!#REF!)&gt;0&gt;0,'OSNOVNA PLAČA'!#REF!,"")</f>
        <v>#REF!</v>
      </c>
    </row>
    <row r="497" spans="22:25" x14ac:dyDescent="0.2">
      <c r="V497" t="e">
        <f t="shared" si="7"/>
        <v>#REF!</v>
      </c>
      <c r="W497">
        <v>482</v>
      </c>
      <c r="Y497" s="228" t="e">
        <f>IF(LEN('OSNOVNA PLAČA'!#REF!)&gt;0&gt;0,'OSNOVNA PLAČA'!#REF!,"")</f>
        <v>#REF!</v>
      </c>
    </row>
    <row r="498" spans="22:25" x14ac:dyDescent="0.2">
      <c r="V498" t="e">
        <f t="shared" si="7"/>
        <v>#REF!</v>
      </c>
      <c r="W498">
        <v>483</v>
      </c>
      <c r="Y498" s="228" t="e">
        <f>IF(LEN('OSNOVNA PLAČA'!#REF!)&gt;0&gt;0,'OSNOVNA PLAČA'!#REF!,"")</f>
        <v>#REF!</v>
      </c>
    </row>
    <row r="499" spans="22:25" x14ac:dyDescent="0.2">
      <c r="V499" t="e">
        <f t="shared" si="7"/>
        <v>#REF!</v>
      </c>
      <c r="W499">
        <v>484</v>
      </c>
      <c r="Y499" s="228" t="e">
        <f>IF(LEN('OSNOVNA PLAČA'!#REF!)&gt;0&gt;0,'OSNOVNA PLAČA'!#REF!,"")</f>
        <v>#REF!</v>
      </c>
    </row>
    <row r="500" spans="22:25" x14ac:dyDescent="0.2">
      <c r="V500" t="e">
        <f t="shared" si="7"/>
        <v>#REF!</v>
      </c>
      <c r="W500">
        <v>485</v>
      </c>
      <c r="Y500" s="228" t="e">
        <f>IF(LEN('OSNOVNA PLAČA'!#REF!)&gt;0&gt;0,'OSNOVNA PLAČA'!#REF!,"")</f>
        <v>#REF!</v>
      </c>
    </row>
    <row r="501" spans="22:25" x14ac:dyDescent="0.2">
      <c r="V501" t="e">
        <f t="shared" si="7"/>
        <v>#REF!</v>
      </c>
      <c r="W501">
        <v>486</v>
      </c>
      <c r="Y501" s="228" t="e">
        <f>IF(LEN('OSNOVNA PLAČA'!#REF!)&gt;0&gt;0,'OSNOVNA PLAČA'!#REF!,"")</f>
        <v>#REF!</v>
      </c>
    </row>
    <row r="502" spans="22:25" x14ac:dyDescent="0.2">
      <c r="V502" t="e">
        <f t="shared" si="7"/>
        <v>#REF!</v>
      </c>
      <c r="W502">
        <v>487</v>
      </c>
      <c r="Y502" s="228" t="e">
        <f>IF(LEN('OSNOVNA PLAČA'!#REF!)&gt;0&gt;0,'OSNOVNA PLAČA'!#REF!,"")</f>
        <v>#REF!</v>
      </c>
    </row>
    <row r="503" spans="22:25" x14ac:dyDescent="0.2">
      <c r="V503" t="e">
        <f t="shared" si="7"/>
        <v>#REF!</v>
      </c>
      <c r="W503">
        <v>488</v>
      </c>
      <c r="Y503" s="228" t="e">
        <f>IF(LEN('OSNOVNA PLAČA'!#REF!)&gt;0&gt;0,'OSNOVNA PLAČA'!#REF!,"")</f>
        <v>#REF!</v>
      </c>
    </row>
    <row r="504" spans="22:25" x14ac:dyDescent="0.2">
      <c r="V504" t="e">
        <f t="shared" si="7"/>
        <v>#REF!</v>
      </c>
      <c r="W504">
        <v>489</v>
      </c>
      <c r="Y504" s="228" t="e">
        <f>IF(LEN('OSNOVNA PLAČA'!#REF!)&gt;0&gt;0,'OSNOVNA PLAČA'!#REF!,"")</f>
        <v>#REF!</v>
      </c>
    </row>
    <row r="505" spans="22:25" x14ac:dyDescent="0.2">
      <c r="V505" t="e">
        <f t="shared" si="7"/>
        <v>#REF!</v>
      </c>
      <c r="W505">
        <v>490</v>
      </c>
      <c r="Y505" s="228" t="e">
        <f>IF(LEN('OSNOVNA PLAČA'!#REF!)&gt;0&gt;0,'OSNOVNA PLAČA'!#REF!,"")</f>
        <v>#REF!</v>
      </c>
    </row>
    <row r="506" spans="22:25" x14ac:dyDescent="0.2">
      <c r="V506" t="e">
        <f t="shared" si="7"/>
        <v>#REF!</v>
      </c>
      <c r="W506">
        <v>491</v>
      </c>
      <c r="Y506" s="228" t="e">
        <f>IF(LEN('OSNOVNA PLAČA'!#REF!)&gt;0&gt;0,'OSNOVNA PLAČA'!#REF!,"")</f>
        <v>#REF!</v>
      </c>
    </row>
    <row r="507" spans="22:25" x14ac:dyDescent="0.2">
      <c r="V507" t="e">
        <f t="shared" si="7"/>
        <v>#REF!</v>
      </c>
      <c r="W507">
        <v>492</v>
      </c>
      <c r="Y507" s="228" t="e">
        <f>IF(LEN('OSNOVNA PLAČA'!#REF!)&gt;0&gt;0,'OSNOVNA PLAČA'!#REF!,"")</f>
        <v>#REF!</v>
      </c>
    </row>
    <row r="508" spans="22:25" x14ac:dyDescent="0.2">
      <c r="V508" t="e">
        <f t="shared" si="7"/>
        <v>#REF!</v>
      </c>
      <c r="W508">
        <v>493</v>
      </c>
      <c r="Y508" s="228" t="e">
        <f>IF(LEN('OSNOVNA PLAČA'!#REF!)&gt;0&gt;0,'OSNOVNA PLAČA'!#REF!,"")</f>
        <v>#REF!</v>
      </c>
    </row>
    <row r="509" spans="22:25" x14ac:dyDescent="0.2">
      <c r="V509" t="e">
        <f t="shared" si="7"/>
        <v>#REF!</v>
      </c>
      <c r="W509">
        <v>494</v>
      </c>
      <c r="Y509" s="228" t="e">
        <f>IF(LEN('OSNOVNA PLAČA'!#REF!)&gt;0&gt;0,'OSNOVNA PLAČA'!#REF!,"")</f>
        <v>#REF!</v>
      </c>
    </row>
    <row r="510" spans="22:25" x14ac:dyDescent="0.2">
      <c r="V510" t="e">
        <f t="shared" si="7"/>
        <v>#REF!</v>
      </c>
      <c r="W510">
        <v>495</v>
      </c>
      <c r="Y510" s="228" t="e">
        <f>IF(LEN('OSNOVNA PLAČA'!#REF!)&gt;0&gt;0,'OSNOVNA PLAČA'!#REF!,"")</f>
        <v>#REF!</v>
      </c>
    </row>
    <row r="511" spans="22:25" x14ac:dyDescent="0.2">
      <c r="V511" t="e">
        <f t="shared" si="7"/>
        <v>#REF!</v>
      </c>
      <c r="W511">
        <v>496</v>
      </c>
      <c r="Y511" s="228" t="e">
        <f>IF(LEN('OSNOVNA PLAČA'!#REF!)&gt;0&gt;0,'OSNOVNA PLAČA'!#REF!,"")</f>
        <v>#REF!</v>
      </c>
    </row>
    <row r="512" spans="22:25" x14ac:dyDescent="0.2">
      <c r="V512" t="e">
        <f t="shared" si="7"/>
        <v>#REF!</v>
      </c>
      <c r="W512">
        <v>497</v>
      </c>
      <c r="Y512" s="228" t="e">
        <f>IF(LEN('OSNOVNA PLAČA'!#REF!)&gt;0&gt;0,'OSNOVNA PLAČA'!#REF!,"")</f>
        <v>#REF!</v>
      </c>
    </row>
    <row r="513" spans="22:25" x14ac:dyDescent="0.2">
      <c r="V513" t="e">
        <f t="shared" si="7"/>
        <v>#REF!</v>
      </c>
      <c r="W513">
        <v>498</v>
      </c>
      <c r="Y513" s="228" t="e">
        <f>IF(LEN('OSNOVNA PLAČA'!#REF!)&gt;0&gt;0,'OSNOVNA PLAČA'!#REF!,"")</f>
        <v>#REF!</v>
      </c>
    </row>
    <row r="514" spans="22:25" x14ac:dyDescent="0.2">
      <c r="V514" t="e">
        <f t="shared" si="7"/>
        <v>#REF!</v>
      </c>
      <c r="W514">
        <v>499</v>
      </c>
      <c r="Y514" s="228" t="e">
        <f>IF(LEN('OSNOVNA PLAČA'!#REF!)&gt;0&gt;0,'OSNOVNA PLAČA'!#REF!,"")</f>
        <v>#REF!</v>
      </c>
    </row>
    <row r="515" spans="22:25" x14ac:dyDescent="0.2">
      <c r="V515" t="e">
        <f t="shared" si="7"/>
        <v>#REF!</v>
      </c>
      <c r="W515">
        <v>500</v>
      </c>
      <c r="Y515" s="228" t="e">
        <f>IF(LEN('OSNOVNA PLAČA'!#REF!)&gt;0&gt;0,'OSNOVNA PLAČA'!#REF!,"")</f>
        <v>#REF!</v>
      </c>
    </row>
    <row r="516" spans="22:25" x14ac:dyDescent="0.2">
      <c r="V516" t="e">
        <f t="shared" si="7"/>
        <v>#REF!</v>
      </c>
      <c r="W516">
        <v>501</v>
      </c>
      <c r="Y516" s="228" t="e">
        <f>IF(LEN('OSNOVNA PLAČA'!#REF!)&gt;0&gt;0,'OSNOVNA PLAČA'!#REF!,"")</f>
        <v>#REF!</v>
      </c>
    </row>
    <row r="517" spans="22:25" x14ac:dyDescent="0.2">
      <c r="V517" t="e">
        <f t="shared" si="7"/>
        <v>#REF!</v>
      </c>
      <c r="W517">
        <v>502</v>
      </c>
      <c r="Y517" s="228" t="e">
        <f>IF(LEN('OSNOVNA PLAČA'!#REF!)&gt;0&gt;0,'OSNOVNA PLAČA'!#REF!,"")</f>
        <v>#REF!</v>
      </c>
    </row>
    <row r="518" spans="22:25" x14ac:dyDescent="0.2">
      <c r="V518" t="e">
        <f t="shared" si="7"/>
        <v>#REF!</v>
      </c>
      <c r="W518">
        <v>503</v>
      </c>
      <c r="Y518" s="228" t="e">
        <f>IF(LEN('OSNOVNA PLAČA'!#REF!)&gt;0&gt;0,'OSNOVNA PLAČA'!#REF!,"")</f>
        <v>#REF!</v>
      </c>
    </row>
    <row r="519" spans="22:25" x14ac:dyDescent="0.2">
      <c r="V519" t="e">
        <f t="shared" si="7"/>
        <v>#REF!</v>
      </c>
      <c r="W519">
        <v>504</v>
      </c>
      <c r="Y519" s="228" t="e">
        <f>IF(LEN('OSNOVNA PLAČA'!#REF!)&gt;0&gt;0,'OSNOVNA PLAČA'!#REF!,"")</f>
        <v>#REF!</v>
      </c>
    </row>
    <row r="520" spans="22:25" x14ac:dyDescent="0.2">
      <c r="V520" t="e">
        <f t="shared" si="7"/>
        <v>#REF!</v>
      </c>
      <c r="W520">
        <v>505</v>
      </c>
      <c r="Y520" s="228" t="e">
        <f>IF(LEN('OSNOVNA PLAČA'!#REF!)&gt;0&gt;0,'OSNOVNA PLAČA'!#REF!,"")</f>
        <v>#REF!</v>
      </c>
    </row>
    <row r="521" spans="22:25" x14ac:dyDescent="0.2">
      <c r="V521" t="e">
        <f t="shared" si="7"/>
        <v>#REF!</v>
      </c>
      <c r="W521">
        <v>506</v>
      </c>
      <c r="Y521" s="228" t="e">
        <f>IF(LEN('OSNOVNA PLAČA'!#REF!)&gt;0&gt;0,'OSNOVNA PLAČA'!#REF!,"")</f>
        <v>#REF!</v>
      </c>
    </row>
    <row r="522" spans="22:25" x14ac:dyDescent="0.2">
      <c r="V522" t="e">
        <f t="shared" si="7"/>
        <v>#REF!</v>
      </c>
      <c r="W522">
        <v>507</v>
      </c>
      <c r="Y522" s="228" t="e">
        <f>IF(LEN('OSNOVNA PLAČA'!#REF!)&gt;0&gt;0,'OSNOVNA PLAČA'!#REF!,"")</f>
        <v>#REF!</v>
      </c>
    </row>
    <row r="523" spans="22:25" x14ac:dyDescent="0.2">
      <c r="V523" t="e">
        <f t="shared" si="7"/>
        <v>#REF!</v>
      </c>
      <c r="W523">
        <v>508</v>
      </c>
      <c r="Y523" s="228" t="e">
        <f>IF(LEN('OSNOVNA PLAČA'!#REF!)&gt;0&gt;0,'OSNOVNA PLAČA'!#REF!,"")</f>
        <v>#REF!</v>
      </c>
    </row>
    <row r="524" spans="22:25" x14ac:dyDescent="0.2">
      <c r="V524" t="e">
        <f t="shared" si="7"/>
        <v>#REF!</v>
      </c>
      <c r="W524">
        <v>509</v>
      </c>
      <c r="Y524" s="228" t="e">
        <f>IF(LEN('OSNOVNA PLAČA'!#REF!)&gt;0&gt;0,'OSNOVNA PLAČA'!#REF!,"")</f>
        <v>#REF!</v>
      </c>
    </row>
    <row r="525" spans="22:25" x14ac:dyDescent="0.2">
      <c r="V525" t="e">
        <f t="shared" si="7"/>
        <v>#REF!</v>
      </c>
      <c r="W525">
        <v>510</v>
      </c>
      <c r="Y525" s="228" t="e">
        <f>IF(LEN('OSNOVNA PLAČA'!#REF!)&gt;0&gt;0,'OSNOVNA PLAČA'!#REF!,"")</f>
        <v>#REF!</v>
      </c>
    </row>
    <row r="526" spans="22:25" x14ac:dyDescent="0.2">
      <c r="V526" t="e">
        <f t="shared" si="7"/>
        <v>#REF!</v>
      </c>
      <c r="W526">
        <v>511</v>
      </c>
      <c r="Y526" s="228" t="e">
        <f>IF(LEN('OSNOVNA PLAČA'!#REF!)&gt;0&gt;0,'OSNOVNA PLAČA'!#REF!,"")</f>
        <v>#REF!</v>
      </c>
    </row>
    <row r="527" spans="22:25" x14ac:dyDescent="0.2">
      <c r="V527" t="e">
        <f t="shared" si="7"/>
        <v>#REF!</v>
      </c>
      <c r="W527">
        <v>512</v>
      </c>
      <c r="Y527" s="228" t="e">
        <f>IF(LEN('OSNOVNA PLAČA'!#REF!)&gt;0&gt;0,'OSNOVNA PLAČA'!#REF!,"")</f>
        <v>#REF!</v>
      </c>
    </row>
    <row r="528" spans="22:25" x14ac:dyDescent="0.2">
      <c r="V528" t="e">
        <f t="shared" si="7"/>
        <v>#REF!</v>
      </c>
      <c r="W528">
        <v>513</v>
      </c>
      <c r="Y528" s="228" t="e">
        <f>IF(LEN('OSNOVNA PLAČA'!#REF!)&gt;0&gt;0,'OSNOVNA PLAČA'!#REF!,"")</f>
        <v>#REF!</v>
      </c>
    </row>
    <row r="529" spans="22:25" x14ac:dyDescent="0.2">
      <c r="V529" t="e">
        <f t="shared" ref="V529:V592" si="8">IF(LEN(Y529)&gt;0,CONCATENATE(TEXT(W529,0),"   ",Y529),"")</f>
        <v>#REF!</v>
      </c>
      <c r="W529">
        <v>514</v>
      </c>
      <c r="Y529" s="228" t="e">
        <f>IF(LEN('OSNOVNA PLAČA'!#REF!)&gt;0&gt;0,'OSNOVNA PLAČA'!#REF!,"")</f>
        <v>#REF!</v>
      </c>
    </row>
    <row r="530" spans="22:25" x14ac:dyDescent="0.2">
      <c r="V530" t="e">
        <f t="shared" si="8"/>
        <v>#REF!</v>
      </c>
      <c r="W530">
        <v>515</v>
      </c>
      <c r="Y530" s="228" t="e">
        <f>IF(LEN('OSNOVNA PLAČA'!#REF!)&gt;0&gt;0,'OSNOVNA PLAČA'!#REF!,"")</f>
        <v>#REF!</v>
      </c>
    </row>
    <row r="531" spans="22:25" x14ac:dyDescent="0.2">
      <c r="V531" t="e">
        <f t="shared" si="8"/>
        <v>#REF!</v>
      </c>
      <c r="W531">
        <v>516</v>
      </c>
      <c r="Y531" s="228" t="e">
        <f>IF(LEN('OSNOVNA PLAČA'!#REF!)&gt;0&gt;0,'OSNOVNA PLAČA'!#REF!,"")</f>
        <v>#REF!</v>
      </c>
    </row>
    <row r="532" spans="22:25" x14ac:dyDescent="0.2">
      <c r="V532" t="e">
        <f t="shared" si="8"/>
        <v>#REF!</v>
      </c>
      <c r="W532">
        <v>517</v>
      </c>
      <c r="Y532" s="228" t="e">
        <f>IF(LEN('OSNOVNA PLAČA'!#REF!)&gt;0&gt;0,'OSNOVNA PLAČA'!#REF!,"")</f>
        <v>#REF!</v>
      </c>
    </row>
    <row r="533" spans="22:25" x14ac:dyDescent="0.2">
      <c r="V533" t="e">
        <f t="shared" si="8"/>
        <v>#REF!</v>
      </c>
      <c r="W533">
        <v>518</v>
      </c>
      <c r="Y533" s="228" t="e">
        <f>IF(LEN('OSNOVNA PLAČA'!#REF!)&gt;0&gt;0,'OSNOVNA PLAČA'!#REF!,"")</f>
        <v>#REF!</v>
      </c>
    </row>
    <row r="534" spans="22:25" x14ac:dyDescent="0.2">
      <c r="V534" t="e">
        <f t="shared" si="8"/>
        <v>#REF!</v>
      </c>
      <c r="W534">
        <v>519</v>
      </c>
      <c r="Y534" s="228" t="e">
        <f>IF(LEN('OSNOVNA PLAČA'!#REF!)&gt;0&gt;0,'OSNOVNA PLAČA'!#REF!,"")</f>
        <v>#REF!</v>
      </c>
    </row>
    <row r="535" spans="22:25" x14ac:dyDescent="0.2">
      <c r="V535" t="e">
        <f t="shared" si="8"/>
        <v>#REF!</v>
      </c>
      <c r="W535">
        <v>520</v>
      </c>
      <c r="Y535" s="228" t="e">
        <f>IF(LEN('OSNOVNA PLAČA'!#REF!)&gt;0&gt;0,'OSNOVNA PLAČA'!#REF!,"")</f>
        <v>#REF!</v>
      </c>
    </row>
    <row r="536" spans="22:25" x14ac:dyDescent="0.2">
      <c r="V536" t="e">
        <f t="shared" si="8"/>
        <v>#REF!</v>
      </c>
      <c r="W536">
        <v>521</v>
      </c>
      <c r="Y536" s="228" t="e">
        <f>IF(LEN('OSNOVNA PLAČA'!#REF!)&gt;0&gt;0,'OSNOVNA PLAČA'!#REF!,"")</f>
        <v>#REF!</v>
      </c>
    </row>
    <row r="537" spans="22:25" x14ac:dyDescent="0.2">
      <c r="V537" t="e">
        <f t="shared" si="8"/>
        <v>#REF!</v>
      </c>
      <c r="W537">
        <v>522</v>
      </c>
      <c r="Y537" s="228" t="e">
        <f>IF(LEN('OSNOVNA PLAČA'!#REF!)&gt;0&gt;0,'OSNOVNA PLAČA'!#REF!,"")</f>
        <v>#REF!</v>
      </c>
    </row>
    <row r="538" spans="22:25" x14ac:dyDescent="0.2">
      <c r="V538" t="e">
        <f t="shared" si="8"/>
        <v>#REF!</v>
      </c>
      <c r="W538">
        <v>523</v>
      </c>
      <c r="Y538" s="228" t="e">
        <f>IF(LEN('OSNOVNA PLAČA'!#REF!)&gt;0&gt;0,'OSNOVNA PLAČA'!#REF!,"")</f>
        <v>#REF!</v>
      </c>
    </row>
    <row r="539" spans="22:25" x14ac:dyDescent="0.2">
      <c r="V539" t="e">
        <f t="shared" si="8"/>
        <v>#REF!</v>
      </c>
      <c r="W539">
        <v>524</v>
      </c>
      <c r="Y539" s="228" t="e">
        <f>IF(LEN('OSNOVNA PLAČA'!#REF!)&gt;0&gt;0,'OSNOVNA PLAČA'!#REF!,"")</f>
        <v>#REF!</v>
      </c>
    </row>
    <row r="540" spans="22:25" x14ac:dyDescent="0.2">
      <c r="V540" t="e">
        <f t="shared" si="8"/>
        <v>#REF!</v>
      </c>
      <c r="W540">
        <v>525</v>
      </c>
      <c r="Y540" s="228" t="e">
        <f>IF(LEN('OSNOVNA PLAČA'!#REF!)&gt;0&gt;0,'OSNOVNA PLAČA'!#REF!,"")</f>
        <v>#REF!</v>
      </c>
    </row>
    <row r="541" spans="22:25" x14ac:dyDescent="0.2">
      <c r="V541" t="e">
        <f t="shared" si="8"/>
        <v>#REF!</v>
      </c>
      <c r="W541">
        <v>526</v>
      </c>
      <c r="Y541" s="228" t="e">
        <f>IF(LEN('OSNOVNA PLAČA'!#REF!)&gt;0&gt;0,'OSNOVNA PLAČA'!#REF!,"")</f>
        <v>#REF!</v>
      </c>
    </row>
    <row r="542" spans="22:25" x14ac:dyDescent="0.2">
      <c r="V542" t="e">
        <f t="shared" si="8"/>
        <v>#REF!</v>
      </c>
      <c r="W542">
        <v>527</v>
      </c>
      <c r="Y542" s="228" t="e">
        <f>IF(LEN('OSNOVNA PLAČA'!#REF!)&gt;0&gt;0,'OSNOVNA PLAČA'!#REF!,"")</f>
        <v>#REF!</v>
      </c>
    </row>
    <row r="543" spans="22:25" x14ac:dyDescent="0.2">
      <c r="V543" t="e">
        <f t="shared" si="8"/>
        <v>#REF!</v>
      </c>
      <c r="W543">
        <v>528</v>
      </c>
      <c r="Y543" s="228" t="e">
        <f>IF(LEN('OSNOVNA PLAČA'!#REF!)&gt;0&gt;0,'OSNOVNA PLAČA'!#REF!,"")</f>
        <v>#REF!</v>
      </c>
    </row>
    <row r="544" spans="22:25" x14ac:dyDescent="0.2">
      <c r="V544" t="e">
        <f t="shared" si="8"/>
        <v>#REF!</v>
      </c>
      <c r="W544">
        <v>529</v>
      </c>
      <c r="Y544" s="228" t="e">
        <f>IF(LEN('OSNOVNA PLAČA'!#REF!)&gt;0&gt;0,'OSNOVNA PLAČA'!#REF!,"")</f>
        <v>#REF!</v>
      </c>
    </row>
    <row r="545" spans="22:25" x14ac:dyDescent="0.2">
      <c r="V545" t="e">
        <f t="shared" si="8"/>
        <v>#REF!</v>
      </c>
      <c r="W545">
        <v>530</v>
      </c>
      <c r="Y545" s="228" t="e">
        <f>IF(LEN('OSNOVNA PLAČA'!#REF!)&gt;0&gt;0,'OSNOVNA PLAČA'!#REF!,"")</f>
        <v>#REF!</v>
      </c>
    </row>
    <row r="546" spans="22:25" x14ac:dyDescent="0.2">
      <c r="V546" t="e">
        <f t="shared" si="8"/>
        <v>#REF!</v>
      </c>
      <c r="W546">
        <v>531</v>
      </c>
      <c r="Y546" s="228" t="e">
        <f>IF(LEN('OSNOVNA PLAČA'!#REF!)&gt;0&gt;0,'OSNOVNA PLAČA'!#REF!,"")</f>
        <v>#REF!</v>
      </c>
    </row>
    <row r="547" spans="22:25" x14ac:dyDescent="0.2">
      <c r="V547" t="e">
        <f t="shared" si="8"/>
        <v>#REF!</v>
      </c>
      <c r="W547">
        <v>532</v>
      </c>
      <c r="Y547" s="228" t="e">
        <f>IF(LEN('OSNOVNA PLAČA'!#REF!)&gt;0&gt;0,'OSNOVNA PLAČA'!#REF!,"")</f>
        <v>#REF!</v>
      </c>
    </row>
    <row r="548" spans="22:25" x14ac:dyDescent="0.2">
      <c r="V548" t="e">
        <f t="shared" si="8"/>
        <v>#REF!</v>
      </c>
      <c r="W548">
        <v>533</v>
      </c>
      <c r="Y548" s="228" t="e">
        <f>IF(LEN('OSNOVNA PLAČA'!#REF!)&gt;0&gt;0,'OSNOVNA PLAČA'!#REF!,"")</f>
        <v>#REF!</v>
      </c>
    </row>
    <row r="549" spans="22:25" x14ac:dyDescent="0.2">
      <c r="V549" t="e">
        <f t="shared" si="8"/>
        <v>#REF!</v>
      </c>
      <c r="W549">
        <v>534</v>
      </c>
      <c r="Y549" s="228" t="e">
        <f>IF(LEN('OSNOVNA PLAČA'!#REF!)&gt;0&gt;0,'OSNOVNA PLAČA'!#REF!,"")</f>
        <v>#REF!</v>
      </c>
    </row>
    <row r="550" spans="22:25" x14ac:dyDescent="0.2">
      <c r="V550" t="e">
        <f t="shared" si="8"/>
        <v>#REF!</v>
      </c>
      <c r="W550">
        <v>535</v>
      </c>
      <c r="Y550" s="228" t="e">
        <f>IF(LEN('OSNOVNA PLAČA'!#REF!)&gt;0&gt;0,'OSNOVNA PLAČA'!#REF!,"")</f>
        <v>#REF!</v>
      </c>
    </row>
    <row r="551" spans="22:25" x14ac:dyDescent="0.2">
      <c r="V551" t="e">
        <f t="shared" si="8"/>
        <v>#REF!</v>
      </c>
      <c r="W551">
        <v>536</v>
      </c>
      <c r="Y551" s="228" t="e">
        <f>IF(LEN('OSNOVNA PLAČA'!#REF!)&gt;0&gt;0,'OSNOVNA PLAČA'!#REF!,"")</f>
        <v>#REF!</v>
      </c>
    </row>
    <row r="552" spans="22:25" x14ac:dyDescent="0.2">
      <c r="V552" t="e">
        <f t="shared" si="8"/>
        <v>#REF!</v>
      </c>
      <c r="W552">
        <v>537</v>
      </c>
      <c r="Y552" s="228" t="e">
        <f>IF(LEN('OSNOVNA PLAČA'!#REF!)&gt;0&gt;0,'OSNOVNA PLAČA'!#REF!,"")</f>
        <v>#REF!</v>
      </c>
    </row>
    <row r="553" spans="22:25" x14ac:dyDescent="0.2">
      <c r="V553" t="e">
        <f t="shared" si="8"/>
        <v>#REF!</v>
      </c>
      <c r="W553">
        <v>538</v>
      </c>
      <c r="Y553" s="228" t="e">
        <f>IF(LEN('OSNOVNA PLAČA'!#REF!)&gt;0&gt;0,'OSNOVNA PLAČA'!#REF!,"")</f>
        <v>#REF!</v>
      </c>
    </row>
    <row r="554" spans="22:25" x14ac:dyDescent="0.2">
      <c r="V554" t="e">
        <f t="shared" si="8"/>
        <v>#REF!</v>
      </c>
      <c r="W554">
        <v>539</v>
      </c>
      <c r="Y554" s="228" t="e">
        <f>IF(LEN('OSNOVNA PLAČA'!#REF!)&gt;0&gt;0,'OSNOVNA PLAČA'!#REF!,"")</f>
        <v>#REF!</v>
      </c>
    </row>
    <row r="555" spans="22:25" x14ac:dyDescent="0.2">
      <c r="V555" t="e">
        <f t="shared" si="8"/>
        <v>#REF!</v>
      </c>
      <c r="W555">
        <v>540</v>
      </c>
      <c r="Y555" s="228" t="e">
        <f>IF(LEN('OSNOVNA PLAČA'!#REF!)&gt;0&gt;0,'OSNOVNA PLAČA'!#REF!,"")</f>
        <v>#REF!</v>
      </c>
    </row>
    <row r="556" spans="22:25" x14ac:dyDescent="0.2">
      <c r="V556" t="e">
        <f t="shared" si="8"/>
        <v>#REF!</v>
      </c>
      <c r="W556">
        <v>541</v>
      </c>
      <c r="Y556" s="228" t="e">
        <f>IF(LEN('OSNOVNA PLAČA'!#REF!)&gt;0&gt;0,'OSNOVNA PLAČA'!#REF!,"")</f>
        <v>#REF!</v>
      </c>
    </row>
    <row r="557" spans="22:25" x14ac:dyDescent="0.2">
      <c r="V557" t="e">
        <f t="shared" si="8"/>
        <v>#REF!</v>
      </c>
      <c r="W557">
        <v>542</v>
      </c>
      <c r="Y557" s="228" t="e">
        <f>IF(LEN('OSNOVNA PLAČA'!#REF!)&gt;0&gt;0,'OSNOVNA PLAČA'!#REF!,"")</f>
        <v>#REF!</v>
      </c>
    </row>
    <row r="558" spans="22:25" x14ac:dyDescent="0.2">
      <c r="V558" t="e">
        <f t="shared" si="8"/>
        <v>#REF!</v>
      </c>
      <c r="W558">
        <v>543</v>
      </c>
      <c r="Y558" s="228" t="e">
        <f>IF(LEN('OSNOVNA PLAČA'!#REF!)&gt;0&gt;0,'OSNOVNA PLAČA'!#REF!,"")</f>
        <v>#REF!</v>
      </c>
    </row>
    <row r="559" spans="22:25" x14ac:dyDescent="0.2">
      <c r="V559" t="e">
        <f t="shared" si="8"/>
        <v>#REF!</v>
      </c>
      <c r="W559">
        <v>544</v>
      </c>
      <c r="Y559" s="228" t="e">
        <f>IF(LEN('OSNOVNA PLAČA'!#REF!)&gt;0&gt;0,'OSNOVNA PLAČA'!#REF!,"")</f>
        <v>#REF!</v>
      </c>
    </row>
    <row r="560" spans="22:25" x14ac:dyDescent="0.2">
      <c r="V560" t="e">
        <f t="shared" si="8"/>
        <v>#REF!</v>
      </c>
      <c r="W560">
        <v>545</v>
      </c>
      <c r="Y560" s="228" t="e">
        <f>IF(LEN('OSNOVNA PLAČA'!#REF!)&gt;0&gt;0,'OSNOVNA PLAČA'!#REF!,"")</f>
        <v>#REF!</v>
      </c>
    </row>
    <row r="561" spans="22:25" x14ac:dyDescent="0.2">
      <c r="V561" t="e">
        <f t="shared" si="8"/>
        <v>#REF!</v>
      </c>
      <c r="W561">
        <v>546</v>
      </c>
      <c r="Y561" s="228" t="e">
        <f>IF(LEN('OSNOVNA PLAČA'!#REF!)&gt;0&gt;0,'OSNOVNA PLAČA'!#REF!,"")</f>
        <v>#REF!</v>
      </c>
    </row>
    <row r="562" spans="22:25" x14ac:dyDescent="0.2">
      <c r="V562" t="e">
        <f t="shared" si="8"/>
        <v>#REF!</v>
      </c>
      <c r="W562">
        <v>547</v>
      </c>
      <c r="Y562" s="228" t="e">
        <f>IF(LEN('OSNOVNA PLAČA'!#REF!)&gt;0&gt;0,'OSNOVNA PLAČA'!#REF!,"")</f>
        <v>#REF!</v>
      </c>
    </row>
    <row r="563" spans="22:25" x14ac:dyDescent="0.2">
      <c r="V563" t="e">
        <f t="shared" si="8"/>
        <v>#REF!</v>
      </c>
      <c r="W563">
        <v>548</v>
      </c>
      <c r="Y563" s="228" t="e">
        <f>IF(LEN('OSNOVNA PLAČA'!#REF!)&gt;0&gt;0,'OSNOVNA PLAČA'!#REF!,"")</f>
        <v>#REF!</v>
      </c>
    </row>
    <row r="564" spans="22:25" x14ac:dyDescent="0.2">
      <c r="V564" t="e">
        <f t="shared" si="8"/>
        <v>#REF!</v>
      </c>
      <c r="W564">
        <v>549</v>
      </c>
      <c r="Y564" s="228" t="e">
        <f>IF(LEN('OSNOVNA PLAČA'!#REF!)&gt;0&gt;0,'OSNOVNA PLAČA'!#REF!,"")</f>
        <v>#REF!</v>
      </c>
    </row>
    <row r="565" spans="22:25" x14ac:dyDescent="0.2">
      <c r="V565" t="e">
        <f t="shared" si="8"/>
        <v>#REF!</v>
      </c>
      <c r="W565">
        <v>550</v>
      </c>
      <c r="Y565" s="228" t="e">
        <f>IF(LEN('OSNOVNA PLAČA'!#REF!)&gt;0&gt;0,'OSNOVNA PLAČA'!#REF!,"")</f>
        <v>#REF!</v>
      </c>
    </row>
    <row r="566" spans="22:25" x14ac:dyDescent="0.2">
      <c r="V566" t="e">
        <f t="shared" si="8"/>
        <v>#REF!</v>
      </c>
      <c r="W566">
        <v>551</v>
      </c>
      <c r="Y566" s="228" t="e">
        <f>IF(LEN('OSNOVNA PLAČA'!#REF!)&gt;0&gt;0,'OSNOVNA PLAČA'!#REF!,"")</f>
        <v>#REF!</v>
      </c>
    </row>
    <row r="567" spans="22:25" x14ac:dyDescent="0.2">
      <c r="V567" t="e">
        <f t="shared" si="8"/>
        <v>#REF!</v>
      </c>
      <c r="W567">
        <v>552</v>
      </c>
      <c r="Y567" s="228" t="e">
        <f>IF(LEN('OSNOVNA PLAČA'!#REF!)&gt;0&gt;0,'OSNOVNA PLAČA'!#REF!,"")</f>
        <v>#REF!</v>
      </c>
    </row>
    <row r="568" spans="22:25" x14ac:dyDescent="0.2">
      <c r="V568" t="e">
        <f t="shared" si="8"/>
        <v>#REF!</v>
      </c>
      <c r="W568">
        <v>553</v>
      </c>
      <c r="Y568" s="228" t="e">
        <f>IF(LEN('OSNOVNA PLAČA'!#REF!)&gt;0&gt;0,'OSNOVNA PLAČA'!#REF!,"")</f>
        <v>#REF!</v>
      </c>
    </row>
    <row r="569" spans="22:25" x14ac:dyDescent="0.2">
      <c r="V569" t="e">
        <f t="shared" si="8"/>
        <v>#REF!</v>
      </c>
      <c r="W569">
        <v>554</v>
      </c>
      <c r="Y569" s="228" t="e">
        <f>IF(LEN('OSNOVNA PLAČA'!#REF!)&gt;0&gt;0,'OSNOVNA PLAČA'!#REF!,"")</f>
        <v>#REF!</v>
      </c>
    </row>
    <row r="570" spans="22:25" x14ac:dyDescent="0.2">
      <c r="V570" t="e">
        <f t="shared" si="8"/>
        <v>#REF!</v>
      </c>
      <c r="W570">
        <v>555</v>
      </c>
      <c r="Y570" s="228" t="e">
        <f>IF(LEN('OSNOVNA PLAČA'!#REF!)&gt;0&gt;0,'OSNOVNA PLAČA'!#REF!,"")</f>
        <v>#REF!</v>
      </c>
    </row>
    <row r="571" spans="22:25" x14ac:dyDescent="0.2">
      <c r="V571" t="e">
        <f t="shared" si="8"/>
        <v>#REF!</v>
      </c>
      <c r="W571">
        <v>556</v>
      </c>
      <c r="Y571" s="228" t="e">
        <f>IF(LEN('OSNOVNA PLAČA'!#REF!)&gt;0&gt;0,'OSNOVNA PLAČA'!#REF!,"")</f>
        <v>#REF!</v>
      </c>
    </row>
    <row r="572" spans="22:25" x14ac:dyDescent="0.2">
      <c r="V572" t="e">
        <f t="shared" si="8"/>
        <v>#REF!</v>
      </c>
      <c r="W572">
        <v>557</v>
      </c>
      <c r="Y572" s="228" t="e">
        <f>IF(LEN('OSNOVNA PLAČA'!#REF!)&gt;0&gt;0,'OSNOVNA PLAČA'!#REF!,"")</f>
        <v>#REF!</v>
      </c>
    </row>
    <row r="573" spans="22:25" x14ac:dyDescent="0.2">
      <c r="V573" t="e">
        <f t="shared" si="8"/>
        <v>#REF!</v>
      </c>
      <c r="W573">
        <v>558</v>
      </c>
      <c r="Y573" s="228" t="e">
        <f>IF(LEN('OSNOVNA PLAČA'!#REF!)&gt;0&gt;0,'OSNOVNA PLAČA'!#REF!,"")</f>
        <v>#REF!</v>
      </c>
    </row>
    <row r="574" spans="22:25" x14ac:dyDescent="0.2">
      <c r="V574" t="e">
        <f t="shared" si="8"/>
        <v>#REF!</v>
      </c>
      <c r="W574">
        <v>559</v>
      </c>
      <c r="Y574" s="228" t="e">
        <f>IF(LEN('OSNOVNA PLAČA'!#REF!)&gt;0&gt;0,'OSNOVNA PLAČA'!#REF!,"")</f>
        <v>#REF!</v>
      </c>
    </row>
    <row r="575" spans="22:25" x14ac:dyDescent="0.2">
      <c r="V575" t="e">
        <f t="shared" si="8"/>
        <v>#REF!</v>
      </c>
      <c r="W575">
        <v>560</v>
      </c>
      <c r="Y575" s="228" t="e">
        <f>IF(LEN('OSNOVNA PLAČA'!#REF!)&gt;0&gt;0,'OSNOVNA PLAČA'!#REF!,"")</f>
        <v>#REF!</v>
      </c>
    </row>
    <row r="576" spans="22:25" x14ac:dyDescent="0.2">
      <c r="V576" t="e">
        <f t="shared" si="8"/>
        <v>#REF!</v>
      </c>
      <c r="W576">
        <v>561</v>
      </c>
      <c r="Y576" s="228" t="e">
        <f>IF(LEN('OSNOVNA PLAČA'!#REF!)&gt;0&gt;0,'OSNOVNA PLAČA'!#REF!,"")</f>
        <v>#REF!</v>
      </c>
    </row>
    <row r="577" spans="22:25" x14ac:dyDescent="0.2">
      <c r="V577" t="e">
        <f t="shared" si="8"/>
        <v>#REF!</v>
      </c>
      <c r="W577">
        <v>562</v>
      </c>
      <c r="Y577" s="228" t="e">
        <f>IF(LEN('OSNOVNA PLAČA'!#REF!)&gt;0&gt;0,'OSNOVNA PLAČA'!#REF!,"")</f>
        <v>#REF!</v>
      </c>
    </row>
    <row r="578" spans="22:25" x14ac:dyDescent="0.2">
      <c r="V578" t="e">
        <f t="shared" si="8"/>
        <v>#REF!</v>
      </c>
      <c r="W578">
        <v>563</v>
      </c>
      <c r="Y578" s="228" t="e">
        <f>IF(LEN('OSNOVNA PLAČA'!#REF!)&gt;0&gt;0,'OSNOVNA PLAČA'!#REF!,"")</f>
        <v>#REF!</v>
      </c>
    </row>
    <row r="579" spans="22:25" x14ac:dyDescent="0.2">
      <c r="V579" t="e">
        <f t="shared" si="8"/>
        <v>#REF!</v>
      </c>
      <c r="W579">
        <v>564</v>
      </c>
      <c r="Y579" s="228" t="e">
        <f>IF(LEN('OSNOVNA PLAČA'!#REF!)&gt;0&gt;0,'OSNOVNA PLAČA'!#REF!,"")</f>
        <v>#REF!</v>
      </c>
    </row>
    <row r="580" spans="22:25" x14ac:dyDescent="0.2">
      <c r="V580" t="e">
        <f t="shared" si="8"/>
        <v>#REF!</v>
      </c>
      <c r="W580">
        <v>565</v>
      </c>
      <c r="Y580" s="228" t="e">
        <f>IF(LEN('OSNOVNA PLAČA'!#REF!)&gt;0&gt;0,'OSNOVNA PLAČA'!#REF!,"")</f>
        <v>#REF!</v>
      </c>
    </row>
    <row r="581" spans="22:25" x14ac:dyDescent="0.2">
      <c r="V581" t="e">
        <f t="shared" si="8"/>
        <v>#REF!</v>
      </c>
      <c r="W581">
        <v>566</v>
      </c>
      <c r="Y581" s="228" t="e">
        <f>IF(LEN('OSNOVNA PLAČA'!#REF!)&gt;0&gt;0,'OSNOVNA PLAČA'!#REF!,"")</f>
        <v>#REF!</v>
      </c>
    </row>
    <row r="582" spans="22:25" x14ac:dyDescent="0.2">
      <c r="V582" t="e">
        <f t="shared" si="8"/>
        <v>#REF!</v>
      </c>
      <c r="W582">
        <v>567</v>
      </c>
      <c r="Y582" s="228" t="e">
        <f>IF(LEN('OSNOVNA PLAČA'!#REF!)&gt;0&gt;0,'OSNOVNA PLAČA'!#REF!,"")</f>
        <v>#REF!</v>
      </c>
    </row>
    <row r="583" spans="22:25" x14ac:dyDescent="0.2">
      <c r="V583" t="e">
        <f t="shared" si="8"/>
        <v>#REF!</v>
      </c>
      <c r="W583">
        <v>568</v>
      </c>
      <c r="Y583" s="228" t="e">
        <f>IF(LEN('OSNOVNA PLAČA'!#REF!)&gt;0&gt;0,'OSNOVNA PLAČA'!#REF!,"")</f>
        <v>#REF!</v>
      </c>
    </row>
    <row r="584" spans="22:25" x14ac:dyDescent="0.2">
      <c r="V584" t="e">
        <f t="shared" si="8"/>
        <v>#REF!</v>
      </c>
      <c r="W584">
        <v>569</v>
      </c>
      <c r="Y584" s="228" t="e">
        <f>IF(LEN('OSNOVNA PLAČA'!#REF!)&gt;0&gt;0,'OSNOVNA PLAČA'!#REF!,"")</f>
        <v>#REF!</v>
      </c>
    </row>
    <row r="585" spans="22:25" x14ac:dyDescent="0.2">
      <c r="V585" t="e">
        <f t="shared" si="8"/>
        <v>#REF!</v>
      </c>
      <c r="W585">
        <v>570</v>
      </c>
      <c r="Y585" s="228" t="e">
        <f>IF(LEN('OSNOVNA PLAČA'!#REF!)&gt;0&gt;0,'OSNOVNA PLAČA'!#REF!,"")</f>
        <v>#REF!</v>
      </c>
    </row>
    <row r="586" spans="22:25" x14ac:dyDescent="0.2">
      <c r="V586" t="e">
        <f t="shared" si="8"/>
        <v>#REF!</v>
      </c>
      <c r="W586">
        <v>571</v>
      </c>
      <c r="Y586" s="228" t="e">
        <f>IF(LEN('OSNOVNA PLAČA'!#REF!)&gt;0&gt;0,'OSNOVNA PLAČA'!#REF!,"")</f>
        <v>#REF!</v>
      </c>
    </row>
    <row r="587" spans="22:25" x14ac:dyDescent="0.2">
      <c r="V587" t="e">
        <f t="shared" si="8"/>
        <v>#REF!</v>
      </c>
      <c r="W587">
        <v>572</v>
      </c>
      <c r="Y587" s="228" t="e">
        <f>IF(LEN('OSNOVNA PLAČA'!#REF!)&gt;0&gt;0,'OSNOVNA PLAČA'!#REF!,"")</f>
        <v>#REF!</v>
      </c>
    </row>
    <row r="588" spans="22:25" x14ac:dyDescent="0.2">
      <c r="V588" t="e">
        <f t="shared" si="8"/>
        <v>#REF!</v>
      </c>
      <c r="W588">
        <v>573</v>
      </c>
      <c r="Y588" s="228" t="e">
        <f>IF(LEN('OSNOVNA PLAČA'!#REF!)&gt;0&gt;0,'OSNOVNA PLAČA'!#REF!,"")</f>
        <v>#REF!</v>
      </c>
    </row>
    <row r="589" spans="22:25" x14ac:dyDescent="0.2">
      <c r="V589" t="e">
        <f t="shared" si="8"/>
        <v>#REF!</v>
      </c>
      <c r="W589">
        <v>574</v>
      </c>
      <c r="Y589" s="228" t="e">
        <f>IF(LEN('OSNOVNA PLAČA'!#REF!)&gt;0&gt;0,'OSNOVNA PLAČA'!#REF!,"")</f>
        <v>#REF!</v>
      </c>
    </row>
    <row r="590" spans="22:25" x14ac:dyDescent="0.2">
      <c r="V590" t="e">
        <f t="shared" si="8"/>
        <v>#REF!</v>
      </c>
      <c r="W590">
        <v>575</v>
      </c>
      <c r="Y590" s="228" t="e">
        <f>IF(LEN('OSNOVNA PLAČA'!#REF!)&gt;0&gt;0,'OSNOVNA PLAČA'!#REF!,"")</f>
        <v>#REF!</v>
      </c>
    </row>
    <row r="591" spans="22:25" x14ac:dyDescent="0.2">
      <c r="V591" t="e">
        <f t="shared" si="8"/>
        <v>#REF!</v>
      </c>
      <c r="W591">
        <v>576</v>
      </c>
      <c r="Y591" s="228" t="e">
        <f>IF(LEN('OSNOVNA PLAČA'!#REF!)&gt;0&gt;0,'OSNOVNA PLAČA'!#REF!,"")</f>
        <v>#REF!</v>
      </c>
    </row>
    <row r="592" spans="22:25" x14ac:dyDescent="0.2">
      <c r="V592" t="e">
        <f t="shared" si="8"/>
        <v>#REF!</v>
      </c>
      <c r="W592">
        <v>577</v>
      </c>
      <c r="Y592" s="228" t="e">
        <f>IF(LEN('OSNOVNA PLAČA'!#REF!)&gt;0&gt;0,'OSNOVNA PLAČA'!#REF!,"")</f>
        <v>#REF!</v>
      </c>
    </row>
    <row r="593" spans="22:25" x14ac:dyDescent="0.2">
      <c r="V593" t="e">
        <f t="shared" ref="V593:V656" si="9">IF(LEN(Y593)&gt;0,CONCATENATE(TEXT(W593,0),"   ",Y593),"")</f>
        <v>#REF!</v>
      </c>
      <c r="W593">
        <v>578</v>
      </c>
      <c r="Y593" s="228" t="e">
        <f>IF(LEN('OSNOVNA PLAČA'!#REF!)&gt;0&gt;0,'OSNOVNA PLAČA'!#REF!,"")</f>
        <v>#REF!</v>
      </c>
    </row>
    <row r="594" spans="22:25" x14ac:dyDescent="0.2">
      <c r="V594" t="e">
        <f t="shared" si="9"/>
        <v>#REF!</v>
      </c>
      <c r="W594">
        <v>579</v>
      </c>
      <c r="Y594" s="228" t="e">
        <f>IF(LEN('OSNOVNA PLAČA'!#REF!)&gt;0&gt;0,'OSNOVNA PLAČA'!#REF!,"")</f>
        <v>#REF!</v>
      </c>
    </row>
    <row r="595" spans="22:25" x14ac:dyDescent="0.2">
      <c r="V595" t="e">
        <f t="shared" si="9"/>
        <v>#REF!</v>
      </c>
      <c r="W595">
        <v>580</v>
      </c>
      <c r="Y595" s="228" t="e">
        <f>IF(LEN('OSNOVNA PLAČA'!#REF!)&gt;0&gt;0,'OSNOVNA PLAČA'!#REF!,"")</f>
        <v>#REF!</v>
      </c>
    </row>
    <row r="596" spans="22:25" x14ac:dyDescent="0.2">
      <c r="V596" t="e">
        <f t="shared" si="9"/>
        <v>#REF!</v>
      </c>
      <c r="W596">
        <v>581</v>
      </c>
      <c r="Y596" s="228" t="e">
        <f>IF(LEN('OSNOVNA PLAČA'!#REF!)&gt;0&gt;0,'OSNOVNA PLAČA'!#REF!,"")</f>
        <v>#REF!</v>
      </c>
    </row>
    <row r="597" spans="22:25" x14ac:dyDescent="0.2">
      <c r="V597" t="e">
        <f t="shared" si="9"/>
        <v>#REF!</v>
      </c>
      <c r="W597">
        <v>582</v>
      </c>
      <c r="Y597" s="228" t="e">
        <f>IF(LEN('OSNOVNA PLAČA'!#REF!)&gt;0&gt;0,'OSNOVNA PLAČA'!#REF!,"")</f>
        <v>#REF!</v>
      </c>
    </row>
    <row r="598" spans="22:25" x14ac:dyDescent="0.2">
      <c r="V598" t="e">
        <f t="shared" si="9"/>
        <v>#REF!</v>
      </c>
      <c r="W598">
        <v>583</v>
      </c>
      <c r="Y598" s="228" t="e">
        <f>IF(LEN('OSNOVNA PLAČA'!#REF!)&gt;0&gt;0,'OSNOVNA PLAČA'!#REF!,"")</f>
        <v>#REF!</v>
      </c>
    </row>
    <row r="599" spans="22:25" x14ac:dyDescent="0.2">
      <c r="V599" t="e">
        <f t="shared" si="9"/>
        <v>#REF!</v>
      </c>
      <c r="W599">
        <v>584</v>
      </c>
      <c r="Y599" s="228" t="e">
        <f>IF(LEN('OSNOVNA PLAČA'!#REF!)&gt;0&gt;0,'OSNOVNA PLAČA'!#REF!,"")</f>
        <v>#REF!</v>
      </c>
    </row>
    <row r="600" spans="22:25" x14ac:dyDescent="0.2">
      <c r="V600" t="e">
        <f t="shared" si="9"/>
        <v>#REF!</v>
      </c>
      <c r="W600">
        <v>585</v>
      </c>
      <c r="Y600" s="228" t="e">
        <f>IF(LEN('OSNOVNA PLAČA'!#REF!)&gt;0&gt;0,'OSNOVNA PLAČA'!#REF!,"")</f>
        <v>#REF!</v>
      </c>
    </row>
    <row r="601" spans="22:25" x14ac:dyDescent="0.2">
      <c r="V601" t="e">
        <f t="shared" si="9"/>
        <v>#REF!</v>
      </c>
      <c r="W601">
        <v>586</v>
      </c>
      <c r="Y601" s="228" t="e">
        <f>IF(LEN('OSNOVNA PLAČA'!#REF!)&gt;0&gt;0,'OSNOVNA PLAČA'!#REF!,"")</f>
        <v>#REF!</v>
      </c>
    </row>
    <row r="602" spans="22:25" x14ac:dyDescent="0.2">
      <c r="V602" t="e">
        <f t="shared" si="9"/>
        <v>#REF!</v>
      </c>
      <c r="W602">
        <v>587</v>
      </c>
      <c r="Y602" s="228" t="e">
        <f>IF(LEN('OSNOVNA PLAČA'!#REF!)&gt;0&gt;0,'OSNOVNA PLAČA'!#REF!,"")</f>
        <v>#REF!</v>
      </c>
    </row>
    <row r="603" spans="22:25" x14ac:dyDescent="0.2">
      <c r="V603" t="e">
        <f t="shared" si="9"/>
        <v>#REF!</v>
      </c>
      <c r="W603">
        <v>588</v>
      </c>
      <c r="Y603" s="228" t="e">
        <f>IF(LEN('OSNOVNA PLAČA'!#REF!)&gt;0&gt;0,'OSNOVNA PLAČA'!#REF!,"")</f>
        <v>#REF!</v>
      </c>
    </row>
    <row r="604" spans="22:25" x14ac:dyDescent="0.2">
      <c r="V604" t="e">
        <f t="shared" si="9"/>
        <v>#REF!</v>
      </c>
      <c r="W604">
        <v>589</v>
      </c>
      <c r="Y604" s="228" t="e">
        <f>IF(LEN('OSNOVNA PLAČA'!#REF!)&gt;0&gt;0,'OSNOVNA PLAČA'!#REF!,"")</f>
        <v>#REF!</v>
      </c>
    </row>
    <row r="605" spans="22:25" x14ac:dyDescent="0.2">
      <c r="V605" t="e">
        <f t="shared" si="9"/>
        <v>#REF!</v>
      </c>
      <c r="W605">
        <v>590</v>
      </c>
      <c r="Y605" s="228" t="e">
        <f>IF(LEN('OSNOVNA PLAČA'!#REF!)&gt;0&gt;0,'OSNOVNA PLAČA'!#REF!,"")</f>
        <v>#REF!</v>
      </c>
    </row>
    <row r="606" spans="22:25" x14ac:dyDescent="0.2">
      <c r="V606" t="e">
        <f t="shared" si="9"/>
        <v>#REF!</v>
      </c>
      <c r="W606">
        <v>591</v>
      </c>
      <c r="Y606" s="228" t="e">
        <f>IF(LEN('OSNOVNA PLAČA'!#REF!)&gt;0&gt;0,'OSNOVNA PLAČA'!#REF!,"")</f>
        <v>#REF!</v>
      </c>
    </row>
    <row r="607" spans="22:25" x14ac:dyDescent="0.2">
      <c r="V607" t="e">
        <f t="shared" si="9"/>
        <v>#REF!</v>
      </c>
      <c r="W607">
        <v>592</v>
      </c>
      <c r="Y607" s="228" t="e">
        <f>IF(LEN('OSNOVNA PLAČA'!#REF!)&gt;0&gt;0,'OSNOVNA PLAČA'!#REF!,"")</f>
        <v>#REF!</v>
      </c>
    </row>
    <row r="608" spans="22:25" x14ac:dyDescent="0.2">
      <c r="V608" t="e">
        <f t="shared" si="9"/>
        <v>#REF!</v>
      </c>
      <c r="W608">
        <v>593</v>
      </c>
      <c r="Y608" s="228" t="e">
        <f>IF(LEN('OSNOVNA PLAČA'!#REF!)&gt;0&gt;0,'OSNOVNA PLAČA'!#REF!,"")</f>
        <v>#REF!</v>
      </c>
    </row>
    <row r="609" spans="22:25" x14ac:dyDescent="0.2">
      <c r="V609" t="e">
        <f t="shared" si="9"/>
        <v>#REF!</v>
      </c>
      <c r="W609">
        <v>594</v>
      </c>
      <c r="Y609" s="228" t="e">
        <f>IF(LEN('OSNOVNA PLAČA'!#REF!)&gt;0&gt;0,'OSNOVNA PLAČA'!#REF!,"")</f>
        <v>#REF!</v>
      </c>
    </row>
    <row r="610" spans="22:25" x14ac:dyDescent="0.2">
      <c r="V610" t="e">
        <f t="shared" si="9"/>
        <v>#REF!</v>
      </c>
      <c r="W610">
        <v>595</v>
      </c>
      <c r="Y610" s="228" t="e">
        <f>IF(LEN('OSNOVNA PLAČA'!#REF!)&gt;0&gt;0,'OSNOVNA PLAČA'!#REF!,"")</f>
        <v>#REF!</v>
      </c>
    </row>
    <row r="611" spans="22:25" x14ac:dyDescent="0.2">
      <c r="V611" t="e">
        <f t="shared" si="9"/>
        <v>#REF!</v>
      </c>
      <c r="W611">
        <v>596</v>
      </c>
      <c r="Y611" s="228" t="e">
        <f>IF(LEN('OSNOVNA PLAČA'!#REF!)&gt;0&gt;0,'OSNOVNA PLAČA'!#REF!,"")</f>
        <v>#REF!</v>
      </c>
    </row>
    <row r="612" spans="22:25" x14ac:dyDescent="0.2">
      <c r="V612" t="e">
        <f t="shared" si="9"/>
        <v>#REF!</v>
      </c>
      <c r="W612">
        <v>597</v>
      </c>
      <c r="Y612" s="228" t="e">
        <f>IF(LEN('OSNOVNA PLAČA'!#REF!)&gt;0&gt;0,'OSNOVNA PLAČA'!#REF!,"")</f>
        <v>#REF!</v>
      </c>
    </row>
    <row r="613" spans="22:25" x14ac:dyDescent="0.2">
      <c r="V613" t="e">
        <f t="shared" si="9"/>
        <v>#REF!</v>
      </c>
      <c r="W613">
        <v>598</v>
      </c>
      <c r="Y613" s="228" t="e">
        <f>IF(LEN('OSNOVNA PLAČA'!#REF!)&gt;0&gt;0,'OSNOVNA PLAČA'!#REF!,"")</f>
        <v>#REF!</v>
      </c>
    </row>
    <row r="614" spans="22:25" x14ac:dyDescent="0.2">
      <c r="V614" t="e">
        <f t="shared" si="9"/>
        <v>#REF!</v>
      </c>
      <c r="W614">
        <v>599</v>
      </c>
      <c r="Y614" s="228" t="e">
        <f>IF(LEN('OSNOVNA PLAČA'!#REF!)&gt;0&gt;0,'OSNOVNA PLAČA'!#REF!,"")</f>
        <v>#REF!</v>
      </c>
    </row>
    <row r="615" spans="22:25" x14ac:dyDescent="0.2">
      <c r="V615" t="e">
        <f t="shared" si="9"/>
        <v>#REF!</v>
      </c>
      <c r="W615">
        <v>600</v>
      </c>
      <c r="Y615" s="228" t="e">
        <f>IF(LEN('OSNOVNA PLAČA'!#REF!)&gt;0&gt;0,'OSNOVNA PLAČA'!#REF!,"")</f>
        <v>#REF!</v>
      </c>
    </row>
    <row r="616" spans="22:25" x14ac:dyDescent="0.2">
      <c r="V616" t="e">
        <f t="shared" si="9"/>
        <v>#REF!</v>
      </c>
      <c r="W616">
        <v>601</v>
      </c>
      <c r="Y616" s="228" t="e">
        <f>IF(LEN('OSNOVNA PLAČA'!#REF!)&gt;0&gt;0,'OSNOVNA PLAČA'!#REF!,"")</f>
        <v>#REF!</v>
      </c>
    </row>
    <row r="617" spans="22:25" x14ac:dyDescent="0.2">
      <c r="V617" t="e">
        <f t="shared" si="9"/>
        <v>#REF!</v>
      </c>
      <c r="W617">
        <v>602</v>
      </c>
      <c r="Y617" s="228" t="e">
        <f>IF(LEN('OSNOVNA PLAČA'!#REF!)&gt;0&gt;0,'OSNOVNA PLAČA'!#REF!,"")</f>
        <v>#REF!</v>
      </c>
    </row>
    <row r="618" spans="22:25" x14ac:dyDescent="0.2">
      <c r="V618" t="e">
        <f t="shared" si="9"/>
        <v>#REF!</v>
      </c>
      <c r="W618">
        <v>603</v>
      </c>
      <c r="Y618" s="228" t="e">
        <f>IF(LEN('OSNOVNA PLAČA'!#REF!)&gt;0&gt;0,'OSNOVNA PLAČA'!#REF!,"")</f>
        <v>#REF!</v>
      </c>
    </row>
    <row r="619" spans="22:25" x14ac:dyDescent="0.2">
      <c r="V619" t="e">
        <f t="shared" si="9"/>
        <v>#REF!</v>
      </c>
      <c r="W619">
        <v>604</v>
      </c>
      <c r="Y619" s="228" t="e">
        <f>IF(LEN('OSNOVNA PLAČA'!#REF!)&gt;0&gt;0,'OSNOVNA PLAČA'!#REF!,"")</f>
        <v>#REF!</v>
      </c>
    </row>
    <row r="620" spans="22:25" x14ac:dyDescent="0.2">
      <c r="V620" t="e">
        <f t="shared" si="9"/>
        <v>#REF!</v>
      </c>
      <c r="W620">
        <v>605</v>
      </c>
      <c r="Y620" s="228" t="e">
        <f>IF(LEN('OSNOVNA PLAČA'!#REF!)&gt;0&gt;0,'OSNOVNA PLAČA'!#REF!,"")</f>
        <v>#REF!</v>
      </c>
    </row>
    <row r="621" spans="22:25" x14ac:dyDescent="0.2">
      <c r="V621" t="e">
        <f t="shared" si="9"/>
        <v>#REF!</v>
      </c>
      <c r="W621">
        <v>606</v>
      </c>
      <c r="Y621" s="228" t="e">
        <f>IF(LEN('OSNOVNA PLAČA'!#REF!)&gt;0&gt;0,'OSNOVNA PLAČA'!#REF!,"")</f>
        <v>#REF!</v>
      </c>
    </row>
    <row r="622" spans="22:25" x14ac:dyDescent="0.2">
      <c r="V622" t="e">
        <f t="shared" si="9"/>
        <v>#REF!</v>
      </c>
      <c r="W622">
        <v>607</v>
      </c>
      <c r="Y622" s="228" t="e">
        <f>IF(LEN('OSNOVNA PLAČA'!#REF!)&gt;0&gt;0,'OSNOVNA PLAČA'!#REF!,"")</f>
        <v>#REF!</v>
      </c>
    </row>
    <row r="623" spans="22:25" x14ac:dyDescent="0.2">
      <c r="V623" t="e">
        <f t="shared" si="9"/>
        <v>#REF!</v>
      </c>
      <c r="W623">
        <v>608</v>
      </c>
      <c r="Y623" s="228" t="e">
        <f>IF(LEN('OSNOVNA PLAČA'!#REF!)&gt;0&gt;0,'OSNOVNA PLAČA'!#REF!,"")</f>
        <v>#REF!</v>
      </c>
    </row>
    <row r="624" spans="22:25" x14ac:dyDescent="0.2">
      <c r="V624" t="e">
        <f t="shared" si="9"/>
        <v>#REF!</v>
      </c>
      <c r="W624">
        <v>609</v>
      </c>
      <c r="Y624" s="228" t="e">
        <f>IF(LEN('OSNOVNA PLAČA'!#REF!)&gt;0&gt;0,'OSNOVNA PLAČA'!#REF!,"")</f>
        <v>#REF!</v>
      </c>
    </row>
    <row r="625" spans="22:25" x14ac:dyDescent="0.2">
      <c r="V625" t="e">
        <f t="shared" si="9"/>
        <v>#REF!</v>
      </c>
      <c r="W625">
        <v>610</v>
      </c>
      <c r="Y625" s="228" t="e">
        <f>IF(LEN('OSNOVNA PLAČA'!#REF!)&gt;0&gt;0,'OSNOVNA PLAČA'!#REF!,"")</f>
        <v>#REF!</v>
      </c>
    </row>
    <row r="626" spans="22:25" x14ac:dyDescent="0.2">
      <c r="V626" t="e">
        <f t="shared" si="9"/>
        <v>#REF!</v>
      </c>
      <c r="W626">
        <v>611</v>
      </c>
      <c r="Y626" s="228" t="e">
        <f>IF(LEN('OSNOVNA PLAČA'!#REF!)&gt;0&gt;0,'OSNOVNA PLAČA'!#REF!,"")</f>
        <v>#REF!</v>
      </c>
    </row>
    <row r="627" spans="22:25" x14ac:dyDescent="0.2">
      <c r="V627" t="e">
        <f t="shared" si="9"/>
        <v>#REF!</v>
      </c>
      <c r="W627">
        <v>612</v>
      </c>
      <c r="Y627" s="228" t="e">
        <f>IF(LEN('OSNOVNA PLAČA'!#REF!)&gt;0&gt;0,'OSNOVNA PLAČA'!#REF!,"")</f>
        <v>#REF!</v>
      </c>
    </row>
    <row r="628" spans="22:25" x14ac:dyDescent="0.2">
      <c r="V628" t="e">
        <f t="shared" si="9"/>
        <v>#REF!</v>
      </c>
      <c r="W628">
        <v>613</v>
      </c>
      <c r="Y628" s="228" t="e">
        <f>IF(LEN('OSNOVNA PLAČA'!#REF!)&gt;0&gt;0,'OSNOVNA PLAČA'!#REF!,"")</f>
        <v>#REF!</v>
      </c>
    </row>
    <row r="629" spans="22:25" x14ac:dyDescent="0.2">
      <c r="V629" t="e">
        <f t="shared" si="9"/>
        <v>#REF!</v>
      </c>
      <c r="W629">
        <v>614</v>
      </c>
      <c r="Y629" s="228" t="e">
        <f>IF(LEN('OSNOVNA PLAČA'!#REF!)&gt;0&gt;0,'OSNOVNA PLAČA'!#REF!,"")</f>
        <v>#REF!</v>
      </c>
    </row>
    <row r="630" spans="22:25" x14ac:dyDescent="0.2">
      <c r="V630" t="e">
        <f t="shared" si="9"/>
        <v>#REF!</v>
      </c>
      <c r="W630">
        <v>615</v>
      </c>
      <c r="Y630" s="228" t="e">
        <f>IF(LEN('OSNOVNA PLAČA'!#REF!)&gt;0&gt;0,'OSNOVNA PLAČA'!#REF!,"")</f>
        <v>#REF!</v>
      </c>
    </row>
    <row r="631" spans="22:25" x14ac:dyDescent="0.2">
      <c r="V631" t="e">
        <f t="shared" si="9"/>
        <v>#REF!</v>
      </c>
      <c r="W631">
        <v>616</v>
      </c>
      <c r="Y631" s="228" t="e">
        <f>IF(LEN('OSNOVNA PLAČA'!#REF!)&gt;0&gt;0,'OSNOVNA PLAČA'!#REF!,"")</f>
        <v>#REF!</v>
      </c>
    </row>
    <row r="632" spans="22:25" x14ac:dyDescent="0.2">
      <c r="V632" t="e">
        <f t="shared" si="9"/>
        <v>#REF!</v>
      </c>
      <c r="W632">
        <v>617</v>
      </c>
      <c r="Y632" s="228" t="e">
        <f>IF(LEN('OSNOVNA PLAČA'!#REF!)&gt;0&gt;0,'OSNOVNA PLAČA'!#REF!,"")</f>
        <v>#REF!</v>
      </c>
    </row>
    <row r="633" spans="22:25" x14ac:dyDescent="0.2">
      <c r="V633" t="e">
        <f t="shared" si="9"/>
        <v>#REF!</v>
      </c>
      <c r="W633">
        <v>618</v>
      </c>
      <c r="Y633" s="228" t="e">
        <f>IF(LEN('OSNOVNA PLAČA'!#REF!)&gt;0&gt;0,'OSNOVNA PLAČA'!#REF!,"")</f>
        <v>#REF!</v>
      </c>
    </row>
    <row r="634" spans="22:25" x14ac:dyDescent="0.2">
      <c r="V634" t="e">
        <f t="shared" si="9"/>
        <v>#REF!</v>
      </c>
      <c r="W634">
        <v>619</v>
      </c>
      <c r="Y634" s="228" t="e">
        <f>IF(LEN('OSNOVNA PLAČA'!#REF!)&gt;0&gt;0,'OSNOVNA PLAČA'!#REF!,"")</f>
        <v>#REF!</v>
      </c>
    </row>
    <row r="635" spans="22:25" x14ac:dyDescent="0.2">
      <c r="V635" t="e">
        <f t="shared" si="9"/>
        <v>#REF!</v>
      </c>
      <c r="W635">
        <v>620</v>
      </c>
      <c r="Y635" s="228" t="e">
        <f>IF(LEN('OSNOVNA PLAČA'!#REF!)&gt;0&gt;0,'OSNOVNA PLAČA'!#REF!,"")</f>
        <v>#REF!</v>
      </c>
    </row>
    <row r="636" spans="22:25" x14ac:dyDescent="0.2">
      <c r="V636" t="e">
        <f t="shared" si="9"/>
        <v>#REF!</v>
      </c>
      <c r="W636">
        <v>621</v>
      </c>
      <c r="Y636" s="228" t="e">
        <f>IF(LEN('OSNOVNA PLAČA'!#REF!)&gt;0&gt;0,'OSNOVNA PLAČA'!#REF!,"")</f>
        <v>#REF!</v>
      </c>
    </row>
    <row r="637" spans="22:25" x14ac:dyDescent="0.2">
      <c r="V637" t="e">
        <f t="shared" si="9"/>
        <v>#REF!</v>
      </c>
      <c r="W637">
        <v>622</v>
      </c>
      <c r="Y637" s="228" t="e">
        <f>IF(LEN('OSNOVNA PLAČA'!#REF!)&gt;0&gt;0,'OSNOVNA PLAČA'!#REF!,"")</f>
        <v>#REF!</v>
      </c>
    </row>
    <row r="638" spans="22:25" x14ac:dyDescent="0.2">
      <c r="V638" t="e">
        <f t="shared" si="9"/>
        <v>#REF!</v>
      </c>
      <c r="W638">
        <v>623</v>
      </c>
      <c r="Y638" s="228" t="e">
        <f>IF(LEN('OSNOVNA PLAČA'!#REF!)&gt;0&gt;0,'OSNOVNA PLAČA'!#REF!,"")</f>
        <v>#REF!</v>
      </c>
    </row>
    <row r="639" spans="22:25" x14ac:dyDescent="0.2">
      <c r="V639" t="e">
        <f t="shared" si="9"/>
        <v>#REF!</v>
      </c>
      <c r="W639">
        <v>624</v>
      </c>
      <c r="Y639" s="228" t="e">
        <f>IF(LEN('OSNOVNA PLAČA'!#REF!)&gt;0&gt;0,'OSNOVNA PLAČA'!#REF!,"")</f>
        <v>#REF!</v>
      </c>
    </row>
    <row r="640" spans="22:25" x14ac:dyDescent="0.2">
      <c r="V640" t="e">
        <f t="shared" si="9"/>
        <v>#REF!</v>
      </c>
      <c r="W640">
        <v>625</v>
      </c>
      <c r="Y640" s="228" t="e">
        <f>IF(LEN('OSNOVNA PLAČA'!#REF!)&gt;0&gt;0,'OSNOVNA PLAČA'!#REF!,"")</f>
        <v>#REF!</v>
      </c>
    </row>
    <row r="641" spans="22:25" x14ac:dyDescent="0.2">
      <c r="V641" t="e">
        <f t="shared" si="9"/>
        <v>#REF!</v>
      </c>
      <c r="W641">
        <v>626</v>
      </c>
      <c r="Y641" s="228" t="e">
        <f>IF(LEN('OSNOVNA PLAČA'!#REF!)&gt;0&gt;0,'OSNOVNA PLAČA'!#REF!,"")</f>
        <v>#REF!</v>
      </c>
    </row>
    <row r="642" spans="22:25" x14ac:dyDescent="0.2">
      <c r="V642" t="e">
        <f t="shared" si="9"/>
        <v>#REF!</v>
      </c>
      <c r="W642">
        <v>627</v>
      </c>
      <c r="Y642" s="228" t="e">
        <f>IF(LEN('OSNOVNA PLAČA'!#REF!)&gt;0&gt;0,'OSNOVNA PLAČA'!#REF!,"")</f>
        <v>#REF!</v>
      </c>
    </row>
    <row r="643" spans="22:25" x14ac:dyDescent="0.2">
      <c r="V643" t="e">
        <f t="shared" si="9"/>
        <v>#REF!</v>
      </c>
      <c r="W643">
        <v>628</v>
      </c>
      <c r="Y643" s="228" t="e">
        <f>IF(LEN('OSNOVNA PLAČA'!#REF!)&gt;0&gt;0,'OSNOVNA PLAČA'!#REF!,"")</f>
        <v>#REF!</v>
      </c>
    </row>
    <row r="644" spans="22:25" x14ac:dyDescent="0.2">
      <c r="V644" t="e">
        <f t="shared" si="9"/>
        <v>#REF!</v>
      </c>
      <c r="W644">
        <v>629</v>
      </c>
      <c r="Y644" s="228" t="e">
        <f>IF(LEN('OSNOVNA PLAČA'!#REF!)&gt;0&gt;0,'OSNOVNA PLAČA'!#REF!,"")</f>
        <v>#REF!</v>
      </c>
    </row>
    <row r="645" spans="22:25" x14ac:dyDescent="0.2">
      <c r="V645" t="e">
        <f t="shared" si="9"/>
        <v>#REF!</v>
      </c>
      <c r="W645">
        <v>630</v>
      </c>
      <c r="Y645" s="228" t="e">
        <f>IF(LEN('OSNOVNA PLAČA'!#REF!)&gt;0&gt;0,'OSNOVNA PLAČA'!#REF!,"")</f>
        <v>#REF!</v>
      </c>
    </row>
    <row r="646" spans="22:25" x14ac:dyDescent="0.2">
      <c r="V646" t="e">
        <f t="shared" si="9"/>
        <v>#REF!</v>
      </c>
      <c r="W646">
        <v>631</v>
      </c>
      <c r="Y646" s="228" t="e">
        <f>IF(LEN('OSNOVNA PLAČA'!#REF!)&gt;0&gt;0,'OSNOVNA PLAČA'!#REF!,"")</f>
        <v>#REF!</v>
      </c>
    </row>
    <row r="647" spans="22:25" x14ac:dyDescent="0.2">
      <c r="V647" t="e">
        <f t="shared" si="9"/>
        <v>#REF!</v>
      </c>
      <c r="W647">
        <v>632</v>
      </c>
      <c r="Y647" s="228" t="e">
        <f>IF(LEN('OSNOVNA PLAČA'!#REF!)&gt;0&gt;0,'OSNOVNA PLAČA'!#REF!,"")</f>
        <v>#REF!</v>
      </c>
    </row>
    <row r="648" spans="22:25" x14ac:dyDescent="0.2">
      <c r="V648" t="e">
        <f t="shared" si="9"/>
        <v>#REF!</v>
      </c>
      <c r="W648">
        <v>633</v>
      </c>
      <c r="Y648" s="228" t="e">
        <f>IF(LEN('OSNOVNA PLAČA'!#REF!)&gt;0&gt;0,'OSNOVNA PLAČA'!#REF!,"")</f>
        <v>#REF!</v>
      </c>
    </row>
    <row r="649" spans="22:25" x14ac:dyDescent="0.2">
      <c r="V649" t="e">
        <f t="shared" si="9"/>
        <v>#REF!</v>
      </c>
      <c r="W649">
        <v>634</v>
      </c>
      <c r="Y649" s="228" t="e">
        <f>IF(LEN('OSNOVNA PLAČA'!#REF!)&gt;0&gt;0,'OSNOVNA PLAČA'!#REF!,"")</f>
        <v>#REF!</v>
      </c>
    </row>
    <row r="650" spans="22:25" x14ac:dyDescent="0.2">
      <c r="V650" t="e">
        <f t="shared" si="9"/>
        <v>#REF!</v>
      </c>
      <c r="W650">
        <v>635</v>
      </c>
      <c r="Y650" s="228" t="e">
        <f>IF(LEN('OSNOVNA PLAČA'!#REF!)&gt;0&gt;0,'OSNOVNA PLAČA'!#REF!,"")</f>
        <v>#REF!</v>
      </c>
    </row>
    <row r="651" spans="22:25" x14ac:dyDescent="0.2">
      <c r="V651" t="e">
        <f t="shared" si="9"/>
        <v>#REF!</v>
      </c>
      <c r="W651">
        <v>636</v>
      </c>
      <c r="Y651" s="228" t="e">
        <f>IF(LEN('OSNOVNA PLAČA'!#REF!)&gt;0&gt;0,'OSNOVNA PLAČA'!#REF!,"")</f>
        <v>#REF!</v>
      </c>
    </row>
    <row r="652" spans="22:25" x14ac:dyDescent="0.2">
      <c r="V652" t="e">
        <f t="shared" si="9"/>
        <v>#REF!</v>
      </c>
      <c r="W652">
        <v>637</v>
      </c>
      <c r="Y652" s="228" t="e">
        <f>IF(LEN('OSNOVNA PLAČA'!#REF!)&gt;0&gt;0,'OSNOVNA PLAČA'!#REF!,"")</f>
        <v>#REF!</v>
      </c>
    </row>
    <row r="653" spans="22:25" x14ac:dyDescent="0.2">
      <c r="V653" t="e">
        <f t="shared" si="9"/>
        <v>#REF!</v>
      </c>
      <c r="W653">
        <v>638</v>
      </c>
      <c r="Y653" s="228" t="e">
        <f>IF(LEN('OSNOVNA PLAČA'!#REF!)&gt;0&gt;0,'OSNOVNA PLAČA'!#REF!,"")</f>
        <v>#REF!</v>
      </c>
    </row>
    <row r="654" spans="22:25" x14ac:dyDescent="0.2">
      <c r="V654" t="e">
        <f t="shared" si="9"/>
        <v>#REF!</v>
      </c>
      <c r="W654">
        <v>639</v>
      </c>
      <c r="Y654" s="228" t="e">
        <f>IF(LEN('OSNOVNA PLAČA'!#REF!)&gt;0&gt;0,'OSNOVNA PLAČA'!#REF!,"")</f>
        <v>#REF!</v>
      </c>
    </row>
    <row r="655" spans="22:25" x14ac:dyDescent="0.2">
      <c r="V655" t="e">
        <f t="shared" si="9"/>
        <v>#REF!</v>
      </c>
      <c r="W655">
        <v>640</v>
      </c>
      <c r="Y655" s="228" t="e">
        <f>IF(LEN('OSNOVNA PLAČA'!#REF!)&gt;0&gt;0,'OSNOVNA PLAČA'!#REF!,"")</f>
        <v>#REF!</v>
      </c>
    </row>
    <row r="656" spans="22:25" x14ac:dyDescent="0.2">
      <c r="V656" t="e">
        <f t="shared" si="9"/>
        <v>#REF!</v>
      </c>
      <c r="W656">
        <v>641</v>
      </c>
      <c r="Y656" s="228" t="e">
        <f>IF(LEN('OSNOVNA PLAČA'!#REF!)&gt;0&gt;0,'OSNOVNA PLAČA'!#REF!,"")</f>
        <v>#REF!</v>
      </c>
    </row>
    <row r="657" spans="22:25" x14ac:dyDescent="0.2">
      <c r="V657" t="e">
        <f t="shared" ref="V657:V720" si="10">IF(LEN(Y657)&gt;0,CONCATENATE(TEXT(W657,0),"   ",Y657),"")</f>
        <v>#REF!</v>
      </c>
      <c r="W657">
        <v>642</v>
      </c>
      <c r="Y657" s="228" t="e">
        <f>IF(LEN('OSNOVNA PLAČA'!#REF!)&gt;0&gt;0,'OSNOVNA PLAČA'!#REF!,"")</f>
        <v>#REF!</v>
      </c>
    </row>
    <row r="658" spans="22:25" x14ac:dyDescent="0.2">
      <c r="V658" t="e">
        <f t="shared" si="10"/>
        <v>#REF!</v>
      </c>
      <c r="W658">
        <v>643</v>
      </c>
      <c r="Y658" s="228" t="e">
        <f>IF(LEN('OSNOVNA PLAČA'!#REF!)&gt;0&gt;0,'OSNOVNA PLAČA'!#REF!,"")</f>
        <v>#REF!</v>
      </c>
    </row>
    <row r="659" spans="22:25" x14ac:dyDescent="0.2">
      <c r="V659" t="e">
        <f t="shared" si="10"/>
        <v>#REF!</v>
      </c>
      <c r="W659">
        <v>644</v>
      </c>
      <c r="Y659" s="228" t="e">
        <f>IF(LEN('OSNOVNA PLAČA'!#REF!)&gt;0&gt;0,'OSNOVNA PLAČA'!#REF!,"")</f>
        <v>#REF!</v>
      </c>
    </row>
    <row r="660" spans="22:25" x14ac:dyDescent="0.2">
      <c r="V660" t="e">
        <f t="shared" si="10"/>
        <v>#REF!</v>
      </c>
      <c r="W660">
        <v>645</v>
      </c>
      <c r="Y660" s="228" t="e">
        <f>IF(LEN('OSNOVNA PLAČA'!#REF!)&gt;0&gt;0,'OSNOVNA PLAČA'!#REF!,"")</f>
        <v>#REF!</v>
      </c>
    </row>
    <row r="661" spans="22:25" x14ac:dyDescent="0.2">
      <c r="V661" t="e">
        <f t="shared" si="10"/>
        <v>#REF!</v>
      </c>
      <c r="W661">
        <v>646</v>
      </c>
      <c r="Y661" s="228" t="e">
        <f>IF(LEN('OSNOVNA PLAČA'!#REF!)&gt;0&gt;0,'OSNOVNA PLAČA'!#REF!,"")</f>
        <v>#REF!</v>
      </c>
    </row>
    <row r="662" spans="22:25" x14ac:dyDescent="0.2">
      <c r="V662" t="e">
        <f t="shared" si="10"/>
        <v>#REF!</v>
      </c>
      <c r="W662">
        <v>647</v>
      </c>
      <c r="Y662" s="228" t="e">
        <f>IF(LEN('OSNOVNA PLAČA'!#REF!)&gt;0&gt;0,'OSNOVNA PLAČA'!#REF!,"")</f>
        <v>#REF!</v>
      </c>
    </row>
    <row r="663" spans="22:25" x14ac:dyDescent="0.2">
      <c r="V663" t="e">
        <f t="shared" si="10"/>
        <v>#REF!</v>
      </c>
      <c r="W663">
        <v>648</v>
      </c>
      <c r="Y663" s="228" t="e">
        <f>IF(LEN('OSNOVNA PLAČA'!#REF!)&gt;0&gt;0,'OSNOVNA PLAČA'!#REF!,"")</f>
        <v>#REF!</v>
      </c>
    </row>
    <row r="664" spans="22:25" x14ac:dyDescent="0.2">
      <c r="V664" t="e">
        <f t="shared" si="10"/>
        <v>#REF!</v>
      </c>
      <c r="W664">
        <v>649</v>
      </c>
      <c r="Y664" s="228" t="e">
        <f>IF(LEN('OSNOVNA PLAČA'!#REF!)&gt;0&gt;0,'OSNOVNA PLAČA'!#REF!,"")</f>
        <v>#REF!</v>
      </c>
    </row>
    <row r="665" spans="22:25" x14ac:dyDescent="0.2">
      <c r="V665" t="e">
        <f t="shared" si="10"/>
        <v>#REF!</v>
      </c>
      <c r="W665">
        <v>650</v>
      </c>
      <c r="Y665" s="228" t="e">
        <f>IF(LEN('OSNOVNA PLAČA'!#REF!)&gt;0&gt;0,'OSNOVNA PLAČA'!#REF!,"")</f>
        <v>#REF!</v>
      </c>
    </row>
    <row r="666" spans="22:25" x14ac:dyDescent="0.2">
      <c r="V666" t="e">
        <f t="shared" si="10"/>
        <v>#REF!</v>
      </c>
      <c r="W666">
        <v>651</v>
      </c>
      <c r="Y666" s="228" t="e">
        <f>IF(LEN('OSNOVNA PLAČA'!#REF!)&gt;0&gt;0,'OSNOVNA PLAČA'!#REF!,"")</f>
        <v>#REF!</v>
      </c>
    </row>
    <row r="667" spans="22:25" x14ac:dyDescent="0.2">
      <c r="V667" t="e">
        <f t="shared" si="10"/>
        <v>#REF!</v>
      </c>
      <c r="W667">
        <v>652</v>
      </c>
      <c r="Y667" s="228" t="e">
        <f>IF(LEN('OSNOVNA PLAČA'!#REF!)&gt;0&gt;0,'OSNOVNA PLAČA'!#REF!,"")</f>
        <v>#REF!</v>
      </c>
    </row>
    <row r="668" spans="22:25" x14ac:dyDescent="0.2">
      <c r="V668" t="e">
        <f t="shared" si="10"/>
        <v>#REF!</v>
      </c>
      <c r="W668">
        <v>653</v>
      </c>
      <c r="Y668" s="228" t="e">
        <f>IF(LEN('OSNOVNA PLAČA'!#REF!)&gt;0&gt;0,'OSNOVNA PLAČA'!#REF!,"")</f>
        <v>#REF!</v>
      </c>
    </row>
    <row r="669" spans="22:25" x14ac:dyDescent="0.2">
      <c r="V669" t="e">
        <f t="shared" si="10"/>
        <v>#REF!</v>
      </c>
      <c r="W669">
        <v>654</v>
      </c>
      <c r="Y669" s="228" t="e">
        <f>IF(LEN('OSNOVNA PLAČA'!#REF!)&gt;0&gt;0,'OSNOVNA PLAČA'!#REF!,"")</f>
        <v>#REF!</v>
      </c>
    </row>
    <row r="670" spans="22:25" x14ac:dyDescent="0.2">
      <c r="V670" t="e">
        <f t="shared" si="10"/>
        <v>#REF!</v>
      </c>
      <c r="W670">
        <v>655</v>
      </c>
      <c r="Y670" s="228" t="e">
        <f>IF(LEN('OSNOVNA PLAČA'!#REF!)&gt;0&gt;0,'OSNOVNA PLAČA'!#REF!,"")</f>
        <v>#REF!</v>
      </c>
    </row>
    <row r="671" spans="22:25" x14ac:dyDescent="0.2">
      <c r="V671" t="e">
        <f t="shared" si="10"/>
        <v>#REF!</v>
      </c>
      <c r="W671">
        <v>656</v>
      </c>
      <c r="Y671" s="228" t="e">
        <f>IF(LEN('OSNOVNA PLAČA'!#REF!)&gt;0&gt;0,'OSNOVNA PLAČA'!#REF!,"")</f>
        <v>#REF!</v>
      </c>
    </row>
    <row r="672" spans="22:25" x14ac:dyDescent="0.2">
      <c r="V672" t="e">
        <f t="shared" si="10"/>
        <v>#REF!</v>
      </c>
      <c r="W672">
        <v>657</v>
      </c>
      <c r="Y672" s="228" t="e">
        <f>IF(LEN('OSNOVNA PLAČA'!#REF!)&gt;0&gt;0,'OSNOVNA PLAČA'!#REF!,"")</f>
        <v>#REF!</v>
      </c>
    </row>
    <row r="673" spans="22:25" x14ac:dyDescent="0.2">
      <c r="V673" t="e">
        <f t="shared" si="10"/>
        <v>#REF!</v>
      </c>
      <c r="W673">
        <v>658</v>
      </c>
      <c r="Y673" s="228" t="e">
        <f>IF(LEN('OSNOVNA PLAČA'!#REF!)&gt;0&gt;0,'OSNOVNA PLAČA'!#REF!,"")</f>
        <v>#REF!</v>
      </c>
    </row>
    <row r="674" spans="22:25" x14ac:dyDescent="0.2">
      <c r="V674" t="e">
        <f t="shared" si="10"/>
        <v>#REF!</v>
      </c>
      <c r="W674">
        <v>659</v>
      </c>
      <c r="Y674" s="228" t="e">
        <f>IF(LEN('OSNOVNA PLAČA'!#REF!)&gt;0&gt;0,'OSNOVNA PLAČA'!#REF!,"")</f>
        <v>#REF!</v>
      </c>
    </row>
    <row r="675" spans="22:25" x14ac:dyDescent="0.2">
      <c r="V675" t="e">
        <f t="shared" si="10"/>
        <v>#REF!</v>
      </c>
      <c r="W675">
        <v>660</v>
      </c>
      <c r="Y675" s="228" t="e">
        <f>IF(LEN('OSNOVNA PLAČA'!#REF!)&gt;0&gt;0,'OSNOVNA PLAČA'!#REF!,"")</f>
        <v>#REF!</v>
      </c>
    </row>
    <row r="676" spans="22:25" x14ac:dyDescent="0.2">
      <c r="V676" t="e">
        <f t="shared" si="10"/>
        <v>#REF!</v>
      </c>
      <c r="W676">
        <v>661</v>
      </c>
      <c r="Y676" s="228" t="e">
        <f>IF(LEN('OSNOVNA PLAČA'!#REF!)&gt;0&gt;0,'OSNOVNA PLAČA'!#REF!,"")</f>
        <v>#REF!</v>
      </c>
    </row>
    <row r="677" spans="22:25" x14ac:dyDescent="0.2">
      <c r="V677" t="e">
        <f t="shared" si="10"/>
        <v>#REF!</v>
      </c>
      <c r="W677">
        <v>662</v>
      </c>
      <c r="Y677" s="228" t="e">
        <f>IF(LEN('OSNOVNA PLAČA'!#REF!)&gt;0&gt;0,'OSNOVNA PLAČA'!#REF!,"")</f>
        <v>#REF!</v>
      </c>
    </row>
    <row r="678" spans="22:25" x14ac:dyDescent="0.2">
      <c r="V678" t="e">
        <f t="shared" si="10"/>
        <v>#REF!</v>
      </c>
      <c r="W678">
        <v>663</v>
      </c>
      <c r="Y678" s="228" t="e">
        <f>IF(LEN('OSNOVNA PLAČA'!#REF!)&gt;0&gt;0,'OSNOVNA PLAČA'!#REF!,"")</f>
        <v>#REF!</v>
      </c>
    </row>
    <row r="679" spans="22:25" x14ac:dyDescent="0.2">
      <c r="V679" t="e">
        <f t="shared" si="10"/>
        <v>#REF!</v>
      </c>
      <c r="W679">
        <v>664</v>
      </c>
      <c r="Y679" s="228" t="e">
        <f>IF(LEN('OSNOVNA PLAČA'!#REF!)&gt;0&gt;0,'OSNOVNA PLAČA'!#REF!,"")</f>
        <v>#REF!</v>
      </c>
    </row>
    <row r="680" spans="22:25" x14ac:dyDescent="0.2">
      <c r="V680" t="e">
        <f t="shared" si="10"/>
        <v>#REF!</v>
      </c>
      <c r="W680">
        <v>665</v>
      </c>
      <c r="Y680" s="228" t="e">
        <f>IF(LEN('OSNOVNA PLAČA'!#REF!)&gt;0&gt;0,'OSNOVNA PLAČA'!#REF!,"")</f>
        <v>#REF!</v>
      </c>
    </row>
    <row r="681" spans="22:25" x14ac:dyDescent="0.2">
      <c r="V681" t="e">
        <f t="shared" si="10"/>
        <v>#REF!</v>
      </c>
      <c r="W681">
        <v>666</v>
      </c>
      <c r="Y681" s="228" t="e">
        <f>IF(LEN('OSNOVNA PLAČA'!#REF!)&gt;0&gt;0,'OSNOVNA PLAČA'!#REF!,"")</f>
        <v>#REF!</v>
      </c>
    </row>
    <row r="682" spans="22:25" x14ac:dyDescent="0.2">
      <c r="V682" t="e">
        <f t="shared" si="10"/>
        <v>#REF!</v>
      </c>
      <c r="W682">
        <v>667</v>
      </c>
      <c r="Y682" s="228" t="e">
        <f>IF(LEN('OSNOVNA PLAČA'!#REF!)&gt;0&gt;0,'OSNOVNA PLAČA'!#REF!,"")</f>
        <v>#REF!</v>
      </c>
    </row>
    <row r="683" spans="22:25" x14ac:dyDescent="0.2">
      <c r="V683" t="e">
        <f t="shared" si="10"/>
        <v>#REF!</v>
      </c>
      <c r="W683">
        <v>668</v>
      </c>
      <c r="Y683" s="228" t="e">
        <f>IF(LEN('OSNOVNA PLAČA'!#REF!)&gt;0&gt;0,'OSNOVNA PLAČA'!#REF!,"")</f>
        <v>#REF!</v>
      </c>
    </row>
    <row r="684" spans="22:25" x14ac:dyDescent="0.2">
      <c r="V684" t="e">
        <f t="shared" si="10"/>
        <v>#REF!</v>
      </c>
      <c r="W684">
        <v>669</v>
      </c>
      <c r="Y684" s="228" t="e">
        <f>IF(LEN('OSNOVNA PLAČA'!#REF!)&gt;0&gt;0,'OSNOVNA PLAČA'!#REF!,"")</f>
        <v>#REF!</v>
      </c>
    </row>
    <row r="685" spans="22:25" x14ac:dyDescent="0.2">
      <c r="V685" t="e">
        <f t="shared" si="10"/>
        <v>#REF!</v>
      </c>
      <c r="W685">
        <v>670</v>
      </c>
      <c r="Y685" s="228" t="e">
        <f>IF(LEN('OSNOVNA PLAČA'!#REF!)&gt;0&gt;0,'OSNOVNA PLAČA'!#REF!,"")</f>
        <v>#REF!</v>
      </c>
    </row>
    <row r="686" spans="22:25" x14ac:dyDescent="0.2">
      <c r="V686" t="e">
        <f t="shared" si="10"/>
        <v>#REF!</v>
      </c>
      <c r="W686">
        <v>671</v>
      </c>
      <c r="Y686" s="228" t="e">
        <f>IF(LEN('OSNOVNA PLAČA'!#REF!)&gt;0&gt;0,'OSNOVNA PLAČA'!#REF!,"")</f>
        <v>#REF!</v>
      </c>
    </row>
    <row r="687" spans="22:25" x14ac:dyDescent="0.2">
      <c r="V687" t="e">
        <f t="shared" si="10"/>
        <v>#REF!</v>
      </c>
      <c r="W687">
        <v>672</v>
      </c>
      <c r="Y687" s="228" t="e">
        <f>IF(LEN('OSNOVNA PLAČA'!#REF!)&gt;0&gt;0,'OSNOVNA PLAČA'!#REF!,"")</f>
        <v>#REF!</v>
      </c>
    </row>
    <row r="688" spans="22:25" x14ac:dyDescent="0.2">
      <c r="V688" t="e">
        <f t="shared" si="10"/>
        <v>#REF!</v>
      </c>
      <c r="W688">
        <v>673</v>
      </c>
      <c r="Y688" s="228" t="e">
        <f>IF(LEN('OSNOVNA PLAČA'!#REF!)&gt;0&gt;0,'OSNOVNA PLAČA'!#REF!,"")</f>
        <v>#REF!</v>
      </c>
    </row>
    <row r="689" spans="22:25" x14ac:dyDescent="0.2">
      <c r="V689" t="e">
        <f t="shared" si="10"/>
        <v>#REF!</v>
      </c>
      <c r="W689">
        <v>674</v>
      </c>
      <c r="Y689" s="228" t="e">
        <f>IF(LEN('OSNOVNA PLAČA'!#REF!)&gt;0&gt;0,'OSNOVNA PLAČA'!#REF!,"")</f>
        <v>#REF!</v>
      </c>
    </row>
    <row r="690" spans="22:25" x14ac:dyDescent="0.2">
      <c r="V690" t="e">
        <f t="shared" si="10"/>
        <v>#REF!</v>
      </c>
      <c r="W690">
        <v>675</v>
      </c>
      <c r="Y690" s="228" t="e">
        <f>IF(LEN('OSNOVNA PLAČA'!#REF!)&gt;0&gt;0,'OSNOVNA PLAČA'!#REF!,"")</f>
        <v>#REF!</v>
      </c>
    </row>
    <row r="691" spans="22:25" x14ac:dyDescent="0.2">
      <c r="V691" t="e">
        <f t="shared" si="10"/>
        <v>#REF!</v>
      </c>
      <c r="W691">
        <v>676</v>
      </c>
      <c r="Y691" s="228" t="e">
        <f>IF(LEN('OSNOVNA PLAČA'!#REF!)&gt;0&gt;0,'OSNOVNA PLAČA'!#REF!,"")</f>
        <v>#REF!</v>
      </c>
    </row>
    <row r="692" spans="22:25" x14ac:dyDescent="0.2">
      <c r="V692" t="e">
        <f t="shared" si="10"/>
        <v>#REF!</v>
      </c>
      <c r="W692">
        <v>677</v>
      </c>
      <c r="Y692" s="228" t="e">
        <f>IF(LEN('OSNOVNA PLAČA'!#REF!)&gt;0&gt;0,'OSNOVNA PLAČA'!#REF!,"")</f>
        <v>#REF!</v>
      </c>
    </row>
    <row r="693" spans="22:25" x14ac:dyDescent="0.2">
      <c r="V693" t="e">
        <f t="shared" si="10"/>
        <v>#REF!</v>
      </c>
      <c r="W693">
        <v>678</v>
      </c>
      <c r="Y693" s="228" t="e">
        <f>IF(LEN('OSNOVNA PLAČA'!#REF!)&gt;0&gt;0,'OSNOVNA PLAČA'!#REF!,"")</f>
        <v>#REF!</v>
      </c>
    </row>
    <row r="694" spans="22:25" x14ac:dyDescent="0.2">
      <c r="V694" t="e">
        <f t="shared" si="10"/>
        <v>#REF!</v>
      </c>
      <c r="W694">
        <v>679</v>
      </c>
      <c r="Y694" s="228" t="e">
        <f>IF(LEN('OSNOVNA PLAČA'!#REF!)&gt;0&gt;0,'OSNOVNA PLAČA'!#REF!,"")</f>
        <v>#REF!</v>
      </c>
    </row>
    <row r="695" spans="22:25" x14ac:dyDescent="0.2">
      <c r="V695" t="e">
        <f t="shared" si="10"/>
        <v>#REF!</v>
      </c>
      <c r="W695">
        <v>680</v>
      </c>
      <c r="Y695" s="228" t="e">
        <f>IF(LEN('OSNOVNA PLAČA'!#REF!)&gt;0&gt;0,'OSNOVNA PLAČA'!#REF!,"")</f>
        <v>#REF!</v>
      </c>
    </row>
    <row r="696" spans="22:25" x14ac:dyDescent="0.2">
      <c r="V696" t="e">
        <f t="shared" si="10"/>
        <v>#REF!</v>
      </c>
      <c r="W696">
        <v>681</v>
      </c>
      <c r="Y696" s="228" t="e">
        <f>IF(LEN('OSNOVNA PLAČA'!#REF!)&gt;0&gt;0,'OSNOVNA PLAČA'!#REF!,"")</f>
        <v>#REF!</v>
      </c>
    </row>
    <row r="697" spans="22:25" x14ac:dyDescent="0.2">
      <c r="V697" t="e">
        <f t="shared" si="10"/>
        <v>#REF!</v>
      </c>
      <c r="W697">
        <v>682</v>
      </c>
      <c r="Y697" s="228" t="e">
        <f>IF(LEN('OSNOVNA PLAČA'!#REF!)&gt;0&gt;0,'OSNOVNA PLAČA'!#REF!,"")</f>
        <v>#REF!</v>
      </c>
    </row>
    <row r="698" spans="22:25" x14ac:dyDescent="0.2">
      <c r="V698" t="e">
        <f t="shared" si="10"/>
        <v>#REF!</v>
      </c>
      <c r="W698">
        <v>683</v>
      </c>
      <c r="Y698" s="228" t="e">
        <f>IF(LEN('OSNOVNA PLAČA'!#REF!)&gt;0&gt;0,'OSNOVNA PLAČA'!#REF!,"")</f>
        <v>#REF!</v>
      </c>
    </row>
    <row r="699" spans="22:25" x14ac:dyDescent="0.2">
      <c r="V699" t="e">
        <f t="shared" si="10"/>
        <v>#REF!</v>
      </c>
      <c r="W699">
        <v>684</v>
      </c>
      <c r="Y699" s="228" t="e">
        <f>IF(LEN('OSNOVNA PLAČA'!#REF!)&gt;0&gt;0,'OSNOVNA PLAČA'!#REF!,"")</f>
        <v>#REF!</v>
      </c>
    </row>
    <row r="700" spans="22:25" x14ac:dyDescent="0.2">
      <c r="V700" t="e">
        <f t="shared" si="10"/>
        <v>#REF!</v>
      </c>
      <c r="W700">
        <v>685</v>
      </c>
      <c r="Y700" s="228" t="e">
        <f>IF(LEN('OSNOVNA PLAČA'!#REF!)&gt;0&gt;0,'OSNOVNA PLAČA'!#REF!,"")</f>
        <v>#REF!</v>
      </c>
    </row>
    <row r="701" spans="22:25" x14ac:dyDescent="0.2">
      <c r="V701" t="e">
        <f t="shared" si="10"/>
        <v>#REF!</v>
      </c>
      <c r="W701">
        <v>686</v>
      </c>
      <c r="Y701" s="228" t="e">
        <f>IF(LEN('OSNOVNA PLAČA'!#REF!)&gt;0&gt;0,'OSNOVNA PLAČA'!#REF!,"")</f>
        <v>#REF!</v>
      </c>
    </row>
    <row r="702" spans="22:25" x14ac:dyDescent="0.2">
      <c r="V702" t="e">
        <f t="shared" si="10"/>
        <v>#REF!</v>
      </c>
      <c r="W702">
        <v>687</v>
      </c>
      <c r="Y702" s="228" t="e">
        <f>IF(LEN('OSNOVNA PLAČA'!#REF!)&gt;0&gt;0,'OSNOVNA PLAČA'!#REF!,"")</f>
        <v>#REF!</v>
      </c>
    </row>
    <row r="703" spans="22:25" x14ac:dyDescent="0.2">
      <c r="V703" t="e">
        <f t="shared" si="10"/>
        <v>#REF!</v>
      </c>
      <c r="W703">
        <v>688</v>
      </c>
      <c r="Y703" s="228" t="e">
        <f>IF(LEN('OSNOVNA PLAČA'!#REF!)&gt;0&gt;0,'OSNOVNA PLAČA'!#REF!,"")</f>
        <v>#REF!</v>
      </c>
    </row>
    <row r="704" spans="22:25" x14ac:dyDescent="0.2">
      <c r="V704" t="e">
        <f t="shared" si="10"/>
        <v>#REF!</v>
      </c>
      <c r="W704">
        <v>689</v>
      </c>
      <c r="Y704" s="228" t="e">
        <f>IF(LEN('OSNOVNA PLAČA'!#REF!)&gt;0&gt;0,'OSNOVNA PLAČA'!#REF!,"")</f>
        <v>#REF!</v>
      </c>
    </row>
    <row r="705" spans="22:25" x14ac:dyDescent="0.2">
      <c r="V705" t="e">
        <f t="shared" si="10"/>
        <v>#REF!</v>
      </c>
      <c r="W705">
        <v>690</v>
      </c>
      <c r="Y705" s="228" t="e">
        <f>IF(LEN('OSNOVNA PLAČA'!#REF!)&gt;0&gt;0,'OSNOVNA PLAČA'!#REF!,"")</f>
        <v>#REF!</v>
      </c>
    </row>
    <row r="706" spans="22:25" x14ac:dyDescent="0.2">
      <c r="V706" t="e">
        <f t="shared" si="10"/>
        <v>#REF!</v>
      </c>
      <c r="W706">
        <v>691</v>
      </c>
      <c r="Y706" s="228" t="e">
        <f>IF(LEN('OSNOVNA PLAČA'!#REF!)&gt;0&gt;0,'OSNOVNA PLAČA'!#REF!,"")</f>
        <v>#REF!</v>
      </c>
    </row>
    <row r="707" spans="22:25" x14ac:dyDescent="0.2">
      <c r="V707" t="e">
        <f t="shared" si="10"/>
        <v>#REF!</v>
      </c>
      <c r="W707">
        <v>692</v>
      </c>
      <c r="Y707" s="228" t="e">
        <f>IF(LEN('OSNOVNA PLAČA'!#REF!)&gt;0&gt;0,'OSNOVNA PLAČA'!#REF!,"")</f>
        <v>#REF!</v>
      </c>
    </row>
    <row r="708" spans="22:25" x14ac:dyDescent="0.2">
      <c r="V708" t="e">
        <f t="shared" si="10"/>
        <v>#REF!</v>
      </c>
      <c r="W708">
        <v>693</v>
      </c>
      <c r="Y708" s="228" t="e">
        <f>IF(LEN('OSNOVNA PLAČA'!#REF!)&gt;0&gt;0,'OSNOVNA PLAČA'!#REF!,"")</f>
        <v>#REF!</v>
      </c>
    </row>
    <row r="709" spans="22:25" x14ac:dyDescent="0.2">
      <c r="V709" t="e">
        <f t="shared" si="10"/>
        <v>#REF!</v>
      </c>
      <c r="W709">
        <v>694</v>
      </c>
      <c r="Y709" s="228" t="e">
        <f>IF(LEN('OSNOVNA PLAČA'!#REF!)&gt;0&gt;0,'OSNOVNA PLAČA'!#REF!,"")</f>
        <v>#REF!</v>
      </c>
    </row>
    <row r="710" spans="22:25" x14ac:dyDescent="0.2">
      <c r="V710" t="e">
        <f t="shared" si="10"/>
        <v>#REF!</v>
      </c>
      <c r="W710">
        <v>695</v>
      </c>
      <c r="Y710" s="228" t="e">
        <f>IF(LEN('OSNOVNA PLAČA'!#REF!)&gt;0&gt;0,'OSNOVNA PLAČA'!#REF!,"")</f>
        <v>#REF!</v>
      </c>
    </row>
    <row r="711" spans="22:25" x14ac:dyDescent="0.2">
      <c r="V711" t="e">
        <f t="shared" si="10"/>
        <v>#REF!</v>
      </c>
      <c r="W711">
        <v>696</v>
      </c>
      <c r="Y711" s="228" t="e">
        <f>IF(LEN('OSNOVNA PLAČA'!#REF!)&gt;0&gt;0,'OSNOVNA PLAČA'!#REF!,"")</f>
        <v>#REF!</v>
      </c>
    </row>
    <row r="712" spans="22:25" x14ac:dyDescent="0.2">
      <c r="V712" t="e">
        <f t="shared" si="10"/>
        <v>#REF!</v>
      </c>
      <c r="W712">
        <v>697</v>
      </c>
      <c r="Y712" s="228" t="e">
        <f>IF(LEN('OSNOVNA PLAČA'!#REF!)&gt;0&gt;0,'OSNOVNA PLAČA'!#REF!,"")</f>
        <v>#REF!</v>
      </c>
    </row>
    <row r="713" spans="22:25" x14ac:dyDescent="0.2">
      <c r="V713" t="e">
        <f t="shared" si="10"/>
        <v>#REF!</v>
      </c>
      <c r="W713">
        <v>698</v>
      </c>
      <c r="Y713" s="228" t="e">
        <f>IF(LEN('OSNOVNA PLAČA'!#REF!)&gt;0&gt;0,'OSNOVNA PLAČA'!#REF!,"")</f>
        <v>#REF!</v>
      </c>
    </row>
    <row r="714" spans="22:25" x14ac:dyDescent="0.2">
      <c r="V714" t="e">
        <f t="shared" si="10"/>
        <v>#REF!</v>
      </c>
      <c r="W714">
        <v>699</v>
      </c>
      <c r="Y714" s="228" t="e">
        <f>IF(LEN('OSNOVNA PLAČA'!#REF!)&gt;0&gt;0,'OSNOVNA PLAČA'!#REF!,"")</f>
        <v>#REF!</v>
      </c>
    </row>
    <row r="715" spans="22:25" x14ac:dyDescent="0.2">
      <c r="V715" t="e">
        <f t="shared" si="10"/>
        <v>#REF!</v>
      </c>
      <c r="W715">
        <v>700</v>
      </c>
      <c r="Y715" s="228" t="e">
        <f>IF(LEN('OSNOVNA PLAČA'!#REF!)&gt;0&gt;0,'OSNOVNA PLAČA'!#REF!,"")</f>
        <v>#REF!</v>
      </c>
    </row>
    <row r="716" spans="22:25" x14ac:dyDescent="0.2">
      <c r="V716" t="e">
        <f t="shared" si="10"/>
        <v>#REF!</v>
      </c>
      <c r="W716">
        <v>701</v>
      </c>
      <c r="Y716" s="228" t="e">
        <f>IF(LEN('OSNOVNA PLAČA'!#REF!)&gt;0&gt;0,'OSNOVNA PLAČA'!#REF!,"")</f>
        <v>#REF!</v>
      </c>
    </row>
    <row r="717" spans="22:25" x14ac:dyDescent="0.2">
      <c r="V717" t="e">
        <f t="shared" si="10"/>
        <v>#REF!</v>
      </c>
      <c r="W717">
        <v>702</v>
      </c>
      <c r="Y717" s="228" t="e">
        <f>IF(LEN('OSNOVNA PLAČA'!#REF!)&gt;0&gt;0,'OSNOVNA PLAČA'!#REF!,"")</f>
        <v>#REF!</v>
      </c>
    </row>
    <row r="718" spans="22:25" x14ac:dyDescent="0.2">
      <c r="V718" t="e">
        <f t="shared" si="10"/>
        <v>#REF!</v>
      </c>
      <c r="W718">
        <v>703</v>
      </c>
      <c r="Y718" s="228" t="e">
        <f>IF(LEN('OSNOVNA PLAČA'!#REF!)&gt;0&gt;0,'OSNOVNA PLAČA'!#REF!,"")</f>
        <v>#REF!</v>
      </c>
    </row>
    <row r="719" spans="22:25" x14ac:dyDescent="0.2">
      <c r="V719" t="e">
        <f t="shared" si="10"/>
        <v>#REF!</v>
      </c>
      <c r="W719">
        <v>704</v>
      </c>
      <c r="Y719" s="228" t="e">
        <f>IF(LEN('OSNOVNA PLAČA'!#REF!)&gt;0&gt;0,'OSNOVNA PLAČA'!#REF!,"")</f>
        <v>#REF!</v>
      </c>
    </row>
    <row r="720" spans="22:25" x14ac:dyDescent="0.2">
      <c r="V720" t="e">
        <f t="shared" si="10"/>
        <v>#REF!</v>
      </c>
      <c r="W720">
        <v>705</v>
      </c>
      <c r="Y720" s="228" t="e">
        <f>IF(LEN('OSNOVNA PLAČA'!#REF!)&gt;0&gt;0,'OSNOVNA PLAČA'!#REF!,"")</f>
        <v>#REF!</v>
      </c>
    </row>
    <row r="721" spans="22:25" x14ac:dyDescent="0.2">
      <c r="V721" t="e">
        <f t="shared" ref="V721:V784" si="11">IF(LEN(Y721)&gt;0,CONCATENATE(TEXT(W721,0),"   ",Y721),"")</f>
        <v>#REF!</v>
      </c>
      <c r="W721">
        <v>706</v>
      </c>
      <c r="Y721" s="228" t="e">
        <f>IF(LEN('OSNOVNA PLAČA'!#REF!)&gt;0&gt;0,'OSNOVNA PLAČA'!#REF!,"")</f>
        <v>#REF!</v>
      </c>
    </row>
    <row r="722" spans="22:25" x14ac:dyDescent="0.2">
      <c r="V722" t="e">
        <f t="shared" si="11"/>
        <v>#REF!</v>
      </c>
      <c r="W722">
        <v>707</v>
      </c>
      <c r="Y722" s="228" t="e">
        <f>IF(LEN('OSNOVNA PLAČA'!#REF!)&gt;0&gt;0,'OSNOVNA PLAČA'!#REF!,"")</f>
        <v>#REF!</v>
      </c>
    </row>
    <row r="723" spans="22:25" x14ac:dyDescent="0.2">
      <c r="V723" t="e">
        <f t="shared" si="11"/>
        <v>#REF!</v>
      </c>
      <c r="W723">
        <v>708</v>
      </c>
      <c r="Y723" s="228" t="e">
        <f>IF(LEN('OSNOVNA PLAČA'!#REF!)&gt;0&gt;0,'OSNOVNA PLAČA'!#REF!,"")</f>
        <v>#REF!</v>
      </c>
    </row>
    <row r="724" spans="22:25" x14ac:dyDescent="0.2">
      <c r="V724" t="e">
        <f t="shared" si="11"/>
        <v>#REF!</v>
      </c>
      <c r="W724">
        <v>709</v>
      </c>
      <c r="Y724" s="228" t="e">
        <f>IF(LEN('OSNOVNA PLAČA'!#REF!)&gt;0&gt;0,'OSNOVNA PLAČA'!#REF!,"")</f>
        <v>#REF!</v>
      </c>
    </row>
    <row r="725" spans="22:25" x14ac:dyDescent="0.2">
      <c r="V725" t="e">
        <f t="shared" si="11"/>
        <v>#REF!</v>
      </c>
      <c r="W725">
        <v>710</v>
      </c>
      <c r="Y725" s="228" t="e">
        <f>IF(LEN('OSNOVNA PLAČA'!#REF!)&gt;0&gt;0,'OSNOVNA PLAČA'!#REF!,"")</f>
        <v>#REF!</v>
      </c>
    </row>
    <row r="726" spans="22:25" x14ac:dyDescent="0.2">
      <c r="V726" t="e">
        <f t="shared" si="11"/>
        <v>#REF!</v>
      </c>
      <c r="W726">
        <v>711</v>
      </c>
      <c r="Y726" s="228" t="e">
        <f>IF(LEN('OSNOVNA PLAČA'!#REF!)&gt;0&gt;0,'OSNOVNA PLAČA'!#REF!,"")</f>
        <v>#REF!</v>
      </c>
    </row>
    <row r="727" spans="22:25" x14ac:dyDescent="0.2">
      <c r="V727" t="e">
        <f t="shared" si="11"/>
        <v>#REF!</v>
      </c>
      <c r="W727">
        <v>712</v>
      </c>
      <c r="Y727" s="228" t="e">
        <f>IF(LEN('OSNOVNA PLAČA'!#REF!)&gt;0&gt;0,'OSNOVNA PLAČA'!#REF!,"")</f>
        <v>#REF!</v>
      </c>
    </row>
    <row r="728" spans="22:25" x14ac:dyDescent="0.2">
      <c r="V728" t="e">
        <f t="shared" si="11"/>
        <v>#REF!</v>
      </c>
      <c r="W728">
        <v>713</v>
      </c>
      <c r="Y728" s="228" t="e">
        <f>IF(LEN('OSNOVNA PLAČA'!#REF!)&gt;0&gt;0,'OSNOVNA PLAČA'!#REF!,"")</f>
        <v>#REF!</v>
      </c>
    </row>
    <row r="729" spans="22:25" x14ac:dyDescent="0.2">
      <c r="V729" t="e">
        <f t="shared" si="11"/>
        <v>#REF!</v>
      </c>
      <c r="W729">
        <v>714</v>
      </c>
      <c r="Y729" s="228" t="e">
        <f>IF(LEN('OSNOVNA PLAČA'!#REF!)&gt;0&gt;0,'OSNOVNA PLAČA'!#REF!,"")</f>
        <v>#REF!</v>
      </c>
    </row>
    <row r="730" spans="22:25" x14ac:dyDescent="0.2">
      <c r="V730" t="e">
        <f t="shared" si="11"/>
        <v>#REF!</v>
      </c>
      <c r="W730">
        <v>715</v>
      </c>
      <c r="Y730" s="228" t="e">
        <f>IF(LEN('OSNOVNA PLAČA'!#REF!)&gt;0&gt;0,'OSNOVNA PLAČA'!#REF!,"")</f>
        <v>#REF!</v>
      </c>
    </row>
    <row r="731" spans="22:25" x14ac:dyDescent="0.2">
      <c r="V731" t="e">
        <f t="shared" si="11"/>
        <v>#REF!</v>
      </c>
      <c r="W731">
        <v>716</v>
      </c>
      <c r="Y731" s="228" t="e">
        <f>IF(LEN('OSNOVNA PLAČA'!#REF!)&gt;0&gt;0,'OSNOVNA PLAČA'!#REF!,"")</f>
        <v>#REF!</v>
      </c>
    </row>
    <row r="732" spans="22:25" x14ac:dyDescent="0.2">
      <c r="V732" t="e">
        <f t="shared" si="11"/>
        <v>#REF!</v>
      </c>
      <c r="W732">
        <v>717</v>
      </c>
      <c r="Y732" s="228" t="e">
        <f>IF(LEN('OSNOVNA PLAČA'!#REF!)&gt;0&gt;0,'OSNOVNA PLAČA'!#REF!,"")</f>
        <v>#REF!</v>
      </c>
    </row>
    <row r="733" spans="22:25" x14ac:dyDescent="0.2">
      <c r="V733" t="e">
        <f t="shared" si="11"/>
        <v>#REF!</v>
      </c>
      <c r="W733">
        <v>718</v>
      </c>
      <c r="Y733" s="228" t="e">
        <f>IF(LEN('OSNOVNA PLAČA'!#REF!)&gt;0&gt;0,'OSNOVNA PLAČA'!#REF!,"")</f>
        <v>#REF!</v>
      </c>
    </row>
    <row r="734" spans="22:25" x14ac:dyDescent="0.2">
      <c r="V734" t="e">
        <f t="shared" si="11"/>
        <v>#REF!</v>
      </c>
      <c r="W734">
        <v>719</v>
      </c>
      <c r="Y734" s="228" t="e">
        <f>IF(LEN('OSNOVNA PLAČA'!#REF!)&gt;0&gt;0,'OSNOVNA PLAČA'!#REF!,"")</f>
        <v>#REF!</v>
      </c>
    </row>
    <row r="735" spans="22:25" x14ac:dyDescent="0.2">
      <c r="V735" t="e">
        <f t="shared" si="11"/>
        <v>#REF!</v>
      </c>
      <c r="W735">
        <v>720</v>
      </c>
      <c r="Y735" s="228" t="e">
        <f>IF(LEN('OSNOVNA PLAČA'!#REF!)&gt;0&gt;0,'OSNOVNA PLAČA'!#REF!,"")</f>
        <v>#REF!</v>
      </c>
    </row>
    <row r="736" spans="22:25" x14ac:dyDescent="0.2">
      <c r="V736" t="e">
        <f t="shared" si="11"/>
        <v>#REF!</v>
      </c>
      <c r="W736">
        <v>721</v>
      </c>
      <c r="Y736" s="228" t="e">
        <f>IF(LEN('OSNOVNA PLAČA'!#REF!)&gt;0&gt;0,'OSNOVNA PLAČA'!#REF!,"")</f>
        <v>#REF!</v>
      </c>
    </row>
    <row r="737" spans="22:25" x14ac:dyDescent="0.2">
      <c r="V737" t="e">
        <f t="shared" si="11"/>
        <v>#REF!</v>
      </c>
      <c r="W737">
        <v>722</v>
      </c>
      <c r="Y737" s="228" t="e">
        <f>IF(LEN('OSNOVNA PLAČA'!#REF!)&gt;0&gt;0,'OSNOVNA PLAČA'!#REF!,"")</f>
        <v>#REF!</v>
      </c>
    </row>
    <row r="738" spans="22:25" x14ac:dyDescent="0.2">
      <c r="V738" t="e">
        <f t="shared" si="11"/>
        <v>#REF!</v>
      </c>
      <c r="W738">
        <v>723</v>
      </c>
      <c r="Y738" s="228" t="e">
        <f>IF(LEN('OSNOVNA PLAČA'!#REF!)&gt;0&gt;0,'OSNOVNA PLAČA'!#REF!,"")</f>
        <v>#REF!</v>
      </c>
    </row>
    <row r="739" spans="22:25" x14ac:dyDescent="0.2">
      <c r="V739" t="e">
        <f t="shared" si="11"/>
        <v>#REF!</v>
      </c>
      <c r="W739">
        <v>724</v>
      </c>
      <c r="Y739" s="228" t="e">
        <f>IF(LEN('OSNOVNA PLAČA'!#REF!)&gt;0&gt;0,'OSNOVNA PLAČA'!#REF!,"")</f>
        <v>#REF!</v>
      </c>
    </row>
    <row r="740" spans="22:25" x14ac:dyDescent="0.2">
      <c r="V740" t="e">
        <f t="shared" si="11"/>
        <v>#REF!</v>
      </c>
      <c r="W740">
        <v>725</v>
      </c>
      <c r="Y740" s="228" t="e">
        <f>IF(LEN('OSNOVNA PLAČA'!#REF!)&gt;0&gt;0,'OSNOVNA PLAČA'!#REF!,"")</f>
        <v>#REF!</v>
      </c>
    </row>
    <row r="741" spans="22:25" x14ac:dyDescent="0.2">
      <c r="V741" t="e">
        <f t="shared" si="11"/>
        <v>#REF!</v>
      </c>
      <c r="W741">
        <v>726</v>
      </c>
      <c r="Y741" s="228" t="e">
        <f>IF(LEN('OSNOVNA PLAČA'!#REF!)&gt;0&gt;0,'OSNOVNA PLAČA'!#REF!,"")</f>
        <v>#REF!</v>
      </c>
    </row>
    <row r="742" spans="22:25" x14ac:dyDescent="0.2">
      <c r="V742" t="e">
        <f t="shared" si="11"/>
        <v>#REF!</v>
      </c>
      <c r="W742">
        <v>727</v>
      </c>
      <c r="Y742" s="228" t="e">
        <f>IF(LEN('OSNOVNA PLAČA'!#REF!)&gt;0&gt;0,'OSNOVNA PLAČA'!#REF!,"")</f>
        <v>#REF!</v>
      </c>
    </row>
    <row r="743" spans="22:25" x14ac:dyDescent="0.2">
      <c r="V743" t="e">
        <f t="shared" si="11"/>
        <v>#REF!</v>
      </c>
      <c r="W743">
        <v>728</v>
      </c>
      <c r="Y743" s="228" t="e">
        <f>IF(LEN('OSNOVNA PLAČA'!#REF!)&gt;0&gt;0,'OSNOVNA PLAČA'!#REF!,"")</f>
        <v>#REF!</v>
      </c>
    </row>
    <row r="744" spans="22:25" x14ac:dyDescent="0.2">
      <c r="V744" t="e">
        <f t="shared" si="11"/>
        <v>#REF!</v>
      </c>
      <c r="W744">
        <v>729</v>
      </c>
      <c r="Y744" s="228" t="e">
        <f>IF(LEN('OSNOVNA PLAČA'!#REF!)&gt;0&gt;0,'OSNOVNA PLAČA'!#REF!,"")</f>
        <v>#REF!</v>
      </c>
    </row>
    <row r="745" spans="22:25" x14ac:dyDescent="0.2">
      <c r="V745" t="e">
        <f t="shared" si="11"/>
        <v>#REF!</v>
      </c>
      <c r="W745">
        <v>730</v>
      </c>
      <c r="Y745" s="228" t="e">
        <f>IF(LEN('OSNOVNA PLAČA'!#REF!)&gt;0&gt;0,'OSNOVNA PLAČA'!#REF!,"")</f>
        <v>#REF!</v>
      </c>
    </row>
    <row r="746" spans="22:25" x14ac:dyDescent="0.2">
      <c r="V746" t="e">
        <f t="shared" si="11"/>
        <v>#REF!</v>
      </c>
      <c r="W746">
        <v>731</v>
      </c>
      <c r="Y746" s="228" t="e">
        <f>IF(LEN('OSNOVNA PLAČA'!#REF!)&gt;0&gt;0,'OSNOVNA PLAČA'!#REF!,"")</f>
        <v>#REF!</v>
      </c>
    </row>
    <row r="747" spans="22:25" x14ac:dyDescent="0.2">
      <c r="V747" t="e">
        <f t="shared" si="11"/>
        <v>#REF!</v>
      </c>
      <c r="W747">
        <v>732</v>
      </c>
      <c r="Y747" s="228" t="e">
        <f>IF(LEN('OSNOVNA PLAČA'!#REF!)&gt;0&gt;0,'OSNOVNA PLAČA'!#REF!,"")</f>
        <v>#REF!</v>
      </c>
    </row>
    <row r="748" spans="22:25" x14ac:dyDescent="0.2">
      <c r="V748" t="e">
        <f t="shared" si="11"/>
        <v>#REF!</v>
      </c>
      <c r="W748">
        <v>733</v>
      </c>
      <c r="Y748" s="228" t="e">
        <f>IF(LEN('OSNOVNA PLAČA'!#REF!)&gt;0&gt;0,'OSNOVNA PLAČA'!#REF!,"")</f>
        <v>#REF!</v>
      </c>
    </row>
    <row r="749" spans="22:25" x14ac:dyDescent="0.2">
      <c r="V749" t="e">
        <f t="shared" si="11"/>
        <v>#REF!</v>
      </c>
      <c r="W749">
        <v>734</v>
      </c>
      <c r="Y749" s="228" t="e">
        <f>IF(LEN('OSNOVNA PLAČA'!#REF!)&gt;0&gt;0,'OSNOVNA PLAČA'!#REF!,"")</f>
        <v>#REF!</v>
      </c>
    </row>
    <row r="750" spans="22:25" x14ac:dyDescent="0.2">
      <c r="V750" t="e">
        <f t="shared" si="11"/>
        <v>#REF!</v>
      </c>
      <c r="W750">
        <v>735</v>
      </c>
      <c r="Y750" s="228" t="e">
        <f>IF(LEN('OSNOVNA PLAČA'!#REF!)&gt;0&gt;0,'OSNOVNA PLAČA'!#REF!,"")</f>
        <v>#REF!</v>
      </c>
    </row>
    <row r="751" spans="22:25" x14ac:dyDescent="0.2">
      <c r="V751" t="e">
        <f t="shared" si="11"/>
        <v>#REF!</v>
      </c>
      <c r="W751">
        <v>736</v>
      </c>
      <c r="Y751" s="228" t="e">
        <f>IF(LEN('OSNOVNA PLAČA'!#REF!)&gt;0&gt;0,'OSNOVNA PLAČA'!#REF!,"")</f>
        <v>#REF!</v>
      </c>
    </row>
    <row r="752" spans="22:25" x14ac:dyDescent="0.2">
      <c r="V752" t="e">
        <f t="shared" si="11"/>
        <v>#REF!</v>
      </c>
      <c r="W752">
        <v>737</v>
      </c>
      <c r="Y752" s="228" t="e">
        <f>IF(LEN('OSNOVNA PLAČA'!#REF!)&gt;0&gt;0,'OSNOVNA PLAČA'!#REF!,"")</f>
        <v>#REF!</v>
      </c>
    </row>
    <row r="753" spans="22:25" x14ac:dyDescent="0.2">
      <c r="V753" t="e">
        <f t="shared" si="11"/>
        <v>#REF!</v>
      </c>
      <c r="W753">
        <v>738</v>
      </c>
      <c r="Y753" s="228" t="e">
        <f>IF(LEN('OSNOVNA PLAČA'!#REF!)&gt;0&gt;0,'OSNOVNA PLAČA'!#REF!,"")</f>
        <v>#REF!</v>
      </c>
    </row>
    <row r="754" spans="22:25" x14ac:dyDescent="0.2">
      <c r="V754" t="e">
        <f t="shared" si="11"/>
        <v>#REF!</v>
      </c>
      <c r="W754">
        <v>739</v>
      </c>
      <c r="Y754" s="228" t="e">
        <f>IF(LEN('OSNOVNA PLAČA'!#REF!)&gt;0&gt;0,'OSNOVNA PLAČA'!#REF!,"")</f>
        <v>#REF!</v>
      </c>
    </row>
    <row r="755" spans="22:25" x14ac:dyDescent="0.2">
      <c r="V755" t="e">
        <f t="shared" si="11"/>
        <v>#REF!</v>
      </c>
      <c r="W755">
        <v>740</v>
      </c>
      <c r="Y755" s="228" t="e">
        <f>IF(LEN('OSNOVNA PLAČA'!#REF!)&gt;0&gt;0,'OSNOVNA PLAČA'!#REF!,"")</f>
        <v>#REF!</v>
      </c>
    </row>
    <row r="756" spans="22:25" x14ac:dyDescent="0.2">
      <c r="V756" t="e">
        <f t="shared" si="11"/>
        <v>#REF!</v>
      </c>
      <c r="W756">
        <v>741</v>
      </c>
      <c r="Y756" s="228" t="e">
        <f>IF(LEN('OSNOVNA PLAČA'!#REF!)&gt;0&gt;0,'OSNOVNA PLAČA'!#REF!,"")</f>
        <v>#REF!</v>
      </c>
    </row>
    <row r="757" spans="22:25" x14ac:dyDescent="0.2">
      <c r="V757" t="e">
        <f t="shared" si="11"/>
        <v>#REF!</v>
      </c>
      <c r="W757">
        <v>742</v>
      </c>
      <c r="Y757" s="228" t="e">
        <f>IF(LEN('OSNOVNA PLAČA'!#REF!)&gt;0&gt;0,'OSNOVNA PLAČA'!#REF!,"")</f>
        <v>#REF!</v>
      </c>
    </row>
    <row r="758" spans="22:25" x14ac:dyDescent="0.2">
      <c r="V758" t="e">
        <f t="shared" si="11"/>
        <v>#REF!</v>
      </c>
      <c r="W758">
        <v>743</v>
      </c>
      <c r="Y758" s="228" t="e">
        <f>IF(LEN('OSNOVNA PLAČA'!#REF!)&gt;0&gt;0,'OSNOVNA PLAČA'!#REF!,"")</f>
        <v>#REF!</v>
      </c>
    </row>
    <row r="759" spans="22:25" x14ac:dyDescent="0.2">
      <c r="V759" t="e">
        <f t="shared" si="11"/>
        <v>#REF!</v>
      </c>
      <c r="W759">
        <v>744</v>
      </c>
      <c r="Y759" s="228" t="e">
        <f>IF(LEN('OSNOVNA PLAČA'!#REF!)&gt;0&gt;0,'OSNOVNA PLAČA'!#REF!,"")</f>
        <v>#REF!</v>
      </c>
    </row>
    <row r="760" spans="22:25" x14ac:dyDescent="0.2">
      <c r="V760" t="e">
        <f t="shared" si="11"/>
        <v>#REF!</v>
      </c>
      <c r="W760">
        <v>745</v>
      </c>
      <c r="Y760" s="228" t="e">
        <f>IF(LEN('OSNOVNA PLAČA'!#REF!)&gt;0&gt;0,'OSNOVNA PLAČA'!#REF!,"")</f>
        <v>#REF!</v>
      </c>
    </row>
    <row r="761" spans="22:25" x14ac:dyDescent="0.2">
      <c r="V761" t="e">
        <f t="shared" si="11"/>
        <v>#REF!</v>
      </c>
      <c r="W761">
        <v>746</v>
      </c>
      <c r="Y761" s="228" t="e">
        <f>IF(LEN('OSNOVNA PLAČA'!#REF!)&gt;0&gt;0,'OSNOVNA PLAČA'!#REF!,"")</f>
        <v>#REF!</v>
      </c>
    </row>
    <row r="762" spans="22:25" x14ac:dyDescent="0.2">
      <c r="V762" t="e">
        <f t="shared" si="11"/>
        <v>#REF!</v>
      </c>
      <c r="W762">
        <v>747</v>
      </c>
      <c r="Y762" s="228" t="e">
        <f>IF(LEN('OSNOVNA PLAČA'!#REF!)&gt;0&gt;0,'OSNOVNA PLAČA'!#REF!,"")</f>
        <v>#REF!</v>
      </c>
    </row>
    <row r="763" spans="22:25" x14ac:dyDescent="0.2">
      <c r="V763" t="e">
        <f t="shared" si="11"/>
        <v>#REF!</v>
      </c>
      <c r="W763">
        <v>748</v>
      </c>
      <c r="Y763" s="228" t="e">
        <f>IF(LEN('OSNOVNA PLAČA'!#REF!)&gt;0&gt;0,'OSNOVNA PLAČA'!#REF!,"")</f>
        <v>#REF!</v>
      </c>
    </row>
    <row r="764" spans="22:25" x14ac:dyDescent="0.2">
      <c r="V764" t="e">
        <f t="shared" si="11"/>
        <v>#REF!</v>
      </c>
      <c r="W764">
        <v>749</v>
      </c>
      <c r="Y764" s="228" t="e">
        <f>IF(LEN('OSNOVNA PLAČA'!#REF!)&gt;0&gt;0,'OSNOVNA PLAČA'!#REF!,"")</f>
        <v>#REF!</v>
      </c>
    </row>
    <row r="765" spans="22:25" x14ac:dyDescent="0.2">
      <c r="V765" t="e">
        <f t="shared" si="11"/>
        <v>#REF!</v>
      </c>
      <c r="W765">
        <v>750</v>
      </c>
      <c r="Y765" s="228" t="e">
        <f>IF(LEN('OSNOVNA PLAČA'!#REF!)&gt;0&gt;0,'OSNOVNA PLAČA'!#REF!,"")</f>
        <v>#REF!</v>
      </c>
    </row>
    <row r="766" spans="22:25" x14ac:dyDescent="0.2">
      <c r="V766" t="e">
        <f t="shared" si="11"/>
        <v>#REF!</v>
      </c>
      <c r="W766">
        <v>751</v>
      </c>
      <c r="Y766" s="228" t="e">
        <f>IF(LEN('OSNOVNA PLAČA'!#REF!)&gt;0&gt;0,'OSNOVNA PLAČA'!#REF!,"")</f>
        <v>#REF!</v>
      </c>
    </row>
    <row r="767" spans="22:25" x14ac:dyDescent="0.2">
      <c r="V767" t="e">
        <f t="shared" si="11"/>
        <v>#REF!</v>
      </c>
      <c r="W767">
        <v>752</v>
      </c>
      <c r="Y767" s="228" t="e">
        <f>IF(LEN('OSNOVNA PLAČA'!#REF!)&gt;0&gt;0,'OSNOVNA PLAČA'!#REF!,"")</f>
        <v>#REF!</v>
      </c>
    </row>
    <row r="768" spans="22:25" x14ac:dyDescent="0.2">
      <c r="V768" t="e">
        <f t="shared" si="11"/>
        <v>#REF!</v>
      </c>
      <c r="W768">
        <v>753</v>
      </c>
      <c r="Y768" s="228" t="e">
        <f>IF(LEN('OSNOVNA PLAČA'!#REF!)&gt;0&gt;0,'OSNOVNA PLAČA'!#REF!,"")</f>
        <v>#REF!</v>
      </c>
    </row>
    <row r="769" spans="22:25" x14ac:dyDescent="0.2">
      <c r="V769" t="e">
        <f t="shared" si="11"/>
        <v>#REF!</v>
      </c>
      <c r="W769">
        <v>754</v>
      </c>
      <c r="Y769" s="228" t="e">
        <f>IF(LEN('OSNOVNA PLAČA'!#REF!)&gt;0&gt;0,'OSNOVNA PLAČA'!#REF!,"")</f>
        <v>#REF!</v>
      </c>
    </row>
    <row r="770" spans="22:25" x14ac:dyDescent="0.2">
      <c r="V770" t="e">
        <f t="shared" si="11"/>
        <v>#REF!</v>
      </c>
      <c r="W770">
        <v>755</v>
      </c>
      <c r="Y770" s="228" t="e">
        <f>IF(LEN('OSNOVNA PLAČA'!#REF!)&gt;0&gt;0,'OSNOVNA PLAČA'!#REF!,"")</f>
        <v>#REF!</v>
      </c>
    </row>
    <row r="771" spans="22:25" x14ac:dyDescent="0.2">
      <c r="V771" t="e">
        <f t="shared" si="11"/>
        <v>#REF!</v>
      </c>
      <c r="W771">
        <v>756</v>
      </c>
      <c r="Y771" s="228" t="e">
        <f>IF(LEN('OSNOVNA PLAČA'!#REF!)&gt;0&gt;0,'OSNOVNA PLAČA'!#REF!,"")</f>
        <v>#REF!</v>
      </c>
    </row>
    <row r="772" spans="22:25" x14ac:dyDescent="0.2">
      <c r="V772" t="e">
        <f t="shared" si="11"/>
        <v>#REF!</v>
      </c>
      <c r="W772">
        <v>757</v>
      </c>
      <c r="Y772" s="228" t="e">
        <f>IF(LEN('OSNOVNA PLAČA'!#REF!)&gt;0&gt;0,'OSNOVNA PLAČA'!#REF!,"")</f>
        <v>#REF!</v>
      </c>
    </row>
    <row r="773" spans="22:25" x14ac:dyDescent="0.2">
      <c r="V773" t="e">
        <f t="shared" si="11"/>
        <v>#REF!</v>
      </c>
      <c r="W773">
        <v>758</v>
      </c>
      <c r="Y773" s="228" t="e">
        <f>IF(LEN('OSNOVNA PLAČA'!#REF!)&gt;0&gt;0,'OSNOVNA PLAČA'!#REF!,"")</f>
        <v>#REF!</v>
      </c>
    </row>
    <row r="774" spans="22:25" x14ac:dyDescent="0.2">
      <c r="V774" t="e">
        <f t="shared" si="11"/>
        <v>#REF!</v>
      </c>
      <c r="W774">
        <v>759</v>
      </c>
      <c r="Y774" s="228" t="e">
        <f>IF(LEN('OSNOVNA PLAČA'!#REF!)&gt;0&gt;0,'OSNOVNA PLAČA'!#REF!,"")</f>
        <v>#REF!</v>
      </c>
    </row>
    <row r="775" spans="22:25" x14ac:dyDescent="0.2">
      <c r="V775" t="e">
        <f t="shared" si="11"/>
        <v>#REF!</v>
      </c>
      <c r="W775">
        <v>760</v>
      </c>
      <c r="Y775" s="228" t="e">
        <f>IF(LEN('OSNOVNA PLAČA'!#REF!)&gt;0&gt;0,'OSNOVNA PLAČA'!#REF!,"")</f>
        <v>#REF!</v>
      </c>
    </row>
    <row r="776" spans="22:25" x14ac:dyDescent="0.2">
      <c r="V776" t="e">
        <f t="shared" si="11"/>
        <v>#REF!</v>
      </c>
      <c r="W776">
        <v>761</v>
      </c>
      <c r="Y776" s="228" t="e">
        <f>IF(LEN('OSNOVNA PLAČA'!#REF!)&gt;0&gt;0,'OSNOVNA PLAČA'!#REF!,"")</f>
        <v>#REF!</v>
      </c>
    </row>
    <row r="777" spans="22:25" x14ac:dyDescent="0.2">
      <c r="V777" t="e">
        <f t="shared" si="11"/>
        <v>#REF!</v>
      </c>
      <c r="W777">
        <v>762</v>
      </c>
      <c r="Y777" s="228" t="e">
        <f>IF(LEN('OSNOVNA PLAČA'!#REF!)&gt;0&gt;0,'OSNOVNA PLAČA'!#REF!,"")</f>
        <v>#REF!</v>
      </c>
    </row>
    <row r="778" spans="22:25" x14ac:dyDescent="0.2">
      <c r="V778" t="e">
        <f t="shared" si="11"/>
        <v>#REF!</v>
      </c>
      <c r="W778">
        <v>763</v>
      </c>
      <c r="Y778" s="228" t="e">
        <f>IF(LEN('OSNOVNA PLAČA'!#REF!)&gt;0&gt;0,'OSNOVNA PLAČA'!#REF!,"")</f>
        <v>#REF!</v>
      </c>
    </row>
    <row r="779" spans="22:25" x14ac:dyDescent="0.2">
      <c r="V779" t="e">
        <f t="shared" si="11"/>
        <v>#REF!</v>
      </c>
      <c r="W779">
        <v>764</v>
      </c>
      <c r="Y779" s="228" t="e">
        <f>IF(LEN('OSNOVNA PLAČA'!#REF!)&gt;0&gt;0,'OSNOVNA PLAČA'!#REF!,"")</f>
        <v>#REF!</v>
      </c>
    </row>
    <row r="780" spans="22:25" x14ac:dyDescent="0.2">
      <c r="V780" t="e">
        <f t="shared" si="11"/>
        <v>#REF!</v>
      </c>
      <c r="W780">
        <v>765</v>
      </c>
      <c r="Y780" s="228" t="e">
        <f>IF(LEN('OSNOVNA PLAČA'!#REF!)&gt;0&gt;0,'OSNOVNA PLAČA'!#REF!,"")</f>
        <v>#REF!</v>
      </c>
    </row>
    <row r="781" spans="22:25" x14ac:dyDescent="0.2">
      <c r="V781" t="e">
        <f t="shared" si="11"/>
        <v>#REF!</v>
      </c>
      <c r="W781">
        <v>766</v>
      </c>
      <c r="Y781" s="228" t="e">
        <f>IF(LEN('OSNOVNA PLAČA'!#REF!)&gt;0&gt;0,'OSNOVNA PLAČA'!#REF!,"")</f>
        <v>#REF!</v>
      </c>
    </row>
    <row r="782" spans="22:25" x14ac:dyDescent="0.2">
      <c r="V782" t="e">
        <f t="shared" si="11"/>
        <v>#REF!</v>
      </c>
      <c r="W782">
        <v>767</v>
      </c>
      <c r="Y782" s="228" t="e">
        <f>IF(LEN('OSNOVNA PLAČA'!#REF!)&gt;0&gt;0,'OSNOVNA PLAČA'!#REF!,"")</f>
        <v>#REF!</v>
      </c>
    </row>
    <row r="783" spans="22:25" x14ac:dyDescent="0.2">
      <c r="V783" t="e">
        <f t="shared" si="11"/>
        <v>#REF!</v>
      </c>
      <c r="W783">
        <v>768</v>
      </c>
      <c r="Y783" s="228" t="e">
        <f>IF(LEN('OSNOVNA PLAČA'!#REF!)&gt;0&gt;0,'OSNOVNA PLAČA'!#REF!,"")</f>
        <v>#REF!</v>
      </c>
    </row>
    <row r="784" spans="22:25" x14ac:dyDescent="0.2">
      <c r="V784" t="e">
        <f t="shared" si="11"/>
        <v>#REF!</v>
      </c>
      <c r="W784">
        <v>769</v>
      </c>
      <c r="Y784" s="228" t="e">
        <f>IF(LEN('OSNOVNA PLAČA'!#REF!)&gt;0&gt;0,'OSNOVNA PLAČA'!#REF!,"")</f>
        <v>#REF!</v>
      </c>
    </row>
    <row r="785" spans="22:25" x14ac:dyDescent="0.2">
      <c r="V785" t="e">
        <f t="shared" ref="V785:V848" si="12">IF(LEN(Y785)&gt;0,CONCATENATE(TEXT(W785,0),"   ",Y785),"")</f>
        <v>#REF!</v>
      </c>
      <c r="W785">
        <v>770</v>
      </c>
      <c r="Y785" s="228" t="e">
        <f>IF(LEN('OSNOVNA PLAČA'!#REF!)&gt;0&gt;0,'OSNOVNA PLAČA'!#REF!,"")</f>
        <v>#REF!</v>
      </c>
    </row>
    <row r="786" spans="22:25" x14ac:dyDescent="0.2">
      <c r="V786" t="e">
        <f t="shared" si="12"/>
        <v>#REF!</v>
      </c>
      <c r="W786">
        <v>771</v>
      </c>
      <c r="Y786" s="228" t="e">
        <f>IF(LEN('OSNOVNA PLAČA'!#REF!)&gt;0&gt;0,'OSNOVNA PLAČA'!#REF!,"")</f>
        <v>#REF!</v>
      </c>
    </row>
    <row r="787" spans="22:25" x14ac:dyDescent="0.2">
      <c r="V787" t="e">
        <f t="shared" si="12"/>
        <v>#REF!</v>
      </c>
      <c r="W787">
        <v>772</v>
      </c>
      <c r="Y787" s="228" t="e">
        <f>IF(LEN('OSNOVNA PLAČA'!#REF!)&gt;0&gt;0,'OSNOVNA PLAČA'!#REF!,"")</f>
        <v>#REF!</v>
      </c>
    </row>
    <row r="788" spans="22:25" x14ac:dyDescent="0.2">
      <c r="V788" t="e">
        <f t="shared" si="12"/>
        <v>#REF!</v>
      </c>
      <c r="W788">
        <v>773</v>
      </c>
      <c r="Y788" s="228" t="e">
        <f>IF(LEN('OSNOVNA PLAČA'!#REF!)&gt;0&gt;0,'OSNOVNA PLAČA'!#REF!,"")</f>
        <v>#REF!</v>
      </c>
    </row>
    <row r="789" spans="22:25" x14ac:dyDescent="0.2">
      <c r="V789" t="e">
        <f t="shared" si="12"/>
        <v>#REF!</v>
      </c>
      <c r="W789">
        <v>774</v>
      </c>
      <c r="Y789" s="228" t="e">
        <f>IF(LEN('OSNOVNA PLAČA'!#REF!)&gt;0&gt;0,'OSNOVNA PLAČA'!#REF!,"")</f>
        <v>#REF!</v>
      </c>
    </row>
    <row r="790" spans="22:25" x14ac:dyDescent="0.2">
      <c r="V790" t="e">
        <f t="shared" si="12"/>
        <v>#REF!</v>
      </c>
      <c r="W790">
        <v>775</v>
      </c>
      <c r="Y790" s="228" t="e">
        <f>IF(LEN('OSNOVNA PLAČA'!#REF!)&gt;0&gt;0,'OSNOVNA PLAČA'!#REF!,"")</f>
        <v>#REF!</v>
      </c>
    </row>
    <row r="791" spans="22:25" x14ac:dyDescent="0.2">
      <c r="V791" t="e">
        <f t="shared" si="12"/>
        <v>#REF!</v>
      </c>
      <c r="W791">
        <v>776</v>
      </c>
      <c r="Y791" s="228" t="e">
        <f>IF(LEN('OSNOVNA PLAČA'!#REF!)&gt;0&gt;0,'OSNOVNA PLAČA'!#REF!,"")</f>
        <v>#REF!</v>
      </c>
    </row>
    <row r="792" spans="22:25" x14ac:dyDescent="0.2">
      <c r="V792" t="e">
        <f t="shared" si="12"/>
        <v>#REF!</v>
      </c>
      <c r="W792">
        <v>777</v>
      </c>
      <c r="Y792" s="228" t="e">
        <f>IF(LEN('OSNOVNA PLAČA'!#REF!)&gt;0&gt;0,'OSNOVNA PLAČA'!#REF!,"")</f>
        <v>#REF!</v>
      </c>
    </row>
    <row r="793" spans="22:25" x14ac:dyDescent="0.2">
      <c r="V793" t="e">
        <f t="shared" si="12"/>
        <v>#REF!</v>
      </c>
      <c r="W793">
        <v>778</v>
      </c>
      <c r="Y793" s="228" t="e">
        <f>IF(LEN('OSNOVNA PLAČA'!#REF!)&gt;0&gt;0,'OSNOVNA PLAČA'!#REF!,"")</f>
        <v>#REF!</v>
      </c>
    </row>
    <row r="794" spans="22:25" x14ac:dyDescent="0.2">
      <c r="V794" t="e">
        <f t="shared" si="12"/>
        <v>#REF!</v>
      </c>
      <c r="W794">
        <v>779</v>
      </c>
      <c r="Y794" s="228" t="e">
        <f>IF(LEN('OSNOVNA PLAČA'!#REF!)&gt;0&gt;0,'OSNOVNA PLAČA'!#REF!,"")</f>
        <v>#REF!</v>
      </c>
    </row>
    <row r="795" spans="22:25" x14ac:dyDescent="0.2">
      <c r="V795" t="e">
        <f t="shared" si="12"/>
        <v>#REF!</v>
      </c>
      <c r="W795">
        <v>780</v>
      </c>
      <c r="Y795" s="228" t="e">
        <f>IF(LEN('OSNOVNA PLAČA'!#REF!)&gt;0&gt;0,'OSNOVNA PLAČA'!#REF!,"")</f>
        <v>#REF!</v>
      </c>
    </row>
    <row r="796" spans="22:25" x14ac:dyDescent="0.2">
      <c r="V796" t="e">
        <f t="shared" si="12"/>
        <v>#REF!</v>
      </c>
      <c r="W796">
        <v>781</v>
      </c>
      <c r="Y796" s="228" t="e">
        <f>IF(LEN('OSNOVNA PLAČA'!#REF!)&gt;0&gt;0,'OSNOVNA PLAČA'!#REF!,"")</f>
        <v>#REF!</v>
      </c>
    </row>
    <row r="797" spans="22:25" x14ac:dyDescent="0.2">
      <c r="V797" t="e">
        <f t="shared" si="12"/>
        <v>#REF!</v>
      </c>
      <c r="W797">
        <v>782</v>
      </c>
      <c r="Y797" s="228" t="e">
        <f>IF(LEN('OSNOVNA PLAČA'!#REF!)&gt;0&gt;0,'OSNOVNA PLAČA'!#REF!,"")</f>
        <v>#REF!</v>
      </c>
    </row>
    <row r="798" spans="22:25" x14ac:dyDescent="0.2">
      <c r="V798" t="e">
        <f t="shared" si="12"/>
        <v>#REF!</v>
      </c>
      <c r="W798">
        <v>783</v>
      </c>
      <c r="Y798" s="228" t="e">
        <f>IF(LEN('OSNOVNA PLAČA'!#REF!)&gt;0&gt;0,'OSNOVNA PLAČA'!#REF!,"")</f>
        <v>#REF!</v>
      </c>
    </row>
    <row r="799" spans="22:25" x14ac:dyDescent="0.2">
      <c r="V799" t="e">
        <f t="shared" si="12"/>
        <v>#REF!</v>
      </c>
      <c r="W799">
        <v>784</v>
      </c>
      <c r="Y799" s="228" t="e">
        <f>IF(LEN('OSNOVNA PLAČA'!#REF!)&gt;0&gt;0,'OSNOVNA PLAČA'!#REF!,"")</f>
        <v>#REF!</v>
      </c>
    </row>
    <row r="800" spans="22:25" x14ac:dyDescent="0.2">
      <c r="V800" t="e">
        <f t="shared" si="12"/>
        <v>#REF!</v>
      </c>
      <c r="W800">
        <v>785</v>
      </c>
      <c r="Y800" s="228" t="e">
        <f>IF(LEN('OSNOVNA PLAČA'!#REF!)&gt;0&gt;0,'OSNOVNA PLAČA'!#REF!,"")</f>
        <v>#REF!</v>
      </c>
    </row>
    <row r="801" spans="22:25" x14ac:dyDescent="0.2">
      <c r="V801" t="e">
        <f t="shared" si="12"/>
        <v>#REF!</v>
      </c>
      <c r="W801">
        <v>786</v>
      </c>
      <c r="Y801" s="228" t="e">
        <f>IF(LEN('OSNOVNA PLAČA'!#REF!)&gt;0&gt;0,'OSNOVNA PLAČA'!#REF!,"")</f>
        <v>#REF!</v>
      </c>
    </row>
    <row r="802" spans="22:25" x14ac:dyDescent="0.2">
      <c r="V802" t="e">
        <f t="shared" si="12"/>
        <v>#REF!</v>
      </c>
      <c r="W802">
        <v>787</v>
      </c>
      <c r="Y802" s="228" t="e">
        <f>IF(LEN('OSNOVNA PLAČA'!#REF!)&gt;0&gt;0,'OSNOVNA PLAČA'!#REF!,"")</f>
        <v>#REF!</v>
      </c>
    </row>
    <row r="803" spans="22:25" x14ac:dyDescent="0.2">
      <c r="V803" t="e">
        <f t="shared" si="12"/>
        <v>#REF!</v>
      </c>
      <c r="W803">
        <v>788</v>
      </c>
      <c r="Y803" s="228" t="e">
        <f>IF(LEN('OSNOVNA PLAČA'!#REF!)&gt;0&gt;0,'OSNOVNA PLAČA'!#REF!,"")</f>
        <v>#REF!</v>
      </c>
    </row>
    <row r="804" spans="22:25" x14ac:dyDescent="0.2">
      <c r="V804" t="e">
        <f t="shared" si="12"/>
        <v>#REF!</v>
      </c>
      <c r="W804">
        <v>789</v>
      </c>
      <c r="Y804" s="228" t="e">
        <f>IF(LEN('OSNOVNA PLAČA'!#REF!)&gt;0&gt;0,'OSNOVNA PLAČA'!#REF!,"")</f>
        <v>#REF!</v>
      </c>
    </row>
    <row r="805" spans="22:25" x14ac:dyDescent="0.2">
      <c r="V805" t="e">
        <f t="shared" si="12"/>
        <v>#REF!</v>
      </c>
      <c r="W805">
        <v>790</v>
      </c>
      <c r="Y805" s="228" t="e">
        <f>IF(LEN('OSNOVNA PLAČA'!#REF!)&gt;0&gt;0,'OSNOVNA PLAČA'!#REF!,"")</f>
        <v>#REF!</v>
      </c>
    </row>
    <row r="806" spans="22:25" x14ac:dyDescent="0.2">
      <c r="V806" t="e">
        <f t="shared" si="12"/>
        <v>#REF!</v>
      </c>
      <c r="W806">
        <v>791</v>
      </c>
      <c r="Y806" s="228" t="e">
        <f>IF(LEN('OSNOVNA PLAČA'!#REF!)&gt;0&gt;0,'OSNOVNA PLAČA'!#REF!,"")</f>
        <v>#REF!</v>
      </c>
    </row>
    <row r="807" spans="22:25" x14ac:dyDescent="0.2">
      <c r="V807" t="e">
        <f t="shared" si="12"/>
        <v>#REF!</v>
      </c>
      <c r="W807">
        <v>792</v>
      </c>
      <c r="Y807" s="228" t="e">
        <f>IF(LEN('OSNOVNA PLAČA'!#REF!)&gt;0&gt;0,'OSNOVNA PLAČA'!#REF!,"")</f>
        <v>#REF!</v>
      </c>
    </row>
    <row r="808" spans="22:25" x14ac:dyDescent="0.2">
      <c r="V808" t="e">
        <f t="shared" si="12"/>
        <v>#REF!</v>
      </c>
      <c r="W808">
        <v>793</v>
      </c>
      <c r="Y808" s="228" t="e">
        <f>IF(LEN('OSNOVNA PLAČA'!#REF!)&gt;0&gt;0,'OSNOVNA PLAČA'!#REF!,"")</f>
        <v>#REF!</v>
      </c>
    </row>
    <row r="809" spans="22:25" x14ac:dyDescent="0.2">
      <c r="V809" t="e">
        <f t="shared" si="12"/>
        <v>#REF!</v>
      </c>
      <c r="W809">
        <v>794</v>
      </c>
      <c r="Y809" s="228" t="e">
        <f>IF(LEN('OSNOVNA PLAČA'!#REF!)&gt;0&gt;0,'OSNOVNA PLAČA'!#REF!,"")</f>
        <v>#REF!</v>
      </c>
    </row>
    <row r="810" spans="22:25" x14ac:dyDescent="0.2">
      <c r="V810" t="e">
        <f t="shared" si="12"/>
        <v>#REF!</v>
      </c>
      <c r="W810">
        <v>795</v>
      </c>
      <c r="Y810" s="228" t="e">
        <f>IF(LEN('OSNOVNA PLAČA'!#REF!)&gt;0&gt;0,'OSNOVNA PLAČA'!#REF!,"")</f>
        <v>#REF!</v>
      </c>
    </row>
    <row r="811" spans="22:25" x14ac:dyDescent="0.2">
      <c r="V811" t="e">
        <f t="shared" si="12"/>
        <v>#REF!</v>
      </c>
      <c r="W811">
        <v>796</v>
      </c>
      <c r="Y811" s="228" t="e">
        <f>IF(LEN('OSNOVNA PLAČA'!#REF!)&gt;0&gt;0,'OSNOVNA PLAČA'!#REF!,"")</f>
        <v>#REF!</v>
      </c>
    </row>
    <row r="812" spans="22:25" x14ac:dyDescent="0.2">
      <c r="V812" t="e">
        <f t="shared" si="12"/>
        <v>#REF!</v>
      </c>
      <c r="W812">
        <v>797</v>
      </c>
      <c r="Y812" s="228" t="e">
        <f>IF(LEN('OSNOVNA PLAČA'!#REF!)&gt;0&gt;0,'OSNOVNA PLAČA'!#REF!,"")</f>
        <v>#REF!</v>
      </c>
    </row>
    <row r="813" spans="22:25" x14ac:dyDescent="0.2">
      <c r="V813" t="e">
        <f t="shared" si="12"/>
        <v>#REF!</v>
      </c>
      <c r="W813">
        <v>798</v>
      </c>
      <c r="Y813" s="228" t="e">
        <f>IF(LEN('OSNOVNA PLAČA'!#REF!)&gt;0&gt;0,'OSNOVNA PLAČA'!#REF!,"")</f>
        <v>#REF!</v>
      </c>
    </row>
    <row r="814" spans="22:25" x14ac:dyDescent="0.2">
      <c r="V814" t="e">
        <f t="shared" si="12"/>
        <v>#REF!</v>
      </c>
      <c r="W814">
        <v>799</v>
      </c>
      <c r="Y814" s="228" t="e">
        <f>IF(LEN('OSNOVNA PLAČA'!#REF!)&gt;0&gt;0,'OSNOVNA PLAČA'!#REF!,"")</f>
        <v>#REF!</v>
      </c>
    </row>
    <row r="815" spans="22:25" x14ac:dyDescent="0.2">
      <c r="V815" t="e">
        <f t="shared" si="12"/>
        <v>#REF!</v>
      </c>
      <c r="W815">
        <v>800</v>
      </c>
      <c r="Y815" s="228" t="e">
        <f>IF(LEN('OSNOVNA PLAČA'!#REF!)&gt;0&gt;0,'OSNOVNA PLAČA'!#REF!,"")</f>
        <v>#REF!</v>
      </c>
    </row>
    <row r="816" spans="22:25" x14ac:dyDescent="0.2">
      <c r="V816" t="e">
        <f t="shared" si="12"/>
        <v>#REF!</v>
      </c>
      <c r="W816">
        <v>801</v>
      </c>
      <c r="Y816" s="228" t="e">
        <f>IF(LEN('OSNOVNA PLAČA'!#REF!)&gt;0&gt;0,'OSNOVNA PLAČA'!#REF!,"")</f>
        <v>#REF!</v>
      </c>
    </row>
    <row r="817" spans="22:25" x14ac:dyDescent="0.2">
      <c r="V817" t="e">
        <f t="shared" si="12"/>
        <v>#REF!</v>
      </c>
      <c r="W817">
        <v>802</v>
      </c>
      <c r="Y817" s="228" t="e">
        <f>IF(LEN('OSNOVNA PLAČA'!#REF!)&gt;0&gt;0,'OSNOVNA PLAČA'!#REF!,"")</f>
        <v>#REF!</v>
      </c>
    </row>
    <row r="818" spans="22:25" x14ac:dyDescent="0.2">
      <c r="V818" t="e">
        <f t="shared" si="12"/>
        <v>#REF!</v>
      </c>
      <c r="W818">
        <v>803</v>
      </c>
      <c r="Y818" s="228" t="e">
        <f>IF(LEN('OSNOVNA PLAČA'!#REF!)&gt;0&gt;0,'OSNOVNA PLAČA'!#REF!,"")</f>
        <v>#REF!</v>
      </c>
    </row>
    <row r="819" spans="22:25" x14ac:dyDescent="0.2">
      <c r="V819" t="e">
        <f t="shared" si="12"/>
        <v>#REF!</v>
      </c>
      <c r="W819">
        <v>804</v>
      </c>
      <c r="Y819" s="228" t="e">
        <f>IF(LEN('OSNOVNA PLAČA'!#REF!)&gt;0&gt;0,'OSNOVNA PLAČA'!#REF!,"")</f>
        <v>#REF!</v>
      </c>
    </row>
    <row r="820" spans="22:25" x14ac:dyDescent="0.2">
      <c r="V820" t="e">
        <f t="shared" si="12"/>
        <v>#REF!</v>
      </c>
      <c r="W820">
        <v>805</v>
      </c>
      <c r="Y820" s="228" t="e">
        <f>IF(LEN('OSNOVNA PLAČA'!#REF!)&gt;0&gt;0,'OSNOVNA PLAČA'!#REF!,"")</f>
        <v>#REF!</v>
      </c>
    </row>
    <row r="821" spans="22:25" x14ac:dyDescent="0.2">
      <c r="V821" t="e">
        <f t="shared" si="12"/>
        <v>#REF!</v>
      </c>
      <c r="W821">
        <v>806</v>
      </c>
      <c r="Y821" s="228" t="e">
        <f>IF(LEN('OSNOVNA PLAČA'!#REF!)&gt;0&gt;0,'OSNOVNA PLAČA'!#REF!,"")</f>
        <v>#REF!</v>
      </c>
    </row>
    <row r="822" spans="22:25" x14ac:dyDescent="0.2">
      <c r="V822" t="e">
        <f t="shared" si="12"/>
        <v>#REF!</v>
      </c>
      <c r="W822">
        <v>807</v>
      </c>
      <c r="Y822" s="228" t="e">
        <f>IF(LEN('OSNOVNA PLAČA'!#REF!)&gt;0&gt;0,'OSNOVNA PLAČA'!#REF!,"")</f>
        <v>#REF!</v>
      </c>
    </row>
    <row r="823" spans="22:25" x14ac:dyDescent="0.2">
      <c r="V823" t="e">
        <f t="shared" si="12"/>
        <v>#REF!</v>
      </c>
      <c r="W823">
        <v>808</v>
      </c>
      <c r="Y823" s="228" t="e">
        <f>IF(LEN('OSNOVNA PLAČA'!#REF!)&gt;0&gt;0,'OSNOVNA PLAČA'!#REF!,"")</f>
        <v>#REF!</v>
      </c>
    </row>
    <row r="824" spans="22:25" x14ac:dyDescent="0.2">
      <c r="V824" t="e">
        <f t="shared" si="12"/>
        <v>#REF!</v>
      </c>
      <c r="W824">
        <v>809</v>
      </c>
      <c r="Y824" s="228" t="e">
        <f>IF(LEN('OSNOVNA PLAČA'!#REF!)&gt;0&gt;0,'OSNOVNA PLAČA'!#REF!,"")</f>
        <v>#REF!</v>
      </c>
    </row>
    <row r="825" spans="22:25" x14ac:dyDescent="0.2">
      <c r="V825" t="e">
        <f t="shared" si="12"/>
        <v>#REF!</v>
      </c>
      <c r="W825">
        <v>810</v>
      </c>
      <c r="Y825" s="228" t="e">
        <f>IF(LEN('OSNOVNA PLAČA'!#REF!)&gt;0&gt;0,'OSNOVNA PLAČA'!#REF!,"")</f>
        <v>#REF!</v>
      </c>
    </row>
    <row r="826" spans="22:25" x14ac:dyDescent="0.2">
      <c r="V826" t="e">
        <f t="shared" si="12"/>
        <v>#REF!</v>
      </c>
      <c r="W826">
        <v>811</v>
      </c>
      <c r="Y826" s="228" t="e">
        <f>IF(LEN('OSNOVNA PLAČA'!#REF!)&gt;0&gt;0,'OSNOVNA PLAČA'!#REF!,"")</f>
        <v>#REF!</v>
      </c>
    </row>
    <row r="827" spans="22:25" x14ac:dyDescent="0.2">
      <c r="V827" t="e">
        <f t="shared" si="12"/>
        <v>#REF!</v>
      </c>
      <c r="W827">
        <v>812</v>
      </c>
      <c r="Y827" s="228" t="e">
        <f>IF(LEN('OSNOVNA PLAČA'!#REF!)&gt;0&gt;0,'OSNOVNA PLAČA'!#REF!,"")</f>
        <v>#REF!</v>
      </c>
    </row>
    <row r="828" spans="22:25" x14ac:dyDescent="0.2">
      <c r="V828" t="e">
        <f t="shared" si="12"/>
        <v>#REF!</v>
      </c>
      <c r="W828">
        <v>813</v>
      </c>
      <c r="Y828" s="228" t="e">
        <f>IF(LEN('OSNOVNA PLAČA'!#REF!)&gt;0&gt;0,'OSNOVNA PLAČA'!#REF!,"")</f>
        <v>#REF!</v>
      </c>
    </row>
    <row r="829" spans="22:25" x14ac:dyDescent="0.2">
      <c r="V829" t="e">
        <f t="shared" si="12"/>
        <v>#REF!</v>
      </c>
      <c r="W829">
        <v>814</v>
      </c>
      <c r="Y829" s="228" t="e">
        <f>IF(LEN('OSNOVNA PLAČA'!#REF!)&gt;0&gt;0,'OSNOVNA PLAČA'!#REF!,"")</f>
        <v>#REF!</v>
      </c>
    </row>
    <row r="830" spans="22:25" x14ac:dyDescent="0.2">
      <c r="V830" t="e">
        <f t="shared" si="12"/>
        <v>#REF!</v>
      </c>
      <c r="W830">
        <v>815</v>
      </c>
      <c r="Y830" s="228" t="e">
        <f>IF(LEN('OSNOVNA PLAČA'!#REF!)&gt;0&gt;0,'OSNOVNA PLAČA'!#REF!,"")</f>
        <v>#REF!</v>
      </c>
    </row>
    <row r="831" spans="22:25" x14ac:dyDescent="0.2">
      <c r="V831" t="e">
        <f t="shared" si="12"/>
        <v>#REF!</v>
      </c>
      <c r="W831">
        <v>816</v>
      </c>
      <c r="Y831" s="228" t="e">
        <f>IF(LEN('OSNOVNA PLAČA'!#REF!)&gt;0&gt;0,'OSNOVNA PLAČA'!#REF!,"")</f>
        <v>#REF!</v>
      </c>
    </row>
    <row r="832" spans="22:25" x14ac:dyDescent="0.2">
      <c r="V832" t="e">
        <f t="shared" si="12"/>
        <v>#REF!</v>
      </c>
      <c r="W832">
        <v>817</v>
      </c>
      <c r="Y832" s="228" t="e">
        <f>IF(LEN('OSNOVNA PLAČA'!#REF!)&gt;0&gt;0,'OSNOVNA PLAČA'!#REF!,"")</f>
        <v>#REF!</v>
      </c>
    </row>
    <row r="833" spans="22:25" x14ac:dyDescent="0.2">
      <c r="V833" t="e">
        <f t="shared" si="12"/>
        <v>#REF!</v>
      </c>
      <c r="W833">
        <v>818</v>
      </c>
      <c r="Y833" s="228" t="e">
        <f>IF(LEN('OSNOVNA PLAČA'!#REF!)&gt;0&gt;0,'OSNOVNA PLAČA'!#REF!,"")</f>
        <v>#REF!</v>
      </c>
    </row>
    <row r="834" spans="22:25" x14ac:dyDescent="0.2">
      <c r="V834" t="e">
        <f t="shared" si="12"/>
        <v>#REF!</v>
      </c>
      <c r="W834">
        <v>819</v>
      </c>
      <c r="Y834" s="228" t="e">
        <f>IF(LEN('OSNOVNA PLAČA'!#REF!)&gt;0&gt;0,'OSNOVNA PLAČA'!#REF!,"")</f>
        <v>#REF!</v>
      </c>
    </row>
    <row r="835" spans="22:25" x14ac:dyDescent="0.2">
      <c r="V835" t="e">
        <f t="shared" si="12"/>
        <v>#REF!</v>
      </c>
      <c r="W835">
        <v>820</v>
      </c>
      <c r="Y835" s="228" t="e">
        <f>IF(LEN('OSNOVNA PLAČA'!#REF!)&gt;0&gt;0,'OSNOVNA PLAČA'!#REF!,"")</f>
        <v>#REF!</v>
      </c>
    </row>
    <row r="836" spans="22:25" x14ac:dyDescent="0.2">
      <c r="V836" t="e">
        <f t="shared" si="12"/>
        <v>#REF!</v>
      </c>
      <c r="W836">
        <v>821</v>
      </c>
      <c r="Y836" s="228" t="e">
        <f>IF(LEN('OSNOVNA PLAČA'!#REF!)&gt;0&gt;0,'OSNOVNA PLAČA'!#REF!,"")</f>
        <v>#REF!</v>
      </c>
    </row>
    <row r="837" spans="22:25" x14ac:dyDescent="0.2">
      <c r="V837" t="e">
        <f t="shared" si="12"/>
        <v>#REF!</v>
      </c>
      <c r="W837">
        <v>822</v>
      </c>
      <c r="Y837" s="228" t="e">
        <f>IF(LEN('OSNOVNA PLAČA'!#REF!)&gt;0&gt;0,'OSNOVNA PLAČA'!#REF!,"")</f>
        <v>#REF!</v>
      </c>
    </row>
    <row r="838" spans="22:25" x14ac:dyDescent="0.2">
      <c r="V838" t="e">
        <f t="shared" si="12"/>
        <v>#REF!</v>
      </c>
      <c r="W838">
        <v>823</v>
      </c>
      <c r="Y838" s="228" t="e">
        <f>IF(LEN('OSNOVNA PLAČA'!#REF!)&gt;0&gt;0,'OSNOVNA PLAČA'!#REF!,"")</f>
        <v>#REF!</v>
      </c>
    </row>
    <row r="839" spans="22:25" x14ac:dyDescent="0.2">
      <c r="V839" t="e">
        <f t="shared" si="12"/>
        <v>#REF!</v>
      </c>
      <c r="W839">
        <v>824</v>
      </c>
      <c r="Y839" s="228" t="e">
        <f>IF(LEN('OSNOVNA PLAČA'!#REF!)&gt;0&gt;0,'OSNOVNA PLAČA'!#REF!,"")</f>
        <v>#REF!</v>
      </c>
    </row>
    <row r="840" spans="22:25" x14ac:dyDescent="0.2">
      <c r="V840" t="e">
        <f t="shared" si="12"/>
        <v>#REF!</v>
      </c>
      <c r="W840">
        <v>825</v>
      </c>
      <c r="Y840" s="228" t="e">
        <f>IF(LEN('OSNOVNA PLAČA'!#REF!)&gt;0&gt;0,'OSNOVNA PLAČA'!#REF!,"")</f>
        <v>#REF!</v>
      </c>
    </row>
    <row r="841" spans="22:25" x14ac:dyDescent="0.2">
      <c r="V841" t="e">
        <f t="shared" si="12"/>
        <v>#REF!</v>
      </c>
      <c r="W841">
        <v>826</v>
      </c>
      <c r="Y841" s="228" t="e">
        <f>IF(LEN('OSNOVNA PLAČA'!#REF!)&gt;0&gt;0,'OSNOVNA PLAČA'!#REF!,"")</f>
        <v>#REF!</v>
      </c>
    </row>
    <row r="842" spans="22:25" x14ac:dyDescent="0.2">
      <c r="V842" t="e">
        <f t="shared" si="12"/>
        <v>#REF!</v>
      </c>
      <c r="W842">
        <v>827</v>
      </c>
      <c r="Y842" s="228" t="e">
        <f>IF(LEN('OSNOVNA PLAČA'!#REF!)&gt;0&gt;0,'OSNOVNA PLAČA'!#REF!,"")</f>
        <v>#REF!</v>
      </c>
    </row>
    <row r="843" spans="22:25" x14ac:dyDescent="0.2">
      <c r="V843" t="e">
        <f t="shared" si="12"/>
        <v>#REF!</v>
      </c>
      <c r="W843">
        <v>828</v>
      </c>
      <c r="Y843" s="228" t="e">
        <f>IF(LEN('OSNOVNA PLAČA'!#REF!)&gt;0&gt;0,'OSNOVNA PLAČA'!#REF!,"")</f>
        <v>#REF!</v>
      </c>
    </row>
    <row r="844" spans="22:25" x14ac:dyDescent="0.2">
      <c r="V844" t="e">
        <f t="shared" si="12"/>
        <v>#REF!</v>
      </c>
      <c r="W844">
        <v>829</v>
      </c>
      <c r="Y844" s="228" t="e">
        <f>IF(LEN('OSNOVNA PLAČA'!#REF!)&gt;0&gt;0,'OSNOVNA PLAČA'!#REF!,"")</f>
        <v>#REF!</v>
      </c>
    </row>
    <row r="845" spans="22:25" x14ac:dyDescent="0.2">
      <c r="V845" t="e">
        <f t="shared" si="12"/>
        <v>#REF!</v>
      </c>
      <c r="W845">
        <v>830</v>
      </c>
      <c r="Y845" s="228" t="e">
        <f>IF(LEN('OSNOVNA PLAČA'!#REF!)&gt;0&gt;0,'OSNOVNA PLAČA'!#REF!,"")</f>
        <v>#REF!</v>
      </c>
    </row>
    <row r="846" spans="22:25" x14ac:dyDescent="0.2">
      <c r="V846" t="e">
        <f t="shared" si="12"/>
        <v>#REF!</v>
      </c>
      <c r="W846">
        <v>831</v>
      </c>
      <c r="Y846" s="228" t="e">
        <f>IF(LEN('OSNOVNA PLAČA'!#REF!)&gt;0&gt;0,'OSNOVNA PLAČA'!#REF!,"")</f>
        <v>#REF!</v>
      </c>
    </row>
    <row r="847" spans="22:25" x14ac:dyDescent="0.2">
      <c r="V847" t="e">
        <f t="shared" si="12"/>
        <v>#REF!</v>
      </c>
      <c r="W847">
        <v>832</v>
      </c>
      <c r="Y847" s="228" t="e">
        <f>IF(LEN('OSNOVNA PLAČA'!#REF!)&gt;0&gt;0,'OSNOVNA PLAČA'!#REF!,"")</f>
        <v>#REF!</v>
      </c>
    </row>
    <row r="848" spans="22:25" x14ac:dyDescent="0.2">
      <c r="V848" t="e">
        <f t="shared" si="12"/>
        <v>#REF!</v>
      </c>
      <c r="W848">
        <v>833</v>
      </c>
      <c r="Y848" s="228" t="e">
        <f>IF(LEN('OSNOVNA PLAČA'!#REF!)&gt;0&gt;0,'OSNOVNA PLAČA'!#REF!,"")</f>
        <v>#REF!</v>
      </c>
    </row>
    <row r="849" spans="22:25" x14ac:dyDescent="0.2">
      <c r="V849" t="e">
        <f t="shared" ref="V849:V912" si="13">IF(LEN(Y849)&gt;0,CONCATENATE(TEXT(W849,0),"   ",Y849),"")</f>
        <v>#REF!</v>
      </c>
      <c r="W849">
        <v>834</v>
      </c>
      <c r="Y849" s="228" t="e">
        <f>IF(LEN('OSNOVNA PLAČA'!#REF!)&gt;0&gt;0,'OSNOVNA PLAČA'!#REF!,"")</f>
        <v>#REF!</v>
      </c>
    </row>
    <row r="850" spans="22:25" x14ac:dyDescent="0.2">
      <c r="V850" t="e">
        <f t="shared" si="13"/>
        <v>#REF!</v>
      </c>
      <c r="W850">
        <v>835</v>
      </c>
      <c r="Y850" s="228" t="e">
        <f>IF(LEN('OSNOVNA PLAČA'!#REF!)&gt;0&gt;0,'OSNOVNA PLAČA'!#REF!,"")</f>
        <v>#REF!</v>
      </c>
    </row>
    <row r="851" spans="22:25" x14ac:dyDescent="0.2">
      <c r="V851" t="e">
        <f t="shared" si="13"/>
        <v>#REF!</v>
      </c>
      <c r="W851">
        <v>836</v>
      </c>
      <c r="Y851" s="228" t="e">
        <f>IF(LEN('OSNOVNA PLAČA'!#REF!)&gt;0&gt;0,'OSNOVNA PLAČA'!#REF!,"")</f>
        <v>#REF!</v>
      </c>
    </row>
    <row r="852" spans="22:25" x14ac:dyDescent="0.2">
      <c r="V852" t="e">
        <f t="shared" si="13"/>
        <v>#REF!</v>
      </c>
      <c r="W852">
        <v>837</v>
      </c>
      <c r="Y852" s="228" t="e">
        <f>IF(LEN('OSNOVNA PLAČA'!#REF!)&gt;0&gt;0,'OSNOVNA PLAČA'!#REF!,"")</f>
        <v>#REF!</v>
      </c>
    </row>
    <row r="853" spans="22:25" x14ac:dyDescent="0.2">
      <c r="V853" t="e">
        <f t="shared" si="13"/>
        <v>#REF!</v>
      </c>
      <c r="W853">
        <v>838</v>
      </c>
      <c r="Y853" s="228" t="e">
        <f>IF(LEN('OSNOVNA PLAČA'!#REF!)&gt;0&gt;0,'OSNOVNA PLAČA'!#REF!,"")</f>
        <v>#REF!</v>
      </c>
    </row>
    <row r="854" spans="22:25" x14ac:dyDescent="0.2">
      <c r="V854" t="e">
        <f t="shared" si="13"/>
        <v>#REF!</v>
      </c>
      <c r="W854">
        <v>839</v>
      </c>
      <c r="Y854" s="228" t="e">
        <f>IF(LEN('OSNOVNA PLAČA'!#REF!)&gt;0&gt;0,'OSNOVNA PLAČA'!#REF!,"")</f>
        <v>#REF!</v>
      </c>
    </row>
    <row r="855" spans="22:25" x14ac:dyDescent="0.2">
      <c r="V855" t="e">
        <f t="shared" si="13"/>
        <v>#REF!</v>
      </c>
      <c r="W855">
        <v>840</v>
      </c>
      <c r="Y855" s="228" t="e">
        <f>IF(LEN('OSNOVNA PLAČA'!#REF!)&gt;0&gt;0,'OSNOVNA PLAČA'!#REF!,"")</f>
        <v>#REF!</v>
      </c>
    </row>
    <row r="856" spans="22:25" x14ac:dyDescent="0.2">
      <c r="V856" t="e">
        <f t="shared" si="13"/>
        <v>#REF!</v>
      </c>
      <c r="W856">
        <v>841</v>
      </c>
      <c r="Y856" s="228" t="e">
        <f>IF(LEN('OSNOVNA PLAČA'!#REF!)&gt;0&gt;0,'OSNOVNA PLAČA'!#REF!,"")</f>
        <v>#REF!</v>
      </c>
    </row>
    <row r="857" spans="22:25" x14ac:dyDescent="0.2">
      <c r="V857" t="e">
        <f t="shared" si="13"/>
        <v>#REF!</v>
      </c>
      <c r="W857">
        <v>842</v>
      </c>
      <c r="Y857" s="228" t="e">
        <f>IF(LEN('OSNOVNA PLAČA'!#REF!)&gt;0&gt;0,'OSNOVNA PLAČA'!#REF!,"")</f>
        <v>#REF!</v>
      </c>
    </row>
    <row r="858" spans="22:25" x14ac:dyDescent="0.2">
      <c r="V858" t="e">
        <f t="shared" si="13"/>
        <v>#REF!</v>
      </c>
      <c r="W858">
        <v>843</v>
      </c>
      <c r="Y858" s="228" t="e">
        <f>IF(LEN('OSNOVNA PLAČA'!#REF!)&gt;0&gt;0,'OSNOVNA PLAČA'!#REF!,"")</f>
        <v>#REF!</v>
      </c>
    </row>
    <row r="859" spans="22:25" x14ac:dyDescent="0.2">
      <c r="V859" t="e">
        <f t="shared" si="13"/>
        <v>#REF!</v>
      </c>
      <c r="W859">
        <v>844</v>
      </c>
      <c r="Y859" s="228" t="e">
        <f>IF(LEN('OSNOVNA PLAČA'!#REF!)&gt;0&gt;0,'OSNOVNA PLAČA'!#REF!,"")</f>
        <v>#REF!</v>
      </c>
    </row>
    <row r="860" spans="22:25" x14ac:dyDescent="0.2">
      <c r="V860" t="e">
        <f t="shared" si="13"/>
        <v>#REF!</v>
      </c>
      <c r="W860">
        <v>845</v>
      </c>
      <c r="Y860" s="228" t="e">
        <f>IF(LEN('OSNOVNA PLAČA'!#REF!)&gt;0&gt;0,'OSNOVNA PLAČA'!#REF!,"")</f>
        <v>#REF!</v>
      </c>
    </row>
    <row r="861" spans="22:25" x14ac:dyDescent="0.2">
      <c r="V861" t="e">
        <f t="shared" si="13"/>
        <v>#REF!</v>
      </c>
      <c r="W861">
        <v>846</v>
      </c>
      <c r="Y861" s="228" t="e">
        <f>IF(LEN('OSNOVNA PLAČA'!#REF!)&gt;0&gt;0,'OSNOVNA PLAČA'!#REF!,"")</f>
        <v>#REF!</v>
      </c>
    </row>
    <row r="862" spans="22:25" x14ac:dyDescent="0.2">
      <c r="V862" t="e">
        <f t="shared" si="13"/>
        <v>#REF!</v>
      </c>
      <c r="W862">
        <v>847</v>
      </c>
      <c r="Y862" s="228" t="e">
        <f>IF(LEN('OSNOVNA PLAČA'!#REF!)&gt;0&gt;0,'OSNOVNA PLAČA'!#REF!,"")</f>
        <v>#REF!</v>
      </c>
    </row>
    <row r="863" spans="22:25" x14ac:dyDescent="0.2">
      <c r="V863" t="e">
        <f t="shared" si="13"/>
        <v>#REF!</v>
      </c>
      <c r="W863">
        <v>848</v>
      </c>
      <c r="Y863" s="228" t="e">
        <f>IF(LEN('OSNOVNA PLAČA'!#REF!)&gt;0&gt;0,'OSNOVNA PLAČA'!#REF!,"")</f>
        <v>#REF!</v>
      </c>
    </row>
    <row r="864" spans="22:25" x14ac:dyDescent="0.2">
      <c r="V864" t="e">
        <f t="shared" si="13"/>
        <v>#REF!</v>
      </c>
      <c r="W864">
        <v>849</v>
      </c>
      <c r="Y864" s="228" t="e">
        <f>IF(LEN('OSNOVNA PLAČA'!#REF!)&gt;0&gt;0,'OSNOVNA PLAČA'!#REF!,"")</f>
        <v>#REF!</v>
      </c>
    </row>
    <row r="865" spans="22:25" x14ac:dyDescent="0.2">
      <c r="V865" t="e">
        <f t="shared" si="13"/>
        <v>#REF!</v>
      </c>
      <c r="W865">
        <v>850</v>
      </c>
      <c r="Y865" s="228" t="e">
        <f>IF(LEN('OSNOVNA PLAČA'!#REF!)&gt;0&gt;0,'OSNOVNA PLAČA'!#REF!,"")</f>
        <v>#REF!</v>
      </c>
    </row>
    <row r="866" spans="22:25" x14ac:dyDescent="0.2">
      <c r="V866" t="e">
        <f t="shared" si="13"/>
        <v>#REF!</v>
      </c>
      <c r="W866">
        <v>851</v>
      </c>
      <c r="Y866" s="228" t="e">
        <f>IF(LEN('OSNOVNA PLAČA'!#REF!)&gt;0&gt;0,'OSNOVNA PLAČA'!#REF!,"")</f>
        <v>#REF!</v>
      </c>
    </row>
    <row r="867" spans="22:25" x14ac:dyDescent="0.2">
      <c r="V867" t="e">
        <f t="shared" si="13"/>
        <v>#REF!</v>
      </c>
      <c r="W867">
        <v>852</v>
      </c>
      <c r="Y867" s="228" t="e">
        <f>IF(LEN('OSNOVNA PLAČA'!#REF!)&gt;0&gt;0,'OSNOVNA PLAČA'!#REF!,"")</f>
        <v>#REF!</v>
      </c>
    </row>
    <row r="868" spans="22:25" x14ac:dyDescent="0.2">
      <c r="V868" t="e">
        <f t="shared" si="13"/>
        <v>#REF!</v>
      </c>
      <c r="W868">
        <v>853</v>
      </c>
      <c r="Y868" s="228" t="e">
        <f>IF(LEN('OSNOVNA PLAČA'!#REF!)&gt;0&gt;0,'OSNOVNA PLAČA'!#REF!,"")</f>
        <v>#REF!</v>
      </c>
    </row>
    <row r="869" spans="22:25" x14ac:dyDescent="0.2">
      <c r="V869" t="e">
        <f t="shared" si="13"/>
        <v>#REF!</v>
      </c>
      <c r="W869">
        <v>854</v>
      </c>
      <c r="Y869" s="228" t="e">
        <f>IF(LEN('OSNOVNA PLAČA'!#REF!)&gt;0&gt;0,'OSNOVNA PLAČA'!#REF!,"")</f>
        <v>#REF!</v>
      </c>
    </row>
    <row r="870" spans="22:25" x14ac:dyDescent="0.2">
      <c r="V870" t="e">
        <f t="shared" si="13"/>
        <v>#REF!</v>
      </c>
      <c r="W870">
        <v>855</v>
      </c>
      <c r="Y870" s="228" t="e">
        <f>IF(LEN('OSNOVNA PLAČA'!#REF!)&gt;0&gt;0,'OSNOVNA PLAČA'!#REF!,"")</f>
        <v>#REF!</v>
      </c>
    </row>
    <row r="871" spans="22:25" x14ac:dyDescent="0.2">
      <c r="V871" t="e">
        <f t="shared" si="13"/>
        <v>#REF!</v>
      </c>
      <c r="W871">
        <v>856</v>
      </c>
      <c r="Y871" s="228" t="e">
        <f>IF(LEN('OSNOVNA PLAČA'!#REF!)&gt;0&gt;0,'OSNOVNA PLAČA'!#REF!,"")</f>
        <v>#REF!</v>
      </c>
    </row>
    <row r="872" spans="22:25" x14ac:dyDescent="0.2">
      <c r="V872" t="e">
        <f t="shared" si="13"/>
        <v>#REF!</v>
      </c>
      <c r="W872">
        <v>857</v>
      </c>
      <c r="Y872" s="228" t="e">
        <f>IF(LEN('OSNOVNA PLAČA'!#REF!)&gt;0&gt;0,'OSNOVNA PLAČA'!#REF!,"")</f>
        <v>#REF!</v>
      </c>
    </row>
    <row r="873" spans="22:25" x14ac:dyDescent="0.2">
      <c r="V873" t="e">
        <f t="shared" si="13"/>
        <v>#REF!</v>
      </c>
      <c r="W873">
        <v>858</v>
      </c>
      <c r="Y873" s="228" t="e">
        <f>IF(LEN('OSNOVNA PLAČA'!#REF!)&gt;0&gt;0,'OSNOVNA PLAČA'!#REF!,"")</f>
        <v>#REF!</v>
      </c>
    </row>
    <row r="874" spans="22:25" x14ac:dyDescent="0.2">
      <c r="V874" t="e">
        <f t="shared" si="13"/>
        <v>#REF!</v>
      </c>
      <c r="W874">
        <v>859</v>
      </c>
      <c r="Y874" s="228" t="e">
        <f>IF(LEN('OSNOVNA PLAČA'!#REF!)&gt;0&gt;0,'OSNOVNA PLAČA'!#REF!,"")</f>
        <v>#REF!</v>
      </c>
    </row>
    <row r="875" spans="22:25" x14ac:dyDescent="0.2">
      <c r="V875" t="e">
        <f t="shared" si="13"/>
        <v>#REF!</v>
      </c>
      <c r="W875">
        <v>860</v>
      </c>
      <c r="Y875" s="228" t="e">
        <f>IF(LEN('OSNOVNA PLAČA'!#REF!)&gt;0&gt;0,'OSNOVNA PLAČA'!#REF!,"")</f>
        <v>#REF!</v>
      </c>
    </row>
    <row r="876" spans="22:25" x14ac:dyDescent="0.2">
      <c r="V876" t="e">
        <f t="shared" si="13"/>
        <v>#REF!</v>
      </c>
      <c r="W876">
        <v>861</v>
      </c>
      <c r="Y876" s="228" t="e">
        <f>IF(LEN('OSNOVNA PLAČA'!#REF!)&gt;0&gt;0,'OSNOVNA PLAČA'!#REF!,"")</f>
        <v>#REF!</v>
      </c>
    </row>
    <row r="877" spans="22:25" x14ac:dyDescent="0.2">
      <c r="V877" t="e">
        <f t="shared" si="13"/>
        <v>#REF!</v>
      </c>
      <c r="W877">
        <v>862</v>
      </c>
      <c r="Y877" s="228" t="e">
        <f>IF(LEN('OSNOVNA PLAČA'!#REF!)&gt;0&gt;0,'OSNOVNA PLAČA'!#REF!,"")</f>
        <v>#REF!</v>
      </c>
    </row>
    <row r="878" spans="22:25" x14ac:dyDescent="0.2">
      <c r="V878" t="e">
        <f t="shared" si="13"/>
        <v>#REF!</v>
      </c>
      <c r="W878">
        <v>863</v>
      </c>
      <c r="Y878" s="228" t="e">
        <f>IF(LEN('OSNOVNA PLAČA'!#REF!)&gt;0&gt;0,'OSNOVNA PLAČA'!#REF!,"")</f>
        <v>#REF!</v>
      </c>
    </row>
    <row r="879" spans="22:25" x14ac:dyDescent="0.2">
      <c r="V879" t="e">
        <f t="shared" si="13"/>
        <v>#REF!</v>
      </c>
      <c r="W879">
        <v>864</v>
      </c>
      <c r="Y879" s="228" t="e">
        <f>IF(LEN('OSNOVNA PLAČA'!#REF!)&gt;0&gt;0,'OSNOVNA PLAČA'!#REF!,"")</f>
        <v>#REF!</v>
      </c>
    </row>
    <row r="880" spans="22:25" x14ac:dyDescent="0.2">
      <c r="V880" t="e">
        <f t="shared" si="13"/>
        <v>#REF!</v>
      </c>
      <c r="W880">
        <v>865</v>
      </c>
      <c r="Y880" s="228" t="e">
        <f>IF(LEN('OSNOVNA PLAČA'!#REF!)&gt;0&gt;0,'OSNOVNA PLAČA'!#REF!,"")</f>
        <v>#REF!</v>
      </c>
    </row>
    <row r="881" spans="22:25" x14ac:dyDescent="0.2">
      <c r="V881" t="e">
        <f t="shared" si="13"/>
        <v>#REF!</v>
      </c>
      <c r="W881">
        <v>866</v>
      </c>
      <c r="Y881" s="228" t="e">
        <f>IF(LEN('OSNOVNA PLAČA'!#REF!)&gt;0&gt;0,'OSNOVNA PLAČA'!#REF!,"")</f>
        <v>#REF!</v>
      </c>
    </row>
    <row r="882" spans="22:25" x14ac:dyDescent="0.2">
      <c r="V882" t="e">
        <f t="shared" si="13"/>
        <v>#REF!</v>
      </c>
      <c r="W882">
        <v>867</v>
      </c>
      <c r="Y882" s="228" t="e">
        <f>IF(LEN('OSNOVNA PLAČA'!#REF!)&gt;0&gt;0,'OSNOVNA PLAČA'!#REF!,"")</f>
        <v>#REF!</v>
      </c>
    </row>
    <row r="883" spans="22:25" x14ac:dyDescent="0.2">
      <c r="V883" t="e">
        <f t="shared" si="13"/>
        <v>#REF!</v>
      </c>
      <c r="W883">
        <v>868</v>
      </c>
      <c r="Y883" s="228" t="e">
        <f>IF(LEN('OSNOVNA PLAČA'!#REF!)&gt;0&gt;0,'OSNOVNA PLAČA'!#REF!,"")</f>
        <v>#REF!</v>
      </c>
    </row>
    <row r="884" spans="22:25" x14ac:dyDescent="0.2">
      <c r="V884" t="e">
        <f t="shared" si="13"/>
        <v>#REF!</v>
      </c>
      <c r="W884">
        <v>869</v>
      </c>
      <c r="Y884" s="228" t="e">
        <f>IF(LEN('OSNOVNA PLAČA'!#REF!)&gt;0&gt;0,'OSNOVNA PLAČA'!#REF!,"")</f>
        <v>#REF!</v>
      </c>
    </row>
    <row r="885" spans="22:25" x14ac:dyDescent="0.2">
      <c r="V885" t="e">
        <f t="shared" si="13"/>
        <v>#REF!</v>
      </c>
      <c r="W885">
        <v>870</v>
      </c>
      <c r="Y885" s="228" t="e">
        <f>IF(LEN('OSNOVNA PLAČA'!#REF!)&gt;0&gt;0,'OSNOVNA PLAČA'!#REF!,"")</f>
        <v>#REF!</v>
      </c>
    </row>
    <row r="886" spans="22:25" x14ac:dyDescent="0.2">
      <c r="V886" t="e">
        <f t="shared" si="13"/>
        <v>#REF!</v>
      </c>
      <c r="W886">
        <v>871</v>
      </c>
      <c r="Y886" s="228" t="e">
        <f>IF(LEN('OSNOVNA PLAČA'!#REF!)&gt;0&gt;0,'OSNOVNA PLAČA'!#REF!,"")</f>
        <v>#REF!</v>
      </c>
    </row>
    <row r="887" spans="22:25" x14ac:dyDescent="0.2">
      <c r="V887" t="e">
        <f t="shared" si="13"/>
        <v>#REF!</v>
      </c>
      <c r="W887">
        <v>872</v>
      </c>
      <c r="Y887" s="228" t="e">
        <f>IF(LEN('OSNOVNA PLAČA'!#REF!)&gt;0&gt;0,'OSNOVNA PLAČA'!#REF!,"")</f>
        <v>#REF!</v>
      </c>
    </row>
    <row r="888" spans="22:25" x14ac:dyDescent="0.2">
      <c r="V888" t="e">
        <f t="shared" si="13"/>
        <v>#REF!</v>
      </c>
      <c r="W888">
        <v>873</v>
      </c>
      <c r="Y888" s="228" t="e">
        <f>IF(LEN('OSNOVNA PLAČA'!#REF!)&gt;0&gt;0,'OSNOVNA PLAČA'!#REF!,"")</f>
        <v>#REF!</v>
      </c>
    </row>
    <row r="889" spans="22:25" x14ac:dyDescent="0.2">
      <c r="V889" t="e">
        <f t="shared" si="13"/>
        <v>#REF!</v>
      </c>
      <c r="W889">
        <v>874</v>
      </c>
      <c r="Y889" s="228" t="e">
        <f>IF(LEN('OSNOVNA PLAČA'!#REF!)&gt;0&gt;0,'OSNOVNA PLAČA'!#REF!,"")</f>
        <v>#REF!</v>
      </c>
    </row>
    <row r="890" spans="22:25" x14ac:dyDescent="0.2">
      <c r="V890" t="e">
        <f t="shared" si="13"/>
        <v>#REF!</v>
      </c>
      <c r="W890">
        <v>875</v>
      </c>
      <c r="Y890" s="228" t="e">
        <f>IF(LEN('OSNOVNA PLAČA'!#REF!)&gt;0&gt;0,'OSNOVNA PLAČA'!#REF!,"")</f>
        <v>#REF!</v>
      </c>
    </row>
    <row r="891" spans="22:25" x14ac:dyDescent="0.2">
      <c r="V891" t="e">
        <f t="shared" si="13"/>
        <v>#REF!</v>
      </c>
      <c r="W891">
        <v>876</v>
      </c>
      <c r="Y891" s="228" t="e">
        <f>IF(LEN('OSNOVNA PLAČA'!#REF!)&gt;0&gt;0,'OSNOVNA PLAČA'!#REF!,"")</f>
        <v>#REF!</v>
      </c>
    </row>
    <row r="892" spans="22:25" x14ac:dyDescent="0.2">
      <c r="V892" t="e">
        <f t="shared" si="13"/>
        <v>#REF!</v>
      </c>
      <c r="W892">
        <v>877</v>
      </c>
      <c r="Y892" s="228" t="e">
        <f>IF(LEN('OSNOVNA PLAČA'!#REF!)&gt;0&gt;0,'OSNOVNA PLAČA'!#REF!,"")</f>
        <v>#REF!</v>
      </c>
    </row>
    <row r="893" spans="22:25" x14ac:dyDescent="0.2">
      <c r="V893" t="e">
        <f t="shared" si="13"/>
        <v>#REF!</v>
      </c>
      <c r="W893">
        <v>878</v>
      </c>
      <c r="Y893" s="228" t="e">
        <f>IF(LEN('OSNOVNA PLAČA'!#REF!)&gt;0&gt;0,'OSNOVNA PLAČA'!#REF!,"")</f>
        <v>#REF!</v>
      </c>
    </row>
    <row r="894" spans="22:25" x14ac:dyDescent="0.2">
      <c r="V894" t="e">
        <f t="shared" si="13"/>
        <v>#REF!</v>
      </c>
      <c r="W894">
        <v>879</v>
      </c>
      <c r="Y894" s="228" t="e">
        <f>IF(LEN('OSNOVNA PLAČA'!#REF!)&gt;0&gt;0,'OSNOVNA PLAČA'!#REF!,"")</f>
        <v>#REF!</v>
      </c>
    </row>
    <row r="895" spans="22:25" x14ac:dyDescent="0.2">
      <c r="V895" t="e">
        <f t="shared" si="13"/>
        <v>#REF!</v>
      </c>
      <c r="W895">
        <v>880</v>
      </c>
      <c r="Y895" s="228" t="e">
        <f>IF(LEN('OSNOVNA PLAČA'!#REF!)&gt;0&gt;0,'OSNOVNA PLAČA'!#REF!,"")</f>
        <v>#REF!</v>
      </c>
    </row>
    <row r="896" spans="22:25" x14ac:dyDescent="0.2">
      <c r="V896" t="e">
        <f t="shared" si="13"/>
        <v>#REF!</v>
      </c>
      <c r="W896">
        <v>881</v>
      </c>
      <c r="Y896" s="228" t="e">
        <f>IF(LEN('OSNOVNA PLAČA'!#REF!)&gt;0&gt;0,'OSNOVNA PLAČA'!#REF!,"")</f>
        <v>#REF!</v>
      </c>
    </row>
    <row r="897" spans="22:25" x14ac:dyDescent="0.2">
      <c r="V897" t="e">
        <f t="shared" si="13"/>
        <v>#REF!</v>
      </c>
      <c r="W897">
        <v>882</v>
      </c>
      <c r="Y897" s="228" t="e">
        <f>IF(LEN('OSNOVNA PLAČA'!#REF!)&gt;0&gt;0,'OSNOVNA PLAČA'!#REF!,"")</f>
        <v>#REF!</v>
      </c>
    </row>
    <row r="898" spans="22:25" x14ac:dyDescent="0.2">
      <c r="V898" t="e">
        <f t="shared" si="13"/>
        <v>#REF!</v>
      </c>
      <c r="W898">
        <v>883</v>
      </c>
      <c r="Y898" s="228" t="e">
        <f>IF(LEN('OSNOVNA PLAČA'!#REF!)&gt;0&gt;0,'OSNOVNA PLAČA'!#REF!,"")</f>
        <v>#REF!</v>
      </c>
    </row>
    <row r="899" spans="22:25" x14ac:dyDescent="0.2">
      <c r="V899" t="e">
        <f t="shared" si="13"/>
        <v>#REF!</v>
      </c>
      <c r="W899">
        <v>884</v>
      </c>
      <c r="Y899" s="228" t="e">
        <f>IF(LEN('OSNOVNA PLAČA'!#REF!)&gt;0&gt;0,'OSNOVNA PLAČA'!#REF!,"")</f>
        <v>#REF!</v>
      </c>
    </row>
    <row r="900" spans="22:25" x14ac:dyDescent="0.2">
      <c r="V900" t="e">
        <f t="shared" si="13"/>
        <v>#REF!</v>
      </c>
      <c r="W900">
        <v>885</v>
      </c>
      <c r="Y900" s="228" t="e">
        <f>IF(LEN('OSNOVNA PLAČA'!#REF!)&gt;0&gt;0,'OSNOVNA PLAČA'!#REF!,"")</f>
        <v>#REF!</v>
      </c>
    </row>
    <row r="901" spans="22:25" x14ac:dyDescent="0.2">
      <c r="V901" t="e">
        <f t="shared" si="13"/>
        <v>#REF!</v>
      </c>
      <c r="W901">
        <v>886</v>
      </c>
      <c r="Y901" s="228" t="e">
        <f>IF(LEN('OSNOVNA PLAČA'!#REF!)&gt;0&gt;0,'OSNOVNA PLAČA'!#REF!,"")</f>
        <v>#REF!</v>
      </c>
    </row>
    <row r="902" spans="22:25" x14ac:dyDescent="0.2">
      <c r="V902" t="e">
        <f t="shared" si="13"/>
        <v>#REF!</v>
      </c>
      <c r="W902">
        <v>887</v>
      </c>
      <c r="Y902" s="228" t="e">
        <f>IF(LEN('OSNOVNA PLAČA'!#REF!)&gt;0&gt;0,'OSNOVNA PLAČA'!#REF!,"")</f>
        <v>#REF!</v>
      </c>
    </row>
    <row r="903" spans="22:25" x14ac:dyDescent="0.2">
      <c r="V903" t="e">
        <f t="shared" si="13"/>
        <v>#REF!</v>
      </c>
      <c r="W903">
        <v>888</v>
      </c>
      <c r="Y903" s="228" t="e">
        <f>IF(LEN('OSNOVNA PLAČA'!#REF!)&gt;0&gt;0,'OSNOVNA PLAČA'!#REF!,"")</f>
        <v>#REF!</v>
      </c>
    </row>
    <row r="904" spans="22:25" x14ac:dyDescent="0.2">
      <c r="V904" t="e">
        <f t="shared" si="13"/>
        <v>#REF!</v>
      </c>
      <c r="W904">
        <v>889</v>
      </c>
      <c r="Y904" s="228" t="e">
        <f>IF(LEN('OSNOVNA PLAČA'!#REF!)&gt;0&gt;0,'OSNOVNA PLAČA'!#REF!,"")</f>
        <v>#REF!</v>
      </c>
    </row>
    <row r="905" spans="22:25" x14ac:dyDescent="0.2">
      <c r="V905" t="e">
        <f t="shared" si="13"/>
        <v>#REF!</v>
      </c>
      <c r="W905">
        <v>890</v>
      </c>
      <c r="Y905" s="228" t="e">
        <f>IF(LEN('OSNOVNA PLAČA'!#REF!)&gt;0&gt;0,'OSNOVNA PLAČA'!#REF!,"")</f>
        <v>#REF!</v>
      </c>
    </row>
    <row r="906" spans="22:25" x14ac:dyDescent="0.2">
      <c r="V906" t="e">
        <f t="shared" si="13"/>
        <v>#REF!</v>
      </c>
      <c r="W906">
        <v>891</v>
      </c>
      <c r="Y906" s="228" t="e">
        <f>IF(LEN('OSNOVNA PLAČA'!#REF!)&gt;0&gt;0,'OSNOVNA PLAČA'!#REF!,"")</f>
        <v>#REF!</v>
      </c>
    </row>
    <row r="907" spans="22:25" x14ac:dyDescent="0.2">
      <c r="V907" t="e">
        <f t="shared" si="13"/>
        <v>#REF!</v>
      </c>
      <c r="W907">
        <v>892</v>
      </c>
      <c r="Y907" s="228" t="e">
        <f>IF(LEN('OSNOVNA PLAČA'!#REF!)&gt;0&gt;0,'OSNOVNA PLAČA'!#REF!,"")</f>
        <v>#REF!</v>
      </c>
    </row>
    <row r="908" spans="22:25" x14ac:dyDescent="0.2">
      <c r="V908" t="e">
        <f t="shared" si="13"/>
        <v>#REF!</v>
      </c>
      <c r="W908">
        <v>893</v>
      </c>
      <c r="Y908" s="228" t="e">
        <f>IF(LEN('OSNOVNA PLAČA'!#REF!)&gt;0&gt;0,'OSNOVNA PLAČA'!#REF!,"")</f>
        <v>#REF!</v>
      </c>
    </row>
    <row r="909" spans="22:25" x14ac:dyDescent="0.2">
      <c r="V909" t="e">
        <f t="shared" si="13"/>
        <v>#REF!</v>
      </c>
      <c r="W909">
        <v>894</v>
      </c>
      <c r="Y909" s="228" t="e">
        <f>IF(LEN('OSNOVNA PLAČA'!#REF!)&gt;0&gt;0,'OSNOVNA PLAČA'!#REF!,"")</f>
        <v>#REF!</v>
      </c>
    </row>
    <row r="910" spans="22:25" x14ac:dyDescent="0.2">
      <c r="V910" t="e">
        <f t="shared" si="13"/>
        <v>#REF!</v>
      </c>
      <c r="W910">
        <v>895</v>
      </c>
      <c r="Y910" s="228" t="e">
        <f>IF(LEN('OSNOVNA PLAČA'!#REF!)&gt;0&gt;0,'OSNOVNA PLAČA'!#REF!,"")</f>
        <v>#REF!</v>
      </c>
    </row>
    <row r="911" spans="22:25" x14ac:dyDescent="0.2">
      <c r="V911" t="e">
        <f t="shared" si="13"/>
        <v>#REF!</v>
      </c>
      <c r="W911">
        <v>896</v>
      </c>
      <c r="Y911" s="228" t="e">
        <f>IF(LEN('OSNOVNA PLAČA'!#REF!)&gt;0&gt;0,'OSNOVNA PLAČA'!#REF!,"")</f>
        <v>#REF!</v>
      </c>
    </row>
    <row r="912" spans="22:25" x14ac:dyDescent="0.2">
      <c r="V912" t="e">
        <f t="shared" si="13"/>
        <v>#REF!</v>
      </c>
      <c r="W912">
        <v>897</v>
      </c>
      <c r="Y912" s="228" t="e">
        <f>IF(LEN('OSNOVNA PLAČA'!#REF!)&gt;0&gt;0,'OSNOVNA PLAČA'!#REF!,"")</f>
        <v>#REF!</v>
      </c>
    </row>
    <row r="913" spans="22:25" x14ac:dyDescent="0.2">
      <c r="V913" t="e">
        <f t="shared" ref="V913:V976" si="14">IF(LEN(Y913)&gt;0,CONCATENATE(TEXT(W913,0),"   ",Y913),"")</f>
        <v>#REF!</v>
      </c>
      <c r="W913">
        <v>898</v>
      </c>
      <c r="Y913" s="228" t="e">
        <f>IF(LEN('OSNOVNA PLAČA'!#REF!)&gt;0&gt;0,'OSNOVNA PLAČA'!#REF!,"")</f>
        <v>#REF!</v>
      </c>
    </row>
    <row r="914" spans="22:25" x14ac:dyDescent="0.2">
      <c r="V914" t="e">
        <f t="shared" si="14"/>
        <v>#REF!</v>
      </c>
      <c r="W914">
        <v>899</v>
      </c>
      <c r="Y914" s="228" t="e">
        <f>IF(LEN('OSNOVNA PLAČA'!#REF!)&gt;0&gt;0,'OSNOVNA PLAČA'!#REF!,"")</f>
        <v>#REF!</v>
      </c>
    </row>
    <row r="915" spans="22:25" x14ac:dyDescent="0.2">
      <c r="V915" t="e">
        <f t="shared" si="14"/>
        <v>#REF!</v>
      </c>
      <c r="W915">
        <v>900</v>
      </c>
      <c r="Y915" s="228" t="e">
        <f>IF(LEN('OSNOVNA PLAČA'!#REF!)&gt;0&gt;0,'OSNOVNA PLAČA'!#REF!,"")</f>
        <v>#REF!</v>
      </c>
    </row>
    <row r="916" spans="22:25" x14ac:dyDescent="0.2">
      <c r="V916" t="e">
        <f t="shared" si="14"/>
        <v>#REF!</v>
      </c>
      <c r="W916">
        <v>901</v>
      </c>
      <c r="Y916" s="228" t="e">
        <f>IF(LEN('OSNOVNA PLAČA'!#REF!)&gt;0&gt;0,'OSNOVNA PLAČA'!#REF!,"")</f>
        <v>#REF!</v>
      </c>
    </row>
    <row r="917" spans="22:25" x14ac:dyDescent="0.2">
      <c r="V917" t="e">
        <f t="shared" si="14"/>
        <v>#REF!</v>
      </c>
      <c r="W917">
        <v>902</v>
      </c>
      <c r="Y917" s="228" t="e">
        <f>IF(LEN('OSNOVNA PLAČA'!#REF!)&gt;0&gt;0,'OSNOVNA PLAČA'!#REF!,"")</f>
        <v>#REF!</v>
      </c>
    </row>
    <row r="918" spans="22:25" x14ac:dyDescent="0.2">
      <c r="V918" t="e">
        <f t="shared" si="14"/>
        <v>#REF!</v>
      </c>
      <c r="W918">
        <v>903</v>
      </c>
      <c r="Y918" s="228" t="e">
        <f>IF(LEN('OSNOVNA PLAČA'!#REF!)&gt;0&gt;0,'OSNOVNA PLAČA'!#REF!,"")</f>
        <v>#REF!</v>
      </c>
    </row>
    <row r="919" spans="22:25" x14ac:dyDescent="0.2">
      <c r="V919" t="e">
        <f t="shared" si="14"/>
        <v>#REF!</v>
      </c>
      <c r="W919">
        <v>904</v>
      </c>
      <c r="Y919" s="228" t="e">
        <f>IF(LEN('OSNOVNA PLAČA'!#REF!)&gt;0&gt;0,'OSNOVNA PLAČA'!#REF!,"")</f>
        <v>#REF!</v>
      </c>
    </row>
    <row r="920" spans="22:25" x14ac:dyDescent="0.2">
      <c r="V920" t="e">
        <f t="shared" si="14"/>
        <v>#REF!</v>
      </c>
      <c r="W920">
        <v>905</v>
      </c>
      <c r="Y920" s="228" t="e">
        <f>IF(LEN('OSNOVNA PLAČA'!#REF!)&gt;0&gt;0,'OSNOVNA PLAČA'!#REF!,"")</f>
        <v>#REF!</v>
      </c>
    </row>
    <row r="921" spans="22:25" x14ac:dyDescent="0.2">
      <c r="V921" t="e">
        <f t="shared" si="14"/>
        <v>#REF!</v>
      </c>
      <c r="W921">
        <v>906</v>
      </c>
      <c r="Y921" s="228" t="e">
        <f>IF(LEN('OSNOVNA PLAČA'!#REF!)&gt;0&gt;0,'OSNOVNA PLAČA'!#REF!,"")</f>
        <v>#REF!</v>
      </c>
    </row>
    <row r="922" spans="22:25" x14ac:dyDescent="0.2">
      <c r="V922" t="e">
        <f t="shared" si="14"/>
        <v>#REF!</v>
      </c>
      <c r="W922">
        <v>907</v>
      </c>
      <c r="Y922" s="228" t="e">
        <f>IF(LEN('OSNOVNA PLAČA'!#REF!)&gt;0&gt;0,'OSNOVNA PLAČA'!#REF!,"")</f>
        <v>#REF!</v>
      </c>
    </row>
    <row r="923" spans="22:25" x14ac:dyDescent="0.2">
      <c r="V923" t="e">
        <f t="shared" si="14"/>
        <v>#REF!</v>
      </c>
      <c r="W923">
        <v>908</v>
      </c>
      <c r="Y923" s="228" t="e">
        <f>IF(LEN('OSNOVNA PLAČA'!#REF!)&gt;0&gt;0,'OSNOVNA PLAČA'!#REF!,"")</f>
        <v>#REF!</v>
      </c>
    </row>
    <row r="924" spans="22:25" x14ac:dyDescent="0.2">
      <c r="V924" t="e">
        <f t="shared" si="14"/>
        <v>#REF!</v>
      </c>
      <c r="W924">
        <v>909</v>
      </c>
      <c r="Y924" s="228" t="e">
        <f>IF(LEN('OSNOVNA PLAČA'!#REF!)&gt;0&gt;0,'OSNOVNA PLAČA'!#REF!,"")</f>
        <v>#REF!</v>
      </c>
    </row>
    <row r="925" spans="22:25" x14ac:dyDescent="0.2">
      <c r="V925" t="e">
        <f t="shared" si="14"/>
        <v>#REF!</v>
      </c>
      <c r="W925">
        <v>910</v>
      </c>
      <c r="Y925" s="228" t="e">
        <f>IF(LEN('OSNOVNA PLAČA'!#REF!)&gt;0&gt;0,'OSNOVNA PLAČA'!#REF!,"")</f>
        <v>#REF!</v>
      </c>
    </row>
    <row r="926" spans="22:25" x14ac:dyDescent="0.2">
      <c r="V926" t="e">
        <f t="shared" si="14"/>
        <v>#REF!</v>
      </c>
      <c r="W926">
        <v>911</v>
      </c>
      <c r="Y926" s="228" t="e">
        <f>IF(LEN('OSNOVNA PLAČA'!#REF!)&gt;0&gt;0,'OSNOVNA PLAČA'!#REF!,"")</f>
        <v>#REF!</v>
      </c>
    </row>
    <row r="927" spans="22:25" x14ac:dyDescent="0.2">
      <c r="V927" t="e">
        <f t="shared" si="14"/>
        <v>#REF!</v>
      </c>
      <c r="W927">
        <v>912</v>
      </c>
      <c r="Y927" s="228" t="e">
        <f>IF(LEN('OSNOVNA PLAČA'!#REF!)&gt;0&gt;0,'OSNOVNA PLAČA'!#REF!,"")</f>
        <v>#REF!</v>
      </c>
    </row>
    <row r="928" spans="22:25" x14ac:dyDescent="0.2">
      <c r="V928" t="e">
        <f t="shared" si="14"/>
        <v>#REF!</v>
      </c>
      <c r="W928">
        <v>913</v>
      </c>
      <c r="Y928" s="228" t="e">
        <f>IF(LEN('OSNOVNA PLAČA'!#REF!)&gt;0&gt;0,'OSNOVNA PLAČA'!#REF!,"")</f>
        <v>#REF!</v>
      </c>
    </row>
    <row r="929" spans="22:25" x14ac:dyDescent="0.2">
      <c r="V929" t="e">
        <f t="shared" si="14"/>
        <v>#REF!</v>
      </c>
      <c r="W929">
        <v>914</v>
      </c>
      <c r="Y929" s="228" t="e">
        <f>IF(LEN('OSNOVNA PLAČA'!#REF!)&gt;0&gt;0,'OSNOVNA PLAČA'!#REF!,"")</f>
        <v>#REF!</v>
      </c>
    </row>
    <row r="930" spans="22:25" x14ac:dyDescent="0.2">
      <c r="V930" t="e">
        <f t="shared" si="14"/>
        <v>#REF!</v>
      </c>
      <c r="W930">
        <v>915</v>
      </c>
      <c r="Y930" s="228" t="e">
        <f>IF(LEN('OSNOVNA PLAČA'!#REF!)&gt;0&gt;0,'OSNOVNA PLAČA'!#REF!,"")</f>
        <v>#REF!</v>
      </c>
    </row>
    <row r="931" spans="22:25" x14ac:dyDescent="0.2">
      <c r="V931" t="e">
        <f t="shared" si="14"/>
        <v>#REF!</v>
      </c>
      <c r="W931">
        <v>916</v>
      </c>
      <c r="Y931" s="228" t="e">
        <f>IF(LEN('OSNOVNA PLAČA'!#REF!)&gt;0&gt;0,'OSNOVNA PLAČA'!#REF!,"")</f>
        <v>#REF!</v>
      </c>
    </row>
    <row r="932" spans="22:25" x14ac:dyDescent="0.2">
      <c r="V932" t="e">
        <f t="shared" si="14"/>
        <v>#REF!</v>
      </c>
      <c r="W932">
        <v>917</v>
      </c>
      <c r="Y932" s="228" t="e">
        <f>IF(LEN('OSNOVNA PLAČA'!#REF!)&gt;0&gt;0,'OSNOVNA PLAČA'!#REF!,"")</f>
        <v>#REF!</v>
      </c>
    </row>
    <row r="933" spans="22:25" x14ac:dyDescent="0.2">
      <c r="V933" t="e">
        <f t="shared" si="14"/>
        <v>#REF!</v>
      </c>
      <c r="W933">
        <v>918</v>
      </c>
      <c r="Y933" s="228" t="e">
        <f>IF(LEN('OSNOVNA PLAČA'!#REF!)&gt;0&gt;0,'OSNOVNA PLAČA'!#REF!,"")</f>
        <v>#REF!</v>
      </c>
    </row>
    <row r="934" spans="22:25" x14ac:dyDescent="0.2">
      <c r="V934" t="e">
        <f t="shared" si="14"/>
        <v>#REF!</v>
      </c>
      <c r="W934">
        <v>919</v>
      </c>
      <c r="Y934" s="228" t="e">
        <f>IF(LEN('OSNOVNA PLAČA'!#REF!)&gt;0&gt;0,'OSNOVNA PLAČA'!#REF!,"")</f>
        <v>#REF!</v>
      </c>
    </row>
    <row r="935" spans="22:25" x14ac:dyDescent="0.2">
      <c r="V935" t="e">
        <f t="shared" si="14"/>
        <v>#REF!</v>
      </c>
      <c r="W935">
        <v>920</v>
      </c>
      <c r="Y935" s="228" t="e">
        <f>IF(LEN('OSNOVNA PLAČA'!#REF!)&gt;0&gt;0,'OSNOVNA PLAČA'!#REF!,"")</f>
        <v>#REF!</v>
      </c>
    </row>
    <row r="936" spans="22:25" x14ac:dyDescent="0.2">
      <c r="V936" t="e">
        <f t="shared" si="14"/>
        <v>#REF!</v>
      </c>
      <c r="W936">
        <v>921</v>
      </c>
      <c r="Y936" s="228" t="e">
        <f>IF(LEN('OSNOVNA PLAČA'!#REF!)&gt;0&gt;0,'OSNOVNA PLAČA'!#REF!,"")</f>
        <v>#REF!</v>
      </c>
    </row>
    <row r="937" spans="22:25" x14ac:dyDescent="0.2">
      <c r="V937" t="e">
        <f t="shared" si="14"/>
        <v>#REF!</v>
      </c>
      <c r="W937">
        <v>922</v>
      </c>
      <c r="Y937" s="228" t="e">
        <f>IF(LEN('OSNOVNA PLAČA'!#REF!)&gt;0&gt;0,'OSNOVNA PLAČA'!#REF!,"")</f>
        <v>#REF!</v>
      </c>
    </row>
    <row r="938" spans="22:25" x14ac:dyDescent="0.2">
      <c r="V938" t="e">
        <f t="shared" si="14"/>
        <v>#REF!</v>
      </c>
      <c r="W938">
        <v>923</v>
      </c>
      <c r="Y938" s="228" t="e">
        <f>IF(LEN('OSNOVNA PLAČA'!#REF!)&gt;0&gt;0,'OSNOVNA PLAČA'!#REF!,"")</f>
        <v>#REF!</v>
      </c>
    </row>
    <row r="939" spans="22:25" x14ac:dyDescent="0.2">
      <c r="V939" t="e">
        <f t="shared" si="14"/>
        <v>#REF!</v>
      </c>
      <c r="W939">
        <v>924</v>
      </c>
      <c r="Y939" s="228" t="e">
        <f>IF(LEN('OSNOVNA PLAČA'!#REF!)&gt;0&gt;0,'OSNOVNA PLAČA'!#REF!,"")</f>
        <v>#REF!</v>
      </c>
    </row>
    <row r="940" spans="22:25" x14ac:dyDescent="0.2">
      <c r="V940" t="e">
        <f t="shared" si="14"/>
        <v>#REF!</v>
      </c>
      <c r="W940">
        <v>925</v>
      </c>
      <c r="Y940" s="228" t="e">
        <f>IF(LEN('OSNOVNA PLAČA'!#REF!)&gt;0&gt;0,'OSNOVNA PLAČA'!#REF!,"")</f>
        <v>#REF!</v>
      </c>
    </row>
    <row r="941" spans="22:25" x14ac:dyDescent="0.2">
      <c r="V941" t="e">
        <f t="shared" si="14"/>
        <v>#REF!</v>
      </c>
      <c r="W941">
        <v>926</v>
      </c>
      <c r="Y941" s="228" t="e">
        <f>IF(LEN('OSNOVNA PLAČA'!#REF!)&gt;0&gt;0,'OSNOVNA PLAČA'!#REF!,"")</f>
        <v>#REF!</v>
      </c>
    </row>
    <row r="942" spans="22:25" x14ac:dyDescent="0.2">
      <c r="V942" t="e">
        <f t="shared" si="14"/>
        <v>#REF!</v>
      </c>
      <c r="W942">
        <v>927</v>
      </c>
      <c r="Y942" s="228" t="e">
        <f>IF(LEN('OSNOVNA PLAČA'!#REF!)&gt;0&gt;0,'OSNOVNA PLAČA'!#REF!,"")</f>
        <v>#REF!</v>
      </c>
    </row>
    <row r="943" spans="22:25" x14ac:dyDescent="0.2">
      <c r="V943" t="e">
        <f t="shared" si="14"/>
        <v>#REF!</v>
      </c>
      <c r="W943">
        <v>928</v>
      </c>
      <c r="Y943" s="228" t="e">
        <f>IF(LEN('OSNOVNA PLAČA'!#REF!)&gt;0&gt;0,'OSNOVNA PLAČA'!#REF!,"")</f>
        <v>#REF!</v>
      </c>
    </row>
    <row r="944" spans="22:25" x14ac:dyDescent="0.2">
      <c r="V944" t="e">
        <f t="shared" si="14"/>
        <v>#REF!</v>
      </c>
      <c r="W944">
        <v>929</v>
      </c>
      <c r="Y944" s="228" t="e">
        <f>IF(LEN('OSNOVNA PLAČA'!#REF!)&gt;0&gt;0,'OSNOVNA PLAČA'!#REF!,"")</f>
        <v>#REF!</v>
      </c>
    </row>
    <row r="945" spans="22:25" x14ac:dyDescent="0.2">
      <c r="V945" t="e">
        <f t="shared" si="14"/>
        <v>#REF!</v>
      </c>
      <c r="W945">
        <v>930</v>
      </c>
      <c r="Y945" s="228" t="e">
        <f>IF(LEN('OSNOVNA PLAČA'!#REF!)&gt;0&gt;0,'OSNOVNA PLAČA'!#REF!,"")</f>
        <v>#REF!</v>
      </c>
    </row>
    <row r="946" spans="22:25" x14ac:dyDescent="0.2">
      <c r="V946" t="e">
        <f t="shared" si="14"/>
        <v>#REF!</v>
      </c>
      <c r="W946">
        <v>931</v>
      </c>
      <c r="Y946" s="228" t="e">
        <f>IF(LEN('OSNOVNA PLAČA'!#REF!)&gt;0&gt;0,'OSNOVNA PLAČA'!#REF!,"")</f>
        <v>#REF!</v>
      </c>
    </row>
    <row r="947" spans="22:25" x14ac:dyDescent="0.2">
      <c r="V947" t="e">
        <f t="shared" si="14"/>
        <v>#REF!</v>
      </c>
      <c r="W947">
        <v>932</v>
      </c>
      <c r="Y947" s="228" t="e">
        <f>IF(LEN('OSNOVNA PLAČA'!#REF!)&gt;0&gt;0,'OSNOVNA PLAČA'!#REF!,"")</f>
        <v>#REF!</v>
      </c>
    </row>
    <row r="948" spans="22:25" x14ac:dyDescent="0.2">
      <c r="V948" t="e">
        <f t="shared" si="14"/>
        <v>#REF!</v>
      </c>
      <c r="W948">
        <v>933</v>
      </c>
      <c r="Y948" s="228" t="e">
        <f>IF(LEN('OSNOVNA PLAČA'!#REF!)&gt;0&gt;0,'OSNOVNA PLAČA'!#REF!,"")</f>
        <v>#REF!</v>
      </c>
    </row>
    <row r="949" spans="22:25" x14ac:dyDescent="0.2">
      <c r="V949" t="e">
        <f t="shared" si="14"/>
        <v>#REF!</v>
      </c>
      <c r="W949">
        <v>934</v>
      </c>
      <c r="Y949" s="228" t="e">
        <f>IF(LEN('OSNOVNA PLAČA'!#REF!)&gt;0&gt;0,'OSNOVNA PLAČA'!#REF!,"")</f>
        <v>#REF!</v>
      </c>
    </row>
    <row r="950" spans="22:25" x14ac:dyDescent="0.2">
      <c r="V950" t="e">
        <f t="shared" si="14"/>
        <v>#REF!</v>
      </c>
      <c r="W950">
        <v>935</v>
      </c>
      <c r="Y950" s="228" t="e">
        <f>IF(LEN('OSNOVNA PLAČA'!#REF!)&gt;0&gt;0,'OSNOVNA PLAČA'!#REF!,"")</f>
        <v>#REF!</v>
      </c>
    </row>
    <row r="951" spans="22:25" x14ac:dyDescent="0.2">
      <c r="V951" t="e">
        <f t="shared" si="14"/>
        <v>#REF!</v>
      </c>
      <c r="W951">
        <v>936</v>
      </c>
      <c r="Y951" s="228" t="e">
        <f>IF(LEN('OSNOVNA PLAČA'!#REF!)&gt;0&gt;0,'OSNOVNA PLAČA'!#REF!,"")</f>
        <v>#REF!</v>
      </c>
    </row>
    <row r="952" spans="22:25" x14ac:dyDescent="0.2">
      <c r="V952" t="e">
        <f t="shared" si="14"/>
        <v>#REF!</v>
      </c>
      <c r="W952">
        <v>937</v>
      </c>
      <c r="Y952" s="228" t="e">
        <f>IF(LEN('OSNOVNA PLAČA'!#REF!)&gt;0&gt;0,'OSNOVNA PLAČA'!#REF!,"")</f>
        <v>#REF!</v>
      </c>
    </row>
    <row r="953" spans="22:25" x14ac:dyDescent="0.2">
      <c r="V953" t="e">
        <f t="shared" si="14"/>
        <v>#REF!</v>
      </c>
      <c r="W953">
        <v>938</v>
      </c>
      <c r="Y953" s="228" t="e">
        <f>IF(LEN('OSNOVNA PLAČA'!#REF!)&gt;0&gt;0,'OSNOVNA PLAČA'!#REF!,"")</f>
        <v>#REF!</v>
      </c>
    </row>
    <row r="954" spans="22:25" x14ac:dyDescent="0.2">
      <c r="V954" t="e">
        <f t="shared" si="14"/>
        <v>#REF!</v>
      </c>
      <c r="W954">
        <v>939</v>
      </c>
      <c r="Y954" s="228" t="e">
        <f>IF(LEN('OSNOVNA PLAČA'!#REF!)&gt;0&gt;0,'OSNOVNA PLAČA'!#REF!,"")</f>
        <v>#REF!</v>
      </c>
    </row>
    <row r="955" spans="22:25" x14ac:dyDescent="0.2">
      <c r="V955" t="e">
        <f t="shared" si="14"/>
        <v>#REF!</v>
      </c>
      <c r="W955">
        <v>940</v>
      </c>
      <c r="Y955" s="228" t="e">
        <f>IF(LEN('OSNOVNA PLAČA'!#REF!)&gt;0&gt;0,'OSNOVNA PLAČA'!#REF!,"")</f>
        <v>#REF!</v>
      </c>
    </row>
    <row r="956" spans="22:25" x14ac:dyDescent="0.2">
      <c r="V956" t="e">
        <f t="shared" si="14"/>
        <v>#REF!</v>
      </c>
      <c r="W956">
        <v>941</v>
      </c>
      <c r="Y956" s="228" t="e">
        <f>IF(LEN('OSNOVNA PLAČA'!#REF!)&gt;0&gt;0,'OSNOVNA PLAČA'!#REF!,"")</f>
        <v>#REF!</v>
      </c>
    </row>
    <row r="957" spans="22:25" x14ac:dyDescent="0.2">
      <c r="V957" t="e">
        <f t="shared" si="14"/>
        <v>#REF!</v>
      </c>
      <c r="W957">
        <v>942</v>
      </c>
      <c r="Y957" s="228" t="e">
        <f>IF(LEN('OSNOVNA PLAČA'!#REF!)&gt;0&gt;0,'OSNOVNA PLAČA'!#REF!,"")</f>
        <v>#REF!</v>
      </c>
    </row>
    <row r="958" spans="22:25" x14ac:dyDescent="0.2">
      <c r="V958" t="e">
        <f t="shared" si="14"/>
        <v>#REF!</v>
      </c>
      <c r="W958">
        <v>943</v>
      </c>
      <c r="Y958" s="228" t="e">
        <f>IF(LEN('OSNOVNA PLAČA'!#REF!)&gt;0&gt;0,'OSNOVNA PLAČA'!#REF!,"")</f>
        <v>#REF!</v>
      </c>
    </row>
    <row r="959" spans="22:25" x14ac:dyDescent="0.2">
      <c r="V959" t="e">
        <f t="shared" si="14"/>
        <v>#REF!</v>
      </c>
      <c r="W959">
        <v>944</v>
      </c>
      <c r="Y959" s="228" t="e">
        <f>IF(LEN('OSNOVNA PLAČA'!#REF!)&gt;0&gt;0,'OSNOVNA PLAČA'!#REF!,"")</f>
        <v>#REF!</v>
      </c>
    </row>
    <row r="960" spans="22:25" x14ac:dyDescent="0.2">
      <c r="V960" t="e">
        <f t="shared" si="14"/>
        <v>#REF!</v>
      </c>
      <c r="W960">
        <v>945</v>
      </c>
      <c r="Y960" s="228" t="e">
        <f>IF(LEN('OSNOVNA PLAČA'!#REF!)&gt;0&gt;0,'OSNOVNA PLAČA'!#REF!,"")</f>
        <v>#REF!</v>
      </c>
    </row>
    <row r="961" spans="22:25" x14ac:dyDescent="0.2">
      <c r="V961" t="e">
        <f t="shared" si="14"/>
        <v>#REF!</v>
      </c>
      <c r="W961">
        <v>946</v>
      </c>
      <c r="Y961" s="228" t="e">
        <f>IF(LEN('OSNOVNA PLAČA'!#REF!)&gt;0&gt;0,'OSNOVNA PLAČA'!#REF!,"")</f>
        <v>#REF!</v>
      </c>
    </row>
    <row r="962" spans="22:25" x14ac:dyDescent="0.2">
      <c r="V962" t="e">
        <f t="shared" si="14"/>
        <v>#REF!</v>
      </c>
      <c r="W962">
        <v>947</v>
      </c>
      <c r="Y962" s="228" t="e">
        <f>IF(LEN('OSNOVNA PLAČA'!#REF!)&gt;0&gt;0,'OSNOVNA PLAČA'!#REF!,"")</f>
        <v>#REF!</v>
      </c>
    </row>
    <row r="963" spans="22:25" x14ac:dyDescent="0.2">
      <c r="V963" t="e">
        <f t="shared" si="14"/>
        <v>#REF!</v>
      </c>
      <c r="W963">
        <v>948</v>
      </c>
      <c r="Y963" s="228" t="e">
        <f>IF(LEN('OSNOVNA PLAČA'!#REF!)&gt;0&gt;0,'OSNOVNA PLAČA'!#REF!,"")</f>
        <v>#REF!</v>
      </c>
    </row>
    <row r="964" spans="22:25" x14ac:dyDescent="0.2">
      <c r="V964" t="e">
        <f t="shared" si="14"/>
        <v>#REF!</v>
      </c>
      <c r="W964">
        <v>949</v>
      </c>
      <c r="Y964" s="228" t="e">
        <f>IF(LEN('OSNOVNA PLAČA'!#REF!)&gt;0&gt;0,'OSNOVNA PLAČA'!#REF!,"")</f>
        <v>#REF!</v>
      </c>
    </row>
    <row r="965" spans="22:25" x14ac:dyDescent="0.2">
      <c r="V965" t="e">
        <f t="shared" si="14"/>
        <v>#REF!</v>
      </c>
      <c r="W965">
        <v>950</v>
      </c>
      <c r="Y965" s="228" t="e">
        <f>IF(LEN('OSNOVNA PLAČA'!#REF!)&gt;0&gt;0,'OSNOVNA PLAČA'!#REF!,"")</f>
        <v>#REF!</v>
      </c>
    </row>
    <row r="966" spans="22:25" x14ac:dyDescent="0.2">
      <c r="V966" t="e">
        <f t="shared" si="14"/>
        <v>#REF!</v>
      </c>
      <c r="W966">
        <v>951</v>
      </c>
      <c r="Y966" s="228" t="e">
        <f>IF(LEN('OSNOVNA PLAČA'!#REF!)&gt;0&gt;0,'OSNOVNA PLAČA'!#REF!,"")</f>
        <v>#REF!</v>
      </c>
    </row>
    <row r="967" spans="22:25" x14ac:dyDescent="0.2">
      <c r="V967" t="e">
        <f t="shared" si="14"/>
        <v>#REF!</v>
      </c>
      <c r="W967">
        <v>952</v>
      </c>
      <c r="Y967" s="228" t="e">
        <f>IF(LEN('OSNOVNA PLAČA'!#REF!)&gt;0&gt;0,'OSNOVNA PLAČA'!#REF!,"")</f>
        <v>#REF!</v>
      </c>
    </row>
    <row r="968" spans="22:25" x14ac:dyDescent="0.2">
      <c r="V968" t="e">
        <f t="shared" si="14"/>
        <v>#REF!</v>
      </c>
      <c r="W968">
        <v>953</v>
      </c>
      <c r="Y968" s="228" t="e">
        <f>IF(LEN('OSNOVNA PLAČA'!#REF!)&gt;0&gt;0,'OSNOVNA PLAČA'!#REF!,"")</f>
        <v>#REF!</v>
      </c>
    </row>
    <row r="969" spans="22:25" x14ac:dyDescent="0.2">
      <c r="V969" t="e">
        <f t="shared" si="14"/>
        <v>#REF!</v>
      </c>
      <c r="W969">
        <v>954</v>
      </c>
      <c r="Y969" s="228" t="e">
        <f>IF(LEN('OSNOVNA PLAČA'!#REF!)&gt;0&gt;0,'OSNOVNA PLAČA'!#REF!,"")</f>
        <v>#REF!</v>
      </c>
    </row>
    <row r="970" spans="22:25" x14ac:dyDescent="0.2">
      <c r="V970" t="e">
        <f t="shared" si="14"/>
        <v>#REF!</v>
      </c>
      <c r="W970">
        <v>955</v>
      </c>
      <c r="Y970" s="228" t="e">
        <f>IF(LEN('OSNOVNA PLAČA'!#REF!)&gt;0&gt;0,'OSNOVNA PLAČA'!#REF!,"")</f>
        <v>#REF!</v>
      </c>
    </row>
    <row r="971" spans="22:25" x14ac:dyDescent="0.2">
      <c r="V971" t="e">
        <f t="shared" si="14"/>
        <v>#REF!</v>
      </c>
      <c r="W971">
        <v>956</v>
      </c>
      <c r="Y971" s="228" t="e">
        <f>IF(LEN('OSNOVNA PLAČA'!#REF!)&gt;0&gt;0,'OSNOVNA PLAČA'!#REF!,"")</f>
        <v>#REF!</v>
      </c>
    </row>
    <row r="972" spans="22:25" x14ac:dyDescent="0.2">
      <c r="V972" t="e">
        <f t="shared" si="14"/>
        <v>#REF!</v>
      </c>
      <c r="W972">
        <v>957</v>
      </c>
      <c r="Y972" s="228" t="e">
        <f>IF(LEN('OSNOVNA PLAČA'!#REF!)&gt;0&gt;0,'OSNOVNA PLAČA'!#REF!,"")</f>
        <v>#REF!</v>
      </c>
    </row>
    <row r="973" spans="22:25" x14ac:dyDescent="0.2">
      <c r="V973" t="e">
        <f t="shared" si="14"/>
        <v>#REF!</v>
      </c>
      <c r="W973">
        <v>958</v>
      </c>
      <c r="Y973" s="228" t="e">
        <f>IF(LEN('OSNOVNA PLAČA'!#REF!)&gt;0&gt;0,'OSNOVNA PLAČA'!#REF!,"")</f>
        <v>#REF!</v>
      </c>
    </row>
    <row r="974" spans="22:25" x14ac:dyDescent="0.2">
      <c r="V974" t="e">
        <f t="shared" si="14"/>
        <v>#REF!</v>
      </c>
      <c r="W974">
        <v>959</v>
      </c>
      <c r="Y974" s="228" t="e">
        <f>IF(LEN('OSNOVNA PLAČA'!#REF!)&gt;0&gt;0,'OSNOVNA PLAČA'!#REF!,"")</f>
        <v>#REF!</v>
      </c>
    </row>
    <row r="975" spans="22:25" x14ac:dyDescent="0.2">
      <c r="V975" t="e">
        <f t="shared" si="14"/>
        <v>#REF!</v>
      </c>
      <c r="W975">
        <v>960</v>
      </c>
      <c r="Y975" s="228" t="e">
        <f>IF(LEN('OSNOVNA PLAČA'!#REF!)&gt;0&gt;0,'OSNOVNA PLAČA'!#REF!,"")</f>
        <v>#REF!</v>
      </c>
    </row>
    <row r="976" spans="22:25" x14ac:dyDescent="0.2">
      <c r="V976" t="e">
        <f t="shared" si="14"/>
        <v>#REF!</v>
      </c>
      <c r="W976">
        <v>961</v>
      </c>
      <c r="Y976" s="228" t="e">
        <f>IF(LEN('OSNOVNA PLAČA'!#REF!)&gt;0&gt;0,'OSNOVNA PLAČA'!#REF!,"")</f>
        <v>#REF!</v>
      </c>
    </row>
    <row r="977" spans="22:25" x14ac:dyDescent="0.2">
      <c r="V977" t="e">
        <f t="shared" ref="V977:V1015" si="15">IF(LEN(Y977)&gt;0,CONCATENATE(TEXT(W977,0),"   ",Y977),"")</f>
        <v>#REF!</v>
      </c>
      <c r="W977">
        <v>962</v>
      </c>
      <c r="Y977" s="228" t="e">
        <f>IF(LEN('OSNOVNA PLAČA'!#REF!)&gt;0&gt;0,'OSNOVNA PLAČA'!#REF!,"")</f>
        <v>#REF!</v>
      </c>
    </row>
    <row r="978" spans="22:25" x14ac:dyDescent="0.2">
      <c r="V978" t="e">
        <f t="shared" si="15"/>
        <v>#REF!</v>
      </c>
      <c r="W978">
        <v>963</v>
      </c>
      <c r="Y978" s="228" t="e">
        <f>IF(LEN('OSNOVNA PLAČA'!#REF!)&gt;0&gt;0,'OSNOVNA PLAČA'!#REF!,"")</f>
        <v>#REF!</v>
      </c>
    </row>
    <row r="979" spans="22:25" x14ac:dyDescent="0.2">
      <c r="V979" t="e">
        <f t="shared" si="15"/>
        <v>#REF!</v>
      </c>
      <c r="W979">
        <v>964</v>
      </c>
      <c r="Y979" s="228" t="e">
        <f>IF(LEN('OSNOVNA PLAČA'!#REF!)&gt;0&gt;0,'OSNOVNA PLAČA'!#REF!,"")</f>
        <v>#REF!</v>
      </c>
    </row>
    <row r="980" spans="22:25" x14ac:dyDescent="0.2">
      <c r="V980" t="e">
        <f t="shared" si="15"/>
        <v>#REF!</v>
      </c>
      <c r="W980">
        <v>965</v>
      </c>
      <c r="Y980" s="228" t="e">
        <f>IF(LEN('OSNOVNA PLAČA'!#REF!)&gt;0&gt;0,'OSNOVNA PLAČA'!#REF!,"")</f>
        <v>#REF!</v>
      </c>
    </row>
    <row r="981" spans="22:25" x14ac:dyDescent="0.2">
      <c r="V981" t="e">
        <f t="shared" si="15"/>
        <v>#REF!</v>
      </c>
      <c r="W981">
        <v>966</v>
      </c>
      <c r="Y981" s="228" t="e">
        <f>IF(LEN('OSNOVNA PLAČA'!#REF!)&gt;0&gt;0,'OSNOVNA PLAČA'!#REF!,"")</f>
        <v>#REF!</v>
      </c>
    </row>
    <row r="982" spans="22:25" x14ac:dyDescent="0.2">
      <c r="V982" t="e">
        <f t="shared" si="15"/>
        <v>#REF!</v>
      </c>
      <c r="W982">
        <v>967</v>
      </c>
      <c r="Y982" s="228" t="e">
        <f>IF(LEN('OSNOVNA PLAČA'!#REF!)&gt;0&gt;0,'OSNOVNA PLAČA'!#REF!,"")</f>
        <v>#REF!</v>
      </c>
    </row>
    <row r="983" spans="22:25" x14ac:dyDescent="0.2">
      <c r="V983" t="e">
        <f t="shared" si="15"/>
        <v>#REF!</v>
      </c>
      <c r="W983">
        <v>968</v>
      </c>
      <c r="Y983" s="228" t="e">
        <f>IF(LEN('OSNOVNA PLAČA'!#REF!)&gt;0&gt;0,'OSNOVNA PLAČA'!#REF!,"")</f>
        <v>#REF!</v>
      </c>
    </row>
    <row r="984" spans="22:25" x14ac:dyDescent="0.2">
      <c r="V984" t="e">
        <f t="shared" si="15"/>
        <v>#REF!</v>
      </c>
      <c r="W984">
        <v>969</v>
      </c>
      <c r="Y984" s="228" t="e">
        <f>IF(LEN('OSNOVNA PLAČA'!#REF!)&gt;0&gt;0,'OSNOVNA PLAČA'!#REF!,"")</f>
        <v>#REF!</v>
      </c>
    </row>
    <row r="985" spans="22:25" x14ac:dyDescent="0.2">
      <c r="V985" t="e">
        <f t="shared" si="15"/>
        <v>#REF!</v>
      </c>
      <c r="W985">
        <v>970</v>
      </c>
      <c r="Y985" s="228" t="e">
        <f>IF(LEN('OSNOVNA PLAČA'!#REF!)&gt;0&gt;0,'OSNOVNA PLAČA'!#REF!,"")</f>
        <v>#REF!</v>
      </c>
    </row>
    <row r="986" spans="22:25" x14ac:dyDescent="0.2">
      <c r="V986" t="e">
        <f t="shared" si="15"/>
        <v>#REF!</v>
      </c>
      <c r="W986">
        <v>971</v>
      </c>
      <c r="Y986" s="228" t="e">
        <f>IF(LEN('OSNOVNA PLAČA'!#REF!)&gt;0&gt;0,'OSNOVNA PLAČA'!#REF!,"")</f>
        <v>#REF!</v>
      </c>
    </row>
    <row r="987" spans="22:25" x14ac:dyDescent="0.2">
      <c r="V987" t="e">
        <f t="shared" si="15"/>
        <v>#REF!</v>
      </c>
      <c r="W987">
        <v>972</v>
      </c>
      <c r="Y987" s="228" t="e">
        <f>IF(LEN('OSNOVNA PLAČA'!#REF!)&gt;0&gt;0,'OSNOVNA PLAČA'!#REF!,"")</f>
        <v>#REF!</v>
      </c>
    </row>
    <row r="988" spans="22:25" x14ac:dyDescent="0.2">
      <c r="V988" t="e">
        <f t="shared" si="15"/>
        <v>#REF!</v>
      </c>
      <c r="W988">
        <v>973</v>
      </c>
      <c r="Y988" s="228" t="e">
        <f>IF(LEN('OSNOVNA PLAČA'!#REF!)&gt;0&gt;0,'OSNOVNA PLAČA'!#REF!,"")</f>
        <v>#REF!</v>
      </c>
    </row>
    <row r="989" spans="22:25" x14ac:dyDescent="0.2">
      <c r="V989" t="e">
        <f t="shared" si="15"/>
        <v>#REF!</v>
      </c>
      <c r="W989">
        <v>974</v>
      </c>
      <c r="Y989" s="228" t="e">
        <f>IF(LEN('OSNOVNA PLAČA'!#REF!)&gt;0&gt;0,'OSNOVNA PLAČA'!#REF!,"")</f>
        <v>#REF!</v>
      </c>
    </row>
    <row r="990" spans="22:25" x14ac:dyDescent="0.2">
      <c r="V990" t="e">
        <f t="shared" si="15"/>
        <v>#REF!</v>
      </c>
      <c r="W990">
        <v>975</v>
      </c>
      <c r="Y990" s="228" t="e">
        <f>IF(LEN('OSNOVNA PLAČA'!#REF!)&gt;0&gt;0,'OSNOVNA PLAČA'!#REF!,"")</f>
        <v>#REF!</v>
      </c>
    </row>
    <row r="991" spans="22:25" x14ac:dyDescent="0.2">
      <c r="V991" t="e">
        <f t="shared" si="15"/>
        <v>#REF!</v>
      </c>
      <c r="W991">
        <v>976</v>
      </c>
      <c r="Y991" s="228" t="e">
        <f>IF(LEN('OSNOVNA PLAČA'!#REF!)&gt;0&gt;0,'OSNOVNA PLAČA'!#REF!,"")</f>
        <v>#REF!</v>
      </c>
    </row>
    <row r="992" spans="22:25" x14ac:dyDescent="0.2">
      <c r="V992" t="e">
        <f t="shared" si="15"/>
        <v>#REF!</v>
      </c>
      <c r="W992">
        <v>977</v>
      </c>
      <c r="Y992" s="228" t="e">
        <f>IF(LEN('OSNOVNA PLAČA'!#REF!)&gt;0&gt;0,'OSNOVNA PLAČA'!#REF!,"")</f>
        <v>#REF!</v>
      </c>
    </row>
    <row r="993" spans="22:25" x14ac:dyDescent="0.2">
      <c r="V993" t="e">
        <f t="shared" si="15"/>
        <v>#REF!</v>
      </c>
      <c r="W993">
        <v>978</v>
      </c>
      <c r="Y993" s="228" t="e">
        <f>IF(LEN('OSNOVNA PLAČA'!#REF!)&gt;0&gt;0,'OSNOVNA PLAČA'!#REF!,"")</f>
        <v>#REF!</v>
      </c>
    </row>
    <row r="994" spans="22:25" x14ac:dyDescent="0.2">
      <c r="V994" t="e">
        <f t="shared" si="15"/>
        <v>#REF!</v>
      </c>
      <c r="W994">
        <v>979</v>
      </c>
      <c r="Y994" s="228" t="e">
        <f>IF(LEN('OSNOVNA PLAČA'!#REF!)&gt;0&gt;0,'OSNOVNA PLAČA'!#REF!,"")</f>
        <v>#REF!</v>
      </c>
    </row>
    <row r="995" spans="22:25" x14ac:dyDescent="0.2">
      <c r="V995" t="e">
        <f t="shared" si="15"/>
        <v>#REF!</v>
      </c>
      <c r="W995">
        <v>980</v>
      </c>
      <c r="Y995" s="228" t="e">
        <f>IF(LEN('OSNOVNA PLAČA'!#REF!)&gt;0&gt;0,'OSNOVNA PLAČA'!#REF!,"")</f>
        <v>#REF!</v>
      </c>
    </row>
    <row r="996" spans="22:25" x14ac:dyDescent="0.2">
      <c r="V996" t="e">
        <f t="shared" si="15"/>
        <v>#REF!</v>
      </c>
      <c r="W996">
        <v>981</v>
      </c>
      <c r="Y996" s="228" t="e">
        <f>IF(LEN('OSNOVNA PLAČA'!#REF!)&gt;0&gt;0,'OSNOVNA PLAČA'!#REF!,"")</f>
        <v>#REF!</v>
      </c>
    </row>
    <row r="997" spans="22:25" x14ac:dyDescent="0.2">
      <c r="V997" t="e">
        <f t="shared" si="15"/>
        <v>#REF!</v>
      </c>
      <c r="W997">
        <v>982</v>
      </c>
      <c r="Y997" s="228" t="e">
        <f>IF(LEN('OSNOVNA PLAČA'!#REF!)&gt;0&gt;0,'OSNOVNA PLAČA'!#REF!,"")</f>
        <v>#REF!</v>
      </c>
    </row>
    <row r="998" spans="22:25" x14ac:dyDescent="0.2">
      <c r="V998" t="e">
        <f t="shared" si="15"/>
        <v>#REF!</v>
      </c>
      <c r="W998">
        <v>983</v>
      </c>
      <c r="Y998" s="228" t="e">
        <f>IF(LEN('OSNOVNA PLAČA'!#REF!)&gt;0&gt;0,'OSNOVNA PLAČA'!#REF!,"")</f>
        <v>#REF!</v>
      </c>
    </row>
    <row r="999" spans="22:25" x14ac:dyDescent="0.2">
      <c r="V999" t="e">
        <f t="shared" si="15"/>
        <v>#REF!</v>
      </c>
      <c r="W999">
        <v>984</v>
      </c>
      <c r="Y999" s="228" t="e">
        <f>IF(LEN('OSNOVNA PLAČA'!#REF!)&gt;0&gt;0,'OSNOVNA PLAČA'!#REF!,"")</f>
        <v>#REF!</v>
      </c>
    </row>
    <row r="1000" spans="22:25" x14ac:dyDescent="0.2">
      <c r="V1000" t="e">
        <f t="shared" si="15"/>
        <v>#REF!</v>
      </c>
      <c r="W1000">
        <v>985</v>
      </c>
      <c r="Y1000" s="228" t="e">
        <f>IF(LEN('OSNOVNA PLAČA'!#REF!)&gt;0&gt;0,'OSNOVNA PLAČA'!#REF!,"")</f>
        <v>#REF!</v>
      </c>
    </row>
    <row r="1001" spans="22:25" x14ac:dyDescent="0.2">
      <c r="V1001" t="e">
        <f t="shared" si="15"/>
        <v>#REF!</v>
      </c>
      <c r="W1001">
        <v>986</v>
      </c>
      <c r="Y1001" s="228" t="e">
        <f>IF(LEN('OSNOVNA PLAČA'!#REF!)&gt;0&gt;0,'OSNOVNA PLAČA'!#REF!,"")</f>
        <v>#REF!</v>
      </c>
    </row>
    <row r="1002" spans="22:25" x14ac:dyDescent="0.2">
      <c r="V1002" t="e">
        <f t="shared" si="15"/>
        <v>#REF!</v>
      </c>
      <c r="W1002">
        <v>987</v>
      </c>
      <c r="Y1002" s="228" t="e">
        <f>IF(LEN('OSNOVNA PLAČA'!#REF!)&gt;0&gt;0,'OSNOVNA PLAČA'!#REF!,"")</f>
        <v>#REF!</v>
      </c>
    </row>
    <row r="1003" spans="22:25" x14ac:dyDescent="0.2">
      <c r="V1003" t="e">
        <f t="shared" si="15"/>
        <v>#REF!</v>
      </c>
      <c r="W1003">
        <v>988</v>
      </c>
      <c r="Y1003" s="228" t="e">
        <f>IF(LEN('OSNOVNA PLAČA'!#REF!)&gt;0&gt;0,'OSNOVNA PLAČA'!#REF!,"")</f>
        <v>#REF!</v>
      </c>
    </row>
    <row r="1004" spans="22:25" x14ac:dyDescent="0.2">
      <c r="V1004" t="e">
        <f t="shared" si="15"/>
        <v>#REF!</v>
      </c>
      <c r="W1004">
        <v>989</v>
      </c>
      <c r="Y1004" s="228" t="e">
        <f>IF(LEN('OSNOVNA PLAČA'!#REF!)&gt;0&gt;0,'OSNOVNA PLAČA'!#REF!,"")</f>
        <v>#REF!</v>
      </c>
    </row>
    <row r="1005" spans="22:25" x14ac:dyDescent="0.2">
      <c r="V1005" t="e">
        <f t="shared" si="15"/>
        <v>#REF!</v>
      </c>
      <c r="W1005">
        <v>990</v>
      </c>
      <c r="Y1005" s="228" t="e">
        <f>IF(LEN('OSNOVNA PLAČA'!#REF!)&gt;0&gt;0,'OSNOVNA PLAČA'!#REF!,"")</f>
        <v>#REF!</v>
      </c>
    </row>
    <row r="1006" spans="22:25" x14ac:dyDescent="0.2">
      <c r="V1006" t="e">
        <f t="shared" si="15"/>
        <v>#REF!</v>
      </c>
      <c r="W1006">
        <v>991</v>
      </c>
      <c r="Y1006" s="228" t="e">
        <f>IF(LEN('OSNOVNA PLAČA'!#REF!)&gt;0&gt;0,'OSNOVNA PLAČA'!#REF!,"")</f>
        <v>#REF!</v>
      </c>
    </row>
    <row r="1007" spans="22:25" x14ac:dyDescent="0.2">
      <c r="V1007" t="e">
        <f t="shared" si="15"/>
        <v>#REF!</v>
      </c>
      <c r="W1007">
        <v>992</v>
      </c>
      <c r="Y1007" s="228" t="e">
        <f>IF(LEN('OSNOVNA PLAČA'!#REF!)&gt;0&gt;0,'OSNOVNA PLAČA'!#REF!,"")</f>
        <v>#REF!</v>
      </c>
    </row>
    <row r="1008" spans="22:25" x14ac:dyDescent="0.2">
      <c r="V1008" t="e">
        <f t="shared" si="15"/>
        <v>#REF!</v>
      </c>
      <c r="W1008">
        <v>993</v>
      </c>
      <c r="Y1008" s="228" t="e">
        <f>IF(LEN('OSNOVNA PLAČA'!#REF!)&gt;0&gt;0,'OSNOVNA PLAČA'!#REF!,"")</f>
        <v>#REF!</v>
      </c>
    </row>
    <row r="1009" spans="22:25" x14ac:dyDescent="0.2">
      <c r="V1009" t="e">
        <f t="shared" si="15"/>
        <v>#REF!</v>
      </c>
      <c r="W1009">
        <v>994</v>
      </c>
      <c r="Y1009" s="228" t="e">
        <f>IF(LEN('OSNOVNA PLAČA'!#REF!)&gt;0&gt;0,'OSNOVNA PLAČA'!#REF!,"")</f>
        <v>#REF!</v>
      </c>
    </row>
    <row r="1010" spans="22:25" x14ac:dyDescent="0.2">
      <c r="V1010" t="e">
        <f t="shared" si="15"/>
        <v>#REF!</v>
      </c>
      <c r="W1010">
        <v>995</v>
      </c>
      <c r="Y1010" s="228" t="e">
        <f>IF(LEN('OSNOVNA PLAČA'!#REF!)&gt;0&gt;0,'OSNOVNA PLAČA'!#REF!,"")</f>
        <v>#REF!</v>
      </c>
    </row>
    <row r="1011" spans="22:25" x14ac:dyDescent="0.2">
      <c r="V1011" t="e">
        <f t="shared" si="15"/>
        <v>#REF!</v>
      </c>
      <c r="W1011">
        <v>996</v>
      </c>
      <c r="Y1011" s="228" t="e">
        <f>IF(LEN('OSNOVNA PLAČA'!#REF!)&gt;0&gt;0,'OSNOVNA PLAČA'!#REF!,"")</f>
        <v>#REF!</v>
      </c>
    </row>
    <row r="1012" spans="22:25" x14ac:dyDescent="0.2">
      <c r="V1012" t="e">
        <f t="shared" si="15"/>
        <v>#REF!</v>
      </c>
      <c r="W1012">
        <v>997</v>
      </c>
      <c r="Y1012" s="228" t="e">
        <f>IF(LEN('OSNOVNA PLAČA'!#REF!)&gt;0&gt;0,'OSNOVNA PLAČA'!#REF!,"")</f>
        <v>#REF!</v>
      </c>
    </row>
    <row r="1013" spans="22:25" x14ac:dyDescent="0.2">
      <c r="V1013" t="e">
        <f t="shared" si="15"/>
        <v>#REF!</v>
      </c>
      <c r="W1013">
        <v>998</v>
      </c>
      <c r="Y1013" s="228" t="e">
        <f>IF(LEN('OSNOVNA PLAČA'!#REF!)&gt;0&gt;0,'OSNOVNA PLAČA'!#REF!,"")</f>
        <v>#REF!</v>
      </c>
    </row>
    <row r="1014" spans="22:25" x14ac:dyDescent="0.2">
      <c r="V1014" t="e">
        <f t="shared" si="15"/>
        <v>#REF!</v>
      </c>
      <c r="W1014">
        <v>999</v>
      </c>
      <c r="Y1014" s="228" t="e">
        <f>IF(LEN('OSNOVNA PLAČA'!#REF!)&gt;0&gt;0,'OSNOVNA PLAČA'!#REF!,"")</f>
        <v>#REF!</v>
      </c>
    </row>
    <row r="1015" spans="22:25" x14ac:dyDescent="0.2">
      <c r="V1015" t="e">
        <f t="shared" si="15"/>
        <v>#REF!</v>
      </c>
      <c r="W1015">
        <v>1000</v>
      </c>
      <c r="Y1015" s="228" t="e">
        <f>IF(LEN('OSNOVNA PLAČA'!#REF!)&gt;0&gt;0,'OSNOVNA PLAČA'!#REF!,"")</f>
        <v>#REF!</v>
      </c>
    </row>
    <row r="1016" spans="22:25" x14ac:dyDescent="0.2">
      <c r="Y1016" s="228"/>
    </row>
  </sheetData>
  <sheetProtection algorithmName="SHA-512" hashValue="DOcicGVGApT1ckJ5vauHZwqi4KxgXbSxAIzSnlhdpSlycim/8QUz2wrF4XumEZttnd+k0QExhSsV271J/VG9sg==" saltValue="I10NVlbx7maZ7k2nGoSgiw==" spinCount="100000" sheet="1" objects="1" scenarios="1"/>
  <mergeCells count="17">
    <mergeCell ref="B1:I1"/>
    <mergeCell ref="B3:E4"/>
    <mergeCell ref="F3:F4"/>
    <mergeCell ref="G3:G4"/>
    <mergeCell ref="C6:E6"/>
    <mergeCell ref="H31:I31"/>
    <mergeCell ref="H33:I33"/>
    <mergeCell ref="B20:K20"/>
    <mergeCell ref="D10:D11"/>
    <mergeCell ref="E10:E11"/>
    <mergeCell ref="F10:F11"/>
    <mergeCell ref="G10:G11"/>
    <mergeCell ref="B9:B11"/>
    <mergeCell ref="C9:G9"/>
    <mergeCell ref="H9:H11"/>
    <mergeCell ref="I9:I10"/>
    <mergeCell ref="C10:C11"/>
  </mergeCells>
  <dataValidations count="1">
    <dataValidation type="list" allowBlank="1" showInputMessage="1" showErrorMessage="1" sqref="C6:E6" xr:uid="{01808796-3616-4433-9923-A287820F6F60}">
      <formula1>$V$16:$V$1015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G1:J109"/>
  <sheetViews>
    <sheetView workbookViewId="0"/>
  </sheetViews>
  <sheetFormatPr defaultRowHeight="23.25" customHeight="1" x14ac:dyDescent="0.2"/>
  <cols>
    <col min="1" max="5" width="2.7109375" customWidth="1"/>
    <col min="8" max="8" width="41.140625" customWidth="1"/>
    <col min="9" max="9" width="25.5703125" customWidth="1"/>
    <col min="10" max="10" width="39.140625" customWidth="1"/>
  </cols>
  <sheetData>
    <row r="1" spans="7:10" ht="10.5" customHeight="1" x14ac:dyDescent="0.2"/>
    <row r="2" spans="7:10" ht="10.5" customHeight="1" x14ac:dyDescent="0.2"/>
    <row r="3" spans="7:10" ht="10.5" customHeight="1" x14ac:dyDescent="0.2"/>
    <row r="4" spans="7:10" ht="10.5" customHeight="1" x14ac:dyDescent="0.2"/>
    <row r="5" spans="7:10" ht="10.5" customHeight="1" x14ac:dyDescent="0.2"/>
    <row r="6" spans="7:10" ht="23.25" customHeight="1" x14ac:dyDescent="0.2">
      <c r="G6" s="152" t="s">
        <v>242</v>
      </c>
    </row>
    <row r="8" spans="7:10" ht="23.25" customHeight="1" thickBot="1" x14ac:dyDescent="0.25">
      <c r="G8" s="152" t="str">
        <f>"OBDOBJE: januar - marec " &amp; 'OSNOVNA PLAČA'!D5</f>
        <v>OBDOBJE: januar - marec 2024</v>
      </c>
    </row>
    <row r="9" spans="7:10" ht="23.25" customHeight="1" thickBot="1" x14ac:dyDescent="0.25">
      <c r="G9" s="413" t="s">
        <v>2</v>
      </c>
      <c r="H9" s="414"/>
      <c r="I9" s="414" t="s">
        <v>243</v>
      </c>
      <c r="J9" s="415"/>
    </row>
    <row r="10" spans="7:10" ht="23.25" customHeight="1" x14ac:dyDescent="0.2">
      <c r="G10" s="409" t="str">
        <f>+IF(LEN('OSNOVNA PLAČA'!B10)&gt;0,'LETNO OBVESTILO'!V16,"")</f>
        <v>1   A1</v>
      </c>
      <c r="H10" s="410"/>
      <c r="I10" s="411">
        <f>IF(LEN('1-3'!B16)&gt;0,'1-3'!K16,"")</f>
        <v>1</v>
      </c>
      <c r="J10" s="412"/>
    </row>
    <row r="11" spans="7:10" ht="23.25" customHeight="1" x14ac:dyDescent="0.2">
      <c r="G11" s="403" t="str">
        <f>+IF(LEN('OSNOVNA PLAČA'!B11)&gt;0,'LETNO OBVESTILO'!V17,"")</f>
        <v>2   A2</v>
      </c>
      <c r="H11" s="402"/>
      <c r="I11" s="398">
        <f>IF(LEN('1-3'!B17)&gt;0,'1-3'!K17,"")</f>
        <v>1</v>
      </c>
      <c r="J11" s="404"/>
    </row>
    <row r="12" spans="7:10" ht="23.25" customHeight="1" x14ac:dyDescent="0.2">
      <c r="G12" s="403" t="str">
        <f>+IF(LEN('OSNOVNA PLAČA'!B12)&gt;0,'LETNO OBVESTILO'!V18,"")</f>
        <v>3   A3</v>
      </c>
      <c r="H12" s="402"/>
      <c r="I12" s="398">
        <f>IF(LEN('1-3'!B18)&gt;0,'1-3'!K18,"")</f>
        <v>0</v>
      </c>
      <c r="J12" s="404"/>
    </row>
    <row r="13" spans="7:10" ht="23.25" customHeight="1" x14ac:dyDescent="0.2">
      <c r="G13" s="403" t="str">
        <f>+IF(LEN('OSNOVNA PLAČA'!B13)&gt;0,'LETNO OBVESTILO'!V19,"")</f>
        <v>4   A4</v>
      </c>
      <c r="H13" s="402"/>
      <c r="I13" s="398">
        <f>IF(LEN('1-3'!B19)&gt;0,'1-3'!K19,"")</f>
        <v>0</v>
      </c>
      <c r="J13" s="404"/>
    </row>
    <row r="14" spans="7:10" ht="23.25" customHeight="1" x14ac:dyDescent="0.2">
      <c r="G14" s="403" t="str">
        <f>+IF(LEN('OSNOVNA PLAČA'!B14)&gt;0,'LETNO OBVESTILO'!V20,"")</f>
        <v>5   A5</v>
      </c>
      <c r="H14" s="402"/>
      <c r="I14" s="398">
        <f>IF(LEN('1-3'!B20)&gt;0,'1-3'!K20,"")</f>
        <v>0</v>
      </c>
      <c r="J14" s="404"/>
    </row>
    <row r="15" spans="7:10" ht="23.25" customHeight="1" x14ac:dyDescent="0.2">
      <c r="G15" s="403" t="str">
        <f>+IF(LEN('OSNOVNA PLAČA'!B15)&gt;0,'LETNO OBVESTILO'!V21,"")</f>
        <v>6   A6</v>
      </c>
      <c r="H15" s="402"/>
      <c r="I15" s="398">
        <f>IF(LEN('1-3'!B21)&gt;0,'1-3'!K21,"")</f>
        <v>0</v>
      </c>
      <c r="J15" s="404"/>
    </row>
    <row r="16" spans="7:10" ht="23.25" customHeight="1" x14ac:dyDescent="0.2">
      <c r="G16" s="403" t="str">
        <f>+IF(LEN('OSNOVNA PLAČA'!B16)&gt;0,'LETNO OBVESTILO'!V22,"")</f>
        <v>7   A7</v>
      </c>
      <c r="H16" s="402"/>
      <c r="I16" s="398">
        <f>IF(LEN('1-3'!B22)&gt;0,'1-3'!K22,"")</f>
        <v>0</v>
      </c>
      <c r="J16" s="404"/>
    </row>
    <row r="17" spans="7:10" ht="23.25" customHeight="1" x14ac:dyDescent="0.2">
      <c r="G17" s="403" t="str">
        <f>+IF(LEN('OSNOVNA PLAČA'!B17)&gt;0,'LETNO OBVESTILO'!V23,"")</f>
        <v>8   A8</v>
      </c>
      <c r="H17" s="402"/>
      <c r="I17" s="398">
        <f>IF(LEN('1-3'!B23)&gt;0,'1-3'!K23,"")</f>
        <v>0</v>
      </c>
      <c r="J17" s="404"/>
    </row>
    <row r="18" spans="7:10" ht="23.25" customHeight="1" x14ac:dyDescent="0.2">
      <c r="G18" s="403" t="str">
        <f>+IF(LEN('OSNOVNA PLAČA'!B18)&gt;0,'LETNO OBVESTILO'!V24,"")</f>
        <v>9   A9</v>
      </c>
      <c r="H18" s="402"/>
      <c r="I18" s="398">
        <f>IF(LEN('1-3'!B24)&gt;0,'1-3'!K24,"")</f>
        <v>0</v>
      </c>
      <c r="J18" s="404"/>
    </row>
    <row r="19" spans="7:10" ht="23.25" customHeight="1" x14ac:dyDescent="0.2">
      <c r="G19" s="403" t="str">
        <f>+IF(LEN('OSNOVNA PLAČA'!B19)&gt;0,'LETNO OBVESTILO'!V25,"")</f>
        <v>10   A10</v>
      </c>
      <c r="H19" s="402"/>
      <c r="I19" s="398">
        <f>IF(LEN('1-3'!B25)&gt;0,'1-3'!K25,"")</f>
        <v>0</v>
      </c>
      <c r="J19" s="404"/>
    </row>
    <row r="20" spans="7:10" ht="23.25" customHeight="1" x14ac:dyDescent="0.2">
      <c r="G20" s="403" t="str">
        <f>+IF(LEN('OSNOVNA PLAČA'!B20)&gt;0,'LETNO OBVESTILO'!V26,"")</f>
        <v>11   A11</v>
      </c>
      <c r="H20" s="402"/>
      <c r="I20" s="398">
        <f>IF(LEN('1-3'!B26)&gt;0,'1-3'!K26,"")</f>
        <v>0</v>
      </c>
      <c r="J20" s="404"/>
    </row>
    <row r="21" spans="7:10" ht="23.25" customHeight="1" x14ac:dyDescent="0.2">
      <c r="G21" s="403" t="str">
        <f>+IF(LEN('OSNOVNA PLAČA'!B21)&gt;0,'LETNO OBVESTILO'!V27,"")</f>
        <v>12   A12</v>
      </c>
      <c r="H21" s="402"/>
      <c r="I21" s="398">
        <f>IF(LEN('1-3'!B27)&gt;0,'1-3'!K27,"")</f>
        <v>0</v>
      </c>
      <c r="J21" s="404"/>
    </row>
    <row r="22" spans="7:10" ht="23.25" customHeight="1" x14ac:dyDescent="0.2">
      <c r="G22" s="403" t="str">
        <f>+IF(LEN('OSNOVNA PLAČA'!B22)&gt;0,'LETNO OBVESTILO'!V28,"")</f>
        <v>13   A13</v>
      </c>
      <c r="H22" s="402"/>
      <c r="I22" s="398">
        <f>IF(LEN('1-3'!B28)&gt;0,'1-3'!K28,"")</f>
        <v>0</v>
      </c>
      <c r="J22" s="404"/>
    </row>
    <row r="23" spans="7:10" ht="23.25" customHeight="1" x14ac:dyDescent="0.2">
      <c r="G23" s="403" t="str">
        <f>+IF(LEN('OSNOVNA PLAČA'!B23)&gt;0,'LETNO OBVESTILO'!V29,"")</f>
        <v>14   A14</v>
      </c>
      <c r="H23" s="402"/>
      <c r="I23" s="398">
        <f>IF(LEN('1-3'!B29)&gt;0,'1-3'!K29,"")</f>
        <v>0</v>
      </c>
      <c r="J23" s="404"/>
    </row>
    <row r="24" spans="7:10" ht="23.25" customHeight="1" x14ac:dyDescent="0.2">
      <c r="G24" s="403" t="str">
        <f>+IF(LEN('OSNOVNA PLAČA'!B24)&gt;0,'LETNO OBVESTILO'!V30,"")</f>
        <v>15   A15</v>
      </c>
      <c r="H24" s="402"/>
      <c r="I24" s="398">
        <f>IF(LEN('1-3'!B30)&gt;0,'1-3'!K30,"")</f>
        <v>0</v>
      </c>
      <c r="J24" s="404"/>
    </row>
    <row r="25" spans="7:10" ht="23.25" customHeight="1" x14ac:dyDescent="0.2">
      <c r="G25" s="403" t="str">
        <f>+IF(LEN('OSNOVNA PLAČA'!B25)&gt;0,'LETNO OBVESTILO'!V31,"")</f>
        <v>16   A16</v>
      </c>
      <c r="H25" s="402"/>
      <c r="I25" s="398">
        <f>IF(LEN('1-3'!B31)&gt;0,'1-3'!K31,"")</f>
        <v>0</v>
      </c>
      <c r="J25" s="404"/>
    </row>
    <row r="26" spans="7:10" ht="23.25" customHeight="1" x14ac:dyDescent="0.2">
      <c r="G26" s="403" t="str">
        <f>+IF(LEN('OSNOVNA PLAČA'!B26)&gt;0,'LETNO OBVESTILO'!V32,"")</f>
        <v>17   A17</v>
      </c>
      <c r="H26" s="402"/>
      <c r="I26" s="398">
        <f>IF(LEN('1-3'!B32)&gt;0,'1-3'!K32,"")</f>
        <v>0</v>
      </c>
      <c r="J26" s="404"/>
    </row>
    <row r="27" spans="7:10" ht="23.25" customHeight="1" x14ac:dyDescent="0.2">
      <c r="G27" s="403" t="str">
        <f>+IF(LEN('OSNOVNA PLAČA'!B27)&gt;0,'LETNO OBVESTILO'!V33,"")</f>
        <v>18   A18</v>
      </c>
      <c r="H27" s="402"/>
      <c r="I27" s="398">
        <f>IF(LEN('1-3'!B33)&gt;0,'1-3'!K33,"")</f>
        <v>0</v>
      </c>
      <c r="J27" s="404"/>
    </row>
    <row r="28" spans="7:10" ht="23.25" customHeight="1" x14ac:dyDescent="0.2">
      <c r="G28" s="403" t="str">
        <f>+IF(LEN('OSNOVNA PLAČA'!B28)&gt;0,'LETNO OBVESTILO'!V34,"")</f>
        <v>19   A19</v>
      </c>
      <c r="H28" s="402"/>
      <c r="I28" s="398">
        <f>IF(LEN('1-3'!B34)&gt;0,'1-3'!K34,"")</f>
        <v>0</v>
      </c>
      <c r="J28" s="404"/>
    </row>
    <row r="29" spans="7:10" ht="23.25" customHeight="1" x14ac:dyDescent="0.2">
      <c r="G29" s="403" t="str">
        <f>+IF(LEN('OSNOVNA PLAČA'!B29)&gt;0,'LETNO OBVESTILO'!V35,"")</f>
        <v>20   A20</v>
      </c>
      <c r="H29" s="402"/>
      <c r="I29" s="398">
        <f>IF(LEN('1-3'!B35)&gt;0,'1-3'!K35,"")</f>
        <v>0</v>
      </c>
      <c r="J29" s="404"/>
    </row>
    <row r="30" spans="7:10" ht="23.25" customHeight="1" x14ac:dyDescent="0.2">
      <c r="G30" s="403" t="str">
        <f>+IF(LEN('OSNOVNA PLAČA'!B30)&gt;0,'LETNO OBVESTILO'!V36,"")</f>
        <v>21   A21</v>
      </c>
      <c r="H30" s="402"/>
      <c r="I30" s="398">
        <f>IF(LEN('1-3'!B36)&gt;0,'1-3'!K36,"")</f>
        <v>0</v>
      </c>
      <c r="J30" s="404"/>
    </row>
    <row r="31" spans="7:10" ht="23.25" customHeight="1" x14ac:dyDescent="0.2">
      <c r="G31" s="403" t="str">
        <f>+IF(LEN('OSNOVNA PLAČA'!B31)&gt;0,'LETNO OBVESTILO'!V37,"")</f>
        <v>22   A22</v>
      </c>
      <c r="H31" s="402"/>
      <c r="I31" s="398">
        <f>IF(LEN('1-3'!B37)&gt;0,'1-3'!K37,"")</f>
        <v>0</v>
      </c>
      <c r="J31" s="404"/>
    </row>
    <row r="32" spans="7:10" ht="23.25" customHeight="1" x14ac:dyDescent="0.2">
      <c r="G32" s="403" t="str">
        <f>+IF(LEN('OSNOVNA PLAČA'!B32)&gt;0,'LETNO OBVESTILO'!V38,"")</f>
        <v>23   A23</v>
      </c>
      <c r="H32" s="402"/>
      <c r="I32" s="398">
        <f>IF(LEN('1-3'!B38)&gt;0,'1-3'!K38,"")</f>
        <v>0</v>
      </c>
      <c r="J32" s="404"/>
    </row>
    <row r="33" spans="7:10" ht="23.25" customHeight="1" x14ac:dyDescent="0.2">
      <c r="G33" s="403" t="str">
        <f>+IF(LEN('OSNOVNA PLAČA'!B33)&gt;0,'LETNO OBVESTILO'!V39,"")</f>
        <v>24   A24</v>
      </c>
      <c r="H33" s="402"/>
      <c r="I33" s="398">
        <f>IF(LEN('1-3'!B39)&gt;0,'1-3'!K39,"")</f>
        <v>0</v>
      </c>
      <c r="J33" s="404"/>
    </row>
    <row r="34" spans="7:10" ht="23.25" customHeight="1" x14ac:dyDescent="0.2">
      <c r="G34" s="403" t="str">
        <f>+IF(LEN('OSNOVNA PLAČA'!B34)&gt;0,'LETNO OBVESTILO'!V40,"")</f>
        <v>25   A25</v>
      </c>
      <c r="H34" s="402"/>
      <c r="I34" s="398">
        <f>IF(LEN('1-3'!B40)&gt;0,'1-3'!K40,"")</f>
        <v>0</v>
      </c>
      <c r="J34" s="404"/>
    </row>
    <row r="35" spans="7:10" ht="23.25" customHeight="1" x14ac:dyDescent="0.2">
      <c r="G35" s="403" t="str">
        <f>+IF(LEN('OSNOVNA PLAČA'!B35)&gt;0,'LETNO OBVESTILO'!V41,"")</f>
        <v>26   A26</v>
      </c>
      <c r="H35" s="402"/>
      <c r="I35" s="398">
        <f>IF(LEN('1-3'!B41)&gt;0,'1-3'!K41,"")</f>
        <v>0</v>
      </c>
      <c r="J35" s="404"/>
    </row>
    <row r="36" spans="7:10" ht="23.25" customHeight="1" x14ac:dyDescent="0.2">
      <c r="G36" s="403" t="str">
        <f>+IF(LEN('OSNOVNA PLAČA'!B36)&gt;0,'LETNO OBVESTILO'!V42,"")</f>
        <v>27   A27</v>
      </c>
      <c r="H36" s="402"/>
      <c r="I36" s="398">
        <f>IF(LEN('1-3'!B42)&gt;0,'1-3'!K42,"")</f>
        <v>0</v>
      </c>
      <c r="J36" s="404"/>
    </row>
    <row r="37" spans="7:10" ht="23.25" customHeight="1" x14ac:dyDescent="0.2">
      <c r="G37" s="403" t="str">
        <f>+IF(LEN('OSNOVNA PLAČA'!B37)&gt;0,'LETNO OBVESTILO'!V43,"")</f>
        <v>28   A28</v>
      </c>
      <c r="H37" s="402"/>
      <c r="I37" s="398">
        <f>IF(LEN('1-3'!B43)&gt;0,'1-3'!K43,"")</f>
        <v>0</v>
      </c>
      <c r="J37" s="404"/>
    </row>
    <row r="38" spans="7:10" ht="23.25" customHeight="1" x14ac:dyDescent="0.2">
      <c r="G38" s="403" t="str">
        <f>+IF(LEN('OSNOVNA PLAČA'!B38)&gt;0,'LETNO OBVESTILO'!V44,"")</f>
        <v>29   A29</v>
      </c>
      <c r="H38" s="402"/>
      <c r="I38" s="398">
        <f>IF(LEN('1-3'!B44)&gt;0,'1-3'!K44,"")</f>
        <v>0</v>
      </c>
      <c r="J38" s="404"/>
    </row>
    <row r="39" spans="7:10" ht="23.25" customHeight="1" x14ac:dyDescent="0.2">
      <c r="G39" s="403" t="str">
        <f>+IF(LEN('OSNOVNA PLAČA'!B39)&gt;0,'LETNO OBVESTILO'!V45,"")</f>
        <v>30   A30</v>
      </c>
      <c r="H39" s="402"/>
      <c r="I39" s="398">
        <f>IF(LEN('1-3'!B45)&gt;0,'1-3'!K45,"")</f>
        <v>0</v>
      </c>
      <c r="J39" s="404"/>
    </row>
    <row r="40" spans="7:10" ht="23.25" customHeight="1" x14ac:dyDescent="0.2">
      <c r="G40" s="403" t="str">
        <f>+IF(LEN('OSNOVNA PLAČA'!B40)&gt;0,'LETNO OBVESTILO'!V46,"")</f>
        <v>31   A31</v>
      </c>
      <c r="H40" s="402"/>
      <c r="I40" s="398">
        <f>IF(LEN('1-3'!B46)&gt;0,'1-3'!K46,"")</f>
        <v>0</v>
      </c>
      <c r="J40" s="404"/>
    </row>
    <row r="41" spans="7:10" ht="23.25" customHeight="1" x14ac:dyDescent="0.2">
      <c r="G41" s="403" t="str">
        <f>+IF(LEN('OSNOVNA PLAČA'!B41)&gt;0,'LETNO OBVESTILO'!V47,"")</f>
        <v>32   A32</v>
      </c>
      <c r="H41" s="402"/>
      <c r="I41" s="398">
        <f>IF(LEN('1-3'!B47)&gt;0,'1-3'!K47,"")</f>
        <v>0</v>
      </c>
      <c r="J41" s="404"/>
    </row>
    <row r="42" spans="7:10" ht="23.25" customHeight="1" x14ac:dyDescent="0.2">
      <c r="G42" s="403" t="str">
        <f>+IF(LEN('OSNOVNA PLAČA'!B42)&gt;0,'LETNO OBVESTILO'!V48,"")</f>
        <v>33   A33</v>
      </c>
      <c r="H42" s="402"/>
      <c r="I42" s="398">
        <f>IF(LEN('1-3'!B48)&gt;0,'1-3'!K48,"")</f>
        <v>0</v>
      </c>
      <c r="J42" s="404"/>
    </row>
    <row r="43" spans="7:10" ht="23.25" customHeight="1" x14ac:dyDescent="0.2">
      <c r="G43" s="403" t="str">
        <f>+IF(LEN('OSNOVNA PLAČA'!B43)&gt;0,'LETNO OBVESTILO'!V49,"")</f>
        <v>34   A34</v>
      </c>
      <c r="H43" s="402"/>
      <c r="I43" s="398">
        <f>IF(LEN('1-3'!B49)&gt;0,'1-3'!K49,"")</f>
        <v>0</v>
      </c>
      <c r="J43" s="404"/>
    </row>
    <row r="44" spans="7:10" ht="23.25" customHeight="1" x14ac:dyDescent="0.2">
      <c r="G44" s="403" t="str">
        <f>+IF(LEN('OSNOVNA PLAČA'!B44)&gt;0,'LETNO OBVESTILO'!V50,"")</f>
        <v>35   A35</v>
      </c>
      <c r="H44" s="402"/>
      <c r="I44" s="398">
        <f>IF(LEN('1-3'!B50)&gt;0,'1-3'!K50,"")</f>
        <v>0</v>
      </c>
      <c r="J44" s="404"/>
    </row>
    <row r="45" spans="7:10" ht="23.25" customHeight="1" x14ac:dyDescent="0.2">
      <c r="G45" s="403" t="str">
        <f>+IF(LEN('OSNOVNA PLAČA'!B45)&gt;0,'LETNO OBVESTILO'!V51,"")</f>
        <v>36   A36</v>
      </c>
      <c r="H45" s="402"/>
      <c r="I45" s="398">
        <f>IF(LEN('1-3'!B51)&gt;0,'1-3'!K51,"")</f>
        <v>0</v>
      </c>
      <c r="J45" s="404"/>
    </row>
    <row r="46" spans="7:10" ht="23.25" customHeight="1" x14ac:dyDescent="0.2">
      <c r="G46" s="403" t="str">
        <f>+IF(LEN('OSNOVNA PLAČA'!B46)&gt;0,'LETNO OBVESTILO'!V52,"")</f>
        <v>37   A37</v>
      </c>
      <c r="H46" s="402"/>
      <c r="I46" s="398">
        <f>IF(LEN('1-3'!B52)&gt;0,'1-3'!K52,"")</f>
        <v>0</v>
      </c>
      <c r="J46" s="404"/>
    </row>
    <row r="47" spans="7:10" ht="23.25" customHeight="1" x14ac:dyDescent="0.2">
      <c r="G47" s="403" t="str">
        <f>+IF(LEN('OSNOVNA PLAČA'!B47)&gt;0,'LETNO OBVESTILO'!V53,"")</f>
        <v>38   A38</v>
      </c>
      <c r="H47" s="402"/>
      <c r="I47" s="398">
        <f>IF(LEN('1-3'!B53)&gt;0,'1-3'!K53,"")</f>
        <v>0</v>
      </c>
      <c r="J47" s="404"/>
    </row>
    <row r="48" spans="7:10" ht="23.25" customHeight="1" x14ac:dyDescent="0.2">
      <c r="G48" s="403" t="str">
        <f>+IF(LEN('OSNOVNA PLAČA'!B48)&gt;0,'LETNO OBVESTILO'!V54,"")</f>
        <v>39   A39</v>
      </c>
      <c r="H48" s="402"/>
      <c r="I48" s="398">
        <f>IF(LEN('1-3'!B54)&gt;0,'1-3'!K54,"")</f>
        <v>0</v>
      </c>
      <c r="J48" s="404"/>
    </row>
    <row r="49" spans="7:10" ht="23.25" customHeight="1" x14ac:dyDescent="0.2">
      <c r="G49" s="403" t="str">
        <f>+IF(LEN('OSNOVNA PLAČA'!B49)&gt;0,'LETNO OBVESTILO'!V55,"")</f>
        <v>40   A40</v>
      </c>
      <c r="H49" s="402"/>
      <c r="I49" s="398">
        <f>IF(LEN('1-3'!B55)&gt;0,'1-3'!K55,"")</f>
        <v>0</v>
      </c>
      <c r="J49" s="404"/>
    </row>
    <row r="50" spans="7:10" ht="23.25" customHeight="1" x14ac:dyDescent="0.2">
      <c r="G50" s="403" t="str">
        <f>+IF(LEN('OSNOVNA PLAČA'!B50)&gt;0,'LETNO OBVESTILO'!V56,"")</f>
        <v>41   A41</v>
      </c>
      <c r="H50" s="402"/>
      <c r="I50" s="398">
        <f>IF(LEN('1-3'!B56)&gt;0,'1-3'!K56,"")</f>
        <v>0</v>
      </c>
      <c r="J50" s="404"/>
    </row>
    <row r="51" spans="7:10" ht="23.25" customHeight="1" x14ac:dyDescent="0.2">
      <c r="G51" s="403" t="str">
        <f>+IF(LEN('OSNOVNA PLAČA'!B51)&gt;0,'LETNO OBVESTILO'!V57,"")</f>
        <v>42   A42</v>
      </c>
      <c r="H51" s="402"/>
      <c r="I51" s="398">
        <f>IF(LEN('1-3'!B57)&gt;0,'1-3'!K57,"")</f>
        <v>0</v>
      </c>
      <c r="J51" s="404"/>
    </row>
    <row r="52" spans="7:10" ht="23.25" customHeight="1" x14ac:dyDescent="0.2">
      <c r="G52" s="403" t="str">
        <f>+IF(LEN('OSNOVNA PLAČA'!B52)&gt;0,'LETNO OBVESTILO'!V58,"")</f>
        <v>43   A43</v>
      </c>
      <c r="H52" s="402"/>
      <c r="I52" s="398">
        <f>IF(LEN('1-3'!B58)&gt;0,'1-3'!K58,"")</f>
        <v>0</v>
      </c>
      <c r="J52" s="404"/>
    </row>
    <row r="53" spans="7:10" ht="23.25" customHeight="1" x14ac:dyDescent="0.2">
      <c r="G53" s="403" t="str">
        <f>+IF(LEN('OSNOVNA PLAČA'!B53)&gt;0,'LETNO OBVESTILO'!V59,"")</f>
        <v>44   A44</v>
      </c>
      <c r="H53" s="402"/>
      <c r="I53" s="398">
        <f>IF(LEN('1-3'!B59)&gt;0,'1-3'!K59,"")</f>
        <v>0</v>
      </c>
      <c r="J53" s="404"/>
    </row>
    <row r="54" spans="7:10" ht="23.25" customHeight="1" x14ac:dyDescent="0.2">
      <c r="G54" s="403" t="str">
        <f>+IF(LEN('OSNOVNA PLAČA'!B54)&gt;0,'LETNO OBVESTILO'!V60,"")</f>
        <v>45   A45</v>
      </c>
      <c r="H54" s="402"/>
      <c r="I54" s="398">
        <f>IF(LEN('1-3'!B60)&gt;0,'1-3'!K60,"")</f>
        <v>0</v>
      </c>
      <c r="J54" s="404"/>
    </row>
    <row r="55" spans="7:10" ht="23.25" customHeight="1" x14ac:dyDescent="0.2">
      <c r="G55" s="403" t="str">
        <f>+IF(LEN('OSNOVNA PLAČA'!B55)&gt;0,'LETNO OBVESTILO'!V61,"")</f>
        <v>46   A46</v>
      </c>
      <c r="H55" s="402"/>
      <c r="I55" s="398">
        <f>IF(LEN('1-3'!B61)&gt;0,'1-3'!K61,"")</f>
        <v>0</v>
      </c>
      <c r="J55" s="404"/>
    </row>
    <row r="56" spans="7:10" ht="23.25" customHeight="1" x14ac:dyDescent="0.2">
      <c r="G56" s="403" t="str">
        <f>+IF(LEN('OSNOVNA PLAČA'!B56)&gt;0,'LETNO OBVESTILO'!V62,"")</f>
        <v>47   A47</v>
      </c>
      <c r="H56" s="402"/>
      <c r="I56" s="398">
        <f>IF(LEN('1-3'!B62)&gt;0,'1-3'!K62,"")</f>
        <v>0</v>
      </c>
      <c r="J56" s="404"/>
    </row>
    <row r="57" spans="7:10" ht="23.25" customHeight="1" x14ac:dyDescent="0.2">
      <c r="G57" s="403" t="str">
        <f>+IF(LEN('OSNOVNA PLAČA'!B57)&gt;0,'LETNO OBVESTILO'!V63,"")</f>
        <v>48   A48</v>
      </c>
      <c r="H57" s="402"/>
      <c r="I57" s="398">
        <f>IF(LEN('1-3'!B63)&gt;0,'1-3'!K63,"")</f>
        <v>0</v>
      </c>
      <c r="J57" s="404"/>
    </row>
    <row r="58" spans="7:10" ht="23.25" customHeight="1" x14ac:dyDescent="0.2">
      <c r="G58" s="403" t="str">
        <f>+IF(LEN('OSNOVNA PLAČA'!B58)&gt;0,'LETNO OBVESTILO'!V64,"")</f>
        <v>49   A49</v>
      </c>
      <c r="H58" s="402"/>
      <c r="I58" s="398">
        <f>IF(LEN('1-3'!B64)&gt;0,'1-3'!K64,"")</f>
        <v>0</v>
      </c>
      <c r="J58" s="404"/>
    </row>
    <row r="59" spans="7:10" ht="23.25" customHeight="1" x14ac:dyDescent="0.2">
      <c r="G59" s="403" t="str">
        <f>+IF(LEN('OSNOVNA PLAČA'!B59)&gt;0,'LETNO OBVESTILO'!V65,"")</f>
        <v>50   A50</v>
      </c>
      <c r="H59" s="402"/>
      <c r="I59" s="398">
        <f>IF(LEN('1-3'!B65)&gt;0,'1-3'!K65,"")</f>
        <v>0</v>
      </c>
      <c r="J59" s="404"/>
    </row>
    <row r="60" spans="7:10" ht="23.25" customHeight="1" x14ac:dyDescent="0.2">
      <c r="G60" s="403" t="str">
        <f>+IF(LEN('OSNOVNA PLAČA'!B60)&gt;0,'LETNO OBVESTILO'!V66,"")</f>
        <v>51   A51</v>
      </c>
      <c r="H60" s="402"/>
      <c r="I60" s="398">
        <f>IF(LEN('1-3'!B66)&gt;0,'1-3'!K66,"")</f>
        <v>0</v>
      </c>
      <c r="J60" s="404"/>
    </row>
    <row r="61" spans="7:10" ht="23.25" customHeight="1" x14ac:dyDescent="0.2">
      <c r="G61" s="403" t="str">
        <f>+IF(LEN('OSNOVNA PLAČA'!B61)&gt;0,'LETNO OBVESTILO'!V67,"")</f>
        <v>52   A52</v>
      </c>
      <c r="H61" s="402"/>
      <c r="I61" s="398">
        <f>IF(LEN('1-3'!B67)&gt;0,'1-3'!K67,"")</f>
        <v>0</v>
      </c>
      <c r="J61" s="404"/>
    </row>
    <row r="62" spans="7:10" ht="23.25" customHeight="1" x14ac:dyDescent="0.2">
      <c r="G62" s="403" t="str">
        <f>+IF(LEN('OSNOVNA PLAČA'!B62)&gt;0,'LETNO OBVESTILO'!V68,"")</f>
        <v>53   A53</v>
      </c>
      <c r="H62" s="402"/>
      <c r="I62" s="398">
        <f>IF(LEN('1-3'!B68)&gt;0,'1-3'!K68,"")</f>
        <v>0</v>
      </c>
      <c r="J62" s="404"/>
    </row>
    <row r="63" spans="7:10" ht="23.25" customHeight="1" x14ac:dyDescent="0.2">
      <c r="G63" s="403" t="str">
        <f>+IF(LEN('OSNOVNA PLAČA'!B63)&gt;0,'LETNO OBVESTILO'!V69,"")</f>
        <v>54   A54</v>
      </c>
      <c r="H63" s="402"/>
      <c r="I63" s="398">
        <f>IF(LEN('1-3'!B69)&gt;0,'1-3'!K69,"")</f>
        <v>0</v>
      </c>
      <c r="J63" s="404"/>
    </row>
    <row r="64" spans="7:10" ht="23.25" customHeight="1" x14ac:dyDescent="0.2">
      <c r="G64" s="403" t="str">
        <f>+IF(LEN('OSNOVNA PLAČA'!B64)&gt;0,'LETNO OBVESTILO'!V70,"")</f>
        <v>55   A55</v>
      </c>
      <c r="H64" s="402"/>
      <c r="I64" s="398">
        <f>IF(LEN('1-3'!B70)&gt;0,'1-3'!K70,"")</f>
        <v>0</v>
      </c>
      <c r="J64" s="404"/>
    </row>
    <row r="65" spans="7:10" ht="23.25" customHeight="1" x14ac:dyDescent="0.2">
      <c r="G65" s="403" t="str">
        <f>+IF(LEN('OSNOVNA PLAČA'!B65)&gt;0,'LETNO OBVESTILO'!V71,"")</f>
        <v>56   A56</v>
      </c>
      <c r="H65" s="402"/>
      <c r="I65" s="398">
        <f>IF(LEN('1-3'!B71)&gt;0,'1-3'!K71,"")</f>
        <v>0</v>
      </c>
      <c r="J65" s="404"/>
    </row>
    <row r="66" spans="7:10" ht="23.25" customHeight="1" x14ac:dyDescent="0.2">
      <c r="G66" s="403" t="str">
        <f>+IF(LEN('OSNOVNA PLAČA'!B66)&gt;0,'LETNO OBVESTILO'!V72,"")</f>
        <v>57   A57</v>
      </c>
      <c r="H66" s="402"/>
      <c r="I66" s="398">
        <f>IF(LEN('1-3'!B72)&gt;0,'1-3'!K72,"")</f>
        <v>0</v>
      </c>
      <c r="J66" s="404"/>
    </row>
    <row r="67" spans="7:10" ht="23.25" customHeight="1" x14ac:dyDescent="0.2">
      <c r="G67" s="403" t="str">
        <f>+IF(LEN('OSNOVNA PLAČA'!B67)&gt;0,'LETNO OBVESTILO'!V73,"")</f>
        <v>58   A58</v>
      </c>
      <c r="H67" s="402"/>
      <c r="I67" s="398">
        <f>IF(LEN('1-3'!B73)&gt;0,'1-3'!K73,"")</f>
        <v>0</v>
      </c>
      <c r="J67" s="404"/>
    </row>
    <row r="68" spans="7:10" ht="23.25" customHeight="1" x14ac:dyDescent="0.2">
      <c r="G68" s="403" t="str">
        <f>+IF(LEN('OSNOVNA PLAČA'!B68)&gt;0,'LETNO OBVESTILO'!V74,"")</f>
        <v>59   A59</v>
      </c>
      <c r="H68" s="402"/>
      <c r="I68" s="398">
        <f>IF(LEN('1-3'!B74)&gt;0,'1-3'!K74,"")</f>
        <v>0</v>
      </c>
      <c r="J68" s="404"/>
    </row>
    <row r="69" spans="7:10" ht="23.25" customHeight="1" x14ac:dyDescent="0.2">
      <c r="G69" s="403" t="str">
        <f>+IF(LEN('OSNOVNA PLAČA'!B69)&gt;0,'LETNO OBVESTILO'!V75,"")</f>
        <v>60   A60</v>
      </c>
      <c r="H69" s="402"/>
      <c r="I69" s="398">
        <f>IF(LEN('1-3'!B75)&gt;0,'1-3'!K75,"")</f>
        <v>0</v>
      </c>
      <c r="J69" s="404"/>
    </row>
    <row r="70" spans="7:10" ht="23.25" customHeight="1" x14ac:dyDescent="0.2">
      <c r="G70" s="403" t="str">
        <f>+IF(LEN('OSNOVNA PLAČA'!B70)&gt;0,'LETNO OBVESTILO'!V76,"")</f>
        <v>61   A61</v>
      </c>
      <c r="H70" s="402"/>
      <c r="I70" s="398">
        <f>IF(LEN('1-3'!B76)&gt;0,'1-3'!K76,"")</f>
        <v>0</v>
      </c>
      <c r="J70" s="404"/>
    </row>
    <row r="71" spans="7:10" ht="23.25" customHeight="1" x14ac:dyDescent="0.2">
      <c r="G71" s="403" t="str">
        <f>+IF(LEN('OSNOVNA PLAČA'!B71)&gt;0,'LETNO OBVESTILO'!V77,"")</f>
        <v>62   A62</v>
      </c>
      <c r="H71" s="402"/>
      <c r="I71" s="398">
        <f>IF(LEN('1-3'!B77)&gt;0,'1-3'!K77,"")</f>
        <v>0</v>
      </c>
      <c r="J71" s="404"/>
    </row>
    <row r="72" spans="7:10" ht="23.25" customHeight="1" x14ac:dyDescent="0.2">
      <c r="G72" s="403" t="str">
        <f>+IF(LEN('OSNOVNA PLAČA'!B72)&gt;0,'LETNO OBVESTILO'!V78,"")</f>
        <v>63   A63</v>
      </c>
      <c r="H72" s="402"/>
      <c r="I72" s="398">
        <f>IF(LEN('1-3'!B78)&gt;0,'1-3'!K78,"")</f>
        <v>0</v>
      </c>
      <c r="J72" s="404"/>
    </row>
    <row r="73" spans="7:10" ht="23.25" customHeight="1" x14ac:dyDescent="0.2">
      <c r="G73" s="403" t="str">
        <f>+IF(LEN('OSNOVNA PLAČA'!B73)&gt;0,'LETNO OBVESTILO'!V79,"")</f>
        <v>64   A64</v>
      </c>
      <c r="H73" s="402"/>
      <c r="I73" s="398">
        <f>IF(LEN('1-3'!B79)&gt;0,'1-3'!K79,"")</f>
        <v>0</v>
      </c>
      <c r="J73" s="404"/>
    </row>
    <row r="74" spans="7:10" ht="23.25" customHeight="1" x14ac:dyDescent="0.2">
      <c r="G74" s="403" t="str">
        <f>+IF(LEN('OSNOVNA PLAČA'!B74)&gt;0,'LETNO OBVESTILO'!V80,"")</f>
        <v>65   A65</v>
      </c>
      <c r="H74" s="402"/>
      <c r="I74" s="398">
        <f>IF(LEN('1-3'!B80)&gt;0,'1-3'!K80,"")</f>
        <v>0</v>
      </c>
      <c r="J74" s="404"/>
    </row>
    <row r="75" spans="7:10" ht="23.25" customHeight="1" x14ac:dyDescent="0.2">
      <c r="G75" s="403" t="str">
        <f>+IF(LEN('OSNOVNA PLAČA'!B75)&gt;0,'LETNO OBVESTILO'!V81,"")</f>
        <v>66   A66</v>
      </c>
      <c r="H75" s="402"/>
      <c r="I75" s="398">
        <f>IF(LEN('1-3'!B81)&gt;0,'1-3'!K81,"")</f>
        <v>0</v>
      </c>
      <c r="J75" s="404"/>
    </row>
    <row r="76" spans="7:10" ht="23.25" customHeight="1" x14ac:dyDescent="0.2">
      <c r="G76" s="403" t="str">
        <f>+IF(LEN('OSNOVNA PLAČA'!B76)&gt;0,'LETNO OBVESTILO'!V82,"")</f>
        <v>67   A67</v>
      </c>
      <c r="H76" s="402"/>
      <c r="I76" s="398">
        <f>IF(LEN('1-3'!B82)&gt;0,'1-3'!K82,"")</f>
        <v>0</v>
      </c>
      <c r="J76" s="404"/>
    </row>
    <row r="77" spans="7:10" ht="23.25" customHeight="1" x14ac:dyDescent="0.2">
      <c r="G77" s="403" t="str">
        <f>+IF(LEN('OSNOVNA PLAČA'!B77)&gt;0,'LETNO OBVESTILO'!V83,"")</f>
        <v>68   A68</v>
      </c>
      <c r="H77" s="402"/>
      <c r="I77" s="398">
        <f>IF(LEN('1-3'!B83)&gt;0,'1-3'!K83,"")</f>
        <v>0</v>
      </c>
      <c r="J77" s="404"/>
    </row>
    <row r="78" spans="7:10" ht="23.25" customHeight="1" x14ac:dyDescent="0.2">
      <c r="G78" s="403" t="str">
        <f>+IF(LEN('OSNOVNA PLAČA'!B78)&gt;0,'LETNO OBVESTILO'!V84,"")</f>
        <v>69   A69</v>
      </c>
      <c r="H78" s="402"/>
      <c r="I78" s="398">
        <f>IF(LEN('1-3'!B84)&gt;0,'1-3'!K84,"")</f>
        <v>0</v>
      </c>
      <c r="J78" s="404"/>
    </row>
    <row r="79" spans="7:10" ht="23.25" customHeight="1" x14ac:dyDescent="0.2">
      <c r="G79" s="403" t="str">
        <f>+IF(LEN('OSNOVNA PLAČA'!B79)&gt;0,'LETNO OBVESTILO'!V85,"")</f>
        <v>70   A70</v>
      </c>
      <c r="H79" s="402"/>
      <c r="I79" s="398">
        <f>IF(LEN('1-3'!B85)&gt;0,'1-3'!K85,"")</f>
        <v>0</v>
      </c>
      <c r="J79" s="404"/>
    </row>
    <row r="80" spans="7:10" ht="23.25" customHeight="1" x14ac:dyDescent="0.2">
      <c r="G80" s="403" t="str">
        <f>+IF(LEN('OSNOVNA PLAČA'!B80)&gt;0,'LETNO OBVESTILO'!V86,"")</f>
        <v>71   A71</v>
      </c>
      <c r="H80" s="402"/>
      <c r="I80" s="398">
        <f>IF(LEN('1-3'!B86)&gt;0,'1-3'!K86,"")</f>
        <v>0</v>
      </c>
      <c r="J80" s="404"/>
    </row>
    <row r="81" spans="7:10" ht="23.25" customHeight="1" x14ac:dyDescent="0.2">
      <c r="G81" s="403" t="str">
        <f>+IF(LEN('OSNOVNA PLAČA'!B81)&gt;0,'LETNO OBVESTILO'!V87,"")</f>
        <v>72   A72</v>
      </c>
      <c r="H81" s="402"/>
      <c r="I81" s="398">
        <f>IF(LEN('1-3'!B87)&gt;0,'1-3'!K87,"")</f>
        <v>0</v>
      </c>
      <c r="J81" s="404"/>
    </row>
    <row r="82" spans="7:10" ht="23.25" customHeight="1" x14ac:dyDescent="0.2">
      <c r="G82" s="403" t="str">
        <f>+IF(LEN('OSNOVNA PLAČA'!B82)&gt;0,'LETNO OBVESTILO'!V88,"")</f>
        <v>73   A73</v>
      </c>
      <c r="H82" s="402"/>
      <c r="I82" s="398">
        <f>IF(LEN('1-3'!B88)&gt;0,'1-3'!K88,"")</f>
        <v>0</v>
      </c>
      <c r="J82" s="404"/>
    </row>
    <row r="83" spans="7:10" ht="23.25" customHeight="1" x14ac:dyDescent="0.2">
      <c r="G83" s="403" t="str">
        <f>+IF(LEN('OSNOVNA PLAČA'!B83)&gt;0,'LETNO OBVESTILO'!V89,"")</f>
        <v>74   A74</v>
      </c>
      <c r="H83" s="402"/>
      <c r="I83" s="398">
        <f>IF(LEN('1-3'!B89)&gt;0,'1-3'!K89,"")</f>
        <v>0</v>
      </c>
      <c r="J83" s="404"/>
    </row>
    <row r="84" spans="7:10" ht="23.25" customHeight="1" x14ac:dyDescent="0.2">
      <c r="G84" s="403" t="str">
        <f>+IF(LEN('OSNOVNA PLAČA'!B84)&gt;0,'LETNO OBVESTILO'!V90,"")</f>
        <v>75   A75</v>
      </c>
      <c r="H84" s="402"/>
      <c r="I84" s="398">
        <f>IF(LEN('1-3'!B90)&gt;0,'1-3'!K90,"")</f>
        <v>0</v>
      </c>
      <c r="J84" s="404"/>
    </row>
    <row r="85" spans="7:10" ht="23.25" customHeight="1" x14ac:dyDescent="0.2">
      <c r="G85" s="403" t="str">
        <f>+IF(LEN('OSNOVNA PLAČA'!B85)&gt;0,'LETNO OBVESTILO'!V91,"")</f>
        <v>76   A76</v>
      </c>
      <c r="H85" s="402"/>
      <c r="I85" s="398">
        <f>IF(LEN('1-3'!B91)&gt;0,'1-3'!K91,"")</f>
        <v>0</v>
      </c>
      <c r="J85" s="404"/>
    </row>
    <row r="86" spans="7:10" ht="23.25" customHeight="1" x14ac:dyDescent="0.2">
      <c r="G86" s="403" t="str">
        <f>+IF(LEN('OSNOVNA PLAČA'!B86)&gt;0,'LETNO OBVESTILO'!V92,"")</f>
        <v>77   A77</v>
      </c>
      <c r="H86" s="402"/>
      <c r="I86" s="398">
        <f>IF(LEN('1-3'!B92)&gt;0,'1-3'!K92,"")</f>
        <v>0</v>
      </c>
      <c r="J86" s="404"/>
    </row>
    <row r="87" spans="7:10" ht="23.25" customHeight="1" x14ac:dyDescent="0.2">
      <c r="G87" s="403" t="str">
        <f>+IF(LEN('OSNOVNA PLAČA'!B87)&gt;0,'LETNO OBVESTILO'!V93,"")</f>
        <v>78   A78</v>
      </c>
      <c r="H87" s="402"/>
      <c r="I87" s="398">
        <f>IF(LEN('1-3'!B93)&gt;0,'1-3'!K93,"")</f>
        <v>0</v>
      </c>
      <c r="J87" s="404"/>
    </row>
    <row r="88" spans="7:10" ht="23.25" customHeight="1" x14ac:dyDescent="0.2">
      <c r="G88" s="403" t="str">
        <f>+IF(LEN('OSNOVNA PLAČA'!B88)&gt;0,'LETNO OBVESTILO'!V94,"")</f>
        <v>79   A79</v>
      </c>
      <c r="H88" s="402"/>
      <c r="I88" s="398">
        <f>IF(LEN('1-3'!B94)&gt;0,'1-3'!K94,"")</f>
        <v>0</v>
      </c>
      <c r="J88" s="404"/>
    </row>
    <row r="89" spans="7:10" ht="23.25" customHeight="1" x14ac:dyDescent="0.2">
      <c r="G89" s="403" t="str">
        <f>+IF(LEN('OSNOVNA PLAČA'!B89)&gt;0,'LETNO OBVESTILO'!V95,"")</f>
        <v>80   A80</v>
      </c>
      <c r="H89" s="402"/>
      <c r="I89" s="398">
        <f>IF(LEN('1-3'!B95)&gt;0,'1-3'!K95,"")</f>
        <v>0</v>
      </c>
      <c r="J89" s="404"/>
    </row>
    <row r="90" spans="7:10" ht="23.25" customHeight="1" x14ac:dyDescent="0.2">
      <c r="G90" s="403" t="str">
        <f>+IF(LEN('OSNOVNA PLAČA'!B90)&gt;0,'LETNO OBVESTILO'!V96,"")</f>
        <v>81   A81</v>
      </c>
      <c r="H90" s="402"/>
      <c r="I90" s="398">
        <f>IF(LEN('1-3'!B96)&gt;0,'1-3'!K96,"")</f>
        <v>0</v>
      </c>
      <c r="J90" s="404"/>
    </row>
    <row r="91" spans="7:10" ht="23.25" customHeight="1" x14ac:dyDescent="0.2">
      <c r="G91" s="403" t="str">
        <f>+IF(LEN('OSNOVNA PLAČA'!B91)&gt;0,'LETNO OBVESTILO'!V97,"")</f>
        <v>82   A82</v>
      </c>
      <c r="H91" s="402"/>
      <c r="I91" s="398">
        <f>IF(LEN('1-3'!B97)&gt;0,'1-3'!K97,"")</f>
        <v>0</v>
      </c>
      <c r="J91" s="404"/>
    </row>
    <row r="92" spans="7:10" ht="23.25" customHeight="1" x14ac:dyDescent="0.2">
      <c r="G92" s="403" t="str">
        <f>+IF(LEN('OSNOVNA PLAČA'!B92)&gt;0,'LETNO OBVESTILO'!V98,"")</f>
        <v>83   A83</v>
      </c>
      <c r="H92" s="402"/>
      <c r="I92" s="398">
        <f>IF(LEN('1-3'!B98)&gt;0,'1-3'!K98,"")</f>
        <v>0</v>
      </c>
      <c r="J92" s="404"/>
    </row>
    <row r="93" spans="7:10" ht="23.25" customHeight="1" x14ac:dyDescent="0.2">
      <c r="G93" s="403" t="str">
        <f>+IF(LEN('OSNOVNA PLAČA'!B93)&gt;0,'LETNO OBVESTILO'!V99,"")</f>
        <v>84   A84</v>
      </c>
      <c r="H93" s="402"/>
      <c r="I93" s="398">
        <f>IF(LEN('1-3'!B99)&gt;0,'1-3'!K99,"")</f>
        <v>0</v>
      </c>
      <c r="J93" s="404"/>
    </row>
    <row r="94" spans="7:10" ht="23.25" customHeight="1" x14ac:dyDescent="0.2">
      <c r="G94" s="403" t="str">
        <f>+IF(LEN('OSNOVNA PLAČA'!B94)&gt;0,'LETNO OBVESTILO'!V100,"")</f>
        <v>85   A85</v>
      </c>
      <c r="H94" s="402"/>
      <c r="I94" s="398">
        <f>IF(LEN('1-3'!B100)&gt;0,'1-3'!K100,"")</f>
        <v>0</v>
      </c>
      <c r="J94" s="404"/>
    </row>
    <row r="95" spans="7:10" ht="23.25" customHeight="1" x14ac:dyDescent="0.2">
      <c r="G95" s="403" t="str">
        <f>+IF(LEN('OSNOVNA PLAČA'!B95)&gt;0,'LETNO OBVESTILO'!V101,"")</f>
        <v>86   A86</v>
      </c>
      <c r="H95" s="402"/>
      <c r="I95" s="398">
        <f>IF(LEN('1-3'!B101)&gt;0,'1-3'!K101,"")</f>
        <v>0</v>
      </c>
      <c r="J95" s="404"/>
    </row>
    <row r="96" spans="7:10" ht="23.25" customHeight="1" x14ac:dyDescent="0.2">
      <c r="G96" s="403" t="str">
        <f>+IF(LEN('OSNOVNA PLAČA'!B96)&gt;0,'LETNO OBVESTILO'!V102,"")</f>
        <v>87   A87</v>
      </c>
      <c r="H96" s="402"/>
      <c r="I96" s="398">
        <f>IF(LEN('1-3'!B102)&gt;0,'1-3'!K102,"")</f>
        <v>0</v>
      </c>
      <c r="J96" s="404"/>
    </row>
    <row r="97" spans="7:10" ht="23.25" customHeight="1" x14ac:dyDescent="0.2">
      <c r="G97" s="403" t="str">
        <f>+IF(LEN('OSNOVNA PLAČA'!B97)&gt;0,'LETNO OBVESTILO'!V103,"")</f>
        <v>88   A88</v>
      </c>
      <c r="H97" s="402"/>
      <c r="I97" s="398">
        <f>IF(LEN('1-3'!B103)&gt;0,'1-3'!K103,"")</f>
        <v>0</v>
      </c>
      <c r="J97" s="404"/>
    </row>
    <row r="98" spans="7:10" ht="23.25" customHeight="1" x14ac:dyDescent="0.2">
      <c r="G98" s="403" t="str">
        <f>+IF(LEN('OSNOVNA PLAČA'!B98)&gt;0,'LETNO OBVESTILO'!V104,"")</f>
        <v>89   A89</v>
      </c>
      <c r="H98" s="402"/>
      <c r="I98" s="398">
        <f>IF(LEN('1-3'!B104)&gt;0,'1-3'!K104,"")</f>
        <v>0</v>
      </c>
      <c r="J98" s="404"/>
    </row>
    <row r="99" spans="7:10" ht="23.25" customHeight="1" x14ac:dyDescent="0.2">
      <c r="G99" s="403" t="str">
        <f>+IF(LEN('OSNOVNA PLAČA'!B99)&gt;0,'LETNO OBVESTILO'!V105,"")</f>
        <v>90   A90</v>
      </c>
      <c r="H99" s="402"/>
      <c r="I99" s="398">
        <f>IF(LEN('1-3'!B105)&gt;0,'1-3'!K105,"")</f>
        <v>0</v>
      </c>
      <c r="J99" s="404"/>
    </row>
    <row r="100" spans="7:10" ht="23.25" customHeight="1" x14ac:dyDescent="0.2">
      <c r="G100" s="403" t="str">
        <f>+IF(LEN('OSNOVNA PLAČA'!B100)&gt;0,'LETNO OBVESTILO'!V106,"")</f>
        <v>91   A91</v>
      </c>
      <c r="H100" s="402"/>
      <c r="I100" s="398">
        <f>IF(LEN('1-3'!B106)&gt;0,'1-3'!K106,"")</f>
        <v>0</v>
      </c>
      <c r="J100" s="404"/>
    </row>
    <row r="101" spans="7:10" ht="23.25" customHeight="1" x14ac:dyDescent="0.2">
      <c r="G101" s="403" t="str">
        <f>+IF(LEN('OSNOVNA PLAČA'!B101)&gt;0,'LETNO OBVESTILO'!V107,"")</f>
        <v>92   A92</v>
      </c>
      <c r="H101" s="402"/>
      <c r="I101" s="398">
        <f>IF(LEN('1-3'!B107)&gt;0,'1-3'!K107,"")</f>
        <v>0</v>
      </c>
      <c r="J101" s="404"/>
    </row>
    <row r="102" spans="7:10" ht="23.25" customHeight="1" x14ac:dyDescent="0.2">
      <c r="G102" s="403" t="str">
        <f>+IF(LEN('OSNOVNA PLAČA'!B102)&gt;0,'LETNO OBVESTILO'!V108,"")</f>
        <v>93   A93</v>
      </c>
      <c r="H102" s="402"/>
      <c r="I102" s="398">
        <f>IF(LEN('1-3'!B108)&gt;0,'1-3'!K108,"")</f>
        <v>0</v>
      </c>
      <c r="J102" s="404"/>
    </row>
    <row r="103" spans="7:10" ht="23.25" customHeight="1" x14ac:dyDescent="0.2">
      <c r="G103" s="403" t="str">
        <f>+IF(LEN('OSNOVNA PLAČA'!B103)&gt;0,'LETNO OBVESTILO'!V109,"")</f>
        <v>94   A94</v>
      </c>
      <c r="H103" s="402"/>
      <c r="I103" s="398">
        <f>IF(LEN('1-3'!B109)&gt;0,'1-3'!K109,"")</f>
        <v>0</v>
      </c>
      <c r="J103" s="404"/>
    </row>
    <row r="104" spans="7:10" ht="23.25" customHeight="1" x14ac:dyDescent="0.2">
      <c r="G104" s="403" t="str">
        <f>+IF(LEN('OSNOVNA PLAČA'!B104)&gt;0,'LETNO OBVESTILO'!V110,"")</f>
        <v>95   A95</v>
      </c>
      <c r="H104" s="402"/>
      <c r="I104" s="398">
        <f>IF(LEN('1-3'!B110)&gt;0,'1-3'!K110,"")</f>
        <v>0</v>
      </c>
      <c r="J104" s="404"/>
    </row>
    <row r="105" spans="7:10" ht="23.25" customHeight="1" x14ac:dyDescent="0.2">
      <c r="G105" s="403" t="str">
        <f>+IF(LEN('OSNOVNA PLAČA'!B105)&gt;0,'LETNO OBVESTILO'!V111,"")</f>
        <v>96   A96</v>
      </c>
      <c r="H105" s="402"/>
      <c r="I105" s="398">
        <f>IF(LEN('1-3'!B111)&gt;0,'1-3'!K111,"")</f>
        <v>0</v>
      </c>
      <c r="J105" s="404"/>
    </row>
    <row r="106" spans="7:10" ht="23.25" customHeight="1" x14ac:dyDescent="0.2">
      <c r="G106" s="403" t="str">
        <f>+IF(LEN('OSNOVNA PLAČA'!B106)&gt;0,'LETNO OBVESTILO'!V112,"")</f>
        <v>97   A97</v>
      </c>
      <c r="H106" s="402"/>
      <c r="I106" s="398">
        <f>IF(LEN('1-3'!B112)&gt;0,'1-3'!K112,"")</f>
        <v>0</v>
      </c>
      <c r="J106" s="404"/>
    </row>
    <row r="107" spans="7:10" ht="23.25" customHeight="1" x14ac:dyDescent="0.2">
      <c r="G107" s="403" t="str">
        <f>+IF(LEN('OSNOVNA PLAČA'!B107)&gt;0,'LETNO OBVESTILO'!V113,"")</f>
        <v>98   A98</v>
      </c>
      <c r="H107" s="402"/>
      <c r="I107" s="398">
        <f>IF(LEN('1-3'!B113)&gt;0,'1-3'!K113,"")</f>
        <v>0</v>
      </c>
      <c r="J107" s="404"/>
    </row>
    <row r="108" spans="7:10" ht="23.25" customHeight="1" x14ac:dyDescent="0.2">
      <c r="G108" s="403" t="str">
        <f>+IF(LEN('OSNOVNA PLAČA'!B108)&gt;0,'LETNO OBVESTILO'!V114,"")</f>
        <v>99   A99</v>
      </c>
      <c r="H108" s="402"/>
      <c r="I108" s="398">
        <f>IF(LEN('1-3'!B114)&gt;0,'1-3'!K114,"")</f>
        <v>0</v>
      </c>
      <c r="J108" s="404"/>
    </row>
    <row r="109" spans="7:10" ht="23.25" customHeight="1" thickBot="1" x14ac:dyDescent="0.25">
      <c r="G109" s="405" t="str">
        <f>+IF(LEN('OSNOVNA PLAČA'!B109)&gt;0,'LETNO OBVESTILO'!V115,"")</f>
        <v>100   A100</v>
      </c>
      <c r="H109" s="406"/>
      <c r="I109" s="407">
        <f>IF(LEN('1-3'!B115)&gt;0,'1-3'!K115,"")</f>
        <v>0</v>
      </c>
      <c r="J109" s="408"/>
    </row>
  </sheetData>
  <mergeCells count="202">
    <mergeCell ref="G108:H108"/>
    <mergeCell ref="I108:J108"/>
    <mergeCell ref="G109:H109"/>
    <mergeCell ref="I109:J109"/>
    <mergeCell ref="G99:H99"/>
    <mergeCell ref="I99:J99"/>
    <mergeCell ref="G100:H100"/>
    <mergeCell ref="I100:J100"/>
    <mergeCell ref="G101:H101"/>
    <mergeCell ref="I101:J101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94B0-F7EE-4A22-9CEB-411D8CC67BB1}">
  <dimension ref="G1:J109"/>
  <sheetViews>
    <sheetView workbookViewId="0"/>
  </sheetViews>
  <sheetFormatPr defaultRowHeight="12.75" x14ac:dyDescent="0.2"/>
  <cols>
    <col min="1" max="5" width="2.7109375" customWidth="1"/>
    <col min="8" max="8" width="41.140625" customWidth="1"/>
    <col min="9" max="9" width="25.5703125" customWidth="1"/>
    <col min="10" max="10" width="39.140625" customWidth="1"/>
  </cols>
  <sheetData>
    <row r="1" spans="7:10" ht="10.5" customHeight="1" x14ac:dyDescent="0.2"/>
    <row r="2" spans="7:10" ht="10.5" customHeight="1" x14ac:dyDescent="0.2"/>
    <row r="3" spans="7:10" ht="10.5" customHeight="1" x14ac:dyDescent="0.2"/>
    <row r="4" spans="7:10" ht="10.5" customHeight="1" x14ac:dyDescent="0.2"/>
    <row r="5" spans="7:10" ht="10.5" customHeight="1" x14ac:dyDescent="0.2"/>
    <row r="6" spans="7:10" ht="23.25" customHeight="1" x14ac:dyDescent="0.2">
      <c r="G6" s="152" t="s">
        <v>242</v>
      </c>
    </row>
    <row r="8" spans="7:10" ht="23.25" customHeight="1" thickBot="1" x14ac:dyDescent="0.25">
      <c r="G8" s="152" t="str">
        <f>"OBDOBJE: april - junij " &amp; 'OSNOVNA PLAČA'!D5</f>
        <v>OBDOBJE: april - junij 2024</v>
      </c>
    </row>
    <row r="9" spans="7:10" ht="23.25" customHeight="1" thickBot="1" x14ac:dyDescent="0.25">
      <c r="G9" s="413" t="s">
        <v>2</v>
      </c>
      <c r="H9" s="414"/>
      <c r="I9" s="414" t="s">
        <v>243</v>
      </c>
      <c r="J9" s="415"/>
    </row>
    <row r="10" spans="7:10" ht="23.25" customHeight="1" x14ac:dyDescent="0.2">
      <c r="G10" s="409" t="str">
        <f>+IF(LEN('OSNOVNA PLAČA'!B10)&gt;0,'LETNO OBVESTILO'!V16,"")</f>
        <v>1   A1</v>
      </c>
      <c r="H10" s="410"/>
      <c r="I10" s="411">
        <f ca="1">IF(LEN('4-6'!B16)&gt;0,'4-6'!K16,"")</f>
        <v>2</v>
      </c>
      <c r="J10" s="412"/>
    </row>
    <row r="11" spans="7:10" ht="23.25" customHeight="1" x14ac:dyDescent="0.2">
      <c r="G11" s="403" t="str">
        <f>+IF(LEN('OSNOVNA PLAČA'!B11)&gt;0,'LETNO OBVESTILO'!V17,"")</f>
        <v>2   A2</v>
      </c>
      <c r="H11" s="402"/>
      <c r="I11" s="398">
        <f ca="1">IF(LEN('4-6'!B17)&gt;0,'4-6'!K17,"")</f>
        <v>3</v>
      </c>
      <c r="J11" s="404"/>
    </row>
    <row r="12" spans="7:10" ht="23.25" customHeight="1" x14ac:dyDescent="0.2">
      <c r="G12" s="403" t="str">
        <f>+IF(LEN('OSNOVNA PLAČA'!B12)&gt;0,'LETNO OBVESTILO'!V18,"")</f>
        <v>3   A3</v>
      </c>
      <c r="H12" s="402"/>
      <c r="I12" s="398">
        <f ca="1">IF(LEN('4-6'!B18)&gt;0,'4-6'!K18,"")</f>
        <v>0</v>
      </c>
      <c r="J12" s="404"/>
    </row>
    <row r="13" spans="7:10" ht="23.25" customHeight="1" x14ac:dyDescent="0.2">
      <c r="G13" s="403" t="str">
        <f>+IF(LEN('OSNOVNA PLAČA'!B13)&gt;0,'LETNO OBVESTILO'!V19,"")</f>
        <v>4   A4</v>
      </c>
      <c r="H13" s="402"/>
      <c r="I13" s="398">
        <f ca="1">IF(LEN('4-6'!B19)&gt;0,'4-6'!K19,"")</f>
        <v>0</v>
      </c>
      <c r="J13" s="404"/>
    </row>
    <row r="14" spans="7:10" ht="23.25" customHeight="1" x14ac:dyDescent="0.2">
      <c r="G14" s="403" t="str">
        <f>+IF(LEN('OSNOVNA PLAČA'!B14)&gt;0,'LETNO OBVESTILO'!V20,"")</f>
        <v>5   A5</v>
      </c>
      <c r="H14" s="402"/>
      <c r="I14" s="398">
        <f ca="1">IF(LEN('4-6'!B20)&gt;0,'4-6'!K20,"")</f>
        <v>0</v>
      </c>
      <c r="J14" s="404"/>
    </row>
    <row r="15" spans="7:10" ht="23.25" customHeight="1" x14ac:dyDescent="0.2">
      <c r="G15" s="403" t="str">
        <f>+IF(LEN('OSNOVNA PLAČA'!B15)&gt;0,'LETNO OBVESTILO'!V21,"")</f>
        <v>6   A6</v>
      </c>
      <c r="H15" s="402"/>
      <c r="I15" s="398">
        <f ca="1">IF(LEN('4-6'!B21)&gt;0,'4-6'!K21,"")</f>
        <v>2</v>
      </c>
      <c r="J15" s="404"/>
    </row>
    <row r="16" spans="7:10" ht="23.25" customHeight="1" x14ac:dyDescent="0.2">
      <c r="G16" s="403" t="str">
        <f>+IF(LEN('OSNOVNA PLAČA'!B16)&gt;0,'LETNO OBVESTILO'!V22,"")</f>
        <v>7   A7</v>
      </c>
      <c r="H16" s="402"/>
      <c r="I16" s="398">
        <f ca="1">IF(LEN('4-6'!B22)&gt;0,'4-6'!K22,"")</f>
        <v>0</v>
      </c>
      <c r="J16" s="404"/>
    </row>
    <row r="17" spans="7:10" ht="23.25" customHeight="1" x14ac:dyDescent="0.2">
      <c r="G17" s="403" t="str">
        <f>+IF(LEN('OSNOVNA PLAČA'!B17)&gt;0,'LETNO OBVESTILO'!V23,"")</f>
        <v>8   A8</v>
      </c>
      <c r="H17" s="402"/>
      <c r="I17" s="398">
        <f ca="1">IF(LEN('4-6'!B23)&gt;0,'4-6'!K23,"")</f>
        <v>0</v>
      </c>
      <c r="J17" s="404"/>
    </row>
    <row r="18" spans="7:10" ht="23.25" customHeight="1" x14ac:dyDescent="0.2">
      <c r="G18" s="403" t="str">
        <f>+IF(LEN('OSNOVNA PLAČA'!B18)&gt;0,'LETNO OBVESTILO'!V24,"")</f>
        <v>9   A9</v>
      </c>
      <c r="H18" s="402"/>
      <c r="I18" s="398">
        <f ca="1">IF(LEN('4-6'!B24)&gt;0,'4-6'!K24,"")</f>
        <v>0</v>
      </c>
      <c r="J18" s="404"/>
    </row>
    <row r="19" spans="7:10" ht="23.25" customHeight="1" x14ac:dyDescent="0.2">
      <c r="G19" s="403" t="str">
        <f>+IF(LEN('OSNOVNA PLAČA'!B19)&gt;0,'LETNO OBVESTILO'!V25,"")</f>
        <v>10   A10</v>
      </c>
      <c r="H19" s="402"/>
      <c r="I19" s="398">
        <f ca="1">IF(LEN('4-6'!B25)&gt;0,'4-6'!K25,"")</f>
        <v>0</v>
      </c>
      <c r="J19" s="404"/>
    </row>
    <row r="20" spans="7:10" ht="23.25" customHeight="1" x14ac:dyDescent="0.2">
      <c r="G20" s="403" t="str">
        <f>+IF(LEN('OSNOVNA PLAČA'!B20)&gt;0,'LETNO OBVESTILO'!V26,"")</f>
        <v>11   A11</v>
      </c>
      <c r="H20" s="402"/>
      <c r="I20" s="398">
        <f ca="1">IF(LEN('4-6'!B26)&gt;0,'4-6'!K26,"")</f>
        <v>0</v>
      </c>
      <c r="J20" s="404"/>
    </row>
    <row r="21" spans="7:10" ht="23.25" customHeight="1" x14ac:dyDescent="0.2">
      <c r="G21" s="403" t="str">
        <f>+IF(LEN('OSNOVNA PLAČA'!B21)&gt;0,'LETNO OBVESTILO'!V27,"")</f>
        <v>12   A12</v>
      </c>
      <c r="H21" s="402"/>
      <c r="I21" s="398">
        <f ca="1">IF(LEN('4-6'!B27)&gt;0,'4-6'!K27,"")</f>
        <v>0</v>
      </c>
      <c r="J21" s="404"/>
    </row>
    <row r="22" spans="7:10" ht="23.25" customHeight="1" x14ac:dyDescent="0.2">
      <c r="G22" s="403" t="str">
        <f>+IF(LEN('OSNOVNA PLAČA'!B22)&gt;0,'LETNO OBVESTILO'!V28,"")</f>
        <v>13   A13</v>
      </c>
      <c r="H22" s="402"/>
      <c r="I22" s="398">
        <f ca="1">IF(LEN('4-6'!B28)&gt;0,'4-6'!K28,"")</f>
        <v>0</v>
      </c>
      <c r="J22" s="404"/>
    </row>
    <row r="23" spans="7:10" ht="23.25" customHeight="1" x14ac:dyDescent="0.2">
      <c r="G23" s="403" t="str">
        <f>+IF(LEN('OSNOVNA PLAČA'!B23)&gt;0,'LETNO OBVESTILO'!V29,"")</f>
        <v>14   A14</v>
      </c>
      <c r="H23" s="402"/>
      <c r="I23" s="398">
        <f ca="1">IF(LEN('4-6'!B29)&gt;0,'4-6'!K29,"")</f>
        <v>0</v>
      </c>
      <c r="J23" s="404"/>
    </row>
    <row r="24" spans="7:10" ht="23.25" customHeight="1" x14ac:dyDescent="0.2">
      <c r="G24" s="403" t="str">
        <f>+IF(LEN('OSNOVNA PLAČA'!B24)&gt;0,'LETNO OBVESTILO'!V30,"")</f>
        <v>15   A15</v>
      </c>
      <c r="H24" s="402"/>
      <c r="I24" s="398">
        <f ca="1">IF(LEN('4-6'!B30)&gt;0,'4-6'!K30,"")</f>
        <v>0</v>
      </c>
      <c r="J24" s="404"/>
    </row>
    <row r="25" spans="7:10" ht="23.25" customHeight="1" x14ac:dyDescent="0.2">
      <c r="G25" s="403" t="str">
        <f>+IF(LEN('OSNOVNA PLAČA'!B25)&gt;0,'LETNO OBVESTILO'!V31,"")</f>
        <v>16   A16</v>
      </c>
      <c r="H25" s="402"/>
      <c r="I25" s="398">
        <f ca="1">IF(LEN('4-6'!B31)&gt;0,'4-6'!K31,"")</f>
        <v>0</v>
      </c>
      <c r="J25" s="404"/>
    </row>
    <row r="26" spans="7:10" ht="23.25" customHeight="1" x14ac:dyDescent="0.2">
      <c r="G26" s="403" t="str">
        <f>+IF(LEN('OSNOVNA PLAČA'!B26)&gt;0,'LETNO OBVESTILO'!V32,"")</f>
        <v>17   A17</v>
      </c>
      <c r="H26" s="402"/>
      <c r="I26" s="398">
        <f ca="1">IF(LEN('4-6'!B32)&gt;0,'4-6'!K32,"")</f>
        <v>0</v>
      </c>
      <c r="J26" s="404"/>
    </row>
    <row r="27" spans="7:10" ht="23.25" customHeight="1" x14ac:dyDescent="0.2">
      <c r="G27" s="403" t="str">
        <f>+IF(LEN('OSNOVNA PLAČA'!B27)&gt;0,'LETNO OBVESTILO'!V33,"")</f>
        <v>18   A18</v>
      </c>
      <c r="H27" s="402"/>
      <c r="I27" s="398">
        <f ca="1">IF(LEN('4-6'!B33)&gt;0,'4-6'!K33,"")</f>
        <v>0</v>
      </c>
      <c r="J27" s="404"/>
    </row>
    <row r="28" spans="7:10" ht="23.25" customHeight="1" x14ac:dyDescent="0.2">
      <c r="G28" s="403" t="str">
        <f>+IF(LEN('OSNOVNA PLAČA'!B28)&gt;0,'LETNO OBVESTILO'!V34,"")</f>
        <v>19   A19</v>
      </c>
      <c r="H28" s="402"/>
      <c r="I28" s="398">
        <f ca="1">IF(LEN('4-6'!B34)&gt;0,'4-6'!K34,"")</f>
        <v>0</v>
      </c>
      <c r="J28" s="404"/>
    </row>
    <row r="29" spans="7:10" ht="23.25" customHeight="1" x14ac:dyDescent="0.2">
      <c r="G29" s="403" t="str">
        <f>+IF(LEN('OSNOVNA PLAČA'!B29)&gt;0,'LETNO OBVESTILO'!V35,"")</f>
        <v>20   A20</v>
      </c>
      <c r="H29" s="402"/>
      <c r="I29" s="398">
        <f ca="1">IF(LEN('4-6'!B35)&gt;0,'4-6'!K35,"")</f>
        <v>0</v>
      </c>
      <c r="J29" s="404"/>
    </row>
    <row r="30" spans="7:10" ht="23.25" customHeight="1" x14ac:dyDescent="0.2">
      <c r="G30" s="403" t="str">
        <f>+IF(LEN('OSNOVNA PLAČA'!B30)&gt;0,'LETNO OBVESTILO'!V36,"")</f>
        <v>21   A21</v>
      </c>
      <c r="H30" s="402"/>
      <c r="I30" s="398">
        <f ca="1">IF(LEN('4-6'!B36)&gt;0,'4-6'!K36,"")</f>
        <v>0</v>
      </c>
      <c r="J30" s="404"/>
    </row>
    <row r="31" spans="7:10" ht="23.25" customHeight="1" x14ac:dyDescent="0.2">
      <c r="G31" s="403" t="str">
        <f>+IF(LEN('OSNOVNA PLAČA'!B31)&gt;0,'LETNO OBVESTILO'!V37,"")</f>
        <v>22   A22</v>
      </c>
      <c r="H31" s="402"/>
      <c r="I31" s="398">
        <f ca="1">IF(LEN('4-6'!B37)&gt;0,'4-6'!K37,"")</f>
        <v>0</v>
      </c>
      <c r="J31" s="404"/>
    </row>
    <row r="32" spans="7:10" ht="23.25" customHeight="1" x14ac:dyDescent="0.2">
      <c r="G32" s="403" t="str">
        <f>+IF(LEN('OSNOVNA PLAČA'!B32)&gt;0,'LETNO OBVESTILO'!V38,"")</f>
        <v>23   A23</v>
      </c>
      <c r="H32" s="402"/>
      <c r="I32" s="398">
        <f ca="1">IF(LEN('4-6'!B38)&gt;0,'4-6'!K38,"")</f>
        <v>0</v>
      </c>
      <c r="J32" s="404"/>
    </row>
    <row r="33" spans="7:10" ht="23.25" customHeight="1" x14ac:dyDescent="0.2">
      <c r="G33" s="403" t="str">
        <f>+IF(LEN('OSNOVNA PLAČA'!B33)&gt;0,'LETNO OBVESTILO'!V39,"")</f>
        <v>24   A24</v>
      </c>
      <c r="H33" s="402"/>
      <c r="I33" s="398">
        <f ca="1">IF(LEN('4-6'!B39)&gt;0,'4-6'!K39,"")</f>
        <v>0</v>
      </c>
      <c r="J33" s="404"/>
    </row>
    <row r="34" spans="7:10" ht="23.25" customHeight="1" x14ac:dyDescent="0.2">
      <c r="G34" s="403" t="str">
        <f>+IF(LEN('OSNOVNA PLAČA'!B34)&gt;0,'LETNO OBVESTILO'!V40,"")</f>
        <v>25   A25</v>
      </c>
      <c r="H34" s="402"/>
      <c r="I34" s="398">
        <f ca="1">IF(LEN('4-6'!B40)&gt;0,'4-6'!K40,"")</f>
        <v>0</v>
      </c>
      <c r="J34" s="404"/>
    </row>
    <row r="35" spans="7:10" ht="23.25" customHeight="1" x14ac:dyDescent="0.2">
      <c r="G35" s="403" t="str">
        <f>+IF(LEN('OSNOVNA PLAČA'!B35)&gt;0,'LETNO OBVESTILO'!V41,"")</f>
        <v>26   A26</v>
      </c>
      <c r="H35" s="402"/>
      <c r="I35" s="398">
        <f ca="1">IF(LEN('4-6'!B41)&gt;0,'4-6'!K41,"")</f>
        <v>0</v>
      </c>
      <c r="J35" s="404"/>
    </row>
    <row r="36" spans="7:10" ht="23.25" customHeight="1" x14ac:dyDescent="0.2">
      <c r="G36" s="403" t="str">
        <f>+IF(LEN('OSNOVNA PLAČA'!B36)&gt;0,'LETNO OBVESTILO'!V42,"")</f>
        <v>27   A27</v>
      </c>
      <c r="H36" s="402"/>
      <c r="I36" s="398">
        <f ca="1">IF(LEN('4-6'!B42)&gt;0,'4-6'!K42,"")</f>
        <v>0</v>
      </c>
      <c r="J36" s="404"/>
    </row>
    <row r="37" spans="7:10" ht="23.25" customHeight="1" x14ac:dyDescent="0.2">
      <c r="G37" s="403" t="str">
        <f>+IF(LEN('OSNOVNA PLAČA'!B37)&gt;0,'LETNO OBVESTILO'!V43,"")</f>
        <v>28   A28</v>
      </c>
      <c r="H37" s="402"/>
      <c r="I37" s="398">
        <f ca="1">IF(LEN('4-6'!B43)&gt;0,'4-6'!K43,"")</f>
        <v>0</v>
      </c>
      <c r="J37" s="404"/>
    </row>
    <row r="38" spans="7:10" ht="23.25" customHeight="1" x14ac:dyDescent="0.2">
      <c r="G38" s="403" t="str">
        <f>+IF(LEN('OSNOVNA PLAČA'!B38)&gt;0,'LETNO OBVESTILO'!V44,"")</f>
        <v>29   A29</v>
      </c>
      <c r="H38" s="402"/>
      <c r="I38" s="398">
        <f ca="1">IF(LEN('4-6'!B44)&gt;0,'4-6'!K44,"")</f>
        <v>0</v>
      </c>
      <c r="J38" s="404"/>
    </row>
    <row r="39" spans="7:10" ht="23.25" customHeight="1" x14ac:dyDescent="0.2">
      <c r="G39" s="403" t="str">
        <f>+IF(LEN('OSNOVNA PLAČA'!B39)&gt;0,'LETNO OBVESTILO'!V45,"")</f>
        <v>30   A30</v>
      </c>
      <c r="H39" s="402"/>
      <c r="I39" s="398">
        <f ca="1">IF(LEN('4-6'!B45)&gt;0,'4-6'!K45,"")</f>
        <v>0</v>
      </c>
      <c r="J39" s="404"/>
    </row>
    <row r="40" spans="7:10" ht="23.25" customHeight="1" x14ac:dyDescent="0.2">
      <c r="G40" s="403" t="str">
        <f>+IF(LEN('OSNOVNA PLAČA'!B40)&gt;0,'LETNO OBVESTILO'!V46,"")</f>
        <v>31   A31</v>
      </c>
      <c r="H40" s="402"/>
      <c r="I40" s="398">
        <f ca="1">IF(LEN('4-6'!B46)&gt;0,'4-6'!K46,"")</f>
        <v>0</v>
      </c>
      <c r="J40" s="404"/>
    </row>
    <row r="41" spans="7:10" ht="23.25" customHeight="1" x14ac:dyDescent="0.2">
      <c r="G41" s="403" t="str">
        <f>+IF(LEN('OSNOVNA PLAČA'!B41)&gt;0,'LETNO OBVESTILO'!V47,"")</f>
        <v>32   A32</v>
      </c>
      <c r="H41" s="402"/>
      <c r="I41" s="398">
        <f ca="1">IF(LEN('4-6'!B47)&gt;0,'4-6'!K47,"")</f>
        <v>0</v>
      </c>
      <c r="J41" s="404"/>
    </row>
    <row r="42" spans="7:10" ht="23.25" customHeight="1" x14ac:dyDescent="0.2">
      <c r="G42" s="403" t="str">
        <f>+IF(LEN('OSNOVNA PLAČA'!B42)&gt;0,'LETNO OBVESTILO'!V48,"")</f>
        <v>33   A33</v>
      </c>
      <c r="H42" s="402"/>
      <c r="I42" s="398">
        <f ca="1">IF(LEN('4-6'!B48)&gt;0,'4-6'!K48,"")</f>
        <v>0</v>
      </c>
      <c r="J42" s="404"/>
    </row>
    <row r="43" spans="7:10" ht="23.25" customHeight="1" x14ac:dyDescent="0.2">
      <c r="G43" s="403" t="str">
        <f>+IF(LEN('OSNOVNA PLAČA'!B43)&gt;0,'LETNO OBVESTILO'!V49,"")</f>
        <v>34   A34</v>
      </c>
      <c r="H43" s="402"/>
      <c r="I43" s="398">
        <f ca="1">IF(LEN('4-6'!B49)&gt;0,'4-6'!K49,"")</f>
        <v>0</v>
      </c>
      <c r="J43" s="404"/>
    </row>
    <row r="44" spans="7:10" ht="23.25" customHeight="1" x14ac:dyDescent="0.2">
      <c r="G44" s="403" t="str">
        <f>+IF(LEN('OSNOVNA PLAČA'!B44)&gt;0,'LETNO OBVESTILO'!V50,"")</f>
        <v>35   A35</v>
      </c>
      <c r="H44" s="402"/>
      <c r="I44" s="398">
        <f ca="1">IF(LEN('4-6'!B50)&gt;0,'4-6'!K50,"")</f>
        <v>0</v>
      </c>
      <c r="J44" s="404"/>
    </row>
    <row r="45" spans="7:10" ht="23.25" customHeight="1" x14ac:dyDescent="0.2">
      <c r="G45" s="403" t="str">
        <f>+IF(LEN('OSNOVNA PLAČA'!B45)&gt;0,'LETNO OBVESTILO'!V51,"")</f>
        <v>36   A36</v>
      </c>
      <c r="H45" s="402"/>
      <c r="I45" s="398">
        <f ca="1">IF(LEN('4-6'!B51)&gt;0,'4-6'!K51,"")</f>
        <v>0</v>
      </c>
      <c r="J45" s="404"/>
    </row>
    <row r="46" spans="7:10" ht="23.25" customHeight="1" x14ac:dyDescent="0.2">
      <c r="G46" s="403" t="str">
        <f>+IF(LEN('OSNOVNA PLAČA'!B46)&gt;0,'LETNO OBVESTILO'!V52,"")</f>
        <v>37   A37</v>
      </c>
      <c r="H46" s="402"/>
      <c r="I46" s="398">
        <f ca="1">IF(LEN('4-6'!B52)&gt;0,'4-6'!K52,"")</f>
        <v>0</v>
      </c>
      <c r="J46" s="404"/>
    </row>
    <row r="47" spans="7:10" ht="23.25" customHeight="1" x14ac:dyDescent="0.2">
      <c r="G47" s="403" t="str">
        <f>+IF(LEN('OSNOVNA PLAČA'!B47)&gt;0,'LETNO OBVESTILO'!V53,"")</f>
        <v>38   A38</v>
      </c>
      <c r="H47" s="402"/>
      <c r="I47" s="398">
        <f ca="1">IF(LEN('4-6'!B53)&gt;0,'4-6'!K53,"")</f>
        <v>0</v>
      </c>
      <c r="J47" s="404"/>
    </row>
    <row r="48" spans="7:10" ht="23.25" customHeight="1" x14ac:dyDescent="0.2">
      <c r="G48" s="403" t="str">
        <f>+IF(LEN('OSNOVNA PLAČA'!B48)&gt;0,'LETNO OBVESTILO'!V54,"")</f>
        <v>39   A39</v>
      </c>
      <c r="H48" s="402"/>
      <c r="I48" s="398">
        <f ca="1">IF(LEN('4-6'!B54)&gt;0,'4-6'!K54,"")</f>
        <v>0</v>
      </c>
      <c r="J48" s="404"/>
    </row>
    <row r="49" spans="7:10" ht="23.25" customHeight="1" x14ac:dyDescent="0.2">
      <c r="G49" s="403" t="str">
        <f>+IF(LEN('OSNOVNA PLAČA'!B49)&gt;0,'LETNO OBVESTILO'!V55,"")</f>
        <v>40   A40</v>
      </c>
      <c r="H49" s="402"/>
      <c r="I49" s="398">
        <f ca="1">IF(LEN('4-6'!B55)&gt;0,'4-6'!K55,"")</f>
        <v>0</v>
      </c>
      <c r="J49" s="404"/>
    </row>
    <row r="50" spans="7:10" ht="23.25" customHeight="1" x14ac:dyDescent="0.2">
      <c r="G50" s="403" t="str">
        <f>+IF(LEN('OSNOVNA PLAČA'!B50)&gt;0,'LETNO OBVESTILO'!V56,"")</f>
        <v>41   A41</v>
      </c>
      <c r="H50" s="402"/>
      <c r="I50" s="398">
        <f ca="1">IF(LEN('4-6'!B56)&gt;0,'4-6'!K56,"")</f>
        <v>0</v>
      </c>
      <c r="J50" s="404"/>
    </row>
    <row r="51" spans="7:10" ht="23.25" customHeight="1" x14ac:dyDescent="0.2">
      <c r="G51" s="403" t="str">
        <f>+IF(LEN('OSNOVNA PLAČA'!B51)&gt;0,'LETNO OBVESTILO'!V57,"")</f>
        <v>42   A42</v>
      </c>
      <c r="H51" s="402"/>
      <c r="I51" s="398">
        <f ca="1">IF(LEN('4-6'!B57)&gt;0,'4-6'!K57,"")</f>
        <v>0</v>
      </c>
      <c r="J51" s="404"/>
    </row>
    <row r="52" spans="7:10" ht="23.25" customHeight="1" x14ac:dyDescent="0.2">
      <c r="G52" s="403" t="str">
        <f>+IF(LEN('OSNOVNA PLAČA'!B52)&gt;0,'LETNO OBVESTILO'!V58,"")</f>
        <v>43   A43</v>
      </c>
      <c r="H52" s="402"/>
      <c r="I52" s="398">
        <f ca="1">IF(LEN('4-6'!B58)&gt;0,'4-6'!K58,"")</f>
        <v>0</v>
      </c>
      <c r="J52" s="404"/>
    </row>
    <row r="53" spans="7:10" ht="23.25" customHeight="1" x14ac:dyDescent="0.2">
      <c r="G53" s="403" t="str">
        <f>+IF(LEN('OSNOVNA PLAČA'!B53)&gt;0,'LETNO OBVESTILO'!V59,"")</f>
        <v>44   A44</v>
      </c>
      <c r="H53" s="402"/>
      <c r="I53" s="398">
        <f ca="1">IF(LEN('4-6'!B59)&gt;0,'4-6'!K59,"")</f>
        <v>0</v>
      </c>
      <c r="J53" s="404"/>
    </row>
    <row r="54" spans="7:10" ht="23.25" customHeight="1" x14ac:dyDescent="0.2">
      <c r="G54" s="403" t="str">
        <f>+IF(LEN('OSNOVNA PLAČA'!B54)&gt;0,'LETNO OBVESTILO'!V60,"")</f>
        <v>45   A45</v>
      </c>
      <c r="H54" s="402"/>
      <c r="I54" s="398">
        <f ca="1">IF(LEN('4-6'!B60)&gt;0,'4-6'!K60,"")</f>
        <v>0</v>
      </c>
      <c r="J54" s="404"/>
    </row>
    <row r="55" spans="7:10" ht="23.25" customHeight="1" x14ac:dyDescent="0.2">
      <c r="G55" s="403" t="str">
        <f>+IF(LEN('OSNOVNA PLAČA'!B55)&gt;0,'LETNO OBVESTILO'!V61,"")</f>
        <v>46   A46</v>
      </c>
      <c r="H55" s="402"/>
      <c r="I55" s="398">
        <f ca="1">IF(LEN('4-6'!B61)&gt;0,'4-6'!K61,"")</f>
        <v>0</v>
      </c>
      <c r="J55" s="404"/>
    </row>
    <row r="56" spans="7:10" ht="23.25" customHeight="1" x14ac:dyDescent="0.2">
      <c r="G56" s="403" t="str">
        <f>+IF(LEN('OSNOVNA PLAČA'!B56)&gt;0,'LETNO OBVESTILO'!V62,"")</f>
        <v>47   A47</v>
      </c>
      <c r="H56" s="402"/>
      <c r="I56" s="398">
        <f ca="1">IF(LEN('4-6'!B62)&gt;0,'4-6'!K62,"")</f>
        <v>0</v>
      </c>
      <c r="J56" s="404"/>
    </row>
    <row r="57" spans="7:10" ht="23.25" customHeight="1" x14ac:dyDescent="0.2">
      <c r="G57" s="403" t="str">
        <f>+IF(LEN('OSNOVNA PLAČA'!B57)&gt;0,'LETNO OBVESTILO'!V63,"")</f>
        <v>48   A48</v>
      </c>
      <c r="H57" s="402"/>
      <c r="I57" s="398">
        <f ca="1">IF(LEN('4-6'!B63)&gt;0,'4-6'!K63,"")</f>
        <v>0</v>
      </c>
      <c r="J57" s="404"/>
    </row>
    <row r="58" spans="7:10" ht="23.25" customHeight="1" x14ac:dyDescent="0.2">
      <c r="G58" s="403" t="str">
        <f>+IF(LEN('OSNOVNA PLAČA'!B58)&gt;0,'LETNO OBVESTILO'!V64,"")</f>
        <v>49   A49</v>
      </c>
      <c r="H58" s="402"/>
      <c r="I58" s="398">
        <f ca="1">IF(LEN('4-6'!B64)&gt;0,'4-6'!K64,"")</f>
        <v>0</v>
      </c>
      <c r="J58" s="404"/>
    </row>
    <row r="59" spans="7:10" ht="23.25" customHeight="1" x14ac:dyDescent="0.2">
      <c r="G59" s="403" t="str">
        <f>+IF(LEN('OSNOVNA PLAČA'!B59)&gt;0,'LETNO OBVESTILO'!V65,"")</f>
        <v>50   A50</v>
      </c>
      <c r="H59" s="402"/>
      <c r="I59" s="398">
        <f ca="1">IF(LEN('4-6'!B65)&gt;0,'4-6'!K65,"")</f>
        <v>0</v>
      </c>
      <c r="J59" s="404"/>
    </row>
    <row r="60" spans="7:10" ht="23.25" customHeight="1" x14ac:dyDescent="0.2">
      <c r="G60" s="403" t="str">
        <f>+IF(LEN('OSNOVNA PLAČA'!B60)&gt;0,'LETNO OBVESTILO'!V66,"")</f>
        <v>51   A51</v>
      </c>
      <c r="H60" s="402"/>
      <c r="I60" s="398">
        <f ca="1">IF(LEN('4-6'!B66)&gt;0,'4-6'!K66,"")</f>
        <v>0</v>
      </c>
      <c r="J60" s="404"/>
    </row>
    <row r="61" spans="7:10" ht="23.25" customHeight="1" x14ac:dyDescent="0.2">
      <c r="G61" s="403" t="str">
        <f>+IF(LEN('OSNOVNA PLAČA'!B61)&gt;0,'LETNO OBVESTILO'!V67,"")</f>
        <v>52   A52</v>
      </c>
      <c r="H61" s="402"/>
      <c r="I61" s="398">
        <f ca="1">IF(LEN('4-6'!B67)&gt;0,'4-6'!K67,"")</f>
        <v>0</v>
      </c>
      <c r="J61" s="404"/>
    </row>
    <row r="62" spans="7:10" ht="23.25" customHeight="1" x14ac:dyDescent="0.2">
      <c r="G62" s="403" t="str">
        <f>+IF(LEN('OSNOVNA PLAČA'!B62)&gt;0,'LETNO OBVESTILO'!V68,"")</f>
        <v>53   A53</v>
      </c>
      <c r="H62" s="402"/>
      <c r="I62" s="398">
        <f ca="1">IF(LEN('4-6'!B68)&gt;0,'4-6'!K68,"")</f>
        <v>0</v>
      </c>
      <c r="J62" s="404"/>
    </row>
    <row r="63" spans="7:10" ht="23.25" customHeight="1" x14ac:dyDescent="0.2">
      <c r="G63" s="403" t="str">
        <f>+IF(LEN('OSNOVNA PLAČA'!B63)&gt;0,'LETNO OBVESTILO'!V69,"")</f>
        <v>54   A54</v>
      </c>
      <c r="H63" s="402"/>
      <c r="I63" s="398">
        <f ca="1">IF(LEN('4-6'!B69)&gt;0,'4-6'!K69,"")</f>
        <v>0</v>
      </c>
      <c r="J63" s="404"/>
    </row>
    <row r="64" spans="7:10" ht="23.25" customHeight="1" x14ac:dyDescent="0.2">
      <c r="G64" s="403" t="str">
        <f>+IF(LEN('OSNOVNA PLAČA'!B64)&gt;0,'LETNO OBVESTILO'!V70,"")</f>
        <v>55   A55</v>
      </c>
      <c r="H64" s="402"/>
      <c r="I64" s="398">
        <f ca="1">IF(LEN('4-6'!B70)&gt;0,'4-6'!K70,"")</f>
        <v>0</v>
      </c>
      <c r="J64" s="404"/>
    </row>
    <row r="65" spans="7:10" ht="23.25" customHeight="1" x14ac:dyDescent="0.2">
      <c r="G65" s="403" t="str">
        <f>+IF(LEN('OSNOVNA PLAČA'!B65)&gt;0,'LETNO OBVESTILO'!V71,"")</f>
        <v>56   A56</v>
      </c>
      <c r="H65" s="402"/>
      <c r="I65" s="398">
        <f ca="1">IF(LEN('4-6'!B71)&gt;0,'4-6'!K71,"")</f>
        <v>0</v>
      </c>
      <c r="J65" s="404"/>
    </row>
    <row r="66" spans="7:10" ht="23.25" customHeight="1" x14ac:dyDescent="0.2">
      <c r="G66" s="403" t="str">
        <f>+IF(LEN('OSNOVNA PLAČA'!B66)&gt;0,'LETNO OBVESTILO'!V72,"")</f>
        <v>57   A57</v>
      </c>
      <c r="H66" s="402"/>
      <c r="I66" s="398">
        <f ca="1">IF(LEN('4-6'!B72)&gt;0,'4-6'!K72,"")</f>
        <v>0</v>
      </c>
      <c r="J66" s="404"/>
    </row>
    <row r="67" spans="7:10" ht="23.25" customHeight="1" x14ac:dyDescent="0.2">
      <c r="G67" s="403" t="str">
        <f>+IF(LEN('OSNOVNA PLAČA'!B67)&gt;0,'LETNO OBVESTILO'!V73,"")</f>
        <v>58   A58</v>
      </c>
      <c r="H67" s="402"/>
      <c r="I67" s="398">
        <f ca="1">IF(LEN('4-6'!B73)&gt;0,'4-6'!K73,"")</f>
        <v>0</v>
      </c>
      <c r="J67" s="404"/>
    </row>
    <row r="68" spans="7:10" ht="23.25" customHeight="1" x14ac:dyDescent="0.2">
      <c r="G68" s="403" t="str">
        <f>+IF(LEN('OSNOVNA PLAČA'!B68)&gt;0,'LETNO OBVESTILO'!V74,"")</f>
        <v>59   A59</v>
      </c>
      <c r="H68" s="402"/>
      <c r="I68" s="398">
        <f ca="1">IF(LEN('4-6'!B74)&gt;0,'4-6'!K74,"")</f>
        <v>0</v>
      </c>
      <c r="J68" s="404"/>
    </row>
    <row r="69" spans="7:10" ht="23.25" customHeight="1" x14ac:dyDescent="0.2">
      <c r="G69" s="403" t="str">
        <f>+IF(LEN('OSNOVNA PLAČA'!B69)&gt;0,'LETNO OBVESTILO'!V75,"")</f>
        <v>60   A60</v>
      </c>
      <c r="H69" s="402"/>
      <c r="I69" s="398">
        <f ca="1">IF(LEN('4-6'!B75)&gt;0,'4-6'!K75,"")</f>
        <v>0</v>
      </c>
      <c r="J69" s="404"/>
    </row>
    <row r="70" spans="7:10" ht="23.25" customHeight="1" x14ac:dyDescent="0.2">
      <c r="G70" s="403" t="str">
        <f>+IF(LEN('OSNOVNA PLAČA'!B70)&gt;0,'LETNO OBVESTILO'!V76,"")</f>
        <v>61   A61</v>
      </c>
      <c r="H70" s="402"/>
      <c r="I70" s="398">
        <f ca="1">IF(LEN('4-6'!B76)&gt;0,'4-6'!K76,"")</f>
        <v>0</v>
      </c>
      <c r="J70" s="404"/>
    </row>
    <row r="71" spans="7:10" ht="23.25" customHeight="1" x14ac:dyDescent="0.2">
      <c r="G71" s="403" t="str">
        <f>+IF(LEN('OSNOVNA PLAČA'!B71)&gt;0,'LETNO OBVESTILO'!V77,"")</f>
        <v>62   A62</v>
      </c>
      <c r="H71" s="402"/>
      <c r="I71" s="398">
        <f ca="1">IF(LEN('4-6'!B77)&gt;0,'4-6'!K77,"")</f>
        <v>0</v>
      </c>
      <c r="J71" s="404"/>
    </row>
    <row r="72" spans="7:10" ht="23.25" customHeight="1" x14ac:dyDescent="0.2">
      <c r="G72" s="403" t="str">
        <f>+IF(LEN('OSNOVNA PLAČA'!B72)&gt;0,'LETNO OBVESTILO'!V78,"")</f>
        <v>63   A63</v>
      </c>
      <c r="H72" s="402"/>
      <c r="I72" s="398">
        <f ca="1">IF(LEN('4-6'!B78)&gt;0,'4-6'!K78,"")</f>
        <v>0</v>
      </c>
      <c r="J72" s="404"/>
    </row>
    <row r="73" spans="7:10" ht="23.25" customHeight="1" x14ac:dyDescent="0.2">
      <c r="G73" s="403" t="str">
        <f>+IF(LEN('OSNOVNA PLAČA'!B73)&gt;0,'LETNO OBVESTILO'!V79,"")</f>
        <v>64   A64</v>
      </c>
      <c r="H73" s="402"/>
      <c r="I73" s="398">
        <f ca="1">IF(LEN('4-6'!B79)&gt;0,'4-6'!K79,"")</f>
        <v>0</v>
      </c>
      <c r="J73" s="404"/>
    </row>
    <row r="74" spans="7:10" ht="23.25" customHeight="1" x14ac:dyDescent="0.2">
      <c r="G74" s="403" t="str">
        <f>+IF(LEN('OSNOVNA PLAČA'!B74)&gt;0,'LETNO OBVESTILO'!V80,"")</f>
        <v>65   A65</v>
      </c>
      <c r="H74" s="402"/>
      <c r="I74" s="398">
        <f ca="1">IF(LEN('4-6'!B80)&gt;0,'4-6'!K80,"")</f>
        <v>0</v>
      </c>
      <c r="J74" s="404"/>
    </row>
    <row r="75" spans="7:10" ht="23.25" customHeight="1" x14ac:dyDescent="0.2">
      <c r="G75" s="403" t="str">
        <f>+IF(LEN('OSNOVNA PLAČA'!B75)&gt;0,'LETNO OBVESTILO'!V81,"")</f>
        <v>66   A66</v>
      </c>
      <c r="H75" s="402"/>
      <c r="I75" s="398">
        <f ca="1">IF(LEN('4-6'!B81)&gt;0,'4-6'!K81,"")</f>
        <v>0</v>
      </c>
      <c r="J75" s="404"/>
    </row>
    <row r="76" spans="7:10" ht="23.25" customHeight="1" x14ac:dyDescent="0.2">
      <c r="G76" s="403" t="str">
        <f>+IF(LEN('OSNOVNA PLAČA'!B76)&gt;0,'LETNO OBVESTILO'!V82,"")</f>
        <v>67   A67</v>
      </c>
      <c r="H76" s="402"/>
      <c r="I76" s="398">
        <f ca="1">IF(LEN('4-6'!B82)&gt;0,'4-6'!K82,"")</f>
        <v>0</v>
      </c>
      <c r="J76" s="404"/>
    </row>
    <row r="77" spans="7:10" ht="23.25" customHeight="1" x14ac:dyDescent="0.2">
      <c r="G77" s="403" t="str">
        <f>+IF(LEN('OSNOVNA PLAČA'!B77)&gt;0,'LETNO OBVESTILO'!V83,"")</f>
        <v>68   A68</v>
      </c>
      <c r="H77" s="402"/>
      <c r="I77" s="398">
        <f ca="1">IF(LEN('4-6'!B83)&gt;0,'4-6'!K83,"")</f>
        <v>0</v>
      </c>
      <c r="J77" s="404"/>
    </row>
    <row r="78" spans="7:10" ht="23.25" customHeight="1" x14ac:dyDescent="0.2">
      <c r="G78" s="403" t="str">
        <f>+IF(LEN('OSNOVNA PLAČA'!B78)&gt;0,'LETNO OBVESTILO'!V84,"")</f>
        <v>69   A69</v>
      </c>
      <c r="H78" s="402"/>
      <c r="I78" s="398">
        <f ca="1">IF(LEN('4-6'!B84)&gt;0,'4-6'!K84,"")</f>
        <v>0</v>
      </c>
      <c r="J78" s="404"/>
    </row>
    <row r="79" spans="7:10" ht="23.25" customHeight="1" x14ac:dyDescent="0.2">
      <c r="G79" s="403" t="str">
        <f>+IF(LEN('OSNOVNA PLAČA'!B79)&gt;0,'LETNO OBVESTILO'!V85,"")</f>
        <v>70   A70</v>
      </c>
      <c r="H79" s="402"/>
      <c r="I79" s="398">
        <f ca="1">IF(LEN('4-6'!B85)&gt;0,'4-6'!K85,"")</f>
        <v>0</v>
      </c>
      <c r="J79" s="404"/>
    </row>
    <row r="80" spans="7:10" ht="23.25" customHeight="1" x14ac:dyDescent="0.2">
      <c r="G80" s="403" t="str">
        <f>+IF(LEN('OSNOVNA PLAČA'!B80)&gt;0,'LETNO OBVESTILO'!V86,"")</f>
        <v>71   A71</v>
      </c>
      <c r="H80" s="402"/>
      <c r="I80" s="398">
        <f ca="1">IF(LEN('4-6'!B86)&gt;0,'4-6'!K86,"")</f>
        <v>0</v>
      </c>
      <c r="J80" s="404"/>
    </row>
    <row r="81" spans="7:10" ht="23.25" customHeight="1" x14ac:dyDescent="0.2">
      <c r="G81" s="403" t="str">
        <f>+IF(LEN('OSNOVNA PLAČA'!B81)&gt;0,'LETNO OBVESTILO'!V87,"")</f>
        <v>72   A72</v>
      </c>
      <c r="H81" s="402"/>
      <c r="I81" s="398">
        <f ca="1">IF(LEN('4-6'!B87)&gt;0,'4-6'!K87,"")</f>
        <v>0</v>
      </c>
      <c r="J81" s="404"/>
    </row>
    <row r="82" spans="7:10" ht="23.25" customHeight="1" x14ac:dyDescent="0.2">
      <c r="G82" s="403" t="str">
        <f>+IF(LEN('OSNOVNA PLAČA'!B82)&gt;0,'LETNO OBVESTILO'!V88,"")</f>
        <v>73   A73</v>
      </c>
      <c r="H82" s="402"/>
      <c r="I82" s="398">
        <f ca="1">IF(LEN('4-6'!B88)&gt;0,'4-6'!K88,"")</f>
        <v>0</v>
      </c>
      <c r="J82" s="404"/>
    </row>
    <row r="83" spans="7:10" ht="23.25" customHeight="1" x14ac:dyDescent="0.2">
      <c r="G83" s="403" t="str">
        <f>+IF(LEN('OSNOVNA PLAČA'!B83)&gt;0,'LETNO OBVESTILO'!V89,"")</f>
        <v>74   A74</v>
      </c>
      <c r="H83" s="402"/>
      <c r="I83" s="398">
        <f ca="1">IF(LEN('4-6'!B89)&gt;0,'4-6'!K89,"")</f>
        <v>0</v>
      </c>
      <c r="J83" s="404"/>
    </row>
    <row r="84" spans="7:10" ht="23.25" customHeight="1" x14ac:dyDescent="0.2">
      <c r="G84" s="403" t="str">
        <f>+IF(LEN('OSNOVNA PLAČA'!B84)&gt;0,'LETNO OBVESTILO'!V90,"")</f>
        <v>75   A75</v>
      </c>
      <c r="H84" s="402"/>
      <c r="I84" s="398">
        <f ca="1">IF(LEN('4-6'!B90)&gt;0,'4-6'!K90,"")</f>
        <v>0</v>
      </c>
      <c r="J84" s="404"/>
    </row>
    <row r="85" spans="7:10" ht="23.25" customHeight="1" x14ac:dyDescent="0.2">
      <c r="G85" s="403" t="str">
        <f>+IF(LEN('OSNOVNA PLAČA'!B85)&gt;0,'LETNO OBVESTILO'!V91,"")</f>
        <v>76   A76</v>
      </c>
      <c r="H85" s="402"/>
      <c r="I85" s="398">
        <f ca="1">IF(LEN('4-6'!B91)&gt;0,'4-6'!K91,"")</f>
        <v>0</v>
      </c>
      <c r="J85" s="404"/>
    </row>
    <row r="86" spans="7:10" ht="23.25" customHeight="1" x14ac:dyDescent="0.2">
      <c r="G86" s="403" t="str">
        <f>+IF(LEN('OSNOVNA PLAČA'!B86)&gt;0,'LETNO OBVESTILO'!V92,"")</f>
        <v>77   A77</v>
      </c>
      <c r="H86" s="402"/>
      <c r="I86" s="398">
        <f ca="1">IF(LEN('4-6'!B92)&gt;0,'4-6'!K92,"")</f>
        <v>0</v>
      </c>
      <c r="J86" s="404"/>
    </row>
    <row r="87" spans="7:10" ht="23.25" customHeight="1" x14ac:dyDescent="0.2">
      <c r="G87" s="403" t="str">
        <f>+IF(LEN('OSNOVNA PLAČA'!B87)&gt;0,'LETNO OBVESTILO'!V93,"")</f>
        <v>78   A78</v>
      </c>
      <c r="H87" s="402"/>
      <c r="I87" s="398">
        <f ca="1">IF(LEN('4-6'!B93)&gt;0,'4-6'!K93,"")</f>
        <v>0</v>
      </c>
      <c r="J87" s="404"/>
    </row>
    <row r="88" spans="7:10" ht="23.25" customHeight="1" x14ac:dyDescent="0.2">
      <c r="G88" s="403" t="str">
        <f>+IF(LEN('OSNOVNA PLAČA'!B88)&gt;0,'LETNO OBVESTILO'!V94,"")</f>
        <v>79   A79</v>
      </c>
      <c r="H88" s="402"/>
      <c r="I88" s="398">
        <f ca="1">IF(LEN('4-6'!B94)&gt;0,'4-6'!K94,"")</f>
        <v>0</v>
      </c>
      <c r="J88" s="404"/>
    </row>
    <row r="89" spans="7:10" ht="23.25" customHeight="1" x14ac:dyDescent="0.2">
      <c r="G89" s="403" t="str">
        <f>+IF(LEN('OSNOVNA PLAČA'!B89)&gt;0,'LETNO OBVESTILO'!V95,"")</f>
        <v>80   A80</v>
      </c>
      <c r="H89" s="402"/>
      <c r="I89" s="398">
        <f ca="1">IF(LEN('4-6'!B95)&gt;0,'4-6'!K95,"")</f>
        <v>0</v>
      </c>
      <c r="J89" s="404"/>
    </row>
    <row r="90" spans="7:10" ht="23.25" customHeight="1" x14ac:dyDescent="0.2">
      <c r="G90" s="403" t="str">
        <f>+IF(LEN('OSNOVNA PLAČA'!B90)&gt;0,'LETNO OBVESTILO'!V96,"")</f>
        <v>81   A81</v>
      </c>
      <c r="H90" s="402"/>
      <c r="I90" s="398">
        <f ca="1">IF(LEN('4-6'!B96)&gt;0,'4-6'!K96,"")</f>
        <v>0</v>
      </c>
      <c r="J90" s="404"/>
    </row>
    <row r="91" spans="7:10" ht="23.25" customHeight="1" x14ac:dyDescent="0.2">
      <c r="G91" s="403" t="str">
        <f>+IF(LEN('OSNOVNA PLAČA'!B91)&gt;0,'LETNO OBVESTILO'!V97,"")</f>
        <v>82   A82</v>
      </c>
      <c r="H91" s="402"/>
      <c r="I91" s="398">
        <f ca="1">IF(LEN('4-6'!B97)&gt;0,'4-6'!K97,"")</f>
        <v>0</v>
      </c>
      <c r="J91" s="404"/>
    </row>
    <row r="92" spans="7:10" ht="23.25" customHeight="1" x14ac:dyDescent="0.2">
      <c r="G92" s="403" t="str">
        <f>+IF(LEN('OSNOVNA PLAČA'!B92)&gt;0,'LETNO OBVESTILO'!V98,"")</f>
        <v>83   A83</v>
      </c>
      <c r="H92" s="402"/>
      <c r="I92" s="398">
        <f ca="1">IF(LEN('4-6'!B98)&gt;0,'4-6'!K98,"")</f>
        <v>0</v>
      </c>
      <c r="J92" s="404"/>
    </row>
    <row r="93" spans="7:10" ht="23.25" customHeight="1" x14ac:dyDescent="0.2">
      <c r="G93" s="403" t="str">
        <f>+IF(LEN('OSNOVNA PLAČA'!B93)&gt;0,'LETNO OBVESTILO'!V99,"")</f>
        <v>84   A84</v>
      </c>
      <c r="H93" s="402"/>
      <c r="I93" s="398">
        <f ca="1">IF(LEN('4-6'!B99)&gt;0,'4-6'!K99,"")</f>
        <v>0</v>
      </c>
      <c r="J93" s="404"/>
    </row>
    <row r="94" spans="7:10" ht="23.25" customHeight="1" x14ac:dyDescent="0.2">
      <c r="G94" s="403" t="str">
        <f>+IF(LEN('OSNOVNA PLAČA'!B94)&gt;0,'LETNO OBVESTILO'!V100,"")</f>
        <v>85   A85</v>
      </c>
      <c r="H94" s="402"/>
      <c r="I94" s="398">
        <f ca="1">IF(LEN('4-6'!B100)&gt;0,'4-6'!K100,"")</f>
        <v>0</v>
      </c>
      <c r="J94" s="404"/>
    </row>
    <row r="95" spans="7:10" ht="23.25" customHeight="1" x14ac:dyDescent="0.2">
      <c r="G95" s="403" t="str">
        <f>+IF(LEN('OSNOVNA PLAČA'!B95)&gt;0,'LETNO OBVESTILO'!V101,"")</f>
        <v>86   A86</v>
      </c>
      <c r="H95" s="402"/>
      <c r="I95" s="398">
        <f ca="1">IF(LEN('4-6'!B101)&gt;0,'4-6'!K101,"")</f>
        <v>0</v>
      </c>
      <c r="J95" s="404"/>
    </row>
    <row r="96" spans="7:10" ht="23.25" customHeight="1" x14ac:dyDescent="0.2">
      <c r="G96" s="403" t="str">
        <f>+IF(LEN('OSNOVNA PLAČA'!B96)&gt;0,'LETNO OBVESTILO'!V102,"")</f>
        <v>87   A87</v>
      </c>
      <c r="H96" s="402"/>
      <c r="I96" s="398">
        <f ca="1">IF(LEN('4-6'!B102)&gt;0,'4-6'!K102,"")</f>
        <v>0</v>
      </c>
      <c r="J96" s="404"/>
    </row>
    <row r="97" spans="7:10" ht="23.25" customHeight="1" x14ac:dyDescent="0.2">
      <c r="G97" s="403" t="str">
        <f>+IF(LEN('OSNOVNA PLAČA'!B97)&gt;0,'LETNO OBVESTILO'!V103,"")</f>
        <v>88   A88</v>
      </c>
      <c r="H97" s="402"/>
      <c r="I97" s="398">
        <f ca="1">IF(LEN('4-6'!B103)&gt;0,'4-6'!K103,"")</f>
        <v>0</v>
      </c>
      <c r="J97" s="404"/>
    </row>
    <row r="98" spans="7:10" ht="23.25" customHeight="1" x14ac:dyDescent="0.2">
      <c r="G98" s="403" t="str">
        <f>+IF(LEN('OSNOVNA PLAČA'!B98)&gt;0,'LETNO OBVESTILO'!V104,"")</f>
        <v>89   A89</v>
      </c>
      <c r="H98" s="402"/>
      <c r="I98" s="398">
        <f ca="1">IF(LEN('4-6'!B104)&gt;0,'4-6'!K104,"")</f>
        <v>0</v>
      </c>
      <c r="J98" s="404"/>
    </row>
    <row r="99" spans="7:10" ht="23.25" customHeight="1" x14ac:dyDescent="0.2">
      <c r="G99" s="403" t="str">
        <f>+IF(LEN('OSNOVNA PLAČA'!B99)&gt;0,'LETNO OBVESTILO'!V105,"")</f>
        <v>90   A90</v>
      </c>
      <c r="H99" s="402"/>
      <c r="I99" s="398">
        <f ca="1">IF(LEN('4-6'!B105)&gt;0,'4-6'!K105,"")</f>
        <v>0</v>
      </c>
      <c r="J99" s="404"/>
    </row>
    <row r="100" spans="7:10" ht="23.25" customHeight="1" x14ac:dyDescent="0.2">
      <c r="G100" s="403" t="str">
        <f>+IF(LEN('OSNOVNA PLAČA'!B100)&gt;0,'LETNO OBVESTILO'!V106,"")</f>
        <v>91   A91</v>
      </c>
      <c r="H100" s="402"/>
      <c r="I100" s="398">
        <f ca="1">IF(LEN('4-6'!B106)&gt;0,'4-6'!K106,"")</f>
        <v>0</v>
      </c>
      <c r="J100" s="404"/>
    </row>
    <row r="101" spans="7:10" ht="23.25" customHeight="1" x14ac:dyDescent="0.2">
      <c r="G101" s="403" t="str">
        <f>+IF(LEN('OSNOVNA PLAČA'!B101)&gt;0,'LETNO OBVESTILO'!V107,"")</f>
        <v>92   A92</v>
      </c>
      <c r="H101" s="402"/>
      <c r="I101" s="398">
        <f ca="1">IF(LEN('4-6'!B107)&gt;0,'4-6'!K107,"")</f>
        <v>0</v>
      </c>
      <c r="J101" s="404"/>
    </row>
    <row r="102" spans="7:10" ht="23.25" customHeight="1" x14ac:dyDescent="0.2">
      <c r="G102" s="403" t="str">
        <f>+IF(LEN('OSNOVNA PLAČA'!B102)&gt;0,'LETNO OBVESTILO'!V108,"")</f>
        <v>93   A93</v>
      </c>
      <c r="H102" s="402"/>
      <c r="I102" s="398">
        <f ca="1">IF(LEN('4-6'!B108)&gt;0,'4-6'!K108,"")</f>
        <v>0</v>
      </c>
      <c r="J102" s="404"/>
    </row>
    <row r="103" spans="7:10" ht="23.25" customHeight="1" x14ac:dyDescent="0.2">
      <c r="G103" s="403" t="str">
        <f>+IF(LEN('OSNOVNA PLAČA'!B103)&gt;0,'LETNO OBVESTILO'!V109,"")</f>
        <v>94   A94</v>
      </c>
      <c r="H103" s="402"/>
      <c r="I103" s="398">
        <f ca="1">IF(LEN('4-6'!B109)&gt;0,'4-6'!K109,"")</f>
        <v>0</v>
      </c>
      <c r="J103" s="404"/>
    </row>
    <row r="104" spans="7:10" ht="23.25" customHeight="1" x14ac:dyDescent="0.2">
      <c r="G104" s="403" t="str">
        <f>+IF(LEN('OSNOVNA PLAČA'!B104)&gt;0,'LETNO OBVESTILO'!V110,"")</f>
        <v>95   A95</v>
      </c>
      <c r="H104" s="402"/>
      <c r="I104" s="398">
        <f ca="1">IF(LEN('4-6'!B110)&gt;0,'4-6'!K110,"")</f>
        <v>0</v>
      </c>
      <c r="J104" s="404"/>
    </row>
    <row r="105" spans="7:10" ht="23.25" customHeight="1" x14ac:dyDescent="0.2">
      <c r="G105" s="403" t="str">
        <f>+IF(LEN('OSNOVNA PLAČA'!B105)&gt;0,'LETNO OBVESTILO'!V111,"")</f>
        <v>96   A96</v>
      </c>
      <c r="H105" s="402"/>
      <c r="I105" s="398">
        <f ca="1">IF(LEN('4-6'!B111)&gt;0,'4-6'!K111,"")</f>
        <v>0</v>
      </c>
      <c r="J105" s="404"/>
    </row>
    <row r="106" spans="7:10" ht="23.25" customHeight="1" x14ac:dyDescent="0.2">
      <c r="G106" s="403" t="str">
        <f>+IF(LEN('OSNOVNA PLAČA'!B106)&gt;0,'LETNO OBVESTILO'!V112,"")</f>
        <v>97   A97</v>
      </c>
      <c r="H106" s="402"/>
      <c r="I106" s="398">
        <f ca="1">IF(LEN('4-6'!B112)&gt;0,'4-6'!K112,"")</f>
        <v>0</v>
      </c>
      <c r="J106" s="404"/>
    </row>
    <row r="107" spans="7:10" ht="23.25" customHeight="1" x14ac:dyDescent="0.2">
      <c r="G107" s="403" t="str">
        <f>+IF(LEN('OSNOVNA PLAČA'!B107)&gt;0,'LETNO OBVESTILO'!V113,"")</f>
        <v>98   A98</v>
      </c>
      <c r="H107" s="402"/>
      <c r="I107" s="398">
        <f ca="1">IF(LEN('4-6'!B113)&gt;0,'4-6'!K113,"")</f>
        <v>0</v>
      </c>
      <c r="J107" s="404"/>
    </row>
    <row r="108" spans="7:10" ht="23.25" customHeight="1" x14ac:dyDescent="0.2">
      <c r="G108" s="403" t="str">
        <f>+IF(LEN('OSNOVNA PLAČA'!B108)&gt;0,'LETNO OBVESTILO'!V114,"")</f>
        <v>99   A99</v>
      </c>
      <c r="H108" s="402"/>
      <c r="I108" s="398">
        <f ca="1">IF(LEN('4-6'!B114)&gt;0,'4-6'!K114,"")</f>
        <v>0</v>
      </c>
      <c r="J108" s="404"/>
    </row>
    <row r="109" spans="7:10" ht="23.25" customHeight="1" thickBot="1" x14ac:dyDescent="0.25">
      <c r="G109" s="405" t="str">
        <f>+IF(LEN('OSNOVNA PLAČA'!B109)&gt;0,'LETNO OBVESTILO'!V115,"")</f>
        <v>100   A100</v>
      </c>
      <c r="H109" s="406"/>
      <c r="I109" s="407">
        <f ca="1">IF(LEN('4-6'!B115)&gt;0,'4-6'!K115,"")</f>
        <v>0</v>
      </c>
      <c r="J109" s="408"/>
    </row>
  </sheetData>
  <mergeCells count="202">
    <mergeCell ref="G108:H108"/>
    <mergeCell ref="I108:J108"/>
    <mergeCell ref="G109:H109"/>
    <mergeCell ref="I109:J109"/>
    <mergeCell ref="G99:H99"/>
    <mergeCell ref="I99:J99"/>
    <mergeCell ref="G100:H100"/>
    <mergeCell ref="I100:J100"/>
    <mergeCell ref="G101:H101"/>
    <mergeCell ref="I101:J101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11</vt:i4>
      </vt:variant>
      <vt:variant>
        <vt:lpstr>Imenovani obsegi</vt:lpstr>
      </vt:variant>
      <vt:variant>
        <vt:i4>2</vt:i4>
      </vt:variant>
    </vt:vector>
  </HeadingPairs>
  <TitlesOfParts>
    <vt:vector size="13" baseType="lpstr">
      <vt:lpstr>OSNOVNA PLAČA</vt:lpstr>
      <vt:lpstr>OBRAČUNANA OSNOVNA PLAČA</vt:lpstr>
      <vt:lpstr>1-3</vt:lpstr>
      <vt:lpstr>4-6</vt:lpstr>
      <vt:lpstr>7-9</vt:lpstr>
      <vt:lpstr>10-12</vt:lpstr>
      <vt:lpstr>LETNO OBVESTILO</vt:lpstr>
      <vt:lpstr>SEZNAM 1-3</vt:lpstr>
      <vt:lpstr>SEZNAM 4-6</vt:lpstr>
      <vt:lpstr>SEZNAM 7-9</vt:lpstr>
      <vt:lpstr>SEZNAM 10-12</vt:lpstr>
      <vt:lpstr>'OBRAČUNANA OSNOVNA PLAČA'!Področje_tiskanja</vt:lpstr>
      <vt:lpstr>'OSNOVNA PLAČA'!Področje_tiskanja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Vesna Derenčin</cp:lastModifiedBy>
  <cp:lastPrinted>2008-12-24T07:38:05Z</cp:lastPrinted>
  <dcterms:created xsi:type="dcterms:W3CDTF">2007-05-31T08:52:18Z</dcterms:created>
  <dcterms:modified xsi:type="dcterms:W3CDTF">2024-01-17T12:05:02Z</dcterms:modified>
</cp:coreProperties>
</file>