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ad.sigov.si\usr\K-L\KustecM44\Documents\NOVA SPLETNA STRAN\"/>
    </mc:Choice>
  </mc:AlternateContent>
  <xr:revisionPtr revIDLastSave="0" documentId="8_{D8FED2CB-6706-45C3-8AAE-B8F8B324910B}" xr6:coauthVersionLast="47" xr6:coauthVersionMax="47" xr10:uidLastSave="{00000000-0000-0000-0000-000000000000}"/>
  <workbookProtection workbookAlgorithmName="SHA-512" workbookHashValue="CoIxn0haWdoKAuHYr8Blet8U5iXbCOxSM6GNhtAufbCm6Gj7kUBPstjSMboXwS7sGCMaZx21QQXzyXeVLTlt3g==" workbookSaltValue="d1sHItvFxN6ctY8mHQ0TcQ==" workbookSpinCount="100000" lockStructure="1"/>
  <bookViews>
    <workbookView xWindow="-120" yWindow="-120" windowWidth="25440" windowHeight="15390" xr2:uid="{00000000-000D-0000-FFFF-FFFF00000000}"/>
  </bookViews>
  <sheets>
    <sheet name="OSNOVNA PLAČA" sheetId="23" r:id="rId1"/>
    <sheet name="OBRAČUNANA OSNOVNA PLAČA" sheetId="24" r:id="rId2"/>
    <sheet name="1" sheetId="141" r:id="rId3"/>
    <sheet name="2" sheetId="142" r:id="rId4"/>
    <sheet name="3" sheetId="143" r:id="rId5"/>
    <sheet name="4" sheetId="144" r:id="rId6"/>
    <sheet name="5" sheetId="79" r:id="rId7"/>
    <sheet name="6" sheetId="145" r:id="rId8"/>
    <sheet name="7" sheetId="146" r:id="rId9"/>
    <sheet name="8" sheetId="147" r:id="rId10"/>
    <sheet name="9" sheetId="148" r:id="rId11"/>
    <sheet name="10" sheetId="149" r:id="rId12"/>
    <sheet name="11" sheetId="150" r:id="rId13"/>
    <sheet name="12" sheetId="134" r:id="rId14"/>
    <sheet name="LETNO OBVESTILO" sheetId="21" r:id="rId15"/>
    <sheet name="SEZNAM 1" sheetId="152" r:id="rId16"/>
    <sheet name="SEZNAM 2" sheetId="154" r:id="rId17"/>
    <sheet name="SEZNAM 3" sheetId="155" r:id="rId18"/>
    <sheet name="SEZNAM 4" sheetId="156" r:id="rId19"/>
    <sheet name="SEZNAM 5" sheetId="157" r:id="rId20"/>
    <sheet name="SEZNAM 6" sheetId="153" r:id="rId21"/>
    <sheet name="SEZNAM 7" sheetId="158" r:id="rId22"/>
    <sheet name="SEZNAM 8" sheetId="159" r:id="rId23"/>
    <sheet name="SEZNAM 9" sheetId="160" r:id="rId24"/>
    <sheet name="SEZNAM 10" sheetId="161" r:id="rId25"/>
    <sheet name="SEZNAM 11" sheetId="162" r:id="rId26"/>
    <sheet name="SEZNAM 12" sheetId="163" r:id="rId27"/>
  </sheets>
  <definedNames>
    <definedName name="_xlnm.Print_Area" localSheetId="2">'1'!$A$1:$S$76</definedName>
    <definedName name="_xlnm.Print_Area" localSheetId="13">'12'!$A$1:$S$76</definedName>
    <definedName name="_xlnm.Print_Area" localSheetId="3">'2'!$A$1:$S$76</definedName>
    <definedName name="_xlnm.Print_Area" localSheetId="4">'3'!$A$1:$S$76</definedName>
    <definedName name="_xlnm.Print_Area" localSheetId="5">'4'!$A$1:$S$76</definedName>
    <definedName name="_xlnm.Print_Area" localSheetId="6">'5'!$A$1:$S$76</definedName>
    <definedName name="_xlnm.Print_Area" localSheetId="14">'LETNO OBVESTILO'!$A$1:$L$38</definedName>
    <definedName name="_xlnm.Print_Area" localSheetId="1">'OBRAČUNANA OSNOVNA PLAČA'!$A$1:$K$60</definedName>
    <definedName name="_xlnm.Print_Area" localSheetId="0">'OSNOVNA PLAČA'!$A$1:$L$60</definedName>
    <definedName name="_xlnm.Print_Titles" localSheetId="2">'1'!$10:$15</definedName>
    <definedName name="_xlnm.Print_Titles" localSheetId="13">'12'!$10:$15</definedName>
    <definedName name="_xlnm.Print_Titles" localSheetId="3">'2'!$10:$15</definedName>
    <definedName name="_xlnm.Print_Titles" localSheetId="4">'3'!$10:$15</definedName>
    <definedName name="_xlnm.Print_Titles" localSheetId="5">'4'!$10:$15</definedName>
    <definedName name="_xlnm.Print_Titles" localSheetId="6">'5'!$10:$15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3" i="21" l="1"/>
  <c r="E22" i="21"/>
  <c r="G8" i="163"/>
  <c r="G8" i="162"/>
  <c r="G8" i="161"/>
  <c r="G8" i="160"/>
  <c r="G8" i="159"/>
  <c r="G8" i="158"/>
  <c r="G8" i="153"/>
  <c r="G8" i="157"/>
  <c r="G8" i="156"/>
  <c r="G8" i="155"/>
  <c r="G8" i="154"/>
  <c r="G8" i="152"/>
  <c r="K3" i="21"/>
  <c r="J3" i="21"/>
  <c r="B1" i="21"/>
  <c r="E7" i="23"/>
  <c r="F66" i="142"/>
  <c r="F66" i="141"/>
  <c r="F67" i="141" s="1"/>
  <c r="G11" i="158" l="1"/>
  <c r="G12" i="158"/>
  <c r="G13" i="158"/>
  <c r="G14" i="158"/>
  <c r="G15" i="158"/>
  <c r="G16" i="158"/>
  <c r="G17" i="158"/>
  <c r="G18" i="158"/>
  <c r="G19" i="158"/>
  <c r="G20" i="158"/>
  <c r="G21" i="158"/>
  <c r="G22" i="158"/>
  <c r="G23" i="158"/>
  <c r="G24" i="158"/>
  <c r="G25" i="158"/>
  <c r="G26" i="158"/>
  <c r="G27" i="158"/>
  <c r="G28" i="158"/>
  <c r="G29" i="158"/>
  <c r="G30" i="158"/>
  <c r="G31" i="158"/>
  <c r="G32" i="158"/>
  <c r="G33" i="158"/>
  <c r="G34" i="158"/>
  <c r="G35" i="158"/>
  <c r="G36" i="158"/>
  <c r="G37" i="158"/>
  <c r="G38" i="158"/>
  <c r="G39" i="158"/>
  <c r="G40" i="158"/>
  <c r="G41" i="158"/>
  <c r="G42" i="158"/>
  <c r="G43" i="158"/>
  <c r="G44" i="158"/>
  <c r="G45" i="158"/>
  <c r="G46" i="158"/>
  <c r="G47" i="158"/>
  <c r="G48" i="158"/>
  <c r="G49" i="158"/>
  <c r="G50" i="158"/>
  <c r="G51" i="158"/>
  <c r="G52" i="158"/>
  <c r="G53" i="158"/>
  <c r="G54" i="158"/>
  <c r="G55" i="158"/>
  <c r="G56" i="158"/>
  <c r="G57" i="158"/>
  <c r="G58" i="158"/>
  <c r="G59" i="158"/>
  <c r="G11" i="153"/>
  <c r="G12" i="153"/>
  <c r="G13" i="153"/>
  <c r="G14" i="153"/>
  <c r="G15" i="153"/>
  <c r="G16" i="153"/>
  <c r="G17" i="153"/>
  <c r="G18" i="153"/>
  <c r="G19" i="153"/>
  <c r="G20" i="153"/>
  <c r="G21" i="153"/>
  <c r="G22" i="153"/>
  <c r="G23" i="153"/>
  <c r="G24" i="153"/>
  <c r="G25" i="153"/>
  <c r="G26" i="153"/>
  <c r="G27" i="153"/>
  <c r="G28" i="153"/>
  <c r="G29" i="153"/>
  <c r="G30" i="153"/>
  <c r="G31" i="153"/>
  <c r="G32" i="153"/>
  <c r="G33" i="153"/>
  <c r="G34" i="153"/>
  <c r="G35" i="153"/>
  <c r="G36" i="153"/>
  <c r="G37" i="153"/>
  <c r="G38" i="153"/>
  <c r="G39" i="153"/>
  <c r="G40" i="153"/>
  <c r="G41" i="153"/>
  <c r="G42" i="153"/>
  <c r="G43" i="153"/>
  <c r="G44" i="153"/>
  <c r="G45" i="153"/>
  <c r="G46" i="153"/>
  <c r="G47" i="153"/>
  <c r="G48" i="153"/>
  <c r="G49" i="153"/>
  <c r="G50" i="153"/>
  <c r="G51" i="153"/>
  <c r="G52" i="153"/>
  <c r="G53" i="153"/>
  <c r="G54" i="153"/>
  <c r="G55" i="153"/>
  <c r="G56" i="153"/>
  <c r="G57" i="153"/>
  <c r="G58" i="153"/>
  <c r="G59" i="153"/>
  <c r="G11" i="157"/>
  <c r="G12" i="157"/>
  <c r="G13" i="157"/>
  <c r="G14" i="157"/>
  <c r="G15" i="157"/>
  <c r="G16" i="157"/>
  <c r="G17" i="157"/>
  <c r="G18" i="157"/>
  <c r="G19" i="157"/>
  <c r="G20" i="157"/>
  <c r="G21" i="157"/>
  <c r="G22" i="157"/>
  <c r="G23" i="157"/>
  <c r="G24" i="157"/>
  <c r="G25" i="157"/>
  <c r="G26" i="157"/>
  <c r="G27" i="157"/>
  <c r="G28" i="157"/>
  <c r="G29" i="157"/>
  <c r="G30" i="157"/>
  <c r="G31" i="157"/>
  <c r="G32" i="157"/>
  <c r="G33" i="157"/>
  <c r="G34" i="157"/>
  <c r="G35" i="157"/>
  <c r="G36" i="157"/>
  <c r="G37" i="157"/>
  <c r="G38" i="157"/>
  <c r="G39" i="157"/>
  <c r="G40" i="157"/>
  <c r="G41" i="157"/>
  <c r="G42" i="157"/>
  <c r="G43" i="157"/>
  <c r="G44" i="157"/>
  <c r="G45" i="157"/>
  <c r="G46" i="157"/>
  <c r="G47" i="157"/>
  <c r="G48" i="157"/>
  <c r="G49" i="157"/>
  <c r="G50" i="157"/>
  <c r="G51" i="157"/>
  <c r="G52" i="157"/>
  <c r="G53" i="157"/>
  <c r="G54" i="157"/>
  <c r="G55" i="157"/>
  <c r="G56" i="157"/>
  <c r="G57" i="157"/>
  <c r="G58" i="157"/>
  <c r="G59" i="157"/>
  <c r="G11" i="156"/>
  <c r="G12" i="156"/>
  <c r="G13" i="156"/>
  <c r="G14" i="156"/>
  <c r="G15" i="156"/>
  <c r="G16" i="156"/>
  <c r="G17" i="156"/>
  <c r="G18" i="156"/>
  <c r="G19" i="156"/>
  <c r="G20" i="156"/>
  <c r="G21" i="156"/>
  <c r="G22" i="156"/>
  <c r="G23" i="156"/>
  <c r="G24" i="156"/>
  <c r="G25" i="156"/>
  <c r="G26" i="156"/>
  <c r="G27" i="156"/>
  <c r="G28" i="156"/>
  <c r="G29" i="156"/>
  <c r="G30" i="156"/>
  <c r="G31" i="156"/>
  <c r="G32" i="156"/>
  <c r="G33" i="156"/>
  <c r="G34" i="156"/>
  <c r="G35" i="156"/>
  <c r="G36" i="156"/>
  <c r="G37" i="156"/>
  <c r="G38" i="156"/>
  <c r="G39" i="156"/>
  <c r="G40" i="156"/>
  <c r="G41" i="156"/>
  <c r="G42" i="156"/>
  <c r="G43" i="156"/>
  <c r="G44" i="156"/>
  <c r="G45" i="156"/>
  <c r="G46" i="156"/>
  <c r="G47" i="156"/>
  <c r="G48" i="156"/>
  <c r="G49" i="156"/>
  <c r="G50" i="156"/>
  <c r="G51" i="156"/>
  <c r="G52" i="156"/>
  <c r="G53" i="156"/>
  <c r="G54" i="156"/>
  <c r="G55" i="156"/>
  <c r="G56" i="156"/>
  <c r="G57" i="156"/>
  <c r="G58" i="156"/>
  <c r="G59" i="156"/>
  <c r="G11" i="155"/>
  <c r="G12" i="155"/>
  <c r="G13" i="155"/>
  <c r="G14" i="155"/>
  <c r="G15" i="155"/>
  <c r="G16" i="155"/>
  <c r="G17" i="155"/>
  <c r="G18" i="155"/>
  <c r="G19" i="155"/>
  <c r="G20" i="155"/>
  <c r="G21" i="155"/>
  <c r="G22" i="155"/>
  <c r="G23" i="155"/>
  <c r="G24" i="155"/>
  <c r="G25" i="155"/>
  <c r="G26" i="155"/>
  <c r="G27" i="155"/>
  <c r="G28" i="155"/>
  <c r="G29" i="155"/>
  <c r="G30" i="155"/>
  <c r="G31" i="155"/>
  <c r="G32" i="155"/>
  <c r="G33" i="155"/>
  <c r="G34" i="155"/>
  <c r="G35" i="155"/>
  <c r="G36" i="155"/>
  <c r="G37" i="155"/>
  <c r="G38" i="155"/>
  <c r="G39" i="155"/>
  <c r="G40" i="155"/>
  <c r="G41" i="155"/>
  <c r="G42" i="155"/>
  <c r="G43" i="155"/>
  <c r="G44" i="155"/>
  <c r="G45" i="155"/>
  <c r="G46" i="155"/>
  <c r="G47" i="155"/>
  <c r="G48" i="155"/>
  <c r="G49" i="155"/>
  <c r="G50" i="155"/>
  <c r="G51" i="155"/>
  <c r="G52" i="155"/>
  <c r="G53" i="155"/>
  <c r="G54" i="155"/>
  <c r="G55" i="155"/>
  <c r="G56" i="155"/>
  <c r="G57" i="155"/>
  <c r="G58" i="155"/>
  <c r="G59" i="155"/>
  <c r="G11" i="154"/>
  <c r="G12" i="154"/>
  <c r="G13" i="154"/>
  <c r="G14" i="154"/>
  <c r="G15" i="154"/>
  <c r="G16" i="154"/>
  <c r="G17" i="154"/>
  <c r="G18" i="154"/>
  <c r="G19" i="154"/>
  <c r="G20" i="154"/>
  <c r="G21" i="154"/>
  <c r="G22" i="154"/>
  <c r="G23" i="154"/>
  <c r="G24" i="154"/>
  <c r="G25" i="154"/>
  <c r="G26" i="154"/>
  <c r="G27" i="154"/>
  <c r="G28" i="154"/>
  <c r="G29" i="154"/>
  <c r="G30" i="154"/>
  <c r="G31" i="154"/>
  <c r="G32" i="154"/>
  <c r="G33" i="154"/>
  <c r="G34" i="154"/>
  <c r="G35" i="154"/>
  <c r="G36" i="154"/>
  <c r="G37" i="154"/>
  <c r="G38" i="154"/>
  <c r="G39" i="154"/>
  <c r="G40" i="154"/>
  <c r="G41" i="154"/>
  <c r="G42" i="154"/>
  <c r="G43" i="154"/>
  <c r="G44" i="154"/>
  <c r="G45" i="154"/>
  <c r="G46" i="154"/>
  <c r="G47" i="154"/>
  <c r="G48" i="154"/>
  <c r="G49" i="154"/>
  <c r="G50" i="154"/>
  <c r="G51" i="154"/>
  <c r="G52" i="154"/>
  <c r="G53" i="154"/>
  <c r="G54" i="154"/>
  <c r="G55" i="154"/>
  <c r="G56" i="154"/>
  <c r="G57" i="154"/>
  <c r="G58" i="154"/>
  <c r="G59" i="154"/>
  <c r="G10" i="154"/>
  <c r="G11" i="152"/>
  <c r="G12" i="152"/>
  <c r="G13" i="152"/>
  <c r="G14" i="152"/>
  <c r="G15" i="152"/>
  <c r="G16" i="152"/>
  <c r="G17" i="152"/>
  <c r="G18" i="152"/>
  <c r="G19" i="152"/>
  <c r="G20" i="152"/>
  <c r="G21" i="152"/>
  <c r="G22" i="152"/>
  <c r="G23" i="152"/>
  <c r="G24" i="152"/>
  <c r="G25" i="152"/>
  <c r="G26" i="152"/>
  <c r="G27" i="152"/>
  <c r="G28" i="152"/>
  <c r="G29" i="152"/>
  <c r="G30" i="152"/>
  <c r="G31" i="152"/>
  <c r="G32" i="152"/>
  <c r="G33" i="152"/>
  <c r="G34" i="152"/>
  <c r="G35" i="152"/>
  <c r="G36" i="152"/>
  <c r="G37" i="152"/>
  <c r="G38" i="152"/>
  <c r="G39" i="152"/>
  <c r="G40" i="152"/>
  <c r="G41" i="152"/>
  <c r="G42" i="152"/>
  <c r="G43" i="152"/>
  <c r="G44" i="152"/>
  <c r="G45" i="152"/>
  <c r="G46" i="152"/>
  <c r="G47" i="152"/>
  <c r="G48" i="152"/>
  <c r="G49" i="152"/>
  <c r="G50" i="152"/>
  <c r="G51" i="152"/>
  <c r="G52" i="152"/>
  <c r="G53" i="152"/>
  <c r="G54" i="152"/>
  <c r="G55" i="152"/>
  <c r="G56" i="152"/>
  <c r="G57" i="152"/>
  <c r="G58" i="152"/>
  <c r="G59" i="152"/>
  <c r="G11" i="163" l="1"/>
  <c r="G12" i="163"/>
  <c r="G13" i="163"/>
  <c r="G14" i="163"/>
  <c r="G15" i="163"/>
  <c r="G16" i="163"/>
  <c r="G17" i="163"/>
  <c r="G18" i="163"/>
  <c r="G19" i="163"/>
  <c r="G20" i="163"/>
  <c r="G21" i="163"/>
  <c r="G22" i="163"/>
  <c r="G23" i="163"/>
  <c r="G24" i="163"/>
  <c r="G25" i="163"/>
  <c r="G26" i="163"/>
  <c r="G27" i="163"/>
  <c r="G28" i="163"/>
  <c r="G29" i="163"/>
  <c r="G30" i="163"/>
  <c r="G31" i="163"/>
  <c r="G32" i="163"/>
  <c r="G33" i="163"/>
  <c r="G34" i="163"/>
  <c r="G35" i="163"/>
  <c r="G36" i="163"/>
  <c r="G37" i="163"/>
  <c r="G38" i="163"/>
  <c r="G39" i="163"/>
  <c r="G40" i="163"/>
  <c r="G41" i="163"/>
  <c r="G42" i="163"/>
  <c r="G43" i="163"/>
  <c r="G44" i="163"/>
  <c r="G45" i="163"/>
  <c r="G46" i="163"/>
  <c r="G47" i="163"/>
  <c r="G48" i="163"/>
  <c r="G49" i="163"/>
  <c r="G50" i="163"/>
  <c r="G51" i="163"/>
  <c r="G52" i="163"/>
  <c r="G53" i="163"/>
  <c r="G54" i="163"/>
  <c r="G55" i="163"/>
  <c r="G56" i="163"/>
  <c r="G57" i="163"/>
  <c r="G58" i="163"/>
  <c r="G59" i="163"/>
  <c r="G10" i="163"/>
  <c r="G11" i="162"/>
  <c r="G12" i="162"/>
  <c r="G13" i="162"/>
  <c r="G14" i="162"/>
  <c r="G15" i="162"/>
  <c r="G16" i="162"/>
  <c r="G17" i="162"/>
  <c r="G18" i="162"/>
  <c r="G19" i="162"/>
  <c r="G20" i="162"/>
  <c r="G21" i="162"/>
  <c r="G22" i="162"/>
  <c r="G23" i="162"/>
  <c r="G24" i="162"/>
  <c r="G25" i="162"/>
  <c r="G26" i="162"/>
  <c r="G27" i="162"/>
  <c r="G28" i="162"/>
  <c r="G29" i="162"/>
  <c r="G30" i="162"/>
  <c r="G31" i="162"/>
  <c r="G32" i="162"/>
  <c r="G33" i="162"/>
  <c r="G34" i="162"/>
  <c r="G35" i="162"/>
  <c r="G36" i="162"/>
  <c r="G37" i="162"/>
  <c r="G38" i="162"/>
  <c r="G39" i="162"/>
  <c r="G40" i="162"/>
  <c r="G41" i="162"/>
  <c r="G42" i="162"/>
  <c r="G43" i="162"/>
  <c r="G44" i="162"/>
  <c r="G45" i="162"/>
  <c r="G46" i="162"/>
  <c r="G47" i="162"/>
  <c r="G48" i="162"/>
  <c r="G49" i="162"/>
  <c r="G50" i="162"/>
  <c r="G51" i="162"/>
  <c r="G52" i="162"/>
  <c r="G53" i="162"/>
  <c r="G54" i="162"/>
  <c r="G55" i="162"/>
  <c r="G56" i="162"/>
  <c r="G57" i="162"/>
  <c r="G58" i="162"/>
  <c r="G59" i="162"/>
  <c r="G10" i="162"/>
  <c r="G11" i="161"/>
  <c r="G12" i="161"/>
  <c r="G13" i="161"/>
  <c r="G14" i="161"/>
  <c r="G15" i="161"/>
  <c r="G16" i="161"/>
  <c r="G17" i="161"/>
  <c r="G18" i="161"/>
  <c r="G19" i="161"/>
  <c r="G20" i="161"/>
  <c r="G21" i="161"/>
  <c r="G22" i="161"/>
  <c r="G23" i="161"/>
  <c r="G24" i="161"/>
  <c r="G25" i="161"/>
  <c r="G26" i="161"/>
  <c r="G27" i="161"/>
  <c r="G28" i="161"/>
  <c r="G29" i="161"/>
  <c r="G30" i="161"/>
  <c r="G31" i="161"/>
  <c r="G32" i="161"/>
  <c r="G33" i="161"/>
  <c r="G34" i="161"/>
  <c r="G35" i="161"/>
  <c r="G36" i="161"/>
  <c r="G37" i="161"/>
  <c r="G38" i="161"/>
  <c r="G39" i="161"/>
  <c r="G40" i="161"/>
  <c r="G41" i="161"/>
  <c r="G42" i="161"/>
  <c r="G43" i="161"/>
  <c r="G44" i="161"/>
  <c r="G45" i="161"/>
  <c r="G46" i="161"/>
  <c r="G47" i="161"/>
  <c r="G48" i="161"/>
  <c r="G49" i="161"/>
  <c r="G50" i="161"/>
  <c r="G51" i="161"/>
  <c r="G52" i="161"/>
  <c r="G53" i="161"/>
  <c r="G54" i="161"/>
  <c r="G55" i="161"/>
  <c r="G56" i="161"/>
  <c r="G57" i="161"/>
  <c r="G58" i="161"/>
  <c r="G59" i="161"/>
  <c r="G10" i="161"/>
  <c r="G11" i="160"/>
  <c r="G12" i="160"/>
  <c r="G13" i="160"/>
  <c r="G14" i="160"/>
  <c r="G15" i="160"/>
  <c r="G16" i="160"/>
  <c r="G17" i="160"/>
  <c r="G18" i="160"/>
  <c r="G19" i="160"/>
  <c r="G20" i="160"/>
  <c r="G21" i="160"/>
  <c r="G22" i="160"/>
  <c r="G23" i="160"/>
  <c r="G24" i="160"/>
  <c r="G25" i="160"/>
  <c r="G26" i="160"/>
  <c r="G27" i="160"/>
  <c r="G28" i="160"/>
  <c r="G29" i="160"/>
  <c r="G30" i="160"/>
  <c r="G31" i="160"/>
  <c r="G32" i="160"/>
  <c r="G33" i="160"/>
  <c r="G34" i="160"/>
  <c r="G35" i="160"/>
  <c r="G36" i="160"/>
  <c r="G37" i="160"/>
  <c r="G38" i="160"/>
  <c r="G39" i="160"/>
  <c r="G40" i="160"/>
  <c r="G41" i="160"/>
  <c r="G42" i="160"/>
  <c r="G43" i="160"/>
  <c r="G44" i="160"/>
  <c r="G45" i="160"/>
  <c r="G46" i="160"/>
  <c r="G47" i="160"/>
  <c r="G48" i="160"/>
  <c r="G49" i="160"/>
  <c r="G50" i="160"/>
  <c r="G51" i="160"/>
  <c r="G52" i="160"/>
  <c r="G53" i="160"/>
  <c r="G54" i="160"/>
  <c r="G55" i="160"/>
  <c r="G56" i="160"/>
  <c r="G57" i="160"/>
  <c r="G58" i="160"/>
  <c r="G59" i="160"/>
  <c r="G10" i="160"/>
  <c r="G11" i="159"/>
  <c r="G12" i="159"/>
  <c r="G13" i="159"/>
  <c r="G14" i="159"/>
  <c r="G15" i="159"/>
  <c r="G16" i="159"/>
  <c r="G17" i="159"/>
  <c r="G18" i="159"/>
  <c r="G19" i="159"/>
  <c r="G20" i="159"/>
  <c r="G21" i="159"/>
  <c r="G22" i="159"/>
  <c r="G23" i="159"/>
  <c r="G24" i="159"/>
  <c r="G25" i="159"/>
  <c r="G26" i="159"/>
  <c r="G27" i="159"/>
  <c r="G28" i="159"/>
  <c r="G29" i="159"/>
  <c r="G30" i="159"/>
  <c r="G31" i="159"/>
  <c r="G32" i="159"/>
  <c r="G33" i="159"/>
  <c r="G34" i="159"/>
  <c r="G35" i="159"/>
  <c r="G36" i="159"/>
  <c r="G37" i="159"/>
  <c r="G38" i="159"/>
  <c r="G39" i="159"/>
  <c r="G40" i="159"/>
  <c r="G41" i="159"/>
  <c r="G42" i="159"/>
  <c r="G43" i="159"/>
  <c r="G44" i="159"/>
  <c r="G45" i="159"/>
  <c r="G46" i="159"/>
  <c r="G47" i="159"/>
  <c r="G48" i="159"/>
  <c r="G49" i="159"/>
  <c r="G50" i="159"/>
  <c r="G51" i="159"/>
  <c r="G52" i="159"/>
  <c r="G53" i="159"/>
  <c r="G54" i="159"/>
  <c r="G55" i="159"/>
  <c r="G56" i="159"/>
  <c r="G57" i="159"/>
  <c r="G58" i="159"/>
  <c r="G59" i="159"/>
  <c r="G10" i="159"/>
  <c r="G10" i="158"/>
  <c r="G10" i="153"/>
  <c r="G10" i="157"/>
  <c r="G10" i="156"/>
  <c r="G10" i="155"/>
  <c r="G10" i="152"/>
  <c r="J5" i="21"/>
  <c r="H6" i="21"/>
  <c r="I6" i="21"/>
  <c r="D17" i="134"/>
  <c r="E17" i="134"/>
  <c r="D18" i="134"/>
  <c r="E18" i="134"/>
  <c r="D19" i="134"/>
  <c r="E19" i="134"/>
  <c r="D20" i="134"/>
  <c r="E20" i="134"/>
  <c r="D21" i="134"/>
  <c r="E21" i="134"/>
  <c r="D22" i="134"/>
  <c r="E22" i="134"/>
  <c r="D23" i="134"/>
  <c r="E23" i="134"/>
  <c r="D24" i="134"/>
  <c r="E24" i="134"/>
  <c r="D25" i="134"/>
  <c r="E25" i="134"/>
  <c r="D26" i="134"/>
  <c r="E26" i="134"/>
  <c r="D27" i="134"/>
  <c r="E27" i="134"/>
  <c r="D28" i="134"/>
  <c r="E28" i="134"/>
  <c r="D29" i="134"/>
  <c r="E29" i="134"/>
  <c r="D30" i="134"/>
  <c r="E30" i="134"/>
  <c r="D31" i="134"/>
  <c r="E31" i="134"/>
  <c r="D32" i="134"/>
  <c r="E32" i="134"/>
  <c r="D33" i="134"/>
  <c r="E33" i="134"/>
  <c r="D34" i="134"/>
  <c r="E34" i="134"/>
  <c r="D35" i="134"/>
  <c r="E35" i="134"/>
  <c r="D36" i="134"/>
  <c r="E36" i="134"/>
  <c r="D37" i="134"/>
  <c r="E37" i="134"/>
  <c r="D38" i="134"/>
  <c r="E38" i="134"/>
  <c r="D39" i="134"/>
  <c r="E39" i="134"/>
  <c r="D40" i="134"/>
  <c r="E40" i="134"/>
  <c r="D41" i="134"/>
  <c r="E41" i="134"/>
  <c r="D42" i="134"/>
  <c r="E42" i="134"/>
  <c r="D43" i="134"/>
  <c r="E43" i="134"/>
  <c r="D44" i="134"/>
  <c r="E44" i="134"/>
  <c r="D45" i="134"/>
  <c r="E45" i="134"/>
  <c r="D46" i="134"/>
  <c r="E46" i="134"/>
  <c r="D47" i="134"/>
  <c r="E47" i="134"/>
  <c r="D48" i="134"/>
  <c r="E48" i="134"/>
  <c r="D49" i="134"/>
  <c r="E49" i="134"/>
  <c r="D50" i="134"/>
  <c r="E50" i="134"/>
  <c r="D51" i="134"/>
  <c r="E51" i="134"/>
  <c r="D52" i="134"/>
  <c r="E52" i="134"/>
  <c r="D53" i="134"/>
  <c r="E53" i="134"/>
  <c r="D54" i="134"/>
  <c r="E54" i="134"/>
  <c r="D55" i="134"/>
  <c r="E55" i="134"/>
  <c r="D56" i="134"/>
  <c r="E56" i="134"/>
  <c r="D57" i="134"/>
  <c r="E57" i="134"/>
  <c r="D58" i="134"/>
  <c r="E58" i="134"/>
  <c r="D59" i="134"/>
  <c r="E59" i="134"/>
  <c r="D60" i="134"/>
  <c r="E60" i="134"/>
  <c r="D61" i="134"/>
  <c r="E61" i="134"/>
  <c r="D62" i="134"/>
  <c r="E62" i="134"/>
  <c r="D63" i="134"/>
  <c r="E63" i="134"/>
  <c r="D64" i="134"/>
  <c r="E64" i="134"/>
  <c r="D65" i="134"/>
  <c r="E65" i="134"/>
  <c r="E16" i="134"/>
  <c r="D16" i="134"/>
  <c r="D17" i="150"/>
  <c r="E17" i="150"/>
  <c r="D18" i="150"/>
  <c r="E18" i="150"/>
  <c r="D19" i="150"/>
  <c r="E19" i="150"/>
  <c r="D20" i="150"/>
  <c r="E20" i="150"/>
  <c r="D21" i="150"/>
  <c r="E21" i="150"/>
  <c r="D22" i="150"/>
  <c r="E22" i="150"/>
  <c r="D23" i="150"/>
  <c r="E23" i="150"/>
  <c r="D24" i="150"/>
  <c r="E24" i="150"/>
  <c r="D25" i="150"/>
  <c r="E25" i="150"/>
  <c r="D26" i="150"/>
  <c r="E26" i="150"/>
  <c r="D27" i="150"/>
  <c r="E27" i="150"/>
  <c r="D28" i="150"/>
  <c r="E28" i="150"/>
  <c r="D29" i="150"/>
  <c r="E29" i="150"/>
  <c r="D30" i="150"/>
  <c r="E30" i="150"/>
  <c r="D31" i="150"/>
  <c r="E31" i="150"/>
  <c r="D32" i="150"/>
  <c r="E32" i="150"/>
  <c r="D33" i="150"/>
  <c r="E33" i="150"/>
  <c r="D34" i="150"/>
  <c r="E34" i="150"/>
  <c r="D35" i="150"/>
  <c r="E35" i="150"/>
  <c r="D36" i="150"/>
  <c r="E36" i="150"/>
  <c r="D37" i="150"/>
  <c r="E37" i="150"/>
  <c r="D38" i="150"/>
  <c r="E38" i="150"/>
  <c r="D39" i="150"/>
  <c r="E39" i="150"/>
  <c r="D40" i="150"/>
  <c r="E40" i="150"/>
  <c r="D41" i="150"/>
  <c r="E41" i="150"/>
  <c r="D42" i="150"/>
  <c r="E42" i="150"/>
  <c r="D43" i="150"/>
  <c r="E43" i="150"/>
  <c r="D44" i="150"/>
  <c r="E44" i="150"/>
  <c r="D45" i="150"/>
  <c r="E45" i="150"/>
  <c r="D46" i="150"/>
  <c r="E46" i="150"/>
  <c r="D47" i="150"/>
  <c r="E47" i="150"/>
  <c r="D48" i="150"/>
  <c r="E48" i="150"/>
  <c r="D49" i="150"/>
  <c r="E49" i="150"/>
  <c r="D50" i="150"/>
  <c r="E50" i="150"/>
  <c r="D51" i="150"/>
  <c r="E51" i="150"/>
  <c r="D52" i="150"/>
  <c r="E52" i="150"/>
  <c r="D53" i="150"/>
  <c r="E53" i="150"/>
  <c r="D54" i="150"/>
  <c r="E54" i="150"/>
  <c r="D55" i="150"/>
  <c r="E55" i="150"/>
  <c r="D56" i="150"/>
  <c r="E56" i="150"/>
  <c r="D57" i="150"/>
  <c r="E57" i="150"/>
  <c r="D58" i="150"/>
  <c r="E58" i="150"/>
  <c r="D59" i="150"/>
  <c r="E59" i="150"/>
  <c r="D60" i="150"/>
  <c r="E60" i="150"/>
  <c r="D61" i="150"/>
  <c r="E61" i="150"/>
  <c r="D62" i="150"/>
  <c r="E62" i="150"/>
  <c r="D63" i="150"/>
  <c r="E63" i="150"/>
  <c r="D64" i="150"/>
  <c r="E64" i="150"/>
  <c r="D65" i="150"/>
  <c r="E65" i="150"/>
  <c r="E16" i="150"/>
  <c r="D16" i="150"/>
  <c r="D17" i="149"/>
  <c r="E17" i="149"/>
  <c r="D18" i="149"/>
  <c r="E18" i="149"/>
  <c r="D19" i="149"/>
  <c r="E19" i="149"/>
  <c r="D20" i="149"/>
  <c r="E20" i="149"/>
  <c r="D21" i="149"/>
  <c r="E21" i="149"/>
  <c r="D22" i="149"/>
  <c r="E22" i="149"/>
  <c r="D23" i="149"/>
  <c r="E23" i="149"/>
  <c r="D24" i="149"/>
  <c r="E24" i="149"/>
  <c r="D25" i="149"/>
  <c r="E25" i="149"/>
  <c r="D26" i="149"/>
  <c r="E26" i="149"/>
  <c r="D27" i="149"/>
  <c r="E27" i="149"/>
  <c r="D28" i="149"/>
  <c r="E28" i="149"/>
  <c r="D29" i="149"/>
  <c r="E29" i="149"/>
  <c r="D30" i="149"/>
  <c r="E30" i="149"/>
  <c r="D31" i="149"/>
  <c r="E31" i="149"/>
  <c r="D32" i="149"/>
  <c r="E32" i="149"/>
  <c r="D33" i="149"/>
  <c r="E33" i="149"/>
  <c r="D34" i="149"/>
  <c r="E34" i="149"/>
  <c r="D35" i="149"/>
  <c r="E35" i="149"/>
  <c r="D36" i="149"/>
  <c r="E36" i="149"/>
  <c r="D37" i="149"/>
  <c r="E37" i="149"/>
  <c r="D38" i="149"/>
  <c r="E38" i="149"/>
  <c r="D39" i="149"/>
  <c r="E39" i="149"/>
  <c r="D40" i="149"/>
  <c r="E40" i="149"/>
  <c r="D41" i="149"/>
  <c r="E41" i="149"/>
  <c r="D42" i="149"/>
  <c r="E42" i="149"/>
  <c r="D43" i="149"/>
  <c r="E43" i="149"/>
  <c r="D44" i="149"/>
  <c r="E44" i="149"/>
  <c r="D45" i="149"/>
  <c r="E45" i="149"/>
  <c r="D46" i="149"/>
  <c r="E46" i="149"/>
  <c r="D47" i="149"/>
  <c r="E47" i="149"/>
  <c r="D48" i="149"/>
  <c r="E48" i="149"/>
  <c r="D49" i="149"/>
  <c r="E49" i="149"/>
  <c r="D50" i="149"/>
  <c r="E50" i="149"/>
  <c r="D51" i="149"/>
  <c r="E51" i="149"/>
  <c r="D52" i="149"/>
  <c r="E52" i="149"/>
  <c r="D53" i="149"/>
  <c r="E53" i="149"/>
  <c r="D54" i="149"/>
  <c r="E54" i="149"/>
  <c r="D55" i="149"/>
  <c r="E55" i="149"/>
  <c r="D56" i="149"/>
  <c r="E56" i="149"/>
  <c r="D57" i="149"/>
  <c r="E57" i="149"/>
  <c r="D58" i="149"/>
  <c r="E58" i="149"/>
  <c r="D59" i="149"/>
  <c r="E59" i="149"/>
  <c r="D60" i="149"/>
  <c r="E60" i="149"/>
  <c r="D61" i="149"/>
  <c r="E61" i="149"/>
  <c r="D62" i="149"/>
  <c r="E62" i="149"/>
  <c r="D63" i="149"/>
  <c r="E63" i="149"/>
  <c r="D64" i="149"/>
  <c r="E64" i="149"/>
  <c r="D65" i="149"/>
  <c r="E65" i="149"/>
  <c r="E16" i="149"/>
  <c r="D16" i="149"/>
  <c r="D17" i="148"/>
  <c r="E17" i="148"/>
  <c r="D18" i="148"/>
  <c r="E18" i="148"/>
  <c r="D19" i="148"/>
  <c r="E19" i="148"/>
  <c r="D20" i="148"/>
  <c r="E20" i="148"/>
  <c r="D21" i="148"/>
  <c r="E21" i="148"/>
  <c r="D22" i="148"/>
  <c r="E22" i="148"/>
  <c r="D23" i="148"/>
  <c r="E23" i="148"/>
  <c r="D24" i="148"/>
  <c r="E24" i="148"/>
  <c r="D25" i="148"/>
  <c r="E25" i="148"/>
  <c r="D26" i="148"/>
  <c r="E26" i="148"/>
  <c r="D27" i="148"/>
  <c r="E27" i="148"/>
  <c r="D28" i="148"/>
  <c r="E28" i="148"/>
  <c r="D29" i="148"/>
  <c r="E29" i="148"/>
  <c r="D30" i="148"/>
  <c r="E30" i="148"/>
  <c r="D31" i="148"/>
  <c r="E31" i="148"/>
  <c r="D32" i="148"/>
  <c r="E32" i="148"/>
  <c r="D33" i="148"/>
  <c r="E33" i="148"/>
  <c r="D34" i="148"/>
  <c r="E34" i="148"/>
  <c r="D35" i="148"/>
  <c r="E35" i="148"/>
  <c r="D36" i="148"/>
  <c r="E36" i="148"/>
  <c r="D37" i="148"/>
  <c r="E37" i="148"/>
  <c r="D38" i="148"/>
  <c r="E38" i="148"/>
  <c r="D39" i="148"/>
  <c r="E39" i="148"/>
  <c r="D40" i="148"/>
  <c r="E40" i="148"/>
  <c r="D41" i="148"/>
  <c r="E41" i="148"/>
  <c r="D42" i="148"/>
  <c r="E42" i="148"/>
  <c r="D43" i="148"/>
  <c r="E43" i="148"/>
  <c r="D44" i="148"/>
  <c r="E44" i="148"/>
  <c r="D45" i="148"/>
  <c r="E45" i="148"/>
  <c r="D46" i="148"/>
  <c r="E46" i="148"/>
  <c r="D47" i="148"/>
  <c r="E47" i="148"/>
  <c r="D48" i="148"/>
  <c r="E48" i="148"/>
  <c r="D49" i="148"/>
  <c r="E49" i="148"/>
  <c r="D50" i="148"/>
  <c r="E50" i="148"/>
  <c r="D51" i="148"/>
  <c r="E51" i="148"/>
  <c r="D52" i="148"/>
  <c r="E52" i="148"/>
  <c r="D53" i="148"/>
  <c r="E53" i="148"/>
  <c r="D54" i="148"/>
  <c r="E54" i="148"/>
  <c r="D55" i="148"/>
  <c r="E55" i="148"/>
  <c r="D56" i="148"/>
  <c r="E56" i="148"/>
  <c r="D57" i="148"/>
  <c r="E57" i="148"/>
  <c r="D58" i="148"/>
  <c r="E58" i="148"/>
  <c r="D59" i="148"/>
  <c r="E59" i="148"/>
  <c r="D60" i="148"/>
  <c r="E60" i="148"/>
  <c r="D61" i="148"/>
  <c r="E61" i="148"/>
  <c r="D62" i="148"/>
  <c r="E62" i="148"/>
  <c r="D63" i="148"/>
  <c r="E63" i="148"/>
  <c r="D64" i="148"/>
  <c r="E64" i="148"/>
  <c r="D65" i="148"/>
  <c r="E65" i="148"/>
  <c r="E16" i="148"/>
  <c r="D16" i="148"/>
  <c r="D17" i="147"/>
  <c r="E17" i="147"/>
  <c r="D18" i="147"/>
  <c r="E18" i="147"/>
  <c r="D19" i="147"/>
  <c r="E19" i="147"/>
  <c r="D20" i="147"/>
  <c r="E20" i="147"/>
  <c r="D21" i="147"/>
  <c r="E21" i="147"/>
  <c r="D22" i="147"/>
  <c r="E22" i="147"/>
  <c r="D23" i="147"/>
  <c r="E23" i="147"/>
  <c r="D24" i="147"/>
  <c r="E24" i="147"/>
  <c r="D25" i="147"/>
  <c r="E25" i="147"/>
  <c r="D26" i="147"/>
  <c r="E26" i="147"/>
  <c r="D27" i="147"/>
  <c r="E27" i="147"/>
  <c r="D28" i="147"/>
  <c r="E28" i="147"/>
  <c r="D29" i="147"/>
  <c r="E29" i="147"/>
  <c r="D30" i="147"/>
  <c r="E30" i="147"/>
  <c r="D31" i="147"/>
  <c r="E31" i="147"/>
  <c r="D32" i="147"/>
  <c r="E32" i="147"/>
  <c r="D33" i="147"/>
  <c r="E33" i="147"/>
  <c r="D34" i="147"/>
  <c r="E34" i="147"/>
  <c r="D35" i="147"/>
  <c r="E35" i="147"/>
  <c r="D36" i="147"/>
  <c r="E36" i="147"/>
  <c r="D37" i="147"/>
  <c r="E37" i="147"/>
  <c r="D38" i="147"/>
  <c r="E38" i="147"/>
  <c r="D39" i="147"/>
  <c r="E39" i="147"/>
  <c r="D40" i="147"/>
  <c r="E40" i="147"/>
  <c r="D41" i="147"/>
  <c r="E41" i="147"/>
  <c r="D42" i="147"/>
  <c r="E42" i="147"/>
  <c r="D43" i="147"/>
  <c r="E43" i="147"/>
  <c r="D44" i="147"/>
  <c r="E44" i="147"/>
  <c r="D45" i="147"/>
  <c r="E45" i="147"/>
  <c r="D46" i="147"/>
  <c r="E46" i="147"/>
  <c r="D47" i="147"/>
  <c r="E47" i="147"/>
  <c r="D48" i="147"/>
  <c r="E48" i="147"/>
  <c r="D49" i="147"/>
  <c r="E49" i="147"/>
  <c r="D50" i="147"/>
  <c r="E50" i="147"/>
  <c r="D51" i="147"/>
  <c r="E51" i="147"/>
  <c r="D52" i="147"/>
  <c r="E52" i="147"/>
  <c r="D53" i="147"/>
  <c r="E53" i="147"/>
  <c r="D54" i="147"/>
  <c r="E54" i="147"/>
  <c r="D55" i="147"/>
  <c r="E55" i="147"/>
  <c r="D56" i="147"/>
  <c r="E56" i="147"/>
  <c r="D57" i="147"/>
  <c r="E57" i="147"/>
  <c r="D58" i="147"/>
  <c r="E58" i="147"/>
  <c r="D59" i="147"/>
  <c r="E59" i="147"/>
  <c r="D60" i="147"/>
  <c r="E60" i="147"/>
  <c r="D61" i="147"/>
  <c r="E61" i="147"/>
  <c r="D62" i="147"/>
  <c r="E62" i="147"/>
  <c r="D63" i="147"/>
  <c r="E63" i="147"/>
  <c r="D64" i="147"/>
  <c r="E64" i="147"/>
  <c r="D65" i="147"/>
  <c r="E65" i="147"/>
  <c r="E16" i="147"/>
  <c r="D16" i="147"/>
  <c r="D17" i="146"/>
  <c r="E17" i="146"/>
  <c r="D18" i="146"/>
  <c r="E18" i="146"/>
  <c r="D19" i="146"/>
  <c r="E19" i="146"/>
  <c r="D20" i="146"/>
  <c r="E20" i="146"/>
  <c r="D21" i="146"/>
  <c r="E21" i="146"/>
  <c r="D22" i="146"/>
  <c r="E22" i="146"/>
  <c r="D23" i="146"/>
  <c r="E23" i="146"/>
  <c r="D24" i="146"/>
  <c r="E24" i="146"/>
  <c r="D25" i="146"/>
  <c r="E25" i="146"/>
  <c r="D26" i="146"/>
  <c r="E26" i="146"/>
  <c r="D27" i="146"/>
  <c r="E27" i="146"/>
  <c r="D28" i="146"/>
  <c r="E28" i="146"/>
  <c r="D29" i="146"/>
  <c r="E29" i="146"/>
  <c r="D30" i="146"/>
  <c r="E30" i="146"/>
  <c r="D31" i="146"/>
  <c r="E31" i="146"/>
  <c r="D32" i="146"/>
  <c r="E32" i="146"/>
  <c r="D33" i="146"/>
  <c r="E33" i="146"/>
  <c r="D34" i="146"/>
  <c r="E34" i="146"/>
  <c r="D35" i="146"/>
  <c r="E35" i="146"/>
  <c r="D36" i="146"/>
  <c r="E36" i="146"/>
  <c r="D37" i="146"/>
  <c r="E37" i="146"/>
  <c r="D38" i="146"/>
  <c r="E38" i="146"/>
  <c r="D39" i="146"/>
  <c r="E39" i="146"/>
  <c r="D40" i="146"/>
  <c r="E40" i="146"/>
  <c r="D41" i="146"/>
  <c r="E41" i="146"/>
  <c r="D42" i="146"/>
  <c r="E42" i="146"/>
  <c r="D43" i="146"/>
  <c r="E43" i="146"/>
  <c r="D44" i="146"/>
  <c r="E44" i="146"/>
  <c r="D45" i="146"/>
  <c r="E45" i="146"/>
  <c r="D46" i="146"/>
  <c r="E46" i="146"/>
  <c r="D47" i="146"/>
  <c r="E47" i="146"/>
  <c r="D48" i="146"/>
  <c r="E48" i="146"/>
  <c r="D49" i="146"/>
  <c r="E49" i="146"/>
  <c r="D50" i="146"/>
  <c r="E50" i="146"/>
  <c r="D51" i="146"/>
  <c r="E51" i="146"/>
  <c r="D52" i="146"/>
  <c r="E52" i="146"/>
  <c r="D53" i="146"/>
  <c r="E53" i="146"/>
  <c r="D54" i="146"/>
  <c r="E54" i="146"/>
  <c r="D55" i="146"/>
  <c r="E55" i="146"/>
  <c r="D56" i="146"/>
  <c r="E56" i="146"/>
  <c r="D57" i="146"/>
  <c r="E57" i="146"/>
  <c r="D58" i="146"/>
  <c r="E58" i="146"/>
  <c r="D59" i="146"/>
  <c r="E59" i="146"/>
  <c r="D60" i="146"/>
  <c r="E60" i="146"/>
  <c r="D61" i="146"/>
  <c r="E61" i="146"/>
  <c r="D62" i="146"/>
  <c r="E62" i="146"/>
  <c r="D63" i="146"/>
  <c r="E63" i="146"/>
  <c r="D64" i="146"/>
  <c r="E64" i="146"/>
  <c r="D65" i="146"/>
  <c r="E65" i="146"/>
  <c r="E16" i="146"/>
  <c r="D16" i="146"/>
  <c r="D17" i="145"/>
  <c r="E17" i="145"/>
  <c r="D18" i="145"/>
  <c r="E18" i="145"/>
  <c r="D19" i="145"/>
  <c r="E19" i="145"/>
  <c r="D20" i="145"/>
  <c r="E20" i="145"/>
  <c r="D21" i="145"/>
  <c r="E21" i="145"/>
  <c r="D22" i="145"/>
  <c r="E22" i="145"/>
  <c r="D23" i="145"/>
  <c r="E23" i="145"/>
  <c r="D24" i="145"/>
  <c r="E24" i="145"/>
  <c r="D25" i="145"/>
  <c r="E25" i="145"/>
  <c r="D26" i="145"/>
  <c r="E26" i="145"/>
  <c r="D27" i="145"/>
  <c r="E27" i="145"/>
  <c r="D28" i="145"/>
  <c r="E28" i="145"/>
  <c r="D29" i="145"/>
  <c r="E29" i="145"/>
  <c r="D30" i="145"/>
  <c r="E30" i="145"/>
  <c r="D31" i="145"/>
  <c r="E31" i="145"/>
  <c r="D32" i="145"/>
  <c r="E32" i="145"/>
  <c r="D33" i="145"/>
  <c r="E33" i="145"/>
  <c r="D34" i="145"/>
  <c r="E34" i="145"/>
  <c r="D35" i="145"/>
  <c r="E35" i="145"/>
  <c r="D36" i="145"/>
  <c r="E36" i="145"/>
  <c r="D37" i="145"/>
  <c r="E37" i="145"/>
  <c r="D38" i="145"/>
  <c r="E38" i="145"/>
  <c r="D39" i="145"/>
  <c r="E39" i="145"/>
  <c r="D40" i="145"/>
  <c r="E40" i="145"/>
  <c r="D41" i="145"/>
  <c r="E41" i="145"/>
  <c r="D42" i="145"/>
  <c r="E42" i="145"/>
  <c r="D43" i="145"/>
  <c r="E43" i="145"/>
  <c r="D44" i="145"/>
  <c r="E44" i="145"/>
  <c r="D45" i="145"/>
  <c r="E45" i="145"/>
  <c r="D46" i="145"/>
  <c r="E46" i="145"/>
  <c r="D47" i="145"/>
  <c r="E47" i="145"/>
  <c r="D48" i="145"/>
  <c r="E48" i="145"/>
  <c r="D49" i="145"/>
  <c r="E49" i="145"/>
  <c r="D50" i="145"/>
  <c r="E50" i="145"/>
  <c r="D51" i="145"/>
  <c r="E51" i="145"/>
  <c r="D52" i="145"/>
  <c r="E52" i="145"/>
  <c r="D53" i="145"/>
  <c r="E53" i="145"/>
  <c r="D54" i="145"/>
  <c r="E54" i="145"/>
  <c r="D55" i="145"/>
  <c r="E55" i="145"/>
  <c r="D56" i="145"/>
  <c r="E56" i="145"/>
  <c r="D57" i="145"/>
  <c r="E57" i="145"/>
  <c r="D58" i="145"/>
  <c r="E58" i="145"/>
  <c r="D59" i="145"/>
  <c r="E59" i="145"/>
  <c r="D60" i="145"/>
  <c r="E60" i="145"/>
  <c r="D61" i="145"/>
  <c r="E61" i="145"/>
  <c r="D62" i="145"/>
  <c r="E62" i="145"/>
  <c r="D63" i="145"/>
  <c r="E63" i="145"/>
  <c r="D64" i="145"/>
  <c r="E64" i="145"/>
  <c r="D65" i="145"/>
  <c r="E65" i="145"/>
  <c r="E16" i="145"/>
  <c r="D16" i="145"/>
  <c r="D17" i="79"/>
  <c r="E17" i="79"/>
  <c r="D18" i="79"/>
  <c r="E18" i="79"/>
  <c r="D19" i="79"/>
  <c r="E19" i="79"/>
  <c r="D20" i="79"/>
  <c r="E20" i="79"/>
  <c r="D21" i="79"/>
  <c r="E21" i="79"/>
  <c r="D22" i="79"/>
  <c r="E22" i="79"/>
  <c r="D23" i="79"/>
  <c r="E23" i="79"/>
  <c r="D24" i="79"/>
  <c r="E24" i="79"/>
  <c r="D25" i="79"/>
  <c r="E25" i="79"/>
  <c r="D26" i="79"/>
  <c r="E26" i="79"/>
  <c r="D27" i="79"/>
  <c r="E27" i="79"/>
  <c r="D28" i="79"/>
  <c r="E28" i="79"/>
  <c r="D29" i="79"/>
  <c r="E29" i="79"/>
  <c r="D30" i="79"/>
  <c r="E30" i="79"/>
  <c r="D31" i="79"/>
  <c r="E31" i="79"/>
  <c r="D32" i="79"/>
  <c r="E32" i="79"/>
  <c r="D33" i="79"/>
  <c r="E33" i="79"/>
  <c r="D34" i="79"/>
  <c r="E34" i="79"/>
  <c r="D35" i="79"/>
  <c r="E35" i="79"/>
  <c r="D36" i="79"/>
  <c r="E36" i="79"/>
  <c r="D37" i="79"/>
  <c r="E37" i="79"/>
  <c r="D38" i="79"/>
  <c r="E38" i="79"/>
  <c r="D39" i="79"/>
  <c r="E39" i="79"/>
  <c r="D40" i="79"/>
  <c r="E40" i="79"/>
  <c r="D41" i="79"/>
  <c r="E41" i="79"/>
  <c r="D42" i="79"/>
  <c r="E42" i="79"/>
  <c r="D43" i="79"/>
  <c r="E43" i="79"/>
  <c r="D44" i="79"/>
  <c r="E44" i="79"/>
  <c r="D45" i="79"/>
  <c r="E45" i="79"/>
  <c r="D46" i="79"/>
  <c r="E46" i="79"/>
  <c r="D47" i="79"/>
  <c r="E47" i="79"/>
  <c r="D48" i="79"/>
  <c r="E48" i="79"/>
  <c r="D49" i="79"/>
  <c r="E49" i="79"/>
  <c r="D50" i="79"/>
  <c r="E50" i="79"/>
  <c r="D51" i="79"/>
  <c r="E51" i="79"/>
  <c r="D52" i="79"/>
  <c r="E52" i="79"/>
  <c r="D53" i="79"/>
  <c r="E53" i="79"/>
  <c r="D54" i="79"/>
  <c r="E54" i="79"/>
  <c r="D55" i="79"/>
  <c r="E55" i="79"/>
  <c r="D56" i="79"/>
  <c r="E56" i="79"/>
  <c r="D57" i="79"/>
  <c r="E57" i="79"/>
  <c r="D58" i="79"/>
  <c r="E58" i="79"/>
  <c r="D59" i="79"/>
  <c r="E59" i="79"/>
  <c r="D60" i="79"/>
  <c r="E60" i="79"/>
  <c r="D61" i="79"/>
  <c r="E61" i="79"/>
  <c r="D62" i="79"/>
  <c r="E62" i="79"/>
  <c r="D63" i="79"/>
  <c r="E63" i="79"/>
  <c r="D64" i="79"/>
  <c r="E64" i="79"/>
  <c r="D65" i="79"/>
  <c r="E65" i="79"/>
  <c r="E16" i="79"/>
  <c r="D16" i="79"/>
  <c r="D17" i="144"/>
  <c r="E17" i="144"/>
  <c r="D18" i="144"/>
  <c r="E18" i="144"/>
  <c r="D19" i="144"/>
  <c r="E19" i="144"/>
  <c r="D20" i="144"/>
  <c r="E20" i="144"/>
  <c r="D21" i="144"/>
  <c r="E21" i="144"/>
  <c r="D22" i="144"/>
  <c r="E22" i="144"/>
  <c r="D23" i="144"/>
  <c r="E23" i="144"/>
  <c r="D24" i="144"/>
  <c r="E24" i="144"/>
  <c r="D25" i="144"/>
  <c r="E25" i="144"/>
  <c r="D26" i="144"/>
  <c r="E26" i="144"/>
  <c r="D27" i="144"/>
  <c r="E27" i="144"/>
  <c r="D28" i="144"/>
  <c r="E28" i="144"/>
  <c r="D29" i="144"/>
  <c r="E29" i="144"/>
  <c r="D30" i="144"/>
  <c r="E30" i="144"/>
  <c r="D31" i="144"/>
  <c r="E31" i="144"/>
  <c r="D32" i="144"/>
  <c r="E32" i="144"/>
  <c r="D33" i="144"/>
  <c r="E33" i="144"/>
  <c r="D34" i="144"/>
  <c r="E34" i="144"/>
  <c r="D35" i="144"/>
  <c r="E35" i="144"/>
  <c r="D36" i="144"/>
  <c r="E36" i="144"/>
  <c r="D37" i="144"/>
  <c r="E37" i="144"/>
  <c r="D38" i="144"/>
  <c r="E38" i="144"/>
  <c r="D39" i="144"/>
  <c r="E39" i="144"/>
  <c r="D40" i="144"/>
  <c r="E40" i="144"/>
  <c r="D41" i="144"/>
  <c r="E41" i="144"/>
  <c r="D42" i="144"/>
  <c r="E42" i="144"/>
  <c r="D43" i="144"/>
  <c r="E43" i="144"/>
  <c r="D44" i="144"/>
  <c r="E44" i="144"/>
  <c r="D45" i="144"/>
  <c r="E45" i="144"/>
  <c r="D46" i="144"/>
  <c r="E46" i="144"/>
  <c r="D47" i="144"/>
  <c r="E47" i="144"/>
  <c r="D48" i="144"/>
  <c r="E48" i="144"/>
  <c r="D49" i="144"/>
  <c r="E49" i="144"/>
  <c r="D50" i="144"/>
  <c r="E50" i="144"/>
  <c r="D51" i="144"/>
  <c r="E51" i="144"/>
  <c r="D52" i="144"/>
  <c r="E52" i="144"/>
  <c r="D53" i="144"/>
  <c r="E53" i="144"/>
  <c r="D54" i="144"/>
  <c r="E54" i="144"/>
  <c r="D55" i="144"/>
  <c r="E55" i="144"/>
  <c r="D56" i="144"/>
  <c r="E56" i="144"/>
  <c r="D57" i="144"/>
  <c r="E57" i="144"/>
  <c r="D58" i="144"/>
  <c r="E58" i="144"/>
  <c r="D59" i="144"/>
  <c r="E59" i="144"/>
  <c r="D60" i="144"/>
  <c r="E60" i="144"/>
  <c r="D61" i="144"/>
  <c r="E61" i="144"/>
  <c r="D62" i="144"/>
  <c r="E62" i="144"/>
  <c r="D63" i="144"/>
  <c r="E63" i="144"/>
  <c r="D64" i="144"/>
  <c r="E64" i="144"/>
  <c r="D65" i="144"/>
  <c r="E65" i="144"/>
  <c r="E16" i="144"/>
  <c r="D16" i="144"/>
  <c r="D17" i="143"/>
  <c r="E17" i="143"/>
  <c r="D18" i="143"/>
  <c r="E18" i="143"/>
  <c r="D19" i="143"/>
  <c r="E19" i="143"/>
  <c r="D20" i="143"/>
  <c r="E20" i="143"/>
  <c r="D21" i="143"/>
  <c r="E21" i="143"/>
  <c r="D22" i="143"/>
  <c r="E22" i="143"/>
  <c r="D23" i="143"/>
  <c r="E23" i="143"/>
  <c r="D24" i="143"/>
  <c r="E24" i="143"/>
  <c r="D25" i="143"/>
  <c r="E25" i="143"/>
  <c r="D26" i="143"/>
  <c r="E26" i="143"/>
  <c r="D27" i="143"/>
  <c r="E27" i="143"/>
  <c r="D28" i="143"/>
  <c r="E28" i="143"/>
  <c r="D29" i="143"/>
  <c r="E29" i="143"/>
  <c r="D30" i="143"/>
  <c r="E30" i="143"/>
  <c r="D31" i="143"/>
  <c r="E31" i="143"/>
  <c r="D32" i="143"/>
  <c r="E32" i="143"/>
  <c r="D33" i="143"/>
  <c r="E33" i="143"/>
  <c r="D34" i="143"/>
  <c r="E34" i="143"/>
  <c r="D35" i="143"/>
  <c r="E35" i="143"/>
  <c r="D36" i="143"/>
  <c r="E36" i="143"/>
  <c r="D37" i="143"/>
  <c r="E37" i="143"/>
  <c r="D38" i="143"/>
  <c r="E38" i="143"/>
  <c r="D39" i="143"/>
  <c r="E39" i="143"/>
  <c r="D40" i="143"/>
  <c r="E40" i="143"/>
  <c r="D41" i="143"/>
  <c r="E41" i="143"/>
  <c r="D42" i="143"/>
  <c r="E42" i="143"/>
  <c r="D43" i="143"/>
  <c r="E43" i="143"/>
  <c r="D44" i="143"/>
  <c r="E44" i="143"/>
  <c r="D45" i="143"/>
  <c r="E45" i="143"/>
  <c r="D46" i="143"/>
  <c r="E46" i="143"/>
  <c r="D47" i="143"/>
  <c r="E47" i="143"/>
  <c r="D48" i="143"/>
  <c r="E48" i="143"/>
  <c r="D49" i="143"/>
  <c r="E49" i="143"/>
  <c r="D50" i="143"/>
  <c r="E50" i="143"/>
  <c r="D51" i="143"/>
  <c r="E51" i="143"/>
  <c r="D52" i="143"/>
  <c r="E52" i="143"/>
  <c r="D53" i="143"/>
  <c r="E53" i="143"/>
  <c r="D54" i="143"/>
  <c r="E54" i="143"/>
  <c r="D55" i="143"/>
  <c r="E55" i="143"/>
  <c r="D56" i="143"/>
  <c r="E56" i="143"/>
  <c r="D57" i="143"/>
  <c r="E57" i="143"/>
  <c r="D58" i="143"/>
  <c r="E58" i="143"/>
  <c r="D59" i="143"/>
  <c r="E59" i="143"/>
  <c r="D60" i="143"/>
  <c r="E60" i="143"/>
  <c r="D61" i="143"/>
  <c r="E61" i="143"/>
  <c r="D62" i="143"/>
  <c r="E62" i="143"/>
  <c r="D63" i="143"/>
  <c r="E63" i="143"/>
  <c r="D64" i="143"/>
  <c r="E64" i="143"/>
  <c r="D65" i="143"/>
  <c r="E65" i="143"/>
  <c r="E16" i="143"/>
  <c r="D16" i="143"/>
  <c r="D17" i="142"/>
  <c r="E17" i="142"/>
  <c r="D18" i="142"/>
  <c r="E18" i="142"/>
  <c r="D19" i="142"/>
  <c r="E19" i="142"/>
  <c r="D20" i="142"/>
  <c r="E20" i="142"/>
  <c r="D21" i="142"/>
  <c r="E21" i="142"/>
  <c r="D22" i="142"/>
  <c r="E22" i="142"/>
  <c r="D23" i="142"/>
  <c r="E23" i="142"/>
  <c r="D24" i="142"/>
  <c r="E24" i="142"/>
  <c r="D25" i="142"/>
  <c r="E25" i="142"/>
  <c r="D26" i="142"/>
  <c r="E26" i="142"/>
  <c r="D27" i="142"/>
  <c r="E27" i="142"/>
  <c r="D28" i="142"/>
  <c r="E28" i="142"/>
  <c r="D29" i="142"/>
  <c r="E29" i="142"/>
  <c r="D30" i="142"/>
  <c r="E30" i="142"/>
  <c r="D31" i="142"/>
  <c r="E31" i="142"/>
  <c r="D32" i="142"/>
  <c r="E32" i="142"/>
  <c r="D33" i="142"/>
  <c r="E33" i="142"/>
  <c r="D34" i="142"/>
  <c r="E34" i="142"/>
  <c r="D35" i="142"/>
  <c r="E35" i="142"/>
  <c r="D36" i="142"/>
  <c r="E36" i="142"/>
  <c r="D37" i="142"/>
  <c r="E37" i="142"/>
  <c r="D38" i="142"/>
  <c r="E38" i="142"/>
  <c r="D39" i="142"/>
  <c r="E39" i="142"/>
  <c r="D40" i="142"/>
  <c r="E40" i="142"/>
  <c r="D41" i="142"/>
  <c r="E41" i="142"/>
  <c r="D42" i="142"/>
  <c r="E42" i="142"/>
  <c r="D43" i="142"/>
  <c r="E43" i="142"/>
  <c r="D44" i="142"/>
  <c r="E44" i="142"/>
  <c r="D45" i="142"/>
  <c r="E45" i="142"/>
  <c r="D46" i="142"/>
  <c r="E46" i="142"/>
  <c r="D47" i="142"/>
  <c r="E47" i="142"/>
  <c r="D48" i="142"/>
  <c r="E48" i="142"/>
  <c r="D49" i="142"/>
  <c r="E49" i="142"/>
  <c r="D50" i="142"/>
  <c r="E50" i="142"/>
  <c r="D51" i="142"/>
  <c r="E51" i="142"/>
  <c r="D52" i="142"/>
  <c r="E52" i="142"/>
  <c r="D53" i="142"/>
  <c r="E53" i="142"/>
  <c r="D54" i="142"/>
  <c r="E54" i="142"/>
  <c r="D55" i="142"/>
  <c r="E55" i="142"/>
  <c r="D56" i="142"/>
  <c r="E56" i="142"/>
  <c r="D57" i="142"/>
  <c r="E57" i="142"/>
  <c r="D58" i="142"/>
  <c r="E58" i="142"/>
  <c r="D59" i="142"/>
  <c r="E59" i="142"/>
  <c r="D60" i="142"/>
  <c r="E60" i="142"/>
  <c r="D61" i="142"/>
  <c r="E61" i="142"/>
  <c r="D62" i="142"/>
  <c r="E62" i="142"/>
  <c r="D63" i="142"/>
  <c r="E63" i="142"/>
  <c r="D64" i="142"/>
  <c r="E64" i="142"/>
  <c r="D65" i="142"/>
  <c r="E65" i="142"/>
  <c r="E16" i="142"/>
  <c r="D16" i="142"/>
  <c r="D17" i="141"/>
  <c r="E17" i="141"/>
  <c r="D18" i="141"/>
  <c r="E18" i="141"/>
  <c r="D19" i="141"/>
  <c r="E19" i="141"/>
  <c r="D20" i="141"/>
  <c r="E20" i="141"/>
  <c r="D21" i="141"/>
  <c r="E21" i="141"/>
  <c r="D22" i="141"/>
  <c r="E22" i="141"/>
  <c r="D23" i="141"/>
  <c r="E23" i="141"/>
  <c r="D24" i="141"/>
  <c r="E24" i="141"/>
  <c r="D25" i="141"/>
  <c r="E25" i="141"/>
  <c r="D26" i="141"/>
  <c r="E26" i="141"/>
  <c r="D27" i="141"/>
  <c r="E27" i="141"/>
  <c r="D28" i="141"/>
  <c r="E28" i="141"/>
  <c r="D29" i="141"/>
  <c r="E29" i="141"/>
  <c r="D30" i="141"/>
  <c r="E30" i="141"/>
  <c r="D31" i="141"/>
  <c r="E31" i="141"/>
  <c r="D32" i="141"/>
  <c r="E32" i="141"/>
  <c r="D33" i="141"/>
  <c r="E33" i="141"/>
  <c r="D34" i="141"/>
  <c r="E34" i="141"/>
  <c r="D35" i="141"/>
  <c r="E35" i="141"/>
  <c r="D36" i="141"/>
  <c r="E36" i="141"/>
  <c r="D37" i="141"/>
  <c r="E37" i="141"/>
  <c r="D38" i="141"/>
  <c r="E38" i="141"/>
  <c r="D39" i="141"/>
  <c r="E39" i="141"/>
  <c r="D40" i="141"/>
  <c r="E40" i="141"/>
  <c r="D41" i="141"/>
  <c r="E41" i="141"/>
  <c r="D42" i="141"/>
  <c r="E42" i="141"/>
  <c r="D43" i="141"/>
  <c r="E43" i="141"/>
  <c r="D44" i="141"/>
  <c r="E44" i="141"/>
  <c r="D45" i="141"/>
  <c r="E45" i="141"/>
  <c r="D46" i="141"/>
  <c r="E46" i="141"/>
  <c r="D47" i="141"/>
  <c r="E47" i="141"/>
  <c r="D48" i="141"/>
  <c r="E48" i="141"/>
  <c r="D49" i="141"/>
  <c r="E49" i="141"/>
  <c r="D50" i="141"/>
  <c r="E50" i="141"/>
  <c r="D51" i="141"/>
  <c r="E51" i="141"/>
  <c r="D52" i="141"/>
  <c r="E52" i="141"/>
  <c r="D53" i="141"/>
  <c r="E53" i="141"/>
  <c r="D54" i="141"/>
  <c r="E54" i="141"/>
  <c r="D55" i="141"/>
  <c r="E55" i="141"/>
  <c r="D56" i="141"/>
  <c r="E56" i="141"/>
  <c r="D57" i="141"/>
  <c r="E57" i="141"/>
  <c r="D58" i="141"/>
  <c r="E58" i="141"/>
  <c r="D59" i="141"/>
  <c r="E59" i="141"/>
  <c r="D60" i="141"/>
  <c r="E60" i="141"/>
  <c r="D61" i="141"/>
  <c r="E61" i="141"/>
  <c r="D62" i="141"/>
  <c r="E62" i="141"/>
  <c r="D63" i="141"/>
  <c r="E63" i="141"/>
  <c r="D64" i="141"/>
  <c r="E64" i="141"/>
  <c r="D65" i="141"/>
  <c r="E65" i="141"/>
  <c r="E16" i="141"/>
  <c r="D16" i="141"/>
  <c r="D10" i="24"/>
  <c r="F59" i="163" l="1"/>
  <c r="F58" i="163"/>
  <c r="F57" i="163"/>
  <c r="F56" i="163"/>
  <c r="F55" i="163"/>
  <c r="F54" i="163"/>
  <c r="F53" i="163"/>
  <c r="F52" i="163"/>
  <c r="F51" i="163"/>
  <c r="F50" i="163"/>
  <c r="F49" i="163"/>
  <c r="F48" i="163"/>
  <c r="F47" i="163"/>
  <c r="F46" i="163"/>
  <c r="F45" i="163"/>
  <c r="F44" i="163"/>
  <c r="F43" i="163"/>
  <c r="F42" i="163"/>
  <c r="F41" i="163"/>
  <c r="F40" i="163"/>
  <c r="F39" i="163"/>
  <c r="F38" i="163"/>
  <c r="F37" i="163"/>
  <c r="F36" i="163"/>
  <c r="F35" i="163"/>
  <c r="F34" i="163"/>
  <c r="F33" i="163"/>
  <c r="F32" i="163"/>
  <c r="F31" i="163"/>
  <c r="F30" i="163"/>
  <c r="F29" i="163"/>
  <c r="F28" i="163"/>
  <c r="F27" i="163"/>
  <c r="F26" i="163"/>
  <c r="F25" i="163"/>
  <c r="F24" i="163"/>
  <c r="F23" i="163"/>
  <c r="F22" i="163"/>
  <c r="F21" i="163"/>
  <c r="F20" i="163"/>
  <c r="F19" i="163"/>
  <c r="F18" i="163"/>
  <c r="F17" i="163"/>
  <c r="F16" i="163"/>
  <c r="F15" i="163"/>
  <c r="F14" i="163"/>
  <c r="F13" i="163"/>
  <c r="F12" i="163"/>
  <c r="F11" i="163"/>
  <c r="F10" i="163"/>
  <c r="F59" i="162"/>
  <c r="F58" i="162"/>
  <c r="F57" i="162"/>
  <c r="F56" i="162"/>
  <c r="F55" i="162"/>
  <c r="F54" i="162"/>
  <c r="F53" i="162"/>
  <c r="F52" i="162"/>
  <c r="F51" i="162"/>
  <c r="F50" i="162"/>
  <c r="F49" i="162"/>
  <c r="F48" i="162"/>
  <c r="F47" i="162"/>
  <c r="F46" i="162"/>
  <c r="F45" i="162"/>
  <c r="F44" i="162"/>
  <c r="F43" i="162"/>
  <c r="F42" i="162"/>
  <c r="F41" i="162"/>
  <c r="F40" i="162"/>
  <c r="F39" i="162"/>
  <c r="F38" i="162"/>
  <c r="F37" i="162"/>
  <c r="F36" i="162"/>
  <c r="F35" i="162"/>
  <c r="F34" i="162"/>
  <c r="F33" i="162"/>
  <c r="F32" i="162"/>
  <c r="F31" i="162"/>
  <c r="F30" i="162"/>
  <c r="F29" i="162"/>
  <c r="F28" i="162"/>
  <c r="F27" i="162"/>
  <c r="F26" i="162"/>
  <c r="F25" i="162"/>
  <c r="F24" i="162"/>
  <c r="F23" i="162"/>
  <c r="F22" i="162"/>
  <c r="F21" i="162"/>
  <c r="F20" i="162"/>
  <c r="F19" i="162"/>
  <c r="F18" i="162"/>
  <c r="F17" i="162"/>
  <c r="F16" i="162"/>
  <c r="F15" i="162"/>
  <c r="F14" i="162"/>
  <c r="F13" i="162"/>
  <c r="F12" i="162"/>
  <c r="F11" i="162"/>
  <c r="F10" i="162"/>
  <c r="F59" i="161"/>
  <c r="F58" i="161"/>
  <c r="F57" i="161"/>
  <c r="F56" i="161"/>
  <c r="F55" i="161"/>
  <c r="F54" i="161"/>
  <c r="F53" i="161"/>
  <c r="F52" i="161"/>
  <c r="F51" i="161"/>
  <c r="F50" i="161"/>
  <c r="F49" i="161"/>
  <c r="F48" i="161"/>
  <c r="F47" i="161"/>
  <c r="F46" i="161"/>
  <c r="F45" i="161"/>
  <c r="F44" i="161"/>
  <c r="F43" i="161"/>
  <c r="F42" i="161"/>
  <c r="F41" i="161"/>
  <c r="F40" i="161"/>
  <c r="F39" i="161"/>
  <c r="F38" i="161"/>
  <c r="F37" i="161"/>
  <c r="F36" i="161"/>
  <c r="F35" i="161"/>
  <c r="F34" i="161"/>
  <c r="F33" i="161"/>
  <c r="F32" i="161"/>
  <c r="F31" i="161"/>
  <c r="F30" i="161"/>
  <c r="F29" i="161"/>
  <c r="F28" i="161"/>
  <c r="F27" i="161"/>
  <c r="F26" i="161"/>
  <c r="F25" i="161"/>
  <c r="F24" i="161"/>
  <c r="F23" i="161"/>
  <c r="F22" i="161"/>
  <c r="F21" i="161"/>
  <c r="F20" i="161"/>
  <c r="F19" i="161"/>
  <c r="F18" i="161"/>
  <c r="F17" i="161"/>
  <c r="F16" i="161"/>
  <c r="F15" i="161"/>
  <c r="F14" i="161"/>
  <c r="F13" i="161"/>
  <c r="F12" i="161"/>
  <c r="F11" i="161"/>
  <c r="F10" i="161"/>
  <c r="F59" i="160"/>
  <c r="F58" i="160"/>
  <c r="F57" i="160"/>
  <c r="F56" i="160"/>
  <c r="F55" i="160"/>
  <c r="F54" i="160"/>
  <c r="F53" i="160"/>
  <c r="F52" i="160"/>
  <c r="F51" i="160"/>
  <c r="F50" i="160"/>
  <c r="F49" i="160"/>
  <c r="F48" i="160"/>
  <c r="F47" i="160"/>
  <c r="F46" i="160"/>
  <c r="F45" i="160"/>
  <c r="F44" i="160"/>
  <c r="F43" i="160"/>
  <c r="F42" i="160"/>
  <c r="F41" i="160"/>
  <c r="F40" i="160"/>
  <c r="F39" i="160"/>
  <c r="F38" i="160"/>
  <c r="F37" i="160"/>
  <c r="F36" i="160"/>
  <c r="F35" i="160"/>
  <c r="F34" i="160"/>
  <c r="F33" i="160"/>
  <c r="F32" i="160"/>
  <c r="F31" i="160"/>
  <c r="F30" i="160"/>
  <c r="F29" i="160"/>
  <c r="F28" i="160"/>
  <c r="F27" i="160"/>
  <c r="F26" i="160"/>
  <c r="F25" i="160"/>
  <c r="F24" i="160"/>
  <c r="F23" i="160"/>
  <c r="F22" i="160"/>
  <c r="F21" i="160"/>
  <c r="F20" i="160"/>
  <c r="F19" i="160"/>
  <c r="F18" i="160"/>
  <c r="F17" i="160"/>
  <c r="F16" i="160"/>
  <c r="F15" i="160"/>
  <c r="F14" i="160"/>
  <c r="F13" i="160"/>
  <c r="F12" i="160"/>
  <c r="F11" i="160"/>
  <c r="F10" i="160"/>
  <c r="F59" i="159"/>
  <c r="F58" i="159"/>
  <c r="F57" i="159"/>
  <c r="F56" i="159"/>
  <c r="F55" i="159"/>
  <c r="F54" i="159"/>
  <c r="F53" i="159"/>
  <c r="F52" i="159"/>
  <c r="F51" i="159"/>
  <c r="F50" i="159"/>
  <c r="F49" i="159"/>
  <c r="F48" i="159"/>
  <c r="F47" i="159"/>
  <c r="F46" i="159"/>
  <c r="F45" i="159"/>
  <c r="F44" i="159"/>
  <c r="F43" i="159"/>
  <c r="F42" i="159"/>
  <c r="F41" i="159"/>
  <c r="F40" i="159"/>
  <c r="F39" i="159"/>
  <c r="F38" i="159"/>
  <c r="F37" i="159"/>
  <c r="F36" i="159"/>
  <c r="F35" i="159"/>
  <c r="F34" i="159"/>
  <c r="F33" i="159"/>
  <c r="F32" i="159"/>
  <c r="F31" i="159"/>
  <c r="F30" i="159"/>
  <c r="F29" i="159"/>
  <c r="F28" i="159"/>
  <c r="F27" i="159"/>
  <c r="F26" i="159"/>
  <c r="F25" i="159"/>
  <c r="F24" i="159"/>
  <c r="F23" i="159"/>
  <c r="F22" i="159"/>
  <c r="F21" i="159"/>
  <c r="F20" i="159"/>
  <c r="F19" i="159"/>
  <c r="F18" i="159"/>
  <c r="F17" i="159"/>
  <c r="F16" i="159"/>
  <c r="F15" i="159"/>
  <c r="F14" i="159"/>
  <c r="F13" i="159"/>
  <c r="F12" i="159"/>
  <c r="F11" i="159"/>
  <c r="F10" i="159"/>
  <c r="F59" i="158"/>
  <c r="F58" i="158"/>
  <c r="F57" i="158"/>
  <c r="F56" i="158"/>
  <c r="F55" i="158"/>
  <c r="F54" i="158"/>
  <c r="F53" i="158"/>
  <c r="F52" i="158"/>
  <c r="F51" i="158"/>
  <c r="F50" i="158"/>
  <c r="F49" i="158"/>
  <c r="F48" i="158"/>
  <c r="F47" i="158"/>
  <c r="F46" i="158"/>
  <c r="F45" i="158"/>
  <c r="F44" i="158"/>
  <c r="F43" i="158"/>
  <c r="F42" i="158"/>
  <c r="F41" i="158"/>
  <c r="F40" i="158"/>
  <c r="F39" i="158"/>
  <c r="F38" i="158"/>
  <c r="F37" i="158"/>
  <c r="F36" i="158"/>
  <c r="F35" i="158"/>
  <c r="F34" i="158"/>
  <c r="F33" i="158"/>
  <c r="F32" i="158"/>
  <c r="F31" i="158"/>
  <c r="F30" i="158"/>
  <c r="F29" i="158"/>
  <c r="F28" i="158"/>
  <c r="F27" i="158"/>
  <c r="F26" i="158"/>
  <c r="F25" i="158"/>
  <c r="F24" i="158"/>
  <c r="F23" i="158"/>
  <c r="F22" i="158"/>
  <c r="F21" i="158"/>
  <c r="F20" i="158"/>
  <c r="F19" i="158"/>
  <c r="F18" i="158"/>
  <c r="F17" i="158"/>
  <c r="F16" i="158"/>
  <c r="F15" i="158"/>
  <c r="F14" i="158"/>
  <c r="F13" i="158"/>
  <c r="F12" i="158"/>
  <c r="F11" i="158"/>
  <c r="F10" i="158"/>
  <c r="F59" i="153"/>
  <c r="F58" i="153"/>
  <c r="F57" i="153"/>
  <c r="F56" i="153"/>
  <c r="F55" i="153"/>
  <c r="F54" i="153"/>
  <c r="F53" i="153"/>
  <c r="F52" i="153"/>
  <c r="F51" i="153"/>
  <c r="F50" i="153"/>
  <c r="F49" i="153"/>
  <c r="F48" i="153"/>
  <c r="F47" i="153"/>
  <c r="F46" i="153"/>
  <c r="F45" i="153"/>
  <c r="F44" i="153"/>
  <c r="F43" i="153"/>
  <c r="F42" i="153"/>
  <c r="F41" i="153"/>
  <c r="F40" i="153"/>
  <c r="F39" i="153"/>
  <c r="F38" i="153"/>
  <c r="F37" i="153"/>
  <c r="F36" i="153"/>
  <c r="F35" i="153"/>
  <c r="F34" i="153"/>
  <c r="F33" i="153"/>
  <c r="F32" i="153"/>
  <c r="F31" i="153"/>
  <c r="F30" i="153"/>
  <c r="F29" i="153"/>
  <c r="F28" i="153"/>
  <c r="F27" i="153"/>
  <c r="F26" i="153"/>
  <c r="F25" i="153"/>
  <c r="F24" i="153"/>
  <c r="F23" i="153"/>
  <c r="F22" i="153"/>
  <c r="F21" i="153"/>
  <c r="F20" i="153"/>
  <c r="F19" i="153"/>
  <c r="F18" i="153"/>
  <c r="F17" i="153"/>
  <c r="F16" i="153"/>
  <c r="F15" i="153"/>
  <c r="F14" i="153"/>
  <c r="F13" i="153"/>
  <c r="F12" i="153"/>
  <c r="F11" i="153"/>
  <c r="F10" i="153"/>
  <c r="F59" i="157"/>
  <c r="F58" i="157"/>
  <c r="F57" i="157"/>
  <c r="F56" i="157"/>
  <c r="F55" i="157"/>
  <c r="F54" i="157"/>
  <c r="F53" i="157"/>
  <c r="F52" i="157"/>
  <c r="F51" i="157"/>
  <c r="F50" i="157"/>
  <c r="F49" i="157"/>
  <c r="F48" i="157"/>
  <c r="F47" i="157"/>
  <c r="F46" i="157"/>
  <c r="F45" i="157"/>
  <c r="F44" i="157"/>
  <c r="F43" i="157"/>
  <c r="F42" i="157"/>
  <c r="F41" i="157"/>
  <c r="F40" i="157"/>
  <c r="F39" i="157"/>
  <c r="F38" i="157"/>
  <c r="F37" i="157"/>
  <c r="F36" i="157"/>
  <c r="F35" i="157"/>
  <c r="F34" i="157"/>
  <c r="F33" i="157"/>
  <c r="F32" i="157"/>
  <c r="F31" i="157"/>
  <c r="F30" i="157"/>
  <c r="F29" i="157"/>
  <c r="F28" i="157"/>
  <c r="F27" i="157"/>
  <c r="F26" i="157"/>
  <c r="F25" i="157"/>
  <c r="F24" i="157"/>
  <c r="F23" i="157"/>
  <c r="F22" i="157"/>
  <c r="F21" i="157"/>
  <c r="F20" i="157"/>
  <c r="F19" i="157"/>
  <c r="F18" i="157"/>
  <c r="F17" i="157"/>
  <c r="F16" i="157"/>
  <c r="F15" i="157"/>
  <c r="F14" i="157"/>
  <c r="F13" i="157"/>
  <c r="F12" i="157"/>
  <c r="F11" i="157"/>
  <c r="F10" i="157"/>
  <c r="F59" i="156"/>
  <c r="F58" i="156"/>
  <c r="F57" i="156"/>
  <c r="F56" i="156"/>
  <c r="F55" i="156"/>
  <c r="F54" i="156"/>
  <c r="F53" i="156"/>
  <c r="F52" i="156"/>
  <c r="F51" i="156"/>
  <c r="F50" i="156"/>
  <c r="F49" i="156"/>
  <c r="F48" i="156"/>
  <c r="F47" i="156"/>
  <c r="F46" i="156"/>
  <c r="F45" i="156"/>
  <c r="F44" i="156"/>
  <c r="F43" i="156"/>
  <c r="F42" i="156"/>
  <c r="F41" i="156"/>
  <c r="F40" i="156"/>
  <c r="F39" i="156"/>
  <c r="F38" i="156"/>
  <c r="F37" i="156"/>
  <c r="F36" i="156"/>
  <c r="F35" i="156"/>
  <c r="F34" i="156"/>
  <c r="F33" i="156"/>
  <c r="F32" i="156"/>
  <c r="F31" i="156"/>
  <c r="F30" i="156"/>
  <c r="F29" i="156"/>
  <c r="F28" i="156"/>
  <c r="F27" i="156"/>
  <c r="F26" i="156"/>
  <c r="F25" i="156"/>
  <c r="F24" i="156"/>
  <c r="F23" i="156"/>
  <c r="F22" i="156"/>
  <c r="F21" i="156"/>
  <c r="F20" i="156"/>
  <c r="F19" i="156"/>
  <c r="F18" i="156"/>
  <c r="F17" i="156"/>
  <c r="F16" i="156"/>
  <c r="F15" i="156"/>
  <c r="F14" i="156"/>
  <c r="F13" i="156"/>
  <c r="F12" i="156"/>
  <c r="F11" i="156"/>
  <c r="F10" i="156"/>
  <c r="F59" i="155"/>
  <c r="F58" i="155"/>
  <c r="F57" i="155"/>
  <c r="F56" i="155"/>
  <c r="F55" i="155"/>
  <c r="F54" i="155"/>
  <c r="F53" i="155"/>
  <c r="F52" i="155"/>
  <c r="F51" i="155"/>
  <c r="F50" i="155"/>
  <c r="F49" i="155"/>
  <c r="F48" i="155"/>
  <c r="F47" i="155"/>
  <c r="F46" i="155"/>
  <c r="F45" i="155"/>
  <c r="F44" i="155"/>
  <c r="F43" i="155"/>
  <c r="F42" i="155"/>
  <c r="F41" i="155"/>
  <c r="F40" i="155"/>
  <c r="F39" i="155"/>
  <c r="F38" i="155"/>
  <c r="F37" i="155"/>
  <c r="F36" i="155"/>
  <c r="F35" i="155"/>
  <c r="F34" i="155"/>
  <c r="F33" i="155"/>
  <c r="F32" i="155"/>
  <c r="F31" i="155"/>
  <c r="F30" i="155"/>
  <c r="F29" i="155"/>
  <c r="F28" i="155"/>
  <c r="F27" i="155"/>
  <c r="F26" i="155"/>
  <c r="F25" i="155"/>
  <c r="F24" i="155"/>
  <c r="F23" i="155"/>
  <c r="F22" i="155"/>
  <c r="F21" i="155"/>
  <c r="F20" i="155"/>
  <c r="F19" i="155"/>
  <c r="F18" i="155"/>
  <c r="F17" i="155"/>
  <c r="F16" i="155"/>
  <c r="F15" i="155"/>
  <c r="F14" i="155"/>
  <c r="F13" i="155"/>
  <c r="F12" i="155"/>
  <c r="F11" i="155"/>
  <c r="F10" i="155"/>
  <c r="F59" i="154"/>
  <c r="F58" i="154"/>
  <c r="F57" i="154"/>
  <c r="F56" i="154"/>
  <c r="F55" i="154"/>
  <c r="F54" i="154"/>
  <c r="F53" i="154"/>
  <c r="F52" i="154"/>
  <c r="F51" i="154"/>
  <c r="F50" i="154"/>
  <c r="F49" i="154"/>
  <c r="F48" i="154"/>
  <c r="F47" i="154"/>
  <c r="F46" i="154"/>
  <c r="F45" i="154"/>
  <c r="F44" i="154"/>
  <c r="F43" i="154"/>
  <c r="F42" i="154"/>
  <c r="F41" i="154"/>
  <c r="F40" i="154"/>
  <c r="F39" i="154"/>
  <c r="F38" i="154"/>
  <c r="F37" i="154"/>
  <c r="F36" i="154"/>
  <c r="F35" i="154"/>
  <c r="F34" i="154"/>
  <c r="F33" i="154"/>
  <c r="F32" i="154"/>
  <c r="F31" i="154"/>
  <c r="F30" i="154"/>
  <c r="F29" i="154"/>
  <c r="F28" i="154"/>
  <c r="F27" i="154"/>
  <c r="F26" i="154"/>
  <c r="F25" i="154"/>
  <c r="F24" i="154"/>
  <c r="F23" i="154"/>
  <c r="F22" i="154"/>
  <c r="F21" i="154"/>
  <c r="F20" i="154"/>
  <c r="F19" i="154"/>
  <c r="F18" i="154"/>
  <c r="F17" i="154"/>
  <c r="F16" i="154"/>
  <c r="F15" i="154"/>
  <c r="F14" i="154"/>
  <c r="F13" i="154"/>
  <c r="F12" i="154"/>
  <c r="F11" i="154"/>
  <c r="F10" i="154"/>
  <c r="F11" i="152"/>
  <c r="F12" i="152"/>
  <c r="F13" i="152"/>
  <c r="F14" i="152"/>
  <c r="F15" i="152"/>
  <c r="F16" i="152"/>
  <c r="F17" i="152"/>
  <c r="F18" i="152"/>
  <c r="F19" i="152"/>
  <c r="F20" i="152"/>
  <c r="F21" i="152"/>
  <c r="F22" i="152"/>
  <c r="F23" i="152"/>
  <c r="F24" i="152"/>
  <c r="F25" i="152"/>
  <c r="F26" i="152"/>
  <c r="F27" i="152"/>
  <c r="F28" i="152"/>
  <c r="F29" i="152"/>
  <c r="F30" i="152"/>
  <c r="F31" i="152"/>
  <c r="F32" i="152"/>
  <c r="F33" i="152"/>
  <c r="F34" i="152"/>
  <c r="F35" i="152"/>
  <c r="F36" i="152"/>
  <c r="F37" i="152"/>
  <c r="F38" i="152"/>
  <c r="F39" i="152"/>
  <c r="F40" i="152"/>
  <c r="F41" i="152"/>
  <c r="F42" i="152"/>
  <c r="F43" i="152"/>
  <c r="F44" i="152"/>
  <c r="F45" i="152"/>
  <c r="F46" i="152"/>
  <c r="F47" i="152"/>
  <c r="F48" i="152"/>
  <c r="F49" i="152"/>
  <c r="F50" i="152"/>
  <c r="F51" i="152"/>
  <c r="F52" i="152"/>
  <c r="F53" i="152"/>
  <c r="F54" i="152"/>
  <c r="F55" i="152"/>
  <c r="F56" i="152"/>
  <c r="F57" i="152"/>
  <c r="F58" i="152"/>
  <c r="F59" i="152"/>
  <c r="F10" i="152"/>
  <c r="AA25" i="21"/>
  <c r="AA10" i="21"/>
  <c r="J60" i="23" l="1"/>
  <c r="F66" i="79" s="1"/>
  <c r="I3" i="21" l="1"/>
  <c r="H3" i="21"/>
  <c r="B3" i="21"/>
  <c r="B6" i="21" s="1"/>
  <c r="AC10" i="21"/>
  <c r="AC11" i="21"/>
  <c r="AC12" i="21"/>
  <c r="AC13" i="21"/>
  <c r="AC14" i="21"/>
  <c r="AC15" i="21"/>
  <c r="AC16" i="21"/>
  <c r="AC17" i="21"/>
  <c r="AC18" i="21"/>
  <c r="AC19" i="21"/>
  <c r="AC20" i="21"/>
  <c r="AC21" i="21"/>
  <c r="AC22" i="21"/>
  <c r="AC23" i="21"/>
  <c r="AC24" i="21"/>
  <c r="AC25" i="21"/>
  <c r="AC26" i="21"/>
  <c r="AC27" i="21"/>
  <c r="AC28" i="21"/>
  <c r="AC29" i="21"/>
  <c r="AC30" i="21"/>
  <c r="AC31" i="21"/>
  <c r="AC32" i="21"/>
  <c r="AC33" i="21"/>
  <c r="AC34" i="21"/>
  <c r="AC35" i="21"/>
  <c r="AC36" i="21"/>
  <c r="AC37" i="21"/>
  <c r="AC38" i="21"/>
  <c r="AC39" i="21"/>
  <c r="AC40" i="21"/>
  <c r="AC41" i="21"/>
  <c r="AC42" i="21"/>
  <c r="AC43" i="21"/>
  <c r="AC44" i="21"/>
  <c r="AC45" i="21"/>
  <c r="AC46" i="21"/>
  <c r="AC47" i="21"/>
  <c r="AC48" i="21"/>
  <c r="AC49" i="21"/>
  <c r="AC50" i="21"/>
  <c r="AC51" i="21"/>
  <c r="AC52" i="21"/>
  <c r="AC53" i="21"/>
  <c r="AC54" i="21"/>
  <c r="AC55" i="21"/>
  <c r="AC56" i="21"/>
  <c r="AC57" i="21"/>
  <c r="AC58" i="21"/>
  <c r="AC59" i="21"/>
  <c r="AC60" i="21"/>
  <c r="AC61" i="21"/>
  <c r="AC62" i="21"/>
  <c r="AC63" i="21"/>
  <c r="AC64" i="21"/>
  <c r="AC65" i="21"/>
  <c r="AC66" i="21"/>
  <c r="AC67" i="21"/>
  <c r="AC68" i="21"/>
  <c r="AC69" i="21"/>
  <c r="AC70" i="21"/>
  <c r="AC71" i="21"/>
  <c r="AC72" i="21"/>
  <c r="AC73" i="21"/>
  <c r="AC74" i="21"/>
  <c r="AC75" i="21"/>
  <c r="AC76" i="21"/>
  <c r="AC77" i="21"/>
  <c r="AC78" i="21"/>
  <c r="AC79" i="21"/>
  <c r="AC80" i="21"/>
  <c r="AC81" i="21"/>
  <c r="AC82" i="21"/>
  <c r="AC83" i="21"/>
  <c r="AC84" i="21"/>
  <c r="AC85" i="21"/>
  <c r="AC86" i="21"/>
  <c r="AC87" i="21"/>
  <c r="AC88" i="21"/>
  <c r="AC89" i="21"/>
  <c r="AC90" i="21"/>
  <c r="AC91" i="21"/>
  <c r="AC92" i="21"/>
  <c r="AC93" i="21"/>
  <c r="AC94" i="21"/>
  <c r="AC95" i="21"/>
  <c r="AC96" i="21"/>
  <c r="AC97" i="21"/>
  <c r="AC98" i="21"/>
  <c r="AC99" i="21"/>
  <c r="AC100" i="21"/>
  <c r="AC101" i="21"/>
  <c r="AC102" i="21"/>
  <c r="AC103" i="21"/>
  <c r="AC104" i="21"/>
  <c r="AC105" i="21"/>
  <c r="AC106" i="21"/>
  <c r="AC107" i="21"/>
  <c r="AC108" i="21"/>
  <c r="AC109" i="21"/>
  <c r="AC1018" i="21"/>
  <c r="AB14" i="21"/>
  <c r="AB15" i="21"/>
  <c r="AB16" i="21"/>
  <c r="AB17" i="21"/>
  <c r="AB18" i="21"/>
  <c r="AB19" i="21"/>
  <c r="AB20" i="21"/>
  <c r="AB21" i="21"/>
  <c r="AB22" i="21"/>
  <c r="AB23" i="21"/>
  <c r="AB24" i="21"/>
  <c r="AB25" i="21"/>
  <c r="AB26" i="21"/>
  <c r="AB27" i="21"/>
  <c r="AB28" i="21"/>
  <c r="AB29" i="21"/>
  <c r="AB30" i="21"/>
  <c r="AB31" i="21"/>
  <c r="AB32" i="21"/>
  <c r="AB33" i="21"/>
  <c r="AB34" i="21"/>
  <c r="AB35" i="21"/>
  <c r="AB36" i="21"/>
  <c r="AB37" i="21"/>
  <c r="AB38" i="21"/>
  <c r="AB39" i="21"/>
  <c r="AB40" i="21"/>
  <c r="AB41" i="21"/>
  <c r="AB42" i="21"/>
  <c r="AB43" i="21"/>
  <c r="AB44" i="21"/>
  <c r="AB45" i="21"/>
  <c r="AB46" i="21"/>
  <c r="AB47" i="21"/>
  <c r="AB48" i="21"/>
  <c r="AB49" i="21"/>
  <c r="AB50" i="21"/>
  <c r="AB51" i="21"/>
  <c r="AB52" i="21"/>
  <c r="AB53" i="21"/>
  <c r="AB54" i="21"/>
  <c r="AB55" i="21"/>
  <c r="AB56" i="21"/>
  <c r="AB57" i="21"/>
  <c r="AB58" i="21"/>
  <c r="AB59" i="21"/>
  <c r="AB60" i="21"/>
  <c r="AB61" i="21"/>
  <c r="AB62" i="21"/>
  <c r="AB63" i="21"/>
  <c r="AB64" i="21"/>
  <c r="AB65" i="21"/>
  <c r="AB66" i="21"/>
  <c r="AB67" i="21"/>
  <c r="AB68" i="21"/>
  <c r="AB69" i="21"/>
  <c r="AB70" i="21"/>
  <c r="AB71" i="21"/>
  <c r="AB72" i="21"/>
  <c r="AB73" i="21"/>
  <c r="AB74" i="21"/>
  <c r="AB75" i="21"/>
  <c r="AB76" i="21"/>
  <c r="AB77" i="21"/>
  <c r="AB78" i="21"/>
  <c r="AB79" i="21"/>
  <c r="AB80" i="21"/>
  <c r="AB81" i="21"/>
  <c r="AB82" i="21"/>
  <c r="AB83" i="21"/>
  <c r="AB84" i="21"/>
  <c r="AB85" i="21"/>
  <c r="AB86" i="21"/>
  <c r="AB87" i="21"/>
  <c r="AB88" i="21"/>
  <c r="AB89" i="21"/>
  <c r="AB90" i="21"/>
  <c r="AB91" i="21"/>
  <c r="AB92" i="21"/>
  <c r="AB93" i="21"/>
  <c r="AB94" i="21"/>
  <c r="AB95" i="21"/>
  <c r="AB96" i="21"/>
  <c r="AB97" i="21"/>
  <c r="AB98" i="21"/>
  <c r="AB99" i="21"/>
  <c r="AB100" i="21"/>
  <c r="AB101" i="21"/>
  <c r="AB102" i="21"/>
  <c r="AB103" i="21"/>
  <c r="AB104" i="21"/>
  <c r="AB105" i="21"/>
  <c r="AB106" i="21"/>
  <c r="AB107" i="21"/>
  <c r="AB108" i="21"/>
  <c r="AB109" i="21"/>
  <c r="AB1018" i="21"/>
  <c r="AB11" i="21"/>
  <c r="AB12" i="21"/>
  <c r="AB13" i="21"/>
  <c r="AB10" i="21"/>
  <c r="AA11" i="21"/>
  <c r="AA12" i="21"/>
  <c r="AA13" i="21"/>
  <c r="AA14" i="21"/>
  <c r="AA15" i="21"/>
  <c r="AA16" i="21"/>
  <c r="AA17" i="21"/>
  <c r="AA18" i="21"/>
  <c r="AA19" i="21"/>
  <c r="AA20" i="21"/>
  <c r="AA21" i="21"/>
  <c r="AA22" i="21"/>
  <c r="AA23" i="21"/>
  <c r="AA24" i="21"/>
  <c r="AA26" i="21"/>
  <c r="AA27" i="21"/>
  <c r="AA28" i="21"/>
  <c r="AA29" i="21"/>
  <c r="AA30" i="21"/>
  <c r="AA31" i="21"/>
  <c r="AA32" i="21"/>
  <c r="AA33" i="21"/>
  <c r="AA34" i="21"/>
  <c r="AA35" i="21"/>
  <c r="AA36" i="21"/>
  <c r="AA37" i="21"/>
  <c r="AA38" i="21"/>
  <c r="AA39" i="21"/>
  <c r="AA40" i="21"/>
  <c r="AA41" i="21"/>
  <c r="AA42" i="21"/>
  <c r="AA43" i="21"/>
  <c r="AA44" i="21"/>
  <c r="AA45" i="21"/>
  <c r="AA46" i="21"/>
  <c r="AA47" i="21"/>
  <c r="AA48" i="21"/>
  <c r="AA49" i="21"/>
  <c r="AA50" i="21"/>
  <c r="AA51" i="21"/>
  <c r="AA52" i="21"/>
  <c r="AA53" i="21"/>
  <c r="AA54" i="21"/>
  <c r="AA55" i="21"/>
  <c r="AA56" i="21"/>
  <c r="AA57" i="21"/>
  <c r="AA58" i="21"/>
  <c r="AA59" i="21"/>
  <c r="AA60" i="21"/>
  <c r="AA61" i="21"/>
  <c r="AA62" i="21"/>
  <c r="AA63" i="21"/>
  <c r="AA64" i="21"/>
  <c r="AA65" i="21"/>
  <c r="AA66" i="21"/>
  <c r="AA67" i="21"/>
  <c r="AA68" i="21"/>
  <c r="AA69" i="21"/>
  <c r="AA70" i="21"/>
  <c r="AA71" i="21"/>
  <c r="AA72" i="21"/>
  <c r="AA73" i="21"/>
  <c r="AA74" i="21"/>
  <c r="AA75" i="21"/>
  <c r="AA76" i="21"/>
  <c r="AA77" i="21"/>
  <c r="AA78" i="21"/>
  <c r="AA79" i="21"/>
  <c r="AA80" i="21"/>
  <c r="AA81" i="21"/>
  <c r="AA82" i="21"/>
  <c r="AA83" i="21"/>
  <c r="AA84" i="21"/>
  <c r="AA85" i="21"/>
  <c r="AA86" i="21"/>
  <c r="AA87" i="21"/>
  <c r="AA88" i="21"/>
  <c r="AA89" i="21"/>
  <c r="AA90" i="21"/>
  <c r="AA91" i="21"/>
  <c r="AA92" i="21"/>
  <c r="AA93" i="21"/>
  <c r="AA94" i="21"/>
  <c r="AA95" i="21"/>
  <c r="AA96" i="21"/>
  <c r="AA97" i="21"/>
  <c r="AA98" i="21"/>
  <c r="AA99" i="21"/>
  <c r="AA100" i="21"/>
  <c r="AA101" i="21"/>
  <c r="AA102" i="21"/>
  <c r="AA103" i="21"/>
  <c r="AA104" i="21"/>
  <c r="AA105" i="21"/>
  <c r="AA106" i="21"/>
  <c r="AA107" i="21"/>
  <c r="AA108" i="21"/>
  <c r="AA109" i="21"/>
  <c r="AA1018" i="21"/>
  <c r="AN67" i="150" l="1"/>
  <c r="AM67" i="150"/>
  <c r="AE67" i="150"/>
  <c r="AC67" i="150"/>
  <c r="AH67" i="150" s="1"/>
  <c r="AB67" i="150"/>
  <c r="AM66" i="150"/>
  <c r="AH66" i="150"/>
  <c r="AE66" i="150"/>
  <c r="AB66" i="150"/>
  <c r="AB65" i="150"/>
  <c r="L65" i="150"/>
  <c r="A65" i="150"/>
  <c r="AB64" i="150"/>
  <c r="L64" i="150"/>
  <c r="A64" i="150"/>
  <c r="AB63" i="150"/>
  <c r="L63" i="150"/>
  <c r="A63" i="150"/>
  <c r="AB62" i="150"/>
  <c r="L62" i="150"/>
  <c r="A62" i="150"/>
  <c r="AB61" i="150"/>
  <c r="L61" i="150"/>
  <c r="A61" i="150"/>
  <c r="AB60" i="150"/>
  <c r="L60" i="150"/>
  <c r="A60" i="150"/>
  <c r="AB59" i="150"/>
  <c r="L59" i="150"/>
  <c r="A59" i="150"/>
  <c r="AB58" i="150"/>
  <c r="L58" i="150"/>
  <c r="A58" i="150"/>
  <c r="AB57" i="150"/>
  <c r="L57" i="150"/>
  <c r="A57" i="150"/>
  <c r="AB56" i="150"/>
  <c r="L56" i="150"/>
  <c r="A56" i="150"/>
  <c r="AB55" i="150"/>
  <c r="L55" i="150"/>
  <c r="A55" i="150"/>
  <c r="AB54" i="150"/>
  <c r="L54" i="150"/>
  <c r="A54" i="150"/>
  <c r="AB53" i="150"/>
  <c r="L53" i="150"/>
  <c r="A53" i="150"/>
  <c r="AB52" i="150"/>
  <c r="L52" i="150"/>
  <c r="A52" i="150"/>
  <c r="AB51" i="150"/>
  <c r="L51" i="150"/>
  <c r="A51" i="150"/>
  <c r="AB50" i="150"/>
  <c r="L50" i="150"/>
  <c r="A50" i="150"/>
  <c r="AB49" i="150"/>
  <c r="L49" i="150"/>
  <c r="A49" i="150"/>
  <c r="AB48" i="150"/>
  <c r="L48" i="150"/>
  <c r="A48" i="150"/>
  <c r="AB47" i="150"/>
  <c r="L47" i="150"/>
  <c r="A47" i="150"/>
  <c r="AB46" i="150"/>
  <c r="L46" i="150"/>
  <c r="A46" i="150"/>
  <c r="AB45" i="150"/>
  <c r="L45" i="150"/>
  <c r="A45" i="150"/>
  <c r="AB44" i="150"/>
  <c r="L44" i="150"/>
  <c r="A44" i="150"/>
  <c r="AB43" i="150"/>
  <c r="L43" i="150"/>
  <c r="A43" i="150"/>
  <c r="AB42" i="150"/>
  <c r="L42" i="150"/>
  <c r="A42" i="150"/>
  <c r="AB41" i="150"/>
  <c r="L41" i="150"/>
  <c r="A41" i="150"/>
  <c r="AB40" i="150"/>
  <c r="L40" i="150"/>
  <c r="A40" i="150"/>
  <c r="AB39" i="150"/>
  <c r="L39" i="150"/>
  <c r="A39" i="150"/>
  <c r="AB38" i="150"/>
  <c r="L38" i="150"/>
  <c r="A38" i="150"/>
  <c r="AB37" i="150"/>
  <c r="L37" i="150"/>
  <c r="A37" i="150"/>
  <c r="AB36" i="150"/>
  <c r="L36" i="150"/>
  <c r="A36" i="150"/>
  <c r="AB35" i="150"/>
  <c r="L35" i="150"/>
  <c r="A35" i="150"/>
  <c r="AB34" i="150"/>
  <c r="L34" i="150"/>
  <c r="A34" i="150"/>
  <c r="AB33" i="150"/>
  <c r="L33" i="150"/>
  <c r="A33" i="150"/>
  <c r="AB32" i="150"/>
  <c r="L32" i="150"/>
  <c r="A32" i="150"/>
  <c r="AB31" i="150"/>
  <c r="L31" i="150"/>
  <c r="A31" i="150"/>
  <c r="AB30" i="150"/>
  <c r="L30" i="150"/>
  <c r="A30" i="150"/>
  <c r="AB29" i="150"/>
  <c r="L29" i="150"/>
  <c r="A29" i="150"/>
  <c r="AB28" i="150"/>
  <c r="L28" i="150"/>
  <c r="A28" i="150"/>
  <c r="AB27" i="150"/>
  <c r="L27" i="150"/>
  <c r="A27" i="150"/>
  <c r="AB26" i="150"/>
  <c r="L26" i="150"/>
  <c r="A26" i="150"/>
  <c r="AB25" i="150"/>
  <c r="L25" i="150"/>
  <c r="A25" i="150"/>
  <c r="AB24" i="150"/>
  <c r="L24" i="150"/>
  <c r="A24" i="150"/>
  <c r="AB23" i="150"/>
  <c r="L23" i="150"/>
  <c r="A23" i="150"/>
  <c r="AB22" i="150"/>
  <c r="L22" i="150"/>
  <c r="A22" i="150"/>
  <c r="AB21" i="150"/>
  <c r="L21" i="150"/>
  <c r="A21" i="150"/>
  <c r="AB20" i="150"/>
  <c r="L20" i="150"/>
  <c r="A20" i="150"/>
  <c r="AT19" i="150"/>
  <c r="AQ19" i="150"/>
  <c r="AB19" i="150"/>
  <c r="L19" i="150"/>
  <c r="A19" i="150"/>
  <c r="AT18" i="150"/>
  <c r="AQ18" i="150"/>
  <c r="AB18" i="150"/>
  <c r="L18" i="150"/>
  <c r="A18" i="150"/>
  <c r="AT17" i="150"/>
  <c r="AQ17" i="150"/>
  <c r="AB17" i="150"/>
  <c r="L17" i="150"/>
  <c r="A17" i="150"/>
  <c r="AT16" i="150"/>
  <c r="AQ16" i="150"/>
  <c r="AB16" i="150"/>
  <c r="L16" i="150"/>
  <c r="A16" i="150"/>
  <c r="AT15" i="150"/>
  <c r="AQ15" i="150"/>
  <c r="AD15" i="150"/>
  <c r="AC15" i="150"/>
  <c r="AT14" i="150"/>
  <c r="AQ14" i="150"/>
  <c r="AT13" i="150"/>
  <c r="AQ13" i="150"/>
  <c r="AT12" i="150"/>
  <c r="AQ12" i="150"/>
  <c r="AL12" i="150"/>
  <c r="AK12" i="150"/>
  <c r="AD12" i="150"/>
  <c r="AC12" i="150"/>
  <c r="AT11" i="150"/>
  <c r="AQ11" i="150"/>
  <c r="AT10" i="150"/>
  <c r="AQ10" i="150"/>
  <c r="AT9" i="150"/>
  <c r="AQ9" i="150"/>
  <c r="AT8" i="150"/>
  <c r="AQ8" i="150"/>
  <c r="AT7" i="150"/>
  <c r="AQ7" i="150"/>
  <c r="AT6" i="150"/>
  <c r="AQ6" i="150"/>
  <c r="AJ6" i="150"/>
  <c r="AT5" i="150"/>
  <c r="AQ5" i="150"/>
  <c r="AJ5" i="150"/>
  <c r="AT4" i="150"/>
  <c r="AQ4" i="150"/>
  <c r="AT3" i="150"/>
  <c r="AQ3" i="150"/>
  <c r="AT2" i="150"/>
  <c r="AO1" i="150"/>
  <c r="AO2" i="150" s="1"/>
  <c r="AN67" i="149"/>
  <c r="AM67" i="149"/>
  <c r="AE67" i="149"/>
  <c r="AC67" i="149"/>
  <c r="AH67" i="149" s="1"/>
  <c r="AB67" i="149"/>
  <c r="AM66" i="149"/>
  <c r="AH66" i="149"/>
  <c r="AE66" i="149"/>
  <c r="AB66" i="149"/>
  <c r="AB65" i="149"/>
  <c r="L65" i="149"/>
  <c r="A65" i="149"/>
  <c r="AB64" i="149"/>
  <c r="L64" i="149"/>
  <c r="A64" i="149"/>
  <c r="AB63" i="149"/>
  <c r="L63" i="149"/>
  <c r="A63" i="149"/>
  <c r="AB62" i="149"/>
  <c r="L62" i="149"/>
  <c r="A62" i="149"/>
  <c r="AB61" i="149"/>
  <c r="L61" i="149"/>
  <c r="A61" i="149"/>
  <c r="AB60" i="149"/>
  <c r="L60" i="149"/>
  <c r="A60" i="149"/>
  <c r="AB59" i="149"/>
  <c r="L59" i="149"/>
  <c r="A59" i="149"/>
  <c r="AB58" i="149"/>
  <c r="L58" i="149"/>
  <c r="A58" i="149"/>
  <c r="AB57" i="149"/>
  <c r="L57" i="149"/>
  <c r="A57" i="149"/>
  <c r="AB56" i="149"/>
  <c r="L56" i="149"/>
  <c r="A56" i="149"/>
  <c r="AB55" i="149"/>
  <c r="L55" i="149"/>
  <c r="A55" i="149"/>
  <c r="AB54" i="149"/>
  <c r="L54" i="149"/>
  <c r="A54" i="149"/>
  <c r="AB53" i="149"/>
  <c r="L53" i="149"/>
  <c r="A53" i="149"/>
  <c r="AB52" i="149"/>
  <c r="L52" i="149"/>
  <c r="A52" i="149"/>
  <c r="AB51" i="149"/>
  <c r="L51" i="149"/>
  <c r="A51" i="149"/>
  <c r="AB50" i="149"/>
  <c r="L50" i="149"/>
  <c r="A50" i="149"/>
  <c r="AB49" i="149"/>
  <c r="L49" i="149"/>
  <c r="A49" i="149"/>
  <c r="AB48" i="149"/>
  <c r="L48" i="149"/>
  <c r="A48" i="149"/>
  <c r="AB47" i="149"/>
  <c r="L47" i="149"/>
  <c r="A47" i="149"/>
  <c r="AB46" i="149"/>
  <c r="L46" i="149"/>
  <c r="A46" i="149"/>
  <c r="AB45" i="149"/>
  <c r="L45" i="149"/>
  <c r="A45" i="149"/>
  <c r="AB44" i="149"/>
  <c r="L44" i="149"/>
  <c r="A44" i="149"/>
  <c r="AB43" i="149"/>
  <c r="L43" i="149"/>
  <c r="A43" i="149"/>
  <c r="AB42" i="149"/>
  <c r="L42" i="149"/>
  <c r="A42" i="149"/>
  <c r="AB41" i="149"/>
  <c r="L41" i="149"/>
  <c r="A41" i="149"/>
  <c r="AB40" i="149"/>
  <c r="L40" i="149"/>
  <c r="A40" i="149"/>
  <c r="AB39" i="149"/>
  <c r="L39" i="149"/>
  <c r="A39" i="149"/>
  <c r="AB38" i="149"/>
  <c r="L38" i="149"/>
  <c r="A38" i="149"/>
  <c r="AB37" i="149"/>
  <c r="L37" i="149"/>
  <c r="A37" i="149"/>
  <c r="AB36" i="149"/>
  <c r="L36" i="149"/>
  <c r="A36" i="149"/>
  <c r="AB35" i="149"/>
  <c r="L35" i="149"/>
  <c r="A35" i="149"/>
  <c r="AB34" i="149"/>
  <c r="L34" i="149"/>
  <c r="A34" i="149"/>
  <c r="AB33" i="149"/>
  <c r="L33" i="149"/>
  <c r="A33" i="149"/>
  <c r="AB32" i="149"/>
  <c r="L32" i="149"/>
  <c r="A32" i="149"/>
  <c r="AB31" i="149"/>
  <c r="L31" i="149"/>
  <c r="A31" i="149"/>
  <c r="AB30" i="149"/>
  <c r="L30" i="149"/>
  <c r="A30" i="149"/>
  <c r="AB29" i="149"/>
  <c r="L29" i="149"/>
  <c r="A29" i="149"/>
  <c r="AB28" i="149"/>
  <c r="L28" i="149"/>
  <c r="A28" i="149"/>
  <c r="AB27" i="149"/>
  <c r="L27" i="149"/>
  <c r="A27" i="149"/>
  <c r="AB26" i="149"/>
  <c r="L26" i="149"/>
  <c r="A26" i="149"/>
  <c r="AB25" i="149"/>
  <c r="L25" i="149"/>
  <c r="A25" i="149"/>
  <c r="AB24" i="149"/>
  <c r="L24" i="149"/>
  <c r="A24" i="149"/>
  <c r="AB23" i="149"/>
  <c r="L23" i="149"/>
  <c r="A23" i="149"/>
  <c r="AB22" i="149"/>
  <c r="L22" i="149"/>
  <c r="A22" i="149"/>
  <c r="AB21" i="149"/>
  <c r="L21" i="149"/>
  <c r="A21" i="149"/>
  <c r="AB20" i="149"/>
  <c r="L20" i="149"/>
  <c r="A20" i="149"/>
  <c r="AT19" i="149"/>
  <c r="AQ19" i="149"/>
  <c r="AB19" i="149"/>
  <c r="L19" i="149"/>
  <c r="A19" i="149"/>
  <c r="AT18" i="149"/>
  <c r="AQ18" i="149"/>
  <c r="AB18" i="149"/>
  <c r="L18" i="149"/>
  <c r="A18" i="149"/>
  <c r="AT17" i="149"/>
  <c r="AQ17" i="149"/>
  <c r="AB17" i="149"/>
  <c r="L17" i="149"/>
  <c r="A17" i="149"/>
  <c r="AT16" i="149"/>
  <c r="AQ16" i="149"/>
  <c r="AB16" i="149"/>
  <c r="L16" i="149"/>
  <c r="A16" i="149"/>
  <c r="AT15" i="149"/>
  <c r="AQ15" i="149"/>
  <c r="AD15" i="149"/>
  <c r="AC15" i="149"/>
  <c r="AT14" i="149"/>
  <c r="AQ14" i="149"/>
  <c r="AT13" i="149"/>
  <c r="AQ13" i="149"/>
  <c r="AT12" i="149"/>
  <c r="AQ12" i="149"/>
  <c r="AL12" i="149"/>
  <c r="AK12" i="149"/>
  <c r="AD12" i="149"/>
  <c r="AC12" i="149"/>
  <c r="AT11" i="149"/>
  <c r="AQ11" i="149"/>
  <c r="AT10" i="149"/>
  <c r="AQ10" i="149"/>
  <c r="AT9" i="149"/>
  <c r="AQ9" i="149"/>
  <c r="AT8" i="149"/>
  <c r="AQ8" i="149"/>
  <c r="AT7" i="149"/>
  <c r="AQ7" i="149"/>
  <c r="AT6" i="149"/>
  <c r="AQ6" i="149"/>
  <c r="AJ6" i="149"/>
  <c r="AT5" i="149"/>
  <c r="AQ5" i="149"/>
  <c r="AJ5" i="149"/>
  <c r="AT4" i="149"/>
  <c r="AQ4" i="149"/>
  <c r="AT3" i="149"/>
  <c r="AQ3" i="149"/>
  <c r="AT2" i="149"/>
  <c r="AO1" i="149"/>
  <c r="AO5" i="149" s="1"/>
  <c r="AN67" i="148"/>
  <c r="AM67" i="148"/>
  <c r="AE67" i="148"/>
  <c r="AC67" i="148"/>
  <c r="AH67" i="148" s="1"/>
  <c r="AB67" i="148"/>
  <c r="AM66" i="148"/>
  <c r="AH66" i="148"/>
  <c r="AE66" i="148"/>
  <c r="AB66" i="148"/>
  <c r="AB65" i="148"/>
  <c r="L65" i="148"/>
  <c r="A65" i="148"/>
  <c r="AB64" i="148"/>
  <c r="L64" i="148"/>
  <c r="A64" i="148"/>
  <c r="AB63" i="148"/>
  <c r="L63" i="148"/>
  <c r="A63" i="148"/>
  <c r="AB62" i="148"/>
  <c r="L62" i="148"/>
  <c r="A62" i="148"/>
  <c r="AB61" i="148"/>
  <c r="L61" i="148"/>
  <c r="A61" i="148"/>
  <c r="AB60" i="148"/>
  <c r="L60" i="148"/>
  <c r="A60" i="148"/>
  <c r="AB59" i="148"/>
  <c r="L59" i="148"/>
  <c r="A59" i="148"/>
  <c r="AB58" i="148"/>
  <c r="L58" i="148"/>
  <c r="A58" i="148"/>
  <c r="AB57" i="148"/>
  <c r="L57" i="148"/>
  <c r="A57" i="148"/>
  <c r="AB56" i="148"/>
  <c r="L56" i="148"/>
  <c r="A56" i="148"/>
  <c r="AB55" i="148"/>
  <c r="L55" i="148"/>
  <c r="A55" i="148"/>
  <c r="AB54" i="148"/>
  <c r="L54" i="148"/>
  <c r="A54" i="148"/>
  <c r="AB53" i="148"/>
  <c r="L53" i="148"/>
  <c r="A53" i="148"/>
  <c r="AB52" i="148"/>
  <c r="L52" i="148"/>
  <c r="A52" i="148"/>
  <c r="AB51" i="148"/>
  <c r="L51" i="148"/>
  <c r="A51" i="148"/>
  <c r="AB50" i="148"/>
  <c r="L50" i="148"/>
  <c r="A50" i="148"/>
  <c r="AB49" i="148"/>
  <c r="L49" i="148"/>
  <c r="A49" i="148"/>
  <c r="AB48" i="148"/>
  <c r="L48" i="148"/>
  <c r="A48" i="148"/>
  <c r="AB47" i="148"/>
  <c r="L47" i="148"/>
  <c r="A47" i="148"/>
  <c r="AB46" i="148"/>
  <c r="L46" i="148"/>
  <c r="A46" i="148"/>
  <c r="AB45" i="148"/>
  <c r="L45" i="148"/>
  <c r="A45" i="148"/>
  <c r="AB44" i="148"/>
  <c r="L44" i="148"/>
  <c r="A44" i="148"/>
  <c r="AB43" i="148"/>
  <c r="L43" i="148"/>
  <c r="A43" i="148"/>
  <c r="AB42" i="148"/>
  <c r="L42" i="148"/>
  <c r="A42" i="148"/>
  <c r="AB41" i="148"/>
  <c r="L41" i="148"/>
  <c r="A41" i="148"/>
  <c r="AB40" i="148"/>
  <c r="L40" i="148"/>
  <c r="A40" i="148"/>
  <c r="AB39" i="148"/>
  <c r="L39" i="148"/>
  <c r="A39" i="148"/>
  <c r="AB38" i="148"/>
  <c r="L38" i="148"/>
  <c r="A38" i="148"/>
  <c r="AB37" i="148"/>
  <c r="L37" i="148"/>
  <c r="A37" i="148"/>
  <c r="AB36" i="148"/>
  <c r="L36" i="148"/>
  <c r="A36" i="148"/>
  <c r="AB35" i="148"/>
  <c r="L35" i="148"/>
  <c r="A35" i="148"/>
  <c r="AB34" i="148"/>
  <c r="L34" i="148"/>
  <c r="A34" i="148"/>
  <c r="AB33" i="148"/>
  <c r="L33" i="148"/>
  <c r="A33" i="148"/>
  <c r="AB32" i="148"/>
  <c r="L32" i="148"/>
  <c r="A32" i="148"/>
  <c r="AB31" i="148"/>
  <c r="L31" i="148"/>
  <c r="A31" i="148"/>
  <c r="AB30" i="148"/>
  <c r="L30" i="148"/>
  <c r="A30" i="148"/>
  <c r="AB29" i="148"/>
  <c r="L29" i="148"/>
  <c r="A29" i="148"/>
  <c r="AB28" i="148"/>
  <c r="L28" i="148"/>
  <c r="A28" i="148"/>
  <c r="AB27" i="148"/>
  <c r="L27" i="148"/>
  <c r="A27" i="148"/>
  <c r="AB26" i="148"/>
  <c r="L26" i="148"/>
  <c r="A26" i="148"/>
  <c r="AB25" i="148"/>
  <c r="L25" i="148"/>
  <c r="A25" i="148"/>
  <c r="AB24" i="148"/>
  <c r="L24" i="148"/>
  <c r="A24" i="148"/>
  <c r="AB23" i="148"/>
  <c r="L23" i="148"/>
  <c r="A23" i="148"/>
  <c r="AB22" i="148"/>
  <c r="L22" i="148"/>
  <c r="A22" i="148"/>
  <c r="AB21" i="148"/>
  <c r="L21" i="148"/>
  <c r="A21" i="148"/>
  <c r="AB20" i="148"/>
  <c r="L20" i="148"/>
  <c r="A20" i="148"/>
  <c r="AT19" i="148"/>
  <c r="AQ19" i="148"/>
  <c r="AB19" i="148"/>
  <c r="L19" i="148"/>
  <c r="A19" i="148"/>
  <c r="AT18" i="148"/>
  <c r="AQ18" i="148"/>
  <c r="AB18" i="148"/>
  <c r="L18" i="148"/>
  <c r="A18" i="148"/>
  <c r="AT17" i="148"/>
  <c r="AQ17" i="148"/>
  <c r="AB17" i="148"/>
  <c r="L17" i="148"/>
  <c r="A17" i="148"/>
  <c r="AT16" i="148"/>
  <c r="AQ16" i="148"/>
  <c r="AB16" i="148"/>
  <c r="L16" i="148"/>
  <c r="A16" i="148"/>
  <c r="AT15" i="148"/>
  <c r="AQ15" i="148"/>
  <c r="AD15" i="148"/>
  <c r="AC15" i="148"/>
  <c r="AT14" i="148"/>
  <c r="AQ14" i="148"/>
  <c r="AT13" i="148"/>
  <c r="AQ13" i="148"/>
  <c r="AT12" i="148"/>
  <c r="AQ12" i="148"/>
  <c r="AL12" i="148"/>
  <c r="AK12" i="148"/>
  <c r="AD12" i="148"/>
  <c r="AC12" i="148"/>
  <c r="AT11" i="148"/>
  <c r="AQ11" i="148"/>
  <c r="AT10" i="148"/>
  <c r="AQ10" i="148"/>
  <c r="AT9" i="148"/>
  <c r="AQ9" i="148"/>
  <c r="AT8" i="148"/>
  <c r="AQ8" i="148"/>
  <c r="AT7" i="148"/>
  <c r="AQ7" i="148"/>
  <c r="AT6" i="148"/>
  <c r="AQ6" i="148"/>
  <c r="AJ6" i="148"/>
  <c r="AT5" i="148"/>
  <c r="AQ5" i="148"/>
  <c r="AJ5" i="148"/>
  <c r="AT4" i="148"/>
  <c r="AQ4" i="148"/>
  <c r="AT3" i="148"/>
  <c r="AQ3" i="148"/>
  <c r="AT2" i="148"/>
  <c r="AO1" i="148"/>
  <c r="AO5" i="148" s="1"/>
  <c r="AN67" i="147"/>
  <c r="AM67" i="147"/>
  <c r="AE67" i="147"/>
  <c r="AC67" i="147"/>
  <c r="AH67" i="147" s="1"/>
  <c r="AB67" i="147"/>
  <c r="AM66" i="147"/>
  <c r="AH66" i="147"/>
  <c r="AE66" i="147"/>
  <c r="AB66" i="147"/>
  <c r="AB65" i="147"/>
  <c r="L65" i="147"/>
  <c r="A65" i="147"/>
  <c r="AB64" i="147"/>
  <c r="L64" i="147"/>
  <c r="A64" i="147"/>
  <c r="AB63" i="147"/>
  <c r="L63" i="147"/>
  <c r="A63" i="147"/>
  <c r="AB62" i="147"/>
  <c r="L62" i="147"/>
  <c r="A62" i="147"/>
  <c r="AB61" i="147"/>
  <c r="L61" i="147"/>
  <c r="A61" i="147"/>
  <c r="AB60" i="147"/>
  <c r="L60" i="147"/>
  <c r="A60" i="147"/>
  <c r="AB59" i="147"/>
  <c r="L59" i="147"/>
  <c r="A59" i="147"/>
  <c r="AB58" i="147"/>
  <c r="L58" i="147"/>
  <c r="A58" i="147"/>
  <c r="AB57" i="147"/>
  <c r="L57" i="147"/>
  <c r="A57" i="147"/>
  <c r="AB56" i="147"/>
  <c r="L56" i="147"/>
  <c r="A56" i="147"/>
  <c r="AB55" i="147"/>
  <c r="L55" i="147"/>
  <c r="A55" i="147"/>
  <c r="AB54" i="147"/>
  <c r="L54" i="147"/>
  <c r="A54" i="147"/>
  <c r="AB53" i="147"/>
  <c r="L53" i="147"/>
  <c r="A53" i="147"/>
  <c r="AB52" i="147"/>
  <c r="L52" i="147"/>
  <c r="A52" i="147"/>
  <c r="AB51" i="147"/>
  <c r="L51" i="147"/>
  <c r="A51" i="147"/>
  <c r="AB50" i="147"/>
  <c r="L50" i="147"/>
  <c r="A50" i="147"/>
  <c r="AB49" i="147"/>
  <c r="L49" i="147"/>
  <c r="A49" i="147"/>
  <c r="AB48" i="147"/>
  <c r="L48" i="147"/>
  <c r="A48" i="147"/>
  <c r="AB47" i="147"/>
  <c r="L47" i="147"/>
  <c r="A47" i="147"/>
  <c r="AB46" i="147"/>
  <c r="L46" i="147"/>
  <c r="A46" i="147"/>
  <c r="AB45" i="147"/>
  <c r="L45" i="147"/>
  <c r="A45" i="147"/>
  <c r="AB44" i="147"/>
  <c r="L44" i="147"/>
  <c r="A44" i="147"/>
  <c r="AB43" i="147"/>
  <c r="L43" i="147"/>
  <c r="A43" i="147"/>
  <c r="AB42" i="147"/>
  <c r="L42" i="147"/>
  <c r="A42" i="147"/>
  <c r="AB41" i="147"/>
  <c r="L41" i="147"/>
  <c r="A41" i="147"/>
  <c r="AB40" i="147"/>
  <c r="L40" i="147"/>
  <c r="A40" i="147"/>
  <c r="AB39" i="147"/>
  <c r="L39" i="147"/>
  <c r="A39" i="147"/>
  <c r="AB38" i="147"/>
  <c r="L38" i="147"/>
  <c r="A38" i="147"/>
  <c r="AB37" i="147"/>
  <c r="L37" i="147"/>
  <c r="A37" i="147"/>
  <c r="AB36" i="147"/>
  <c r="L36" i="147"/>
  <c r="A36" i="147"/>
  <c r="AB35" i="147"/>
  <c r="L35" i="147"/>
  <c r="A35" i="147"/>
  <c r="AB34" i="147"/>
  <c r="L34" i="147"/>
  <c r="A34" i="147"/>
  <c r="AB33" i="147"/>
  <c r="L33" i="147"/>
  <c r="A33" i="147"/>
  <c r="AB32" i="147"/>
  <c r="L32" i="147"/>
  <c r="A32" i="147"/>
  <c r="AB31" i="147"/>
  <c r="L31" i="147"/>
  <c r="A31" i="147"/>
  <c r="AB30" i="147"/>
  <c r="L30" i="147"/>
  <c r="A30" i="147"/>
  <c r="AB29" i="147"/>
  <c r="L29" i="147"/>
  <c r="A29" i="147"/>
  <c r="AB28" i="147"/>
  <c r="L28" i="147"/>
  <c r="A28" i="147"/>
  <c r="AB27" i="147"/>
  <c r="L27" i="147"/>
  <c r="A27" i="147"/>
  <c r="AB26" i="147"/>
  <c r="L26" i="147"/>
  <c r="A26" i="147"/>
  <c r="AB25" i="147"/>
  <c r="L25" i="147"/>
  <c r="A25" i="147"/>
  <c r="AB24" i="147"/>
  <c r="L24" i="147"/>
  <c r="A24" i="147"/>
  <c r="AB23" i="147"/>
  <c r="L23" i="147"/>
  <c r="A23" i="147"/>
  <c r="AB22" i="147"/>
  <c r="L22" i="147"/>
  <c r="A22" i="147"/>
  <c r="AB21" i="147"/>
  <c r="L21" i="147"/>
  <c r="A21" i="147"/>
  <c r="AB20" i="147"/>
  <c r="L20" i="147"/>
  <c r="A20" i="147"/>
  <c r="AT19" i="147"/>
  <c r="AQ19" i="147"/>
  <c r="AB19" i="147"/>
  <c r="L19" i="147"/>
  <c r="A19" i="147"/>
  <c r="AT18" i="147"/>
  <c r="AQ18" i="147"/>
  <c r="AB18" i="147"/>
  <c r="L18" i="147"/>
  <c r="A18" i="147"/>
  <c r="AT17" i="147"/>
  <c r="AQ17" i="147"/>
  <c r="AB17" i="147"/>
  <c r="L17" i="147"/>
  <c r="A17" i="147"/>
  <c r="AT16" i="147"/>
  <c r="AQ16" i="147"/>
  <c r="AB16" i="147"/>
  <c r="L16" i="147"/>
  <c r="A16" i="147"/>
  <c r="AT15" i="147"/>
  <c r="AQ15" i="147"/>
  <c r="AD15" i="147"/>
  <c r="AC15" i="147"/>
  <c r="AT14" i="147"/>
  <c r="AQ14" i="147"/>
  <c r="AT13" i="147"/>
  <c r="AQ13" i="147"/>
  <c r="AT12" i="147"/>
  <c r="AQ12" i="147"/>
  <c r="AL12" i="147"/>
  <c r="AK12" i="147"/>
  <c r="AD12" i="147"/>
  <c r="AC12" i="147"/>
  <c r="AT11" i="147"/>
  <c r="AQ11" i="147"/>
  <c r="AT10" i="147"/>
  <c r="AQ10" i="147"/>
  <c r="AT9" i="147"/>
  <c r="AQ9" i="147"/>
  <c r="AT8" i="147"/>
  <c r="AQ8" i="147"/>
  <c r="AT7" i="147"/>
  <c r="AQ7" i="147"/>
  <c r="AT6" i="147"/>
  <c r="AQ6" i="147"/>
  <c r="AJ6" i="147"/>
  <c r="AT5" i="147"/>
  <c r="AQ5" i="147"/>
  <c r="AJ5" i="147"/>
  <c r="AT4" i="147"/>
  <c r="AQ4" i="147"/>
  <c r="AT3" i="147"/>
  <c r="AQ3" i="147"/>
  <c r="AT2" i="147"/>
  <c r="AO1" i="147"/>
  <c r="AO2" i="147" s="1"/>
  <c r="AN67" i="146"/>
  <c r="AM67" i="146"/>
  <c r="AE67" i="146"/>
  <c r="AC67" i="146"/>
  <c r="AH67" i="146" s="1"/>
  <c r="AB67" i="146"/>
  <c r="AM66" i="146"/>
  <c r="AH66" i="146"/>
  <c r="AE66" i="146"/>
  <c r="AB66" i="146"/>
  <c r="AB65" i="146"/>
  <c r="L65" i="146"/>
  <c r="A65" i="146"/>
  <c r="AB64" i="146"/>
  <c r="L64" i="146"/>
  <c r="A64" i="146"/>
  <c r="AB63" i="146"/>
  <c r="L63" i="146"/>
  <c r="A63" i="146"/>
  <c r="AB62" i="146"/>
  <c r="L62" i="146"/>
  <c r="A62" i="146"/>
  <c r="AB61" i="146"/>
  <c r="L61" i="146"/>
  <c r="A61" i="146"/>
  <c r="AB60" i="146"/>
  <c r="L60" i="146"/>
  <c r="A60" i="146"/>
  <c r="AB59" i="146"/>
  <c r="L59" i="146"/>
  <c r="A59" i="146"/>
  <c r="AB58" i="146"/>
  <c r="L58" i="146"/>
  <c r="A58" i="146"/>
  <c r="AB57" i="146"/>
  <c r="L57" i="146"/>
  <c r="A57" i="146"/>
  <c r="AB56" i="146"/>
  <c r="L56" i="146"/>
  <c r="A56" i="146"/>
  <c r="AB55" i="146"/>
  <c r="L55" i="146"/>
  <c r="A55" i="146"/>
  <c r="AB54" i="146"/>
  <c r="L54" i="146"/>
  <c r="A54" i="146"/>
  <c r="AB53" i="146"/>
  <c r="L53" i="146"/>
  <c r="A53" i="146"/>
  <c r="AB52" i="146"/>
  <c r="L52" i="146"/>
  <c r="A52" i="146"/>
  <c r="AB51" i="146"/>
  <c r="L51" i="146"/>
  <c r="A51" i="146"/>
  <c r="AB50" i="146"/>
  <c r="L50" i="146"/>
  <c r="A50" i="146"/>
  <c r="AB49" i="146"/>
  <c r="L49" i="146"/>
  <c r="A49" i="146"/>
  <c r="AB48" i="146"/>
  <c r="L48" i="146"/>
  <c r="A48" i="146"/>
  <c r="AB47" i="146"/>
  <c r="L47" i="146"/>
  <c r="A47" i="146"/>
  <c r="AB46" i="146"/>
  <c r="L46" i="146"/>
  <c r="A46" i="146"/>
  <c r="AB45" i="146"/>
  <c r="L45" i="146"/>
  <c r="A45" i="146"/>
  <c r="AB44" i="146"/>
  <c r="L44" i="146"/>
  <c r="A44" i="146"/>
  <c r="AB43" i="146"/>
  <c r="L43" i="146"/>
  <c r="A43" i="146"/>
  <c r="AB42" i="146"/>
  <c r="L42" i="146"/>
  <c r="A42" i="146"/>
  <c r="AB41" i="146"/>
  <c r="L41" i="146"/>
  <c r="A41" i="146"/>
  <c r="AB40" i="146"/>
  <c r="L40" i="146"/>
  <c r="A40" i="146"/>
  <c r="AB39" i="146"/>
  <c r="L39" i="146"/>
  <c r="A39" i="146"/>
  <c r="AB38" i="146"/>
  <c r="L38" i="146"/>
  <c r="A38" i="146"/>
  <c r="AB37" i="146"/>
  <c r="L37" i="146"/>
  <c r="A37" i="146"/>
  <c r="AB36" i="146"/>
  <c r="L36" i="146"/>
  <c r="A36" i="146"/>
  <c r="AB35" i="146"/>
  <c r="L35" i="146"/>
  <c r="A35" i="146"/>
  <c r="AB34" i="146"/>
  <c r="L34" i="146"/>
  <c r="A34" i="146"/>
  <c r="AB33" i="146"/>
  <c r="L33" i="146"/>
  <c r="A33" i="146"/>
  <c r="AB32" i="146"/>
  <c r="L32" i="146"/>
  <c r="A32" i="146"/>
  <c r="AB31" i="146"/>
  <c r="L31" i="146"/>
  <c r="A31" i="146"/>
  <c r="AB30" i="146"/>
  <c r="L30" i="146"/>
  <c r="A30" i="146"/>
  <c r="AB29" i="146"/>
  <c r="L29" i="146"/>
  <c r="A29" i="146"/>
  <c r="AB28" i="146"/>
  <c r="L28" i="146"/>
  <c r="A28" i="146"/>
  <c r="AB27" i="146"/>
  <c r="L27" i="146"/>
  <c r="A27" i="146"/>
  <c r="AB26" i="146"/>
  <c r="L26" i="146"/>
  <c r="A26" i="146"/>
  <c r="AB25" i="146"/>
  <c r="L25" i="146"/>
  <c r="A25" i="146"/>
  <c r="AB24" i="146"/>
  <c r="L24" i="146"/>
  <c r="A24" i="146"/>
  <c r="AB23" i="146"/>
  <c r="L23" i="146"/>
  <c r="A23" i="146"/>
  <c r="AB22" i="146"/>
  <c r="L22" i="146"/>
  <c r="A22" i="146"/>
  <c r="AB21" i="146"/>
  <c r="L21" i="146"/>
  <c r="A21" i="146"/>
  <c r="AB20" i="146"/>
  <c r="L20" i="146"/>
  <c r="A20" i="146"/>
  <c r="AT19" i="146"/>
  <c r="AQ19" i="146"/>
  <c r="AB19" i="146"/>
  <c r="L19" i="146"/>
  <c r="A19" i="146"/>
  <c r="AT18" i="146"/>
  <c r="AQ18" i="146"/>
  <c r="AB18" i="146"/>
  <c r="L18" i="146"/>
  <c r="A18" i="146"/>
  <c r="AT17" i="146"/>
  <c r="AQ17" i="146"/>
  <c r="AB17" i="146"/>
  <c r="L17" i="146"/>
  <c r="A17" i="146"/>
  <c r="AT16" i="146"/>
  <c r="AQ16" i="146"/>
  <c r="AB16" i="146"/>
  <c r="L16" i="146"/>
  <c r="A16" i="146"/>
  <c r="AT15" i="146"/>
  <c r="AQ15" i="146"/>
  <c r="AD15" i="146"/>
  <c r="AC15" i="146"/>
  <c r="AT14" i="146"/>
  <c r="AQ14" i="146"/>
  <c r="AT13" i="146"/>
  <c r="AQ13" i="146"/>
  <c r="AT12" i="146"/>
  <c r="AQ12" i="146"/>
  <c r="AL12" i="146"/>
  <c r="AK12" i="146"/>
  <c r="AD12" i="146"/>
  <c r="AC12" i="146"/>
  <c r="AT11" i="146"/>
  <c r="AQ11" i="146"/>
  <c r="AT10" i="146"/>
  <c r="AQ10" i="146"/>
  <c r="AT9" i="146"/>
  <c r="AQ9" i="146"/>
  <c r="AT8" i="146"/>
  <c r="AQ8" i="146"/>
  <c r="AT7" i="146"/>
  <c r="AQ7" i="146"/>
  <c r="AT6" i="146"/>
  <c r="AQ6" i="146"/>
  <c r="AJ6" i="146"/>
  <c r="AT5" i="146"/>
  <c r="AQ5" i="146"/>
  <c r="AJ5" i="146"/>
  <c r="AT4" i="146"/>
  <c r="AQ4" i="146"/>
  <c r="AT3" i="146"/>
  <c r="AQ3" i="146"/>
  <c r="AT2" i="146"/>
  <c r="AO1" i="146"/>
  <c r="AO5" i="146" s="1"/>
  <c r="AN67" i="145"/>
  <c r="AM67" i="145"/>
  <c r="AE67" i="145"/>
  <c r="AC67" i="145"/>
  <c r="AH67" i="145" s="1"/>
  <c r="AB67" i="145"/>
  <c r="AM66" i="145"/>
  <c r="AH66" i="145"/>
  <c r="AE66" i="145"/>
  <c r="AB66" i="145"/>
  <c r="AB65" i="145"/>
  <c r="L65" i="145"/>
  <c r="A65" i="145"/>
  <c r="AB64" i="145"/>
  <c r="L64" i="145"/>
  <c r="A64" i="145"/>
  <c r="AB63" i="145"/>
  <c r="L63" i="145"/>
  <c r="A63" i="145"/>
  <c r="AB62" i="145"/>
  <c r="L62" i="145"/>
  <c r="A62" i="145"/>
  <c r="AB61" i="145"/>
  <c r="L61" i="145"/>
  <c r="A61" i="145"/>
  <c r="AB60" i="145"/>
  <c r="L60" i="145"/>
  <c r="A60" i="145"/>
  <c r="AB59" i="145"/>
  <c r="L59" i="145"/>
  <c r="A59" i="145"/>
  <c r="AB58" i="145"/>
  <c r="L58" i="145"/>
  <c r="A58" i="145"/>
  <c r="AB57" i="145"/>
  <c r="L57" i="145"/>
  <c r="A57" i="145"/>
  <c r="AB56" i="145"/>
  <c r="L56" i="145"/>
  <c r="A56" i="145"/>
  <c r="AB55" i="145"/>
  <c r="L55" i="145"/>
  <c r="A55" i="145"/>
  <c r="AB54" i="145"/>
  <c r="L54" i="145"/>
  <c r="A54" i="145"/>
  <c r="AB53" i="145"/>
  <c r="L53" i="145"/>
  <c r="A53" i="145"/>
  <c r="AB52" i="145"/>
  <c r="L52" i="145"/>
  <c r="A52" i="145"/>
  <c r="AB51" i="145"/>
  <c r="L51" i="145"/>
  <c r="A51" i="145"/>
  <c r="AB50" i="145"/>
  <c r="L50" i="145"/>
  <c r="A50" i="145"/>
  <c r="AB49" i="145"/>
  <c r="L49" i="145"/>
  <c r="A49" i="145"/>
  <c r="AB48" i="145"/>
  <c r="L48" i="145"/>
  <c r="A48" i="145"/>
  <c r="AB47" i="145"/>
  <c r="L47" i="145"/>
  <c r="A47" i="145"/>
  <c r="AB46" i="145"/>
  <c r="L46" i="145"/>
  <c r="A46" i="145"/>
  <c r="AB45" i="145"/>
  <c r="L45" i="145"/>
  <c r="A45" i="145"/>
  <c r="AB44" i="145"/>
  <c r="L44" i="145"/>
  <c r="A44" i="145"/>
  <c r="AB43" i="145"/>
  <c r="L43" i="145"/>
  <c r="A43" i="145"/>
  <c r="AB42" i="145"/>
  <c r="L42" i="145"/>
  <c r="A42" i="145"/>
  <c r="AB41" i="145"/>
  <c r="L41" i="145"/>
  <c r="A41" i="145"/>
  <c r="AB40" i="145"/>
  <c r="L40" i="145"/>
  <c r="A40" i="145"/>
  <c r="AB39" i="145"/>
  <c r="L39" i="145"/>
  <c r="A39" i="145"/>
  <c r="AB38" i="145"/>
  <c r="L38" i="145"/>
  <c r="A38" i="145"/>
  <c r="AB37" i="145"/>
  <c r="L37" i="145"/>
  <c r="A37" i="145"/>
  <c r="AB36" i="145"/>
  <c r="L36" i="145"/>
  <c r="A36" i="145"/>
  <c r="AB35" i="145"/>
  <c r="L35" i="145"/>
  <c r="A35" i="145"/>
  <c r="AB34" i="145"/>
  <c r="L34" i="145"/>
  <c r="A34" i="145"/>
  <c r="AB33" i="145"/>
  <c r="L33" i="145"/>
  <c r="A33" i="145"/>
  <c r="AB32" i="145"/>
  <c r="L32" i="145"/>
  <c r="A32" i="145"/>
  <c r="AB31" i="145"/>
  <c r="L31" i="145"/>
  <c r="A31" i="145"/>
  <c r="AB30" i="145"/>
  <c r="L30" i="145"/>
  <c r="A30" i="145"/>
  <c r="AB29" i="145"/>
  <c r="L29" i="145"/>
  <c r="A29" i="145"/>
  <c r="AB28" i="145"/>
  <c r="L28" i="145"/>
  <c r="A28" i="145"/>
  <c r="AB27" i="145"/>
  <c r="L27" i="145"/>
  <c r="A27" i="145"/>
  <c r="AB26" i="145"/>
  <c r="L26" i="145"/>
  <c r="A26" i="145"/>
  <c r="AB25" i="145"/>
  <c r="L25" i="145"/>
  <c r="A25" i="145"/>
  <c r="AB24" i="145"/>
  <c r="L24" i="145"/>
  <c r="A24" i="145"/>
  <c r="AB23" i="145"/>
  <c r="L23" i="145"/>
  <c r="A23" i="145"/>
  <c r="AB22" i="145"/>
  <c r="L22" i="145"/>
  <c r="A22" i="145"/>
  <c r="AB21" i="145"/>
  <c r="L21" i="145"/>
  <c r="A21" i="145"/>
  <c r="AB20" i="145"/>
  <c r="L20" i="145"/>
  <c r="A20" i="145"/>
  <c r="AT19" i="145"/>
  <c r="AQ19" i="145"/>
  <c r="AB19" i="145"/>
  <c r="L19" i="145"/>
  <c r="A19" i="145"/>
  <c r="AT18" i="145"/>
  <c r="AQ18" i="145"/>
  <c r="AB18" i="145"/>
  <c r="L18" i="145"/>
  <c r="A18" i="145"/>
  <c r="AT17" i="145"/>
  <c r="AQ17" i="145"/>
  <c r="AB17" i="145"/>
  <c r="L17" i="145"/>
  <c r="A17" i="145"/>
  <c r="AT16" i="145"/>
  <c r="AQ16" i="145"/>
  <c r="AB16" i="145"/>
  <c r="L16" i="145"/>
  <c r="A16" i="145"/>
  <c r="AT15" i="145"/>
  <c r="AQ15" i="145"/>
  <c r="AD15" i="145"/>
  <c r="AC15" i="145"/>
  <c r="AT14" i="145"/>
  <c r="AQ14" i="145"/>
  <c r="AT13" i="145"/>
  <c r="AQ13" i="145"/>
  <c r="AT12" i="145"/>
  <c r="AQ12" i="145"/>
  <c r="AL12" i="145"/>
  <c r="AK12" i="145"/>
  <c r="AD12" i="145"/>
  <c r="AC12" i="145"/>
  <c r="AT11" i="145"/>
  <c r="AQ11" i="145"/>
  <c r="AT10" i="145"/>
  <c r="AQ10" i="145"/>
  <c r="AT9" i="145"/>
  <c r="AQ9" i="145"/>
  <c r="AT8" i="145"/>
  <c r="AQ8" i="145"/>
  <c r="AT7" i="145"/>
  <c r="AQ7" i="145"/>
  <c r="AT6" i="145"/>
  <c r="AQ6" i="145"/>
  <c r="AJ6" i="145"/>
  <c r="AT5" i="145"/>
  <c r="AQ5" i="145"/>
  <c r="AJ5" i="145"/>
  <c r="AT4" i="145"/>
  <c r="AQ4" i="145"/>
  <c r="AT3" i="145"/>
  <c r="AQ3" i="145"/>
  <c r="AT2" i="145"/>
  <c r="AO1" i="145"/>
  <c r="AO5" i="145" s="1"/>
  <c r="A16" i="143"/>
  <c r="A17" i="144"/>
  <c r="A18" i="144"/>
  <c r="A19" i="144"/>
  <c r="A20" i="144"/>
  <c r="A21" i="144"/>
  <c r="A22" i="144"/>
  <c r="A23" i="144"/>
  <c r="A24" i="144"/>
  <c r="A25" i="144"/>
  <c r="A26" i="144"/>
  <c r="A27" i="144"/>
  <c r="A28" i="144"/>
  <c r="A29" i="144"/>
  <c r="A30" i="144"/>
  <c r="A31" i="144"/>
  <c r="A32" i="144"/>
  <c r="A33" i="144"/>
  <c r="A34" i="144"/>
  <c r="A35" i="144"/>
  <c r="A36" i="144"/>
  <c r="A37" i="144"/>
  <c r="A38" i="144"/>
  <c r="A39" i="144"/>
  <c r="A40" i="144"/>
  <c r="A41" i="144"/>
  <c r="A42" i="144"/>
  <c r="A43" i="144"/>
  <c r="A44" i="144"/>
  <c r="A45" i="144"/>
  <c r="A46" i="144"/>
  <c r="A47" i="144"/>
  <c r="A48" i="144"/>
  <c r="A49" i="144"/>
  <c r="A50" i="144"/>
  <c r="A51" i="144"/>
  <c r="A52" i="144"/>
  <c r="A53" i="144"/>
  <c r="A54" i="144"/>
  <c r="A55" i="144"/>
  <c r="A56" i="144"/>
  <c r="A57" i="144"/>
  <c r="A58" i="144"/>
  <c r="A59" i="144"/>
  <c r="A60" i="144"/>
  <c r="A61" i="144"/>
  <c r="A62" i="144"/>
  <c r="A63" i="144"/>
  <c r="A64" i="144"/>
  <c r="A65" i="144"/>
  <c r="A16" i="144"/>
  <c r="A17" i="79"/>
  <c r="A18" i="79"/>
  <c r="A19" i="79"/>
  <c r="A20" i="79"/>
  <c r="A21" i="79"/>
  <c r="A22" i="79"/>
  <c r="A23" i="79"/>
  <c r="A24" i="79"/>
  <c r="A25" i="79"/>
  <c r="A26" i="79"/>
  <c r="A27" i="79"/>
  <c r="A28" i="79"/>
  <c r="A29" i="79"/>
  <c r="A30" i="79"/>
  <c r="A31" i="79"/>
  <c r="A32" i="79"/>
  <c r="A33" i="79"/>
  <c r="A34" i="79"/>
  <c r="A35" i="79"/>
  <c r="A36" i="79"/>
  <c r="A37" i="79"/>
  <c r="A38" i="79"/>
  <c r="A39" i="79"/>
  <c r="A40" i="79"/>
  <c r="A41" i="79"/>
  <c r="A42" i="79"/>
  <c r="A43" i="79"/>
  <c r="A44" i="79"/>
  <c r="A45" i="79"/>
  <c r="A46" i="79"/>
  <c r="A47" i="79"/>
  <c r="A48" i="79"/>
  <c r="A49" i="79"/>
  <c r="A50" i="79"/>
  <c r="A51" i="79"/>
  <c r="A52" i="79"/>
  <c r="A53" i="79"/>
  <c r="A54" i="79"/>
  <c r="A55" i="79"/>
  <c r="A56" i="79"/>
  <c r="A57" i="79"/>
  <c r="A58" i="79"/>
  <c r="A59" i="79"/>
  <c r="A60" i="79"/>
  <c r="A61" i="79"/>
  <c r="A62" i="79"/>
  <c r="A63" i="79"/>
  <c r="A64" i="79"/>
  <c r="A65" i="79"/>
  <c r="A16" i="79"/>
  <c r="A17" i="134"/>
  <c r="A18" i="134"/>
  <c r="A19" i="134"/>
  <c r="A20" i="134"/>
  <c r="A21" i="134"/>
  <c r="A22" i="134"/>
  <c r="A23" i="134"/>
  <c r="A24" i="134"/>
  <c r="A25" i="134"/>
  <c r="A26" i="134"/>
  <c r="A27" i="134"/>
  <c r="A28" i="134"/>
  <c r="A29" i="134"/>
  <c r="A30" i="134"/>
  <c r="A31" i="134"/>
  <c r="A32" i="134"/>
  <c r="A33" i="134"/>
  <c r="A34" i="134"/>
  <c r="A35" i="134"/>
  <c r="A36" i="134"/>
  <c r="A37" i="134"/>
  <c r="A38" i="134"/>
  <c r="A39" i="134"/>
  <c r="A40" i="134"/>
  <c r="A41" i="134"/>
  <c r="A42" i="134"/>
  <c r="A43" i="134"/>
  <c r="A44" i="134"/>
  <c r="A45" i="134"/>
  <c r="A46" i="134"/>
  <c r="A47" i="134"/>
  <c r="A48" i="134"/>
  <c r="A49" i="134"/>
  <c r="A50" i="134"/>
  <c r="A51" i="134"/>
  <c r="A52" i="134"/>
  <c r="A53" i="134"/>
  <c r="A54" i="134"/>
  <c r="A55" i="134"/>
  <c r="A56" i="134"/>
  <c r="A57" i="134"/>
  <c r="A58" i="134"/>
  <c r="A59" i="134"/>
  <c r="A60" i="134"/>
  <c r="A61" i="134"/>
  <c r="A62" i="134"/>
  <c r="A63" i="134"/>
  <c r="A64" i="134"/>
  <c r="A65" i="134"/>
  <c r="A16" i="134"/>
  <c r="A17" i="143"/>
  <c r="A18" i="143"/>
  <c r="A19" i="143"/>
  <c r="A20" i="143"/>
  <c r="A21" i="143"/>
  <c r="A22" i="143"/>
  <c r="A23" i="143"/>
  <c r="A24" i="143"/>
  <c r="A25" i="143"/>
  <c r="A26" i="143"/>
  <c r="A27" i="143"/>
  <c r="A28" i="143"/>
  <c r="A29" i="143"/>
  <c r="A30" i="143"/>
  <c r="A31" i="143"/>
  <c r="A32" i="143"/>
  <c r="A33" i="143"/>
  <c r="A34" i="143"/>
  <c r="A35" i="143"/>
  <c r="A36" i="143"/>
  <c r="A37" i="143"/>
  <c r="A38" i="143"/>
  <c r="A39" i="143"/>
  <c r="A40" i="143"/>
  <c r="A41" i="143"/>
  <c r="A42" i="143"/>
  <c r="A43" i="143"/>
  <c r="A44" i="143"/>
  <c r="A45" i="143"/>
  <c r="A46" i="143"/>
  <c r="A47" i="143"/>
  <c r="A48" i="143"/>
  <c r="A49" i="143"/>
  <c r="A50" i="143"/>
  <c r="A51" i="143"/>
  <c r="A52" i="143"/>
  <c r="A53" i="143"/>
  <c r="A54" i="143"/>
  <c r="A55" i="143"/>
  <c r="A56" i="143"/>
  <c r="A57" i="143"/>
  <c r="A58" i="143"/>
  <c r="A59" i="143"/>
  <c r="A60" i="143"/>
  <c r="A61" i="143"/>
  <c r="A62" i="143"/>
  <c r="A63" i="143"/>
  <c r="A64" i="143"/>
  <c r="A65" i="143"/>
  <c r="A17" i="142"/>
  <c r="A18" i="142"/>
  <c r="A19" i="142"/>
  <c r="A20" i="142"/>
  <c r="A21" i="142"/>
  <c r="A22" i="142"/>
  <c r="A23" i="142"/>
  <c r="A24" i="142"/>
  <c r="A25" i="142"/>
  <c r="A26" i="142"/>
  <c r="A27" i="142"/>
  <c r="A28" i="142"/>
  <c r="A29" i="142"/>
  <c r="A30" i="142"/>
  <c r="A31" i="142"/>
  <c r="A32" i="142"/>
  <c r="A33" i="142"/>
  <c r="A34" i="142"/>
  <c r="A35" i="142"/>
  <c r="A36" i="142"/>
  <c r="A37" i="142"/>
  <c r="A38" i="142"/>
  <c r="A39" i="142"/>
  <c r="A40" i="142"/>
  <c r="A41" i="142"/>
  <c r="A42" i="142"/>
  <c r="A43" i="142"/>
  <c r="A44" i="142"/>
  <c r="A45" i="142"/>
  <c r="A46" i="142"/>
  <c r="A47" i="142"/>
  <c r="A48" i="142"/>
  <c r="A49" i="142"/>
  <c r="A50" i="142"/>
  <c r="A51" i="142"/>
  <c r="A52" i="142"/>
  <c r="A53" i="142"/>
  <c r="A54" i="142"/>
  <c r="A55" i="142"/>
  <c r="A56" i="142"/>
  <c r="A57" i="142"/>
  <c r="A58" i="142"/>
  <c r="A59" i="142"/>
  <c r="A60" i="142"/>
  <c r="A61" i="142"/>
  <c r="A62" i="142"/>
  <c r="A63" i="142"/>
  <c r="A64" i="142"/>
  <c r="A65" i="142"/>
  <c r="A16" i="142"/>
  <c r="A25" i="141"/>
  <c r="A24" i="141"/>
  <c r="A17" i="141"/>
  <c r="A18" i="141"/>
  <c r="A19" i="141"/>
  <c r="A20" i="141"/>
  <c r="A21" i="141"/>
  <c r="A22" i="141"/>
  <c r="A23" i="141"/>
  <c r="A26" i="141"/>
  <c r="A27" i="141"/>
  <c r="A28" i="141"/>
  <c r="A29" i="141"/>
  <c r="A30" i="141"/>
  <c r="A31" i="141"/>
  <c r="A32" i="141"/>
  <c r="A33" i="141"/>
  <c r="A34" i="141"/>
  <c r="A35" i="141"/>
  <c r="A36" i="141"/>
  <c r="A37" i="141"/>
  <c r="A38" i="141"/>
  <c r="A39" i="141"/>
  <c r="A40" i="141"/>
  <c r="A41" i="141"/>
  <c r="A42" i="141"/>
  <c r="A43" i="141"/>
  <c r="A44" i="141"/>
  <c r="A45" i="141"/>
  <c r="A46" i="141"/>
  <c r="A47" i="141"/>
  <c r="A48" i="141"/>
  <c r="A49" i="141"/>
  <c r="A50" i="141"/>
  <c r="A51" i="141"/>
  <c r="A52" i="141"/>
  <c r="A53" i="141"/>
  <c r="A54" i="141"/>
  <c r="A55" i="141"/>
  <c r="A56" i="141"/>
  <c r="A57" i="141"/>
  <c r="A58" i="141"/>
  <c r="A59" i="141"/>
  <c r="A60" i="141"/>
  <c r="A61" i="141"/>
  <c r="A62" i="141"/>
  <c r="A63" i="141"/>
  <c r="A64" i="141"/>
  <c r="A65" i="141"/>
  <c r="A16" i="141"/>
  <c r="A10" i="24"/>
  <c r="Q60" i="23"/>
  <c r="F66" i="134" s="1"/>
  <c r="F60" i="23"/>
  <c r="P60" i="23"/>
  <c r="F66" i="150" s="1"/>
  <c r="O60" i="23"/>
  <c r="F66" i="149" s="1"/>
  <c r="N60" i="23"/>
  <c r="F66" i="148" s="1"/>
  <c r="M60" i="23"/>
  <c r="F66" i="147" s="1"/>
  <c r="L60" i="23"/>
  <c r="F66" i="146" s="1"/>
  <c r="A15" i="24"/>
  <c r="A11" i="24"/>
  <c r="A12" i="24"/>
  <c r="A13" i="24"/>
  <c r="A14" i="24"/>
  <c r="A16" i="24"/>
  <c r="A17" i="24"/>
  <c r="A18" i="24"/>
  <c r="A19" i="24"/>
  <c r="A20" i="24"/>
  <c r="A21" i="24"/>
  <c r="A22" i="24"/>
  <c r="A23" i="24"/>
  <c r="A24" i="24"/>
  <c r="A25" i="24"/>
  <c r="A26" i="24"/>
  <c r="A27" i="24"/>
  <c r="A28" i="24"/>
  <c r="A29" i="24"/>
  <c r="A30" i="24"/>
  <c r="A31" i="24"/>
  <c r="A32" i="24"/>
  <c r="A33" i="24"/>
  <c r="A34" i="24"/>
  <c r="A35" i="24"/>
  <c r="A36" i="24"/>
  <c r="A37" i="24"/>
  <c r="A38" i="24"/>
  <c r="A39" i="24"/>
  <c r="A40" i="24"/>
  <c r="A41" i="24"/>
  <c r="A42" i="24"/>
  <c r="A43" i="24"/>
  <c r="A44" i="24"/>
  <c r="A45" i="24"/>
  <c r="A46" i="24"/>
  <c r="A47" i="24"/>
  <c r="A48" i="24"/>
  <c r="A49" i="24"/>
  <c r="A50" i="24"/>
  <c r="A51" i="24"/>
  <c r="A52" i="24"/>
  <c r="A53" i="24"/>
  <c r="A54" i="24"/>
  <c r="A55" i="24"/>
  <c r="A56" i="24"/>
  <c r="A57" i="24"/>
  <c r="A58" i="24"/>
  <c r="A59" i="24"/>
  <c r="H19" i="21" l="1"/>
  <c r="E19" i="21"/>
  <c r="I19" i="21"/>
  <c r="C23" i="21"/>
  <c r="I23" i="21"/>
  <c r="H23" i="21"/>
  <c r="D23" i="21"/>
  <c r="I16" i="21"/>
  <c r="H16" i="21"/>
  <c r="E16" i="21"/>
  <c r="I15" i="21"/>
  <c r="H15" i="21"/>
  <c r="E15" i="21"/>
  <c r="I14" i="21"/>
  <c r="E14" i="21"/>
  <c r="H14" i="21"/>
  <c r="I20" i="21"/>
  <c r="H20" i="21"/>
  <c r="E20" i="21"/>
  <c r="D12" i="21"/>
  <c r="I12" i="21"/>
  <c r="C12" i="21"/>
  <c r="H12" i="21"/>
  <c r="E12" i="21"/>
  <c r="E13" i="21"/>
  <c r="H13" i="21"/>
  <c r="I13" i="21"/>
  <c r="E17" i="21"/>
  <c r="H17" i="21"/>
  <c r="I17" i="21"/>
  <c r="D21" i="21"/>
  <c r="I21" i="21"/>
  <c r="H21" i="21"/>
  <c r="E21" i="21"/>
  <c r="I18" i="21"/>
  <c r="H18" i="21"/>
  <c r="E18" i="21"/>
  <c r="D18" i="21"/>
  <c r="C18" i="21"/>
  <c r="H22" i="21"/>
  <c r="I22" i="21"/>
  <c r="D16" i="21"/>
  <c r="C16" i="21"/>
  <c r="D14" i="21"/>
  <c r="C14" i="21"/>
  <c r="D13" i="21"/>
  <c r="C13" i="21"/>
  <c r="D17" i="21"/>
  <c r="C17" i="21"/>
  <c r="C21" i="21"/>
  <c r="D22" i="21"/>
  <c r="C22" i="21"/>
  <c r="D15" i="21"/>
  <c r="C15" i="21"/>
  <c r="D20" i="21"/>
  <c r="C20" i="21"/>
  <c r="D19" i="21"/>
  <c r="C19" i="21"/>
  <c r="AO5" i="150"/>
  <c r="AO2" i="149"/>
  <c r="AO5" i="147"/>
  <c r="AO2" i="148"/>
  <c r="AO2" i="146"/>
  <c r="AO2" i="145"/>
  <c r="D13" i="24"/>
  <c r="D12" i="24"/>
  <c r="J23" i="21" l="1"/>
  <c r="J18" i="21"/>
  <c r="AF33" i="21" s="1"/>
  <c r="J17" i="21"/>
  <c r="AK24" i="21" s="1"/>
  <c r="J19" i="21"/>
  <c r="AM24" i="21" s="1"/>
  <c r="J20" i="21"/>
  <c r="AN24" i="21" s="1"/>
  <c r="J15" i="21"/>
  <c r="J14" i="21"/>
  <c r="J16" i="21"/>
  <c r="J22" i="21"/>
  <c r="B25" i="21" s="1"/>
  <c r="J21" i="21"/>
  <c r="J13" i="21"/>
  <c r="J12" i="21"/>
  <c r="C4" i="24"/>
  <c r="K60" i="23"/>
  <c r="F66" i="145" s="1"/>
  <c r="D46" i="24"/>
  <c r="C46" i="24"/>
  <c r="B46" i="24"/>
  <c r="AO1" i="79"/>
  <c r="AO5" i="79" s="1"/>
  <c r="AT2" i="79"/>
  <c r="AT3" i="79"/>
  <c r="AT4" i="79"/>
  <c r="AT5" i="79"/>
  <c r="AT6" i="79"/>
  <c r="AT7" i="79"/>
  <c r="AT8" i="79"/>
  <c r="AT9" i="79"/>
  <c r="AT10" i="79"/>
  <c r="AT11" i="79"/>
  <c r="AT12" i="79"/>
  <c r="AT13" i="79"/>
  <c r="AB46" i="79"/>
  <c r="L46" i="79"/>
  <c r="AO1" i="134"/>
  <c r="AT2" i="134"/>
  <c r="AT3" i="134"/>
  <c r="AT4" i="134"/>
  <c r="AT5" i="134"/>
  <c r="AT6" i="134"/>
  <c r="AT7" i="134"/>
  <c r="AT8" i="134"/>
  <c r="AT9" i="134"/>
  <c r="AT10" i="134"/>
  <c r="AT11" i="134"/>
  <c r="AT12" i="134"/>
  <c r="AT13" i="134"/>
  <c r="AB46" i="134"/>
  <c r="L46" i="134"/>
  <c r="AO1" i="141"/>
  <c r="AO5" i="141" s="1"/>
  <c r="AT2" i="141"/>
  <c r="AT3" i="141"/>
  <c r="AT4" i="141"/>
  <c r="AT5" i="141"/>
  <c r="AT6" i="141"/>
  <c r="AT7" i="141"/>
  <c r="AT8" i="141"/>
  <c r="AT9" i="141"/>
  <c r="AT10" i="141"/>
  <c r="AT11" i="141"/>
  <c r="AT12" i="141"/>
  <c r="AT13" i="141"/>
  <c r="AB46" i="141"/>
  <c r="L46" i="141"/>
  <c r="AO1" i="142"/>
  <c r="AO5" i="142" s="1"/>
  <c r="AT2" i="142"/>
  <c r="AT3" i="142"/>
  <c r="AT4" i="142"/>
  <c r="AT5" i="142"/>
  <c r="AT6" i="142"/>
  <c r="AT7" i="142"/>
  <c r="AT8" i="142"/>
  <c r="AT9" i="142"/>
  <c r="AT10" i="142"/>
  <c r="AT11" i="142"/>
  <c r="AT12" i="142"/>
  <c r="AT13" i="142"/>
  <c r="AB46" i="142"/>
  <c r="L46" i="142"/>
  <c r="AO1" i="143"/>
  <c r="AO5" i="143" s="1"/>
  <c r="AT2" i="143"/>
  <c r="AT3" i="143"/>
  <c r="AT4" i="143"/>
  <c r="AT5" i="143"/>
  <c r="AT6" i="143"/>
  <c r="AT7" i="143"/>
  <c r="AT8" i="143"/>
  <c r="AT9" i="143"/>
  <c r="AT10" i="143"/>
  <c r="AT11" i="143"/>
  <c r="AT12" i="143"/>
  <c r="AT13" i="143"/>
  <c r="AB46" i="143"/>
  <c r="L46" i="143"/>
  <c r="AO1" i="144"/>
  <c r="AT2" i="144"/>
  <c r="AT3" i="144"/>
  <c r="AT4" i="144"/>
  <c r="AT5" i="144"/>
  <c r="AT6" i="144"/>
  <c r="AT7" i="144"/>
  <c r="AT8" i="144"/>
  <c r="AT9" i="144"/>
  <c r="AT10" i="144"/>
  <c r="AT11" i="144"/>
  <c r="AT12" i="144"/>
  <c r="AT13" i="144"/>
  <c r="AB46" i="144"/>
  <c r="L46" i="144"/>
  <c r="D47" i="24"/>
  <c r="C47" i="24"/>
  <c r="B47" i="24"/>
  <c r="AB47" i="79"/>
  <c r="L47" i="79"/>
  <c r="AB47" i="134"/>
  <c r="L47" i="134"/>
  <c r="AB47" i="141"/>
  <c r="L47" i="141"/>
  <c r="AB47" i="142"/>
  <c r="L47" i="142"/>
  <c r="AB47" i="143"/>
  <c r="L47" i="143"/>
  <c r="AB47" i="144"/>
  <c r="L47" i="144"/>
  <c r="D48" i="24"/>
  <c r="C48" i="24"/>
  <c r="B48" i="24"/>
  <c r="AB48" i="79"/>
  <c r="L48" i="79"/>
  <c r="AB48" i="134"/>
  <c r="L48" i="134"/>
  <c r="AB48" i="141"/>
  <c r="L48" i="141"/>
  <c r="AB48" i="142"/>
  <c r="L48" i="142"/>
  <c r="AB48" i="143"/>
  <c r="L48" i="143"/>
  <c r="AB48" i="144"/>
  <c r="L48" i="144"/>
  <c r="D49" i="24"/>
  <c r="C49" i="24"/>
  <c r="B49" i="24"/>
  <c r="AB49" i="79"/>
  <c r="L49" i="79"/>
  <c r="AB49" i="134"/>
  <c r="L49" i="134"/>
  <c r="AB49" i="141"/>
  <c r="L49" i="141"/>
  <c r="AB49" i="142"/>
  <c r="L49" i="142"/>
  <c r="AB49" i="143"/>
  <c r="L49" i="143"/>
  <c r="AB49" i="144"/>
  <c r="L49" i="144"/>
  <c r="D50" i="24"/>
  <c r="C50" i="24"/>
  <c r="B50" i="24"/>
  <c r="AB50" i="79"/>
  <c r="L50" i="79"/>
  <c r="AB50" i="134"/>
  <c r="L50" i="134"/>
  <c r="AB50" i="141"/>
  <c r="L50" i="141"/>
  <c r="AB50" i="142"/>
  <c r="L50" i="142"/>
  <c r="AB50" i="143"/>
  <c r="L50" i="143"/>
  <c r="AB50" i="144"/>
  <c r="L50" i="144"/>
  <c r="D51" i="24"/>
  <c r="C51" i="24"/>
  <c r="B51" i="24"/>
  <c r="AB51" i="79"/>
  <c r="L51" i="79"/>
  <c r="AB51" i="134"/>
  <c r="L51" i="134"/>
  <c r="AB51" i="141"/>
  <c r="L51" i="141"/>
  <c r="AB51" i="142"/>
  <c r="L51" i="142"/>
  <c r="AB51" i="143"/>
  <c r="L51" i="143"/>
  <c r="AB51" i="144"/>
  <c r="L51" i="144"/>
  <c r="D52" i="24"/>
  <c r="C52" i="24"/>
  <c r="B52" i="24"/>
  <c r="AB52" i="79"/>
  <c r="L52" i="79"/>
  <c r="AB52" i="134"/>
  <c r="L52" i="134"/>
  <c r="AB52" i="141"/>
  <c r="L52" i="141"/>
  <c r="AB52" i="142"/>
  <c r="L52" i="142"/>
  <c r="AB52" i="143"/>
  <c r="L52" i="143"/>
  <c r="AB52" i="144"/>
  <c r="L52" i="144"/>
  <c r="D53" i="24"/>
  <c r="C53" i="24"/>
  <c r="B53" i="24"/>
  <c r="AB53" i="79"/>
  <c r="L53" i="79"/>
  <c r="AB53" i="134"/>
  <c r="L53" i="134"/>
  <c r="AB53" i="141"/>
  <c r="L53" i="141"/>
  <c r="AB53" i="142"/>
  <c r="L53" i="142"/>
  <c r="AB53" i="143"/>
  <c r="L53" i="143"/>
  <c r="AB53" i="144"/>
  <c r="L53" i="144"/>
  <c r="D54" i="24"/>
  <c r="C54" i="24"/>
  <c r="B54" i="24"/>
  <c r="AB54" i="79"/>
  <c r="L54" i="79"/>
  <c r="AB54" i="134"/>
  <c r="L54" i="134"/>
  <c r="AB54" i="141"/>
  <c r="L54" i="141"/>
  <c r="AB54" i="142"/>
  <c r="L54" i="142"/>
  <c r="AB54" i="143"/>
  <c r="L54" i="143"/>
  <c r="AB54" i="144"/>
  <c r="L54" i="144"/>
  <c r="D55" i="24"/>
  <c r="C55" i="24"/>
  <c r="B55" i="24"/>
  <c r="AB55" i="79"/>
  <c r="L55" i="79"/>
  <c r="AB55" i="134"/>
  <c r="L55" i="134"/>
  <c r="AB55" i="141"/>
  <c r="L55" i="141"/>
  <c r="AB55" i="142"/>
  <c r="L55" i="142"/>
  <c r="AB55" i="143"/>
  <c r="L55" i="143"/>
  <c r="AB55" i="144"/>
  <c r="L55" i="144"/>
  <c r="D56" i="24"/>
  <c r="C56" i="24"/>
  <c r="B56" i="24"/>
  <c r="AB56" i="79"/>
  <c r="L56" i="79"/>
  <c r="AB56" i="134"/>
  <c r="L56" i="134"/>
  <c r="AB56" i="141"/>
  <c r="L56" i="141"/>
  <c r="AB56" i="142"/>
  <c r="L56" i="142"/>
  <c r="AB56" i="143"/>
  <c r="L56" i="143"/>
  <c r="AB56" i="144"/>
  <c r="L56" i="144"/>
  <c r="D57" i="24"/>
  <c r="C57" i="24"/>
  <c r="B57" i="24"/>
  <c r="AB57" i="79"/>
  <c r="L57" i="79"/>
  <c r="AB57" i="134"/>
  <c r="L57" i="134"/>
  <c r="AB57" i="141"/>
  <c r="L57" i="141"/>
  <c r="AB57" i="142"/>
  <c r="L57" i="142"/>
  <c r="AB57" i="143"/>
  <c r="L57" i="143"/>
  <c r="AB57" i="144"/>
  <c r="L57" i="144"/>
  <c r="D58" i="24"/>
  <c r="C58" i="24"/>
  <c r="B58" i="24"/>
  <c r="AB58" i="79"/>
  <c r="L58" i="79"/>
  <c r="AB58" i="134"/>
  <c r="L58" i="134"/>
  <c r="AB58" i="141"/>
  <c r="L58" i="141"/>
  <c r="AB58" i="142"/>
  <c r="L58" i="142"/>
  <c r="AB58" i="143"/>
  <c r="L58" i="143"/>
  <c r="AB58" i="144"/>
  <c r="L58" i="144"/>
  <c r="D59" i="24"/>
  <c r="C59" i="24"/>
  <c r="B59" i="24"/>
  <c r="AB59" i="79"/>
  <c r="L59" i="79"/>
  <c r="AB59" i="134"/>
  <c r="L59" i="134"/>
  <c r="AB59" i="141"/>
  <c r="L59" i="141"/>
  <c r="AB59" i="142"/>
  <c r="L59" i="142"/>
  <c r="AB59" i="143"/>
  <c r="L59" i="143"/>
  <c r="AB59" i="144"/>
  <c r="L59" i="144"/>
  <c r="AB60" i="79"/>
  <c r="L60" i="79"/>
  <c r="AB60" i="134"/>
  <c r="L60" i="134"/>
  <c r="AB60" i="141"/>
  <c r="L60" i="141"/>
  <c r="AB60" i="142"/>
  <c r="L60" i="142"/>
  <c r="AB60" i="143"/>
  <c r="L60" i="143"/>
  <c r="AB60" i="144"/>
  <c r="L60" i="144"/>
  <c r="AB61" i="79"/>
  <c r="L61" i="79"/>
  <c r="AB61" i="134"/>
  <c r="L61" i="134"/>
  <c r="AB61" i="141"/>
  <c r="L61" i="141"/>
  <c r="AB61" i="142"/>
  <c r="L61" i="142"/>
  <c r="AB61" i="143"/>
  <c r="L61" i="143"/>
  <c r="AB61" i="144"/>
  <c r="L61" i="144"/>
  <c r="AB62" i="79"/>
  <c r="L62" i="79"/>
  <c r="AB62" i="134"/>
  <c r="L62" i="134"/>
  <c r="AB62" i="141"/>
  <c r="L62" i="141"/>
  <c r="AB62" i="142"/>
  <c r="L62" i="142"/>
  <c r="AB62" i="143"/>
  <c r="L62" i="143"/>
  <c r="AB62" i="144"/>
  <c r="L62" i="144"/>
  <c r="AB63" i="79"/>
  <c r="L63" i="79"/>
  <c r="AB63" i="134"/>
  <c r="L63" i="134"/>
  <c r="AB63" i="141"/>
  <c r="L63" i="141"/>
  <c r="AB63" i="142"/>
  <c r="L63" i="142"/>
  <c r="AB63" i="143"/>
  <c r="L63" i="143"/>
  <c r="AB63" i="144"/>
  <c r="L63" i="144"/>
  <c r="AB64" i="79"/>
  <c r="L64" i="79"/>
  <c r="AB64" i="134"/>
  <c r="L64" i="134"/>
  <c r="AB64" i="141"/>
  <c r="L64" i="141"/>
  <c r="AB64" i="142"/>
  <c r="L64" i="142"/>
  <c r="AB64" i="143"/>
  <c r="L64" i="143"/>
  <c r="AB64" i="144"/>
  <c r="L64" i="144"/>
  <c r="AB65" i="79"/>
  <c r="L65" i="79"/>
  <c r="AB65" i="134"/>
  <c r="L65" i="134"/>
  <c r="AB65" i="141"/>
  <c r="L65" i="141"/>
  <c r="AB65" i="142"/>
  <c r="L65" i="142"/>
  <c r="AB65" i="143"/>
  <c r="L65" i="143"/>
  <c r="AB65" i="144"/>
  <c r="L65" i="144"/>
  <c r="AQ3" i="141"/>
  <c r="AQ4" i="141"/>
  <c r="AJ5" i="141"/>
  <c r="AQ5" i="141"/>
  <c r="AJ6" i="141"/>
  <c r="AQ6" i="141"/>
  <c r="AQ7" i="141"/>
  <c r="AQ8" i="141"/>
  <c r="AQ9" i="141"/>
  <c r="AQ10" i="141"/>
  <c r="AQ11" i="141"/>
  <c r="AC12" i="141"/>
  <c r="AD12" i="141"/>
  <c r="AK12" i="141"/>
  <c r="AL12" i="141"/>
  <c r="AQ12" i="141"/>
  <c r="AQ13" i="141"/>
  <c r="AQ14" i="141"/>
  <c r="AT14" i="141"/>
  <c r="AT15" i="141"/>
  <c r="AT16" i="141"/>
  <c r="AT17" i="141"/>
  <c r="AC15" i="141"/>
  <c r="AD15" i="141"/>
  <c r="AQ15" i="141"/>
  <c r="AB16" i="141"/>
  <c r="L16" i="141"/>
  <c r="AB16" i="79"/>
  <c r="AB16" i="134"/>
  <c r="AQ16" i="141"/>
  <c r="AB17" i="141"/>
  <c r="L17" i="141"/>
  <c r="AB17" i="79"/>
  <c r="AB17" i="134"/>
  <c r="AQ17" i="141"/>
  <c r="AB18" i="141"/>
  <c r="L18" i="141"/>
  <c r="AB18" i="79"/>
  <c r="AB18" i="134"/>
  <c r="AQ18" i="141"/>
  <c r="AT18" i="141"/>
  <c r="AT19" i="141"/>
  <c r="AB19" i="141"/>
  <c r="L19" i="141"/>
  <c r="AB19" i="79"/>
  <c r="AB19" i="134"/>
  <c r="AQ19" i="141"/>
  <c r="AB20" i="141"/>
  <c r="L20" i="141"/>
  <c r="AB20" i="79"/>
  <c r="AB20" i="134"/>
  <c r="AB21" i="141"/>
  <c r="L21" i="141"/>
  <c r="AB21" i="79"/>
  <c r="AB21" i="134"/>
  <c r="AB22" i="141"/>
  <c r="L22" i="141"/>
  <c r="AB22" i="79"/>
  <c r="AB22" i="134"/>
  <c r="AB23" i="141"/>
  <c r="L23" i="141"/>
  <c r="AB23" i="79"/>
  <c r="AB23" i="134"/>
  <c r="AB24" i="141"/>
  <c r="L24" i="141"/>
  <c r="AB24" i="79"/>
  <c r="AB24" i="134"/>
  <c r="AB25" i="141"/>
  <c r="L25" i="141"/>
  <c r="AB25" i="79"/>
  <c r="AB25" i="134"/>
  <c r="AB26" i="141"/>
  <c r="L26" i="141"/>
  <c r="AB26" i="79"/>
  <c r="AB26" i="134"/>
  <c r="AB27" i="141"/>
  <c r="L27" i="141"/>
  <c r="AB27" i="79"/>
  <c r="AB27" i="134"/>
  <c r="AB28" i="141"/>
  <c r="L28" i="141"/>
  <c r="AB28" i="79"/>
  <c r="AB28" i="134"/>
  <c r="AB29" i="141"/>
  <c r="L29" i="141"/>
  <c r="AB29" i="79"/>
  <c r="AB29" i="134"/>
  <c r="AB30" i="141"/>
  <c r="L30" i="141"/>
  <c r="AB30" i="79"/>
  <c r="AB30" i="134"/>
  <c r="AB31" i="141"/>
  <c r="L31" i="141"/>
  <c r="AB31" i="79"/>
  <c r="AB31" i="134"/>
  <c r="AB32" i="141"/>
  <c r="L32" i="141"/>
  <c r="AB32" i="79"/>
  <c r="AB32" i="134"/>
  <c r="AB33" i="141"/>
  <c r="L33" i="141"/>
  <c r="AB33" i="79"/>
  <c r="AB33" i="134"/>
  <c r="AB34" i="141"/>
  <c r="L34" i="141"/>
  <c r="AB34" i="79"/>
  <c r="AB34" i="134"/>
  <c r="AB35" i="141"/>
  <c r="L35" i="141"/>
  <c r="AB35" i="79"/>
  <c r="AB35" i="134"/>
  <c r="AB36" i="141"/>
  <c r="L36" i="141"/>
  <c r="AB36" i="79"/>
  <c r="AB36" i="134"/>
  <c r="AB37" i="141"/>
  <c r="L37" i="141"/>
  <c r="AB37" i="79"/>
  <c r="AB37" i="134"/>
  <c r="AB38" i="141"/>
  <c r="L38" i="141"/>
  <c r="AB38" i="79"/>
  <c r="AB38" i="134"/>
  <c r="AB39" i="141"/>
  <c r="L39" i="141"/>
  <c r="AB39" i="79"/>
  <c r="AB39" i="134"/>
  <c r="AB40" i="141"/>
  <c r="L40" i="141"/>
  <c r="AB40" i="79"/>
  <c r="AB40" i="134"/>
  <c r="AB41" i="141"/>
  <c r="L41" i="141"/>
  <c r="AB41" i="79"/>
  <c r="AB41" i="134"/>
  <c r="AB42" i="141"/>
  <c r="L42" i="141"/>
  <c r="AB42" i="79"/>
  <c r="AB42" i="134"/>
  <c r="AB43" i="141"/>
  <c r="L43" i="141"/>
  <c r="AB43" i="79"/>
  <c r="AB43" i="134"/>
  <c r="AB44" i="141"/>
  <c r="L44" i="141"/>
  <c r="AB44" i="79"/>
  <c r="AB45" i="79"/>
  <c r="AB44" i="134"/>
  <c r="AB45" i="134"/>
  <c r="AB45" i="141"/>
  <c r="L45" i="141"/>
  <c r="AB66" i="141"/>
  <c r="AE66" i="141"/>
  <c r="AH66" i="141"/>
  <c r="AM66" i="141"/>
  <c r="AB67" i="134"/>
  <c r="AB67" i="141"/>
  <c r="AC67" i="141"/>
  <c r="AH67" i="141" s="1"/>
  <c r="AE67" i="141"/>
  <c r="AM67" i="141"/>
  <c r="AN67" i="141"/>
  <c r="AQ3" i="142"/>
  <c r="AQ4" i="142"/>
  <c r="AJ5" i="142"/>
  <c r="AQ5" i="142"/>
  <c r="AJ6" i="142"/>
  <c r="AQ6" i="142"/>
  <c r="AQ7" i="142"/>
  <c r="AQ8" i="142"/>
  <c r="AQ9" i="142"/>
  <c r="AQ10" i="142"/>
  <c r="AQ11" i="142"/>
  <c r="AC12" i="142"/>
  <c r="AD12" i="142"/>
  <c r="AK12" i="142"/>
  <c r="AL12" i="142"/>
  <c r="AQ12" i="142"/>
  <c r="AQ13" i="142"/>
  <c r="AQ14" i="142"/>
  <c r="AT14" i="142"/>
  <c r="AT15" i="142"/>
  <c r="AT16" i="142"/>
  <c r="AT17" i="142"/>
  <c r="AC15" i="142"/>
  <c r="AD15" i="142"/>
  <c r="AQ15" i="142"/>
  <c r="AB16" i="142"/>
  <c r="L16" i="142"/>
  <c r="AQ16" i="142"/>
  <c r="AB17" i="142"/>
  <c r="L17" i="142"/>
  <c r="AQ17" i="142"/>
  <c r="AB18" i="142"/>
  <c r="L18" i="142"/>
  <c r="AQ18" i="142"/>
  <c r="AT18" i="142"/>
  <c r="AT19" i="142"/>
  <c r="AB19" i="142"/>
  <c r="L19" i="142"/>
  <c r="AQ19" i="142"/>
  <c r="AB20" i="142"/>
  <c r="L20" i="142"/>
  <c r="AB21" i="142"/>
  <c r="L21" i="142"/>
  <c r="AB22" i="142"/>
  <c r="L22" i="142"/>
  <c r="AB23" i="142"/>
  <c r="L23" i="142"/>
  <c r="AB24" i="142"/>
  <c r="L24" i="142"/>
  <c r="AB25" i="142"/>
  <c r="L25" i="142"/>
  <c r="AB26" i="142"/>
  <c r="L26" i="142"/>
  <c r="AB27" i="142"/>
  <c r="L27" i="142"/>
  <c r="AB28" i="142"/>
  <c r="L28" i="142"/>
  <c r="AB29" i="142"/>
  <c r="L29" i="142"/>
  <c r="AB30" i="142"/>
  <c r="L30" i="142"/>
  <c r="AB31" i="142"/>
  <c r="L31" i="142"/>
  <c r="AB32" i="142"/>
  <c r="L32" i="142"/>
  <c r="AB33" i="142"/>
  <c r="L33" i="142"/>
  <c r="AB34" i="142"/>
  <c r="L34" i="142"/>
  <c r="AB35" i="142"/>
  <c r="L35" i="142"/>
  <c r="AB36" i="142"/>
  <c r="L36" i="142"/>
  <c r="AB37" i="142"/>
  <c r="L37" i="142"/>
  <c r="AB38" i="142"/>
  <c r="L38" i="142"/>
  <c r="AB39" i="142"/>
  <c r="L39" i="142"/>
  <c r="AB40" i="142"/>
  <c r="L40" i="142"/>
  <c r="AB41" i="142"/>
  <c r="L41" i="142"/>
  <c r="AB42" i="142"/>
  <c r="L42" i="142"/>
  <c r="AB43" i="142"/>
  <c r="L43" i="142"/>
  <c r="AB44" i="142"/>
  <c r="L44" i="142"/>
  <c r="AB45" i="142"/>
  <c r="L45" i="142"/>
  <c r="AB66" i="142"/>
  <c r="AE66" i="142"/>
  <c r="AH66" i="142"/>
  <c r="AM66" i="142"/>
  <c r="AB67" i="142"/>
  <c r="AC67" i="142"/>
  <c r="AH67" i="142" s="1"/>
  <c r="AE67" i="142"/>
  <c r="AM67" i="142"/>
  <c r="AN67" i="142"/>
  <c r="AQ3" i="143"/>
  <c r="AQ4" i="143"/>
  <c r="AJ5" i="143"/>
  <c r="AQ5" i="143"/>
  <c r="AJ6" i="143"/>
  <c r="AQ6" i="143"/>
  <c r="AQ7" i="143"/>
  <c r="AQ8" i="143"/>
  <c r="AQ9" i="143"/>
  <c r="AQ10" i="143"/>
  <c r="AQ11" i="143"/>
  <c r="AC12" i="143"/>
  <c r="AD12" i="143"/>
  <c r="AK12" i="143"/>
  <c r="AL12" i="143"/>
  <c r="AQ12" i="143"/>
  <c r="AQ13" i="143"/>
  <c r="AQ14" i="143"/>
  <c r="AT14" i="143"/>
  <c r="AT15" i="143"/>
  <c r="AT16" i="143"/>
  <c r="AT17" i="143"/>
  <c r="AC15" i="143"/>
  <c r="AD15" i="143"/>
  <c r="AQ15" i="143"/>
  <c r="AB16" i="143"/>
  <c r="L16" i="143"/>
  <c r="AQ16" i="143"/>
  <c r="AB17" i="143"/>
  <c r="L17" i="143"/>
  <c r="AQ17" i="143"/>
  <c r="AB18" i="143"/>
  <c r="L18" i="143"/>
  <c r="AQ18" i="143"/>
  <c r="AT18" i="143"/>
  <c r="AT19" i="143"/>
  <c r="AB19" i="143"/>
  <c r="L19" i="143"/>
  <c r="AQ19" i="143"/>
  <c r="AB20" i="143"/>
  <c r="L20" i="143"/>
  <c r="AB21" i="143"/>
  <c r="L21" i="143"/>
  <c r="AB22" i="143"/>
  <c r="L22" i="143"/>
  <c r="AB23" i="143"/>
  <c r="L23" i="143"/>
  <c r="AB24" i="143"/>
  <c r="L24" i="143"/>
  <c r="AB25" i="143"/>
  <c r="L25" i="143"/>
  <c r="AB26" i="143"/>
  <c r="L26" i="143"/>
  <c r="AB27" i="143"/>
  <c r="L27" i="143"/>
  <c r="AB28" i="143"/>
  <c r="L28" i="143"/>
  <c r="AB29" i="143"/>
  <c r="L29" i="143"/>
  <c r="AB30" i="143"/>
  <c r="L30" i="143"/>
  <c r="AB31" i="143"/>
  <c r="L31" i="143"/>
  <c r="AB32" i="143"/>
  <c r="L32" i="143"/>
  <c r="AB33" i="143"/>
  <c r="L33" i="143"/>
  <c r="AB34" i="143"/>
  <c r="L34" i="143"/>
  <c r="AB35" i="143"/>
  <c r="L35" i="143"/>
  <c r="AB36" i="143"/>
  <c r="L36" i="143"/>
  <c r="AB37" i="143"/>
  <c r="L37" i="143"/>
  <c r="AB38" i="143"/>
  <c r="L38" i="143"/>
  <c r="AB39" i="143"/>
  <c r="L39" i="143"/>
  <c r="AB40" i="143"/>
  <c r="L40" i="143"/>
  <c r="AB41" i="143"/>
  <c r="L41" i="143"/>
  <c r="AB42" i="143"/>
  <c r="L42" i="143"/>
  <c r="AB43" i="143"/>
  <c r="L43" i="143"/>
  <c r="AB44" i="143"/>
  <c r="L44" i="143"/>
  <c r="AB45" i="143"/>
  <c r="L45" i="143"/>
  <c r="AB66" i="143"/>
  <c r="AE66" i="143"/>
  <c r="AH66" i="143"/>
  <c r="AM66" i="143"/>
  <c r="AB67" i="143"/>
  <c r="AC67" i="143"/>
  <c r="AH67" i="143" s="1"/>
  <c r="AE67" i="143"/>
  <c r="AM67" i="143"/>
  <c r="AN67" i="143"/>
  <c r="AQ3" i="144"/>
  <c r="AQ4" i="144"/>
  <c r="AJ5" i="144"/>
  <c r="AQ5" i="144"/>
  <c r="AJ6" i="144"/>
  <c r="AQ6" i="144"/>
  <c r="AQ7" i="144"/>
  <c r="AQ8" i="144"/>
  <c r="AQ9" i="144"/>
  <c r="AQ10" i="144"/>
  <c r="AQ11" i="144"/>
  <c r="AC12" i="144"/>
  <c r="AD12" i="144"/>
  <c r="AK12" i="144"/>
  <c r="AL12" i="144"/>
  <c r="AQ12" i="144"/>
  <c r="AQ13" i="144"/>
  <c r="AQ14" i="144"/>
  <c r="AT14" i="144"/>
  <c r="AT15" i="144"/>
  <c r="AT16" i="144"/>
  <c r="AT17" i="144"/>
  <c r="AC15" i="144"/>
  <c r="AD15" i="144"/>
  <c r="AQ15" i="144"/>
  <c r="AB16" i="144"/>
  <c r="L16" i="144"/>
  <c r="AQ16" i="144"/>
  <c r="AB17" i="144"/>
  <c r="L17" i="144"/>
  <c r="AQ17" i="144"/>
  <c r="AB18" i="144"/>
  <c r="L18" i="144"/>
  <c r="AQ18" i="144"/>
  <c r="AT18" i="144"/>
  <c r="AT19" i="144"/>
  <c r="AB19" i="144"/>
  <c r="L19" i="144"/>
  <c r="AQ19" i="144"/>
  <c r="AB20" i="144"/>
  <c r="L20" i="144"/>
  <c r="AB21" i="144"/>
  <c r="L21" i="144"/>
  <c r="AB22" i="144"/>
  <c r="L22" i="144"/>
  <c r="AB23" i="144"/>
  <c r="L23" i="144"/>
  <c r="AB24" i="144"/>
  <c r="L24" i="144"/>
  <c r="AB25" i="144"/>
  <c r="L25" i="144"/>
  <c r="AB26" i="144"/>
  <c r="L26" i="144"/>
  <c r="AB27" i="144"/>
  <c r="L27" i="144"/>
  <c r="AB28" i="144"/>
  <c r="L28" i="144"/>
  <c r="AB29" i="144"/>
  <c r="L29" i="144"/>
  <c r="AB30" i="144"/>
  <c r="L30" i="144"/>
  <c r="AB31" i="144"/>
  <c r="L31" i="144"/>
  <c r="AB32" i="144"/>
  <c r="L32" i="144"/>
  <c r="AB33" i="144"/>
  <c r="L33" i="144"/>
  <c r="AB34" i="144"/>
  <c r="L34" i="144"/>
  <c r="AB35" i="144"/>
  <c r="L35" i="144"/>
  <c r="AB36" i="144"/>
  <c r="L36" i="144"/>
  <c r="AB37" i="144"/>
  <c r="L37" i="144"/>
  <c r="AB38" i="144"/>
  <c r="L38" i="144"/>
  <c r="AB39" i="144"/>
  <c r="L39" i="144"/>
  <c r="AB40" i="144"/>
  <c r="L40" i="144"/>
  <c r="AB41" i="144"/>
  <c r="L41" i="144"/>
  <c r="AB42" i="144"/>
  <c r="L42" i="144"/>
  <c r="AB43" i="144"/>
  <c r="L43" i="144"/>
  <c r="AB44" i="144"/>
  <c r="L44" i="144"/>
  <c r="AB45" i="144"/>
  <c r="L45" i="144"/>
  <c r="AB66" i="144"/>
  <c r="AE66" i="144"/>
  <c r="AH66" i="144"/>
  <c r="AM66" i="144"/>
  <c r="AB67" i="144"/>
  <c r="AC67" i="144"/>
  <c r="AH67" i="144" s="1"/>
  <c r="AE67" i="144"/>
  <c r="AM67" i="144"/>
  <c r="AN67" i="144"/>
  <c r="AQ3" i="134"/>
  <c r="AQ4" i="134"/>
  <c r="AJ5" i="134"/>
  <c r="AQ5" i="134"/>
  <c r="AJ6" i="134"/>
  <c r="AQ6" i="134"/>
  <c r="AQ7" i="134"/>
  <c r="AQ8" i="134"/>
  <c r="AQ9" i="134"/>
  <c r="AQ10" i="134"/>
  <c r="AQ11" i="134"/>
  <c r="AC12" i="134"/>
  <c r="AD12" i="134"/>
  <c r="AK12" i="134"/>
  <c r="AL12" i="134"/>
  <c r="AQ12" i="134"/>
  <c r="AQ13" i="134"/>
  <c r="AQ14" i="134"/>
  <c r="AT14" i="134"/>
  <c r="AT15" i="134"/>
  <c r="AT16" i="134"/>
  <c r="AT17" i="134"/>
  <c r="AC15" i="134"/>
  <c r="AD15" i="134"/>
  <c r="AQ15" i="134"/>
  <c r="L16" i="134"/>
  <c r="AQ16" i="134"/>
  <c r="L17" i="134"/>
  <c r="AQ17" i="134"/>
  <c r="L18" i="134"/>
  <c r="AQ18" i="134"/>
  <c r="AT18" i="134"/>
  <c r="AT19" i="134"/>
  <c r="L19" i="134"/>
  <c r="AQ19" i="134"/>
  <c r="L20" i="134"/>
  <c r="L21" i="134"/>
  <c r="L22" i="134"/>
  <c r="L23" i="134"/>
  <c r="L24" i="134"/>
  <c r="L25" i="134"/>
  <c r="L26" i="134"/>
  <c r="L27" i="134"/>
  <c r="L28" i="134"/>
  <c r="L29" i="134"/>
  <c r="L30" i="134"/>
  <c r="L31" i="134"/>
  <c r="L32" i="134"/>
  <c r="L33" i="134"/>
  <c r="L34" i="134"/>
  <c r="L35" i="134"/>
  <c r="L36" i="134"/>
  <c r="L37" i="134"/>
  <c r="L38" i="134"/>
  <c r="L39" i="134"/>
  <c r="L40" i="134"/>
  <c r="L41" i="134"/>
  <c r="L42" i="134"/>
  <c r="L43" i="134"/>
  <c r="L44" i="134"/>
  <c r="L45" i="134"/>
  <c r="AB66" i="134"/>
  <c r="AE66" i="134"/>
  <c r="AH66" i="134"/>
  <c r="AM66" i="134"/>
  <c r="AC67" i="134"/>
  <c r="AH67" i="134" s="1"/>
  <c r="AE67" i="134"/>
  <c r="AM67" i="134"/>
  <c r="AN67" i="134"/>
  <c r="L16" i="79"/>
  <c r="AM67" i="79"/>
  <c r="B10" i="24"/>
  <c r="B11" i="24"/>
  <c r="B12" i="24"/>
  <c r="B22" i="24"/>
  <c r="B23" i="24"/>
  <c r="B24" i="24"/>
  <c r="B25" i="24"/>
  <c r="B26" i="24"/>
  <c r="B27" i="24"/>
  <c r="B28" i="24"/>
  <c r="B29" i="24"/>
  <c r="B30" i="24"/>
  <c r="B31" i="24"/>
  <c r="B32" i="24"/>
  <c r="B33" i="24"/>
  <c r="B34" i="24"/>
  <c r="B35" i="24"/>
  <c r="B36" i="24"/>
  <c r="B37" i="24"/>
  <c r="B13" i="24"/>
  <c r="B14" i="24"/>
  <c r="B15" i="24"/>
  <c r="B16" i="24"/>
  <c r="B17" i="24"/>
  <c r="B18" i="24"/>
  <c r="B19" i="24"/>
  <c r="AQ3" i="79"/>
  <c r="AQ4" i="79"/>
  <c r="AJ5" i="79"/>
  <c r="AQ5" i="79"/>
  <c r="AJ6" i="79"/>
  <c r="AQ6" i="79"/>
  <c r="AQ7" i="79"/>
  <c r="AQ8" i="79"/>
  <c r="AQ9" i="79"/>
  <c r="AQ10" i="79"/>
  <c r="AQ11" i="79"/>
  <c r="AC12" i="79"/>
  <c r="AD12" i="79"/>
  <c r="AK12" i="79"/>
  <c r="AL12" i="79"/>
  <c r="AQ12" i="79"/>
  <c r="AQ13" i="79"/>
  <c r="AQ14" i="79"/>
  <c r="AT14" i="79"/>
  <c r="AT15" i="79"/>
  <c r="AT16" i="79"/>
  <c r="AT17" i="79"/>
  <c r="AC15" i="79"/>
  <c r="AD15" i="79"/>
  <c r="AQ15" i="79"/>
  <c r="AQ16" i="79"/>
  <c r="L17" i="79"/>
  <c r="AQ17" i="79"/>
  <c r="L18" i="79"/>
  <c r="AQ18" i="79"/>
  <c r="AT18" i="79"/>
  <c r="AT19" i="79"/>
  <c r="L19" i="79"/>
  <c r="AQ19" i="79"/>
  <c r="L20" i="79"/>
  <c r="L21" i="79"/>
  <c r="L22" i="79"/>
  <c r="L23" i="79"/>
  <c r="L24" i="79"/>
  <c r="L25" i="79"/>
  <c r="L26" i="79"/>
  <c r="L27" i="79"/>
  <c r="L28" i="79"/>
  <c r="L29" i="79"/>
  <c r="L30" i="79"/>
  <c r="L31" i="79"/>
  <c r="L32" i="79"/>
  <c r="L33" i="79"/>
  <c r="L34" i="79"/>
  <c r="L35" i="79"/>
  <c r="L36" i="79"/>
  <c r="L37" i="79"/>
  <c r="L38" i="79"/>
  <c r="L39" i="79"/>
  <c r="L40" i="79"/>
  <c r="L41" i="79"/>
  <c r="L42" i="79"/>
  <c r="L43" i="79"/>
  <c r="L44" i="79"/>
  <c r="L45" i="79"/>
  <c r="AB66" i="79"/>
  <c r="AE66" i="79"/>
  <c r="AH66" i="79"/>
  <c r="AM66" i="79"/>
  <c r="AB67" i="79"/>
  <c r="AC67" i="79"/>
  <c r="AH67" i="79" s="1"/>
  <c r="AE67" i="79"/>
  <c r="AN67" i="79"/>
  <c r="D45" i="24"/>
  <c r="C45" i="24"/>
  <c r="B45" i="24"/>
  <c r="D44" i="24"/>
  <c r="C44" i="24"/>
  <c r="B44" i="24"/>
  <c r="D43" i="24"/>
  <c r="C43" i="24"/>
  <c r="B43" i="24"/>
  <c r="D42" i="24"/>
  <c r="C42" i="24"/>
  <c r="B42" i="24"/>
  <c r="D41" i="24"/>
  <c r="C41" i="24"/>
  <c r="B41" i="24"/>
  <c r="D40" i="24"/>
  <c r="C40" i="24"/>
  <c r="B40" i="24"/>
  <c r="D39" i="24"/>
  <c r="C39" i="24"/>
  <c r="B39" i="24"/>
  <c r="D38" i="24"/>
  <c r="C38" i="24"/>
  <c r="B38" i="24"/>
  <c r="D37" i="24"/>
  <c r="C37" i="24"/>
  <c r="D36" i="24"/>
  <c r="C36" i="24"/>
  <c r="D35" i="24"/>
  <c r="C35" i="24"/>
  <c r="D34" i="24"/>
  <c r="C34" i="24"/>
  <c r="D33" i="24"/>
  <c r="C33" i="24"/>
  <c r="D32" i="24"/>
  <c r="C32" i="24"/>
  <c r="D31" i="24"/>
  <c r="C31" i="24"/>
  <c r="D30" i="24"/>
  <c r="C30" i="24"/>
  <c r="D29" i="24"/>
  <c r="C29" i="24"/>
  <c r="C28" i="24"/>
  <c r="D27" i="24"/>
  <c r="C27" i="24"/>
  <c r="D26" i="24"/>
  <c r="C26" i="24"/>
  <c r="D25" i="24"/>
  <c r="C25" i="24"/>
  <c r="D24" i="24"/>
  <c r="C24" i="24"/>
  <c r="D23" i="24"/>
  <c r="C23" i="24"/>
  <c r="D22" i="24"/>
  <c r="C22" i="24"/>
  <c r="D21" i="24"/>
  <c r="C21" i="24"/>
  <c r="B21" i="24"/>
  <c r="D20" i="24"/>
  <c r="C20" i="24"/>
  <c r="B20" i="24"/>
  <c r="D19" i="24"/>
  <c r="C19" i="24"/>
  <c r="D18" i="24"/>
  <c r="C18" i="24"/>
  <c r="D17" i="24"/>
  <c r="C17" i="24"/>
  <c r="D16" i="24"/>
  <c r="C16" i="24"/>
  <c r="D15" i="24"/>
  <c r="C15" i="24"/>
  <c r="D14" i="24"/>
  <c r="C14" i="24"/>
  <c r="C13" i="24"/>
  <c r="C12" i="24"/>
  <c r="D11" i="24"/>
  <c r="C11" i="24"/>
  <c r="B1" i="24"/>
  <c r="C10" i="24"/>
  <c r="I4" i="24"/>
  <c r="G4" i="24"/>
  <c r="E4" i="24"/>
  <c r="C5" i="24"/>
  <c r="C3" i="24"/>
  <c r="K11" i="21"/>
  <c r="E60" i="23"/>
  <c r="G60" i="23"/>
  <c r="B16" i="141"/>
  <c r="R16" i="141" l="1"/>
  <c r="I10" i="152"/>
  <c r="AF34" i="21"/>
  <c r="AL24" i="21"/>
  <c r="AF35" i="21"/>
  <c r="AF32" i="21"/>
  <c r="AQ24" i="21"/>
  <c r="AF38" i="21"/>
  <c r="AP24" i="21"/>
  <c r="AF37" i="21"/>
  <c r="AF29" i="21"/>
  <c r="AH24" i="21"/>
  <c r="AF27" i="21"/>
  <c r="AF24" i="21"/>
  <c r="B28" i="21"/>
  <c r="AF28" i="21"/>
  <c r="AG24" i="21"/>
  <c r="AF36" i="21"/>
  <c r="AO24" i="21"/>
  <c r="AF31" i="21"/>
  <c r="AJ24" i="21"/>
  <c r="AF30" i="21"/>
  <c r="AI24" i="21"/>
  <c r="AO5" i="144"/>
  <c r="AO2" i="144"/>
  <c r="AO2" i="143"/>
  <c r="AO2" i="134"/>
  <c r="AO2" i="142"/>
  <c r="AO5" i="134"/>
  <c r="H60" i="23"/>
  <c r="F66" i="143" s="1"/>
  <c r="AO2" i="79"/>
  <c r="AO2" i="141"/>
  <c r="B35" i="21" l="1" a="1"/>
  <c r="B35" i="21" s="1"/>
  <c r="B34" i="21" a="1"/>
  <c r="B34" i="21" s="1"/>
  <c r="B36" i="21" a="1"/>
  <c r="B36" i="21" s="1"/>
  <c r="B33" i="21" a="1"/>
  <c r="B33" i="21" s="1"/>
  <c r="B32" i="21" a="1"/>
  <c r="B32" i="21" s="1"/>
  <c r="B31" i="21" a="1"/>
  <c r="B31" i="21" s="1"/>
  <c r="AF42" i="21" a="1"/>
  <c r="AF42" i="21" s="1"/>
  <c r="B30" i="21" a="1"/>
  <c r="B30" i="21" s="1"/>
  <c r="B29" i="21" a="1"/>
  <c r="B29" i="21" s="1"/>
  <c r="B40" i="21" a="1"/>
  <c r="B40" i="21" s="1"/>
  <c r="AF41" i="21" a="1"/>
  <c r="AF41" i="21" s="1"/>
  <c r="B39" i="21" a="1"/>
  <c r="B39" i="21" s="1"/>
  <c r="B38" i="21" a="1"/>
  <c r="B38" i="21" s="1"/>
  <c r="B37" i="21" a="1"/>
  <c r="B37" i="21" s="1"/>
  <c r="AF25" i="21"/>
  <c r="B26" i="21" s="1"/>
  <c r="I60" i="23"/>
  <c r="F66" i="144" s="1"/>
  <c r="F16" i="141" l="1"/>
  <c r="M16" i="141"/>
  <c r="N16" i="141" l="1"/>
  <c r="AS3" i="150"/>
  <c r="AS2" i="141"/>
  <c r="B27" i="149"/>
  <c r="B61" i="143"/>
  <c r="B54" i="143"/>
  <c r="B58" i="142"/>
  <c r="B4" i="150"/>
  <c r="B24" i="79"/>
  <c r="B53" i="147"/>
  <c r="AS16" i="147"/>
  <c r="AS9" i="79"/>
  <c r="B21" i="149"/>
  <c r="AS12" i="141"/>
  <c r="B3" i="143"/>
  <c r="B59" i="146"/>
  <c r="AO7" i="142"/>
  <c r="AS4" i="142"/>
  <c r="AS7" i="147"/>
  <c r="B35" i="142"/>
  <c r="B34" i="146"/>
  <c r="B32" i="142"/>
  <c r="B23" i="147"/>
  <c r="B47" i="79"/>
  <c r="B35" i="141"/>
  <c r="B40" i="150"/>
  <c r="B29" i="146"/>
  <c r="B18" i="150"/>
  <c r="AS2" i="143"/>
  <c r="AS16" i="145"/>
  <c r="B61" i="148"/>
  <c r="B18" i="148"/>
  <c r="B37" i="148"/>
  <c r="AS7" i="144"/>
  <c r="B33" i="134"/>
  <c r="AS7" i="142"/>
  <c r="B54" i="147"/>
  <c r="AS7" i="150"/>
  <c r="B65" i="146"/>
  <c r="B57" i="149"/>
  <c r="B54" i="148"/>
  <c r="B43" i="142"/>
  <c r="B19" i="149"/>
  <c r="B36" i="134"/>
  <c r="B32" i="145"/>
  <c r="AS9" i="149"/>
  <c r="B19" i="142"/>
  <c r="B21" i="134"/>
  <c r="AS17" i="141"/>
  <c r="B50" i="147"/>
  <c r="B5" i="149"/>
  <c r="B51" i="142"/>
  <c r="B38" i="144"/>
  <c r="AS4" i="145"/>
  <c r="B58" i="143"/>
  <c r="B48" i="145"/>
  <c r="B49" i="134"/>
  <c r="B35" i="144"/>
  <c r="AS16" i="148"/>
  <c r="B32" i="149"/>
  <c r="B48" i="141"/>
  <c r="AS14" i="148"/>
  <c r="B17" i="142"/>
  <c r="B49" i="146"/>
  <c r="B63" i="146"/>
  <c r="B22" i="150"/>
  <c r="B5" i="141"/>
  <c r="B57" i="143"/>
  <c r="B58" i="79"/>
  <c r="AS11" i="146"/>
  <c r="AS17" i="147"/>
  <c r="B58" i="148"/>
  <c r="B20" i="134"/>
  <c r="B32" i="144"/>
  <c r="B59" i="144"/>
  <c r="B21" i="144"/>
  <c r="B26" i="148"/>
  <c r="B32" i="141"/>
  <c r="B55" i="141"/>
  <c r="B65" i="143"/>
  <c r="AS4" i="143"/>
  <c r="AO7" i="141"/>
  <c r="B36" i="144"/>
  <c r="AS8" i="134"/>
  <c r="B30" i="149"/>
  <c r="B65" i="79"/>
  <c r="AS3" i="134"/>
  <c r="B47" i="134"/>
  <c r="B56" i="79"/>
  <c r="B42" i="149"/>
  <c r="B23" i="79"/>
  <c r="B24" i="142"/>
  <c r="B40" i="79"/>
  <c r="AS13" i="134"/>
  <c r="AS5" i="144"/>
  <c r="AS10" i="141"/>
  <c r="AS18" i="141"/>
  <c r="B25" i="145"/>
  <c r="AS10" i="147"/>
  <c r="B19" i="143"/>
  <c r="AS13" i="147"/>
  <c r="B58" i="147"/>
  <c r="B26" i="141"/>
  <c r="AS15" i="144"/>
  <c r="AS9" i="147"/>
  <c r="AS14" i="146"/>
  <c r="B49" i="149"/>
  <c r="B5" i="134"/>
  <c r="B44" i="134"/>
  <c r="B49" i="143"/>
  <c r="B18" i="146"/>
  <c r="B47" i="147"/>
  <c r="AS8" i="79"/>
  <c r="B55" i="150"/>
  <c r="B65" i="148"/>
  <c r="B31" i="142"/>
  <c r="B16" i="149"/>
  <c r="B33" i="141"/>
  <c r="B34" i="149"/>
  <c r="B60" i="146"/>
  <c r="B24" i="150"/>
  <c r="B16" i="79"/>
  <c r="B61" i="146"/>
  <c r="B51" i="148"/>
  <c r="AS10" i="149"/>
  <c r="B38" i="149"/>
  <c r="B63" i="148"/>
  <c r="B17" i="141"/>
  <c r="AS11" i="145"/>
  <c r="B24" i="144"/>
  <c r="B56" i="141"/>
  <c r="AS9" i="148"/>
  <c r="B29" i="144"/>
  <c r="B36" i="142"/>
  <c r="AS18" i="147"/>
  <c r="B60" i="147"/>
  <c r="B52" i="149"/>
  <c r="B43" i="79"/>
  <c r="B35" i="79"/>
  <c r="B27" i="141"/>
  <c r="AS15" i="148"/>
  <c r="B61" i="145"/>
  <c r="B59" i="134"/>
  <c r="B60" i="148"/>
  <c r="B27" i="147"/>
  <c r="B29" i="143"/>
  <c r="B40" i="143"/>
  <c r="B33" i="79"/>
  <c r="B48" i="150"/>
  <c r="B29" i="141"/>
  <c r="B62" i="142"/>
  <c r="B33" i="148"/>
  <c r="B58" i="141"/>
  <c r="B4" i="141"/>
  <c r="B16" i="150"/>
  <c r="B37" i="150"/>
  <c r="AS16" i="150"/>
  <c r="AS12" i="150"/>
  <c r="B60" i="144"/>
  <c r="AS6" i="150"/>
  <c r="B47" i="145"/>
  <c r="B36" i="149"/>
  <c r="B49" i="150"/>
  <c r="B32" i="134"/>
  <c r="B41" i="147"/>
  <c r="B46" i="150"/>
  <c r="B49" i="144"/>
  <c r="B17" i="148"/>
  <c r="AS3" i="79"/>
  <c r="B35" i="150"/>
  <c r="B22" i="144"/>
  <c r="B54" i="149"/>
  <c r="AS13" i="141"/>
  <c r="AS6" i="145"/>
  <c r="B54" i="144"/>
  <c r="B48" i="143"/>
  <c r="B41" i="143"/>
  <c r="B42" i="148"/>
  <c r="AS17" i="143"/>
  <c r="B37" i="141"/>
  <c r="B44" i="143"/>
  <c r="B26" i="142"/>
  <c r="B5" i="147"/>
  <c r="B54" i="134"/>
  <c r="AS8" i="147"/>
  <c r="B21" i="146"/>
  <c r="AS13" i="145"/>
  <c r="AS3" i="144"/>
  <c r="B48" i="149"/>
  <c r="B45" i="148"/>
  <c r="B27" i="144"/>
  <c r="AS18" i="134"/>
  <c r="B42" i="144"/>
  <c r="AS15" i="143"/>
  <c r="B45" i="146"/>
  <c r="AS10" i="145"/>
  <c r="B5" i="143"/>
  <c r="B59" i="79"/>
  <c r="B28" i="145"/>
  <c r="B55" i="146"/>
  <c r="B37" i="146"/>
  <c r="B4" i="149"/>
  <c r="AS10" i="79"/>
  <c r="B60" i="79"/>
  <c r="B21" i="150"/>
  <c r="B35" i="148"/>
  <c r="B23" i="146"/>
  <c r="B47" i="150"/>
  <c r="B3" i="144"/>
  <c r="B22" i="145"/>
  <c r="B65" i="142"/>
  <c r="B34" i="145"/>
  <c r="B34" i="134"/>
  <c r="B43" i="143"/>
  <c r="AS2" i="150"/>
  <c r="AS16" i="142"/>
  <c r="AS18" i="144"/>
  <c r="AS17" i="148"/>
  <c r="B62" i="146"/>
  <c r="B31" i="143"/>
  <c r="B46" i="145"/>
  <c r="B62" i="145"/>
  <c r="B19" i="145"/>
  <c r="B3" i="142"/>
  <c r="AS5" i="134"/>
  <c r="B27" i="143"/>
  <c r="B53" i="144"/>
  <c r="B51" i="145"/>
  <c r="B21" i="142"/>
  <c r="AS19" i="147"/>
  <c r="B45" i="144"/>
  <c r="B4" i="134"/>
  <c r="AS14" i="144"/>
  <c r="B39" i="134"/>
  <c r="B20" i="79"/>
  <c r="AS10" i="134"/>
  <c r="B27" i="150"/>
  <c r="AS9" i="146"/>
  <c r="B39" i="143"/>
  <c r="B38" i="147"/>
  <c r="B64" i="144"/>
  <c r="B38" i="143"/>
  <c r="B63" i="144"/>
  <c r="AS16" i="141"/>
  <c r="B65" i="144"/>
  <c r="B57" i="145"/>
  <c r="AS17" i="79"/>
  <c r="B58" i="146"/>
  <c r="AS7" i="141"/>
  <c r="AS5" i="143"/>
  <c r="B47" i="143"/>
  <c r="B44" i="145"/>
  <c r="B18" i="144"/>
  <c r="AS2" i="144"/>
  <c r="B16" i="146"/>
  <c r="B4" i="143"/>
  <c r="B27" i="146"/>
  <c r="B19" i="141"/>
  <c r="B30" i="145"/>
  <c r="AS13" i="149"/>
  <c r="B47" i="144"/>
  <c r="AS2" i="142"/>
  <c r="AS6" i="146"/>
  <c r="B3" i="146"/>
  <c r="B20" i="148"/>
  <c r="AS10" i="148"/>
  <c r="B26" i="134"/>
  <c r="B39" i="146"/>
  <c r="B42" i="142"/>
  <c r="B37" i="144"/>
  <c r="AS12" i="79"/>
  <c r="B55" i="144"/>
  <c r="B53" i="149"/>
  <c r="B52" i="145"/>
  <c r="B32" i="150"/>
  <c r="AS13" i="148"/>
  <c r="AS15" i="134"/>
  <c r="B16" i="142"/>
  <c r="B23" i="145"/>
  <c r="B31" i="141"/>
  <c r="B41" i="150"/>
  <c r="AS14" i="150"/>
  <c r="B28" i="142"/>
  <c r="B19" i="148"/>
  <c r="B45" i="79"/>
  <c r="B56" i="148"/>
  <c r="B59" i="142"/>
  <c r="B64" i="146"/>
  <c r="B43" i="146"/>
  <c r="AS12" i="146"/>
  <c r="B62" i="143"/>
  <c r="B41" i="144"/>
  <c r="B62" i="149"/>
  <c r="B23" i="149"/>
  <c r="B45" i="150"/>
  <c r="B47" i="148"/>
  <c r="AS13" i="143"/>
  <c r="B17" i="149"/>
  <c r="AS12" i="134"/>
  <c r="B34" i="147"/>
  <c r="B65" i="150"/>
  <c r="AS9" i="145"/>
  <c r="B59" i="150"/>
  <c r="B41" i="142"/>
  <c r="B27" i="134"/>
  <c r="B23" i="150"/>
  <c r="B31" i="146"/>
  <c r="B24" i="148"/>
  <c r="B64" i="149"/>
  <c r="B42" i="150"/>
  <c r="B37" i="142"/>
  <c r="B22" i="134"/>
  <c r="AO7" i="144"/>
  <c r="AS12" i="145"/>
  <c r="B20" i="143"/>
  <c r="B55" i="145"/>
  <c r="B63" i="141"/>
  <c r="B22" i="141"/>
  <c r="B41" i="141"/>
  <c r="B53" i="134"/>
  <c r="B33" i="147"/>
  <c r="B19" i="147"/>
  <c r="AS11" i="150"/>
  <c r="AS14" i="149"/>
  <c r="B25" i="143"/>
  <c r="B44" i="79"/>
  <c r="B48" i="142"/>
  <c r="B40" i="147"/>
  <c r="AS6" i="144"/>
  <c r="AS11" i="134"/>
  <c r="B28" i="149"/>
  <c r="B4" i="147"/>
  <c r="B35" i="146"/>
  <c r="B51" i="141"/>
  <c r="B38" i="141"/>
  <c r="B20" i="144"/>
  <c r="B60" i="141"/>
  <c r="B59" i="147"/>
  <c r="B46" i="143"/>
  <c r="B62" i="150"/>
  <c r="B50" i="79"/>
  <c r="AS19" i="134"/>
  <c r="B57" i="141"/>
  <c r="B53" i="143"/>
  <c r="B63" i="145"/>
  <c r="B21" i="147"/>
  <c r="AS13" i="144"/>
  <c r="B52" i="134"/>
  <c r="AS4" i="79"/>
  <c r="B61" i="142"/>
  <c r="B38" i="142"/>
  <c r="AS16" i="143"/>
  <c r="AS2" i="145"/>
  <c r="AS5" i="150"/>
  <c r="B25" i="146"/>
  <c r="AO7" i="145"/>
  <c r="B52" i="150"/>
  <c r="B30" i="146"/>
  <c r="B24" i="146"/>
  <c r="B54" i="142"/>
  <c r="AO7" i="148"/>
  <c r="B33" i="145"/>
  <c r="B37" i="134"/>
  <c r="AS5" i="146"/>
  <c r="AS10" i="144"/>
  <c r="B53" i="79"/>
  <c r="B21" i="145"/>
  <c r="AS7" i="148"/>
  <c r="B64" i="134"/>
  <c r="B46" i="144"/>
  <c r="B30" i="150"/>
  <c r="B54" i="145"/>
  <c r="AS7" i="145"/>
  <c r="B52" i="146"/>
  <c r="B23" i="148"/>
  <c r="B48" i="134"/>
  <c r="B41" i="148"/>
  <c r="B33" i="146"/>
  <c r="B36" i="148"/>
  <c r="AS17" i="146"/>
  <c r="B36" i="79"/>
  <c r="AS17" i="134"/>
  <c r="B50" i="148"/>
  <c r="AS16" i="134"/>
  <c r="B64" i="150"/>
  <c r="B52" i="144"/>
  <c r="B42" i="147"/>
  <c r="B20" i="146"/>
  <c r="B28" i="143"/>
  <c r="B42" i="143"/>
  <c r="AS12" i="147"/>
  <c r="B64" i="143"/>
  <c r="AS3" i="147"/>
  <c r="B43" i="134"/>
  <c r="B4" i="146"/>
  <c r="B35" i="145"/>
  <c r="B37" i="147"/>
  <c r="AO7" i="79"/>
  <c r="AS15" i="145"/>
  <c r="B22" i="149"/>
  <c r="B43" i="148"/>
  <c r="B18" i="145"/>
  <c r="AS19" i="143"/>
  <c r="B52" i="147"/>
  <c r="B58" i="144"/>
  <c r="B31" i="144"/>
  <c r="B64" i="147"/>
  <c r="B57" i="150"/>
  <c r="B64" i="142"/>
  <c r="B31" i="134"/>
  <c r="B64" i="79"/>
  <c r="AS11" i="143"/>
  <c r="AS19" i="150"/>
  <c r="B26" i="144"/>
  <c r="B57" i="147"/>
  <c r="AS18" i="146"/>
  <c r="B65" i="145"/>
  <c r="B62" i="148"/>
  <c r="AS12" i="148"/>
  <c r="B18" i="143"/>
  <c r="B28" i="146"/>
  <c r="B41" i="146"/>
  <c r="AS5" i="79"/>
  <c r="B38" i="145"/>
  <c r="B17" i="145"/>
  <c r="B56" i="146"/>
  <c r="B33" i="144"/>
  <c r="B63" i="150"/>
  <c r="AS8" i="142"/>
  <c r="B38" i="79"/>
  <c r="AS11" i="144"/>
  <c r="B36" i="143"/>
  <c r="B42" i="79"/>
  <c r="B64" i="148"/>
  <c r="B4" i="79"/>
  <c r="AS13" i="146"/>
  <c r="B49" i="145"/>
  <c r="AS4" i="148"/>
  <c r="B39" i="141"/>
  <c r="B62" i="147"/>
  <c r="B61" i="147"/>
  <c r="B58" i="145"/>
  <c r="AS9" i="143"/>
  <c r="AO7" i="147"/>
  <c r="AS6" i="148"/>
  <c r="B52" i="148"/>
  <c r="B26" i="150"/>
  <c r="B46" i="79"/>
  <c r="B52" i="79"/>
  <c r="AS13" i="79"/>
  <c r="B60" i="142"/>
  <c r="B22" i="79"/>
  <c r="AS18" i="149"/>
  <c r="B47" i="149"/>
  <c r="AS17" i="149"/>
  <c r="AS8" i="149"/>
  <c r="B33" i="150"/>
  <c r="B17" i="79"/>
  <c r="AS8" i="146"/>
  <c r="B53" i="148"/>
  <c r="B27" i="148"/>
  <c r="B35" i="149"/>
  <c r="B52" i="142"/>
  <c r="B29" i="148"/>
  <c r="B50" i="143"/>
  <c r="B56" i="147"/>
  <c r="AS15" i="149"/>
  <c r="AO7" i="134"/>
  <c r="B42" i="134"/>
  <c r="B53" i="142"/>
  <c r="B65" i="141"/>
  <c r="B51" i="134"/>
  <c r="B45" i="147"/>
  <c r="B45" i="134"/>
  <c r="B29" i="145"/>
  <c r="B51" i="149"/>
  <c r="B64" i="145"/>
  <c r="B31" i="147"/>
  <c r="B46" i="148"/>
  <c r="B49" i="79"/>
  <c r="B45" i="149"/>
  <c r="B62" i="134"/>
  <c r="B4" i="142"/>
  <c r="B33" i="143"/>
  <c r="AS8" i="148"/>
  <c r="AS11" i="149"/>
  <c r="B21" i="148"/>
  <c r="B5" i="145"/>
  <c r="B43" i="147"/>
  <c r="B23" i="144"/>
  <c r="AS17" i="144"/>
  <c r="B56" i="134"/>
  <c r="B40" i="148"/>
  <c r="B23" i="141"/>
  <c r="AS4" i="146"/>
  <c r="AS10" i="142"/>
  <c r="B4" i="145"/>
  <c r="B35" i="143"/>
  <c r="B51" i="79"/>
  <c r="B49" i="141"/>
  <c r="AS19" i="146"/>
  <c r="B41" i="134"/>
  <c r="AS3" i="145"/>
  <c r="B18" i="134"/>
  <c r="B3" i="134"/>
  <c r="B50" i="150"/>
  <c r="B5" i="148"/>
  <c r="AS2" i="146"/>
  <c r="B34" i="143"/>
  <c r="B30" i="134"/>
  <c r="B19" i="146"/>
  <c r="B41" i="79"/>
  <c r="B38" i="146"/>
  <c r="B39" i="144"/>
  <c r="B50" i="134"/>
  <c r="AS4" i="147"/>
  <c r="B16" i="143"/>
  <c r="B24" i="134"/>
  <c r="B61" i="149"/>
  <c r="B28" i="134"/>
  <c r="B47" i="142"/>
  <c r="B46" i="142"/>
  <c r="B55" i="147"/>
  <c r="B16" i="145"/>
  <c r="B58" i="150"/>
  <c r="B27" i="79"/>
  <c r="B36" i="147"/>
  <c r="B46" i="134"/>
  <c r="B28" i="147"/>
  <c r="AS16" i="79"/>
  <c r="B51" i="143"/>
  <c r="AS5" i="148"/>
  <c r="B39" i="145"/>
  <c r="B48" i="146"/>
  <c r="B40" i="146"/>
  <c r="B60" i="150"/>
  <c r="B55" i="134"/>
  <c r="B29" i="147"/>
  <c r="B61" i="141"/>
  <c r="AS19" i="144"/>
  <c r="B24" i="149"/>
  <c r="B42" i="145"/>
  <c r="B62" i="144"/>
  <c r="B50" i="149"/>
  <c r="B36" i="141"/>
  <c r="AS9" i="134"/>
  <c r="B43" i="145"/>
  <c r="B32" i="146"/>
  <c r="B32" i="147"/>
  <c r="AS18" i="150"/>
  <c r="B20" i="141"/>
  <c r="B63" i="149"/>
  <c r="B30" i="147"/>
  <c r="B55" i="143"/>
  <c r="B34" i="79"/>
  <c r="B38" i="148"/>
  <c r="B63" i="142"/>
  <c r="AS5" i="149"/>
  <c r="AS7" i="79"/>
  <c r="B55" i="79"/>
  <c r="B49" i="142"/>
  <c r="AS15" i="142"/>
  <c r="AS5" i="141"/>
  <c r="AS11" i="147"/>
  <c r="B65" i="149"/>
  <c r="AS4" i="141"/>
  <c r="AS14" i="142"/>
  <c r="AS10" i="143"/>
  <c r="B60" i="149"/>
  <c r="B44" i="149"/>
  <c r="B21" i="79"/>
  <c r="AS3" i="142"/>
  <c r="B54" i="141"/>
  <c r="B45" i="145"/>
  <c r="B28" i="79"/>
  <c r="AS18" i="148"/>
  <c r="B16" i="147"/>
  <c r="AS3" i="148"/>
  <c r="B5" i="146"/>
  <c r="B59" i="149"/>
  <c r="B5" i="144"/>
  <c r="B23" i="143"/>
  <c r="B38" i="134"/>
  <c r="B44" i="144"/>
  <c r="AS6" i="134"/>
  <c r="B59" i="148"/>
  <c r="B48" i="148"/>
  <c r="AS3" i="146"/>
  <c r="B27" i="145"/>
  <c r="B39" i="142"/>
  <c r="AS6" i="142"/>
  <c r="B16" i="144"/>
  <c r="AS19" i="149"/>
  <c r="B44" i="148"/>
  <c r="B45" i="143"/>
  <c r="AS11" i="141"/>
  <c r="B31" i="145"/>
  <c r="AS11" i="79"/>
  <c r="AS3" i="143"/>
  <c r="B44" i="147"/>
  <c r="B25" i="134"/>
  <c r="B30" i="142"/>
  <c r="AS12" i="144"/>
  <c r="B34" i="150"/>
  <c r="B44" i="142"/>
  <c r="B38" i="150"/>
  <c r="B25" i="148"/>
  <c r="B62" i="141"/>
  <c r="B26" i="149"/>
  <c r="B3" i="149"/>
  <c r="B17" i="143"/>
  <c r="B55" i="142"/>
  <c r="B19" i="150"/>
  <c r="AS5" i="147"/>
  <c r="B39" i="148"/>
  <c r="B48" i="144"/>
  <c r="B43" i="144"/>
  <c r="B46" i="146"/>
  <c r="B28" i="150"/>
  <c r="AS15" i="141"/>
  <c r="B60" i="143"/>
  <c r="AS8" i="144"/>
  <c r="B46" i="141"/>
  <c r="B37" i="79"/>
  <c r="B46" i="147"/>
  <c r="B54" i="150"/>
  <c r="B42" i="141"/>
  <c r="B5" i="150"/>
  <c r="B26" i="79"/>
  <c r="B50" i="146"/>
  <c r="B26" i="145"/>
  <c r="AS16" i="149"/>
  <c r="AS19" i="142"/>
  <c r="B37" i="143"/>
  <c r="B29" i="142"/>
  <c r="B22" i="146"/>
  <c r="AS16" i="144"/>
  <c r="B57" i="134"/>
  <c r="B60" i="134"/>
  <c r="B19" i="79"/>
  <c r="B23" i="142"/>
  <c r="B39" i="147"/>
  <c r="AS18" i="79"/>
  <c r="B33" i="149"/>
  <c r="B40" i="149"/>
  <c r="AS15" i="146"/>
  <c r="B49" i="148"/>
  <c r="B41" i="149"/>
  <c r="AS12" i="149"/>
  <c r="B37" i="145"/>
  <c r="B50" i="144"/>
  <c r="B17" i="144"/>
  <c r="B3" i="145"/>
  <c r="B29" i="79"/>
  <c r="B55" i="148"/>
  <c r="B59" i="143"/>
  <c r="B58" i="134"/>
  <c r="B18" i="149"/>
  <c r="B57" i="142"/>
  <c r="B65" i="147"/>
  <c r="B40" i="142"/>
  <c r="B57" i="146"/>
  <c r="AS14" i="143"/>
  <c r="B63" i="143"/>
  <c r="AS14" i="147"/>
  <c r="AS13" i="150"/>
  <c r="B65" i="134"/>
  <c r="B51" i="147"/>
  <c r="AS5" i="145"/>
  <c r="B51" i="144"/>
  <c r="AS15" i="150"/>
  <c r="B25" i="144"/>
  <c r="B56" i="142"/>
  <c r="B26" i="143"/>
  <c r="B47" i="141"/>
  <c r="AS6" i="79"/>
  <c r="AS18" i="145"/>
  <c r="B56" i="143"/>
  <c r="B59" i="145"/>
  <c r="B64" i="141"/>
  <c r="B63" i="147"/>
  <c r="B25" i="141"/>
  <c r="AS9" i="150"/>
  <c r="B61" i="150"/>
  <c r="B42" i="146"/>
  <c r="B18" i="147"/>
  <c r="B23" i="134"/>
  <c r="AS13" i="142"/>
  <c r="AO7" i="150"/>
  <c r="AS6" i="141"/>
  <c r="B21" i="143"/>
  <c r="B43" i="141"/>
  <c r="B40" i="145"/>
  <c r="AS9" i="144"/>
  <c r="B28" i="141"/>
  <c r="AS6" i="143"/>
  <c r="AS2" i="134"/>
  <c r="AS15" i="147"/>
  <c r="B62" i="79"/>
  <c r="B30" i="141"/>
  <c r="B20" i="145"/>
  <c r="AS4" i="144"/>
  <c r="B22" i="147"/>
  <c r="B56" i="149"/>
  <c r="AS8" i="150"/>
  <c r="B40" i="134"/>
  <c r="B5" i="142"/>
  <c r="B24" i="147"/>
  <c r="B5" i="79"/>
  <c r="B37" i="149"/>
  <c r="AS17" i="142"/>
  <c r="B47" i="146"/>
  <c r="AS9" i="141"/>
  <c r="B56" i="144"/>
  <c r="AS18" i="142"/>
  <c r="B20" i="147"/>
  <c r="B28" i="144"/>
  <c r="B24" i="141"/>
  <c r="B34" i="141"/>
  <c r="B60" i="145"/>
  <c r="B48" i="79"/>
  <c r="B22" i="142"/>
  <c r="B31" i="79"/>
  <c r="AS8" i="141"/>
  <c r="B45" i="141"/>
  <c r="B49" i="147"/>
  <c r="B34" i="144"/>
  <c r="B57" i="79"/>
  <c r="B17" i="147"/>
  <c r="AS7" i="134"/>
  <c r="B52" i="143"/>
  <c r="B34" i="148"/>
  <c r="AS15" i="79"/>
  <c r="AS19" i="141"/>
  <c r="B56" i="145"/>
  <c r="B50" i="145"/>
  <c r="AS8" i="145"/>
  <c r="B25" i="150"/>
  <c r="B25" i="79"/>
  <c r="AS7" i="143"/>
  <c r="B39" i="79"/>
  <c r="B40" i="144"/>
  <c r="B35" i="134"/>
  <c r="AS11" i="142"/>
  <c r="B30" i="143"/>
  <c r="B57" i="148"/>
  <c r="B53" i="141"/>
  <c r="AS9" i="142"/>
  <c r="B29" i="149"/>
  <c r="B39" i="150"/>
  <c r="AS4" i="149"/>
  <c r="B3" i="150"/>
  <c r="AS8" i="143"/>
  <c r="B20" i="142"/>
  <c r="B20" i="150"/>
  <c r="B31" i="148"/>
  <c r="AS19" i="148"/>
  <c r="AS4" i="134"/>
  <c r="B19" i="134"/>
  <c r="AS3" i="149"/>
  <c r="B63" i="134"/>
  <c r="AS12" i="142"/>
  <c r="B31" i="150"/>
  <c r="B43" i="149"/>
  <c r="AO7" i="143"/>
  <c r="B50" i="142"/>
  <c r="AS16" i="146"/>
  <c r="B54" i="79"/>
  <c r="B44" i="150"/>
  <c r="AS10" i="150"/>
  <c r="B32" i="148"/>
  <c r="B61" i="79"/>
  <c r="AS14" i="145"/>
  <c r="B27" i="142"/>
  <c r="AS17" i="150"/>
  <c r="B57" i="144"/>
  <c r="B52" i="141"/>
  <c r="B22" i="148"/>
  <c r="B43" i="150"/>
  <c r="AS19" i="79"/>
  <c r="B63" i="79"/>
  <c r="B24" i="145"/>
  <c r="AS2" i="147"/>
  <c r="AS7" i="149"/>
  <c r="B25" i="149"/>
  <c r="AS17" i="145"/>
  <c r="B32" i="79"/>
  <c r="B33" i="142"/>
  <c r="B41" i="145"/>
  <c r="AS6" i="149"/>
  <c r="B53" i="145"/>
  <c r="B4" i="148"/>
  <c r="B16" i="148"/>
  <c r="B4" i="144"/>
  <c r="B16" i="134"/>
  <c r="B35" i="147"/>
  <c r="AS14" i="141"/>
  <c r="AS10" i="146"/>
  <c r="B3" i="147"/>
  <c r="B39" i="149"/>
  <c r="B53" i="150"/>
  <c r="B51" i="146"/>
  <c r="B20" i="149"/>
  <c r="AS19" i="145"/>
  <c r="B48" i="147"/>
  <c r="B24" i="143"/>
  <c r="B17" i="146"/>
  <c r="B32" i="143"/>
  <c r="B61" i="144"/>
  <c r="B22" i="143"/>
  <c r="B18" i="142"/>
  <c r="B56" i="150"/>
  <c r="AS7" i="146"/>
  <c r="B3" i="148"/>
  <c r="B28" i="148"/>
  <c r="B29" i="134"/>
  <c r="B3" i="141"/>
  <c r="B30" i="79"/>
  <c r="AS5" i="142"/>
  <c r="B36" i="145"/>
  <c r="B36" i="146"/>
  <c r="B29" i="150"/>
  <c r="AS14" i="134"/>
  <c r="AS2" i="149"/>
  <c r="AS2" i="79"/>
  <c r="AO7" i="146"/>
  <c r="B46" i="149"/>
  <c r="B45" i="142"/>
  <c r="B30" i="144"/>
  <c r="B59" i="141"/>
  <c r="B17" i="150"/>
  <c r="AS14" i="79"/>
  <c r="B18" i="79"/>
  <c r="AS6" i="147"/>
  <c r="AS18" i="143"/>
  <c r="B53" i="146"/>
  <c r="B19" i="144"/>
  <c r="B40" i="141"/>
  <c r="AS2" i="148"/>
  <c r="B36" i="150"/>
  <c r="B18" i="141"/>
  <c r="B50" i="141"/>
  <c r="B44" i="141"/>
  <c r="B31" i="149"/>
  <c r="AS4" i="150"/>
  <c r="B26" i="147"/>
  <c r="B61" i="134"/>
  <c r="AS12" i="143"/>
  <c r="B34" i="142"/>
  <c r="B51" i="150"/>
  <c r="B21" i="141"/>
  <c r="B30" i="148"/>
  <c r="B54" i="146"/>
  <c r="AS11" i="148"/>
  <c r="B44" i="146"/>
  <c r="B26" i="146"/>
  <c r="B55" i="149"/>
  <c r="AS3" i="141"/>
  <c r="AO7" i="149"/>
  <c r="B58" i="149"/>
  <c r="B17" i="134"/>
  <c r="B3" i="79"/>
  <c r="B25" i="147"/>
  <c r="B25" i="142"/>
  <c r="I19" i="154" l="1"/>
  <c r="M25" i="142"/>
  <c r="F25" i="142"/>
  <c r="N25" i="142" s="1"/>
  <c r="I19" i="159"/>
  <c r="F25" i="147"/>
  <c r="N25" i="147" s="1"/>
  <c r="M25" i="147"/>
  <c r="M17" i="134"/>
  <c r="I11" i="163"/>
  <c r="F17" i="134"/>
  <c r="N17" i="134"/>
  <c r="I52" i="161"/>
  <c r="M58" i="149"/>
  <c r="F58" i="149"/>
  <c r="N58" i="149"/>
  <c r="AO6" i="149"/>
  <c r="F55" i="149"/>
  <c r="M55" i="149"/>
  <c r="I49" i="161"/>
  <c r="N55" i="149"/>
  <c r="F26" i="146"/>
  <c r="N26" i="146" s="1"/>
  <c r="M26" i="146"/>
  <c r="I20" i="158"/>
  <c r="I38" i="158"/>
  <c r="M44" i="146"/>
  <c r="F44" i="146"/>
  <c r="N44" i="146" s="1"/>
  <c r="I48" i="158"/>
  <c r="M54" i="146"/>
  <c r="F54" i="146"/>
  <c r="N54" i="146" s="1"/>
  <c r="I24" i="160"/>
  <c r="M30" i="148"/>
  <c r="F30" i="148"/>
  <c r="N30" i="148" s="1"/>
  <c r="R21" i="141"/>
  <c r="F21" i="141"/>
  <c r="M21" i="141"/>
  <c r="I15" i="152"/>
  <c r="M51" i="150"/>
  <c r="I45" i="162"/>
  <c r="F51" i="150"/>
  <c r="M34" i="142"/>
  <c r="F34" i="142"/>
  <c r="N34" i="142" s="1"/>
  <c r="I28" i="154"/>
  <c r="M61" i="134"/>
  <c r="I55" i="163"/>
  <c r="F61" i="134"/>
  <c r="N61" i="134"/>
  <c r="I20" i="159"/>
  <c r="F26" i="147"/>
  <c r="M26" i="147"/>
  <c r="N26" i="147"/>
  <c r="F31" i="149"/>
  <c r="N31" i="149" s="1"/>
  <c r="M31" i="149"/>
  <c r="I25" i="161"/>
  <c r="I38" i="152"/>
  <c r="F44" i="141"/>
  <c r="M44" i="141"/>
  <c r="R44" i="141"/>
  <c r="M50" i="141"/>
  <c r="F50" i="141"/>
  <c r="N50" i="141" s="1"/>
  <c r="R50" i="141"/>
  <c r="I44" i="152"/>
  <c r="M18" i="141"/>
  <c r="N18" i="141" s="1"/>
  <c r="I12" i="152"/>
  <c r="R18" i="141"/>
  <c r="F18" i="141"/>
  <c r="I30" i="162"/>
  <c r="F36" i="150"/>
  <c r="M36" i="150"/>
  <c r="AR13" i="148"/>
  <c r="AR2" i="148"/>
  <c r="AR12" i="148"/>
  <c r="AO4" i="148" s="1"/>
  <c r="AR11" i="148"/>
  <c r="AR8" i="148"/>
  <c r="AR10" i="148"/>
  <c r="AR4" i="148"/>
  <c r="AR6" i="148"/>
  <c r="AR7" i="148"/>
  <c r="AR5" i="148"/>
  <c r="AR9" i="148"/>
  <c r="AR3" i="148"/>
  <c r="F40" i="141"/>
  <c r="I34" i="152"/>
  <c r="R40" i="141"/>
  <c r="M40" i="141"/>
  <c r="N40" i="141"/>
  <c r="I13" i="156"/>
  <c r="M19" i="144"/>
  <c r="F19" i="144"/>
  <c r="N19" i="144" s="1"/>
  <c r="I47" i="158"/>
  <c r="F53" i="146"/>
  <c r="N53" i="146" s="1"/>
  <c r="M53" i="146"/>
  <c r="AR19" i="143"/>
  <c r="AR18" i="143"/>
  <c r="I12" i="157"/>
  <c r="F18" i="79"/>
  <c r="N18" i="79" s="1"/>
  <c r="M18" i="79"/>
  <c r="AR15" i="79"/>
  <c r="AR17" i="79"/>
  <c r="AR16" i="79"/>
  <c r="AR14" i="79"/>
  <c r="M17" i="150"/>
  <c r="F17" i="150"/>
  <c r="I11" i="162"/>
  <c r="M59" i="141"/>
  <c r="N59" i="141" s="1"/>
  <c r="I53" i="152"/>
  <c r="R59" i="141"/>
  <c r="F59" i="141"/>
  <c r="I24" i="156"/>
  <c r="F30" i="144"/>
  <c r="M30" i="144"/>
  <c r="M45" i="142"/>
  <c r="I39" i="154"/>
  <c r="F45" i="142"/>
  <c r="N45" i="142" s="1"/>
  <c r="M46" i="149"/>
  <c r="F46" i="149"/>
  <c r="N46" i="149" s="1"/>
  <c r="I40" i="161"/>
  <c r="AO6" i="146"/>
  <c r="AR7" i="79"/>
  <c r="AR4" i="79"/>
  <c r="AR9" i="79"/>
  <c r="AR10" i="79"/>
  <c r="AR5" i="79"/>
  <c r="AR8" i="79"/>
  <c r="AO4" i="79" s="1"/>
  <c r="AR2" i="79"/>
  <c r="AR13" i="79"/>
  <c r="AR12" i="79"/>
  <c r="AR11" i="79"/>
  <c r="AR6" i="79"/>
  <c r="AR3" i="79"/>
  <c r="AR6" i="149"/>
  <c r="AR5" i="149"/>
  <c r="AR3" i="149"/>
  <c r="AR10" i="149"/>
  <c r="AR7" i="149"/>
  <c r="AR8" i="149"/>
  <c r="AR11" i="149"/>
  <c r="AR9" i="149"/>
  <c r="AR2" i="149"/>
  <c r="AR4" i="149"/>
  <c r="AR13" i="149"/>
  <c r="AO4" i="149" s="1"/>
  <c r="AR12" i="149"/>
  <c r="AR14" i="134"/>
  <c r="AR17" i="134"/>
  <c r="AR16" i="134"/>
  <c r="AR15" i="134"/>
  <c r="M29" i="150"/>
  <c r="F29" i="150"/>
  <c r="N29" i="150" s="1"/>
  <c r="I23" i="162"/>
  <c r="F36" i="146"/>
  <c r="I30" i="158"/>
  <c r="M36" i="146"/>
  <c r="N36" i="146" s="1"/>
  <c r="I30" i="153"/>
  <c r="M36" i="145"/>
  <c r="F36" i="145"/>
  <c r="N36" i="145" s="1"/>
  <c r="AO3" i="142"/>
  <c r="F30" i="79"/>
  <c r="M30" i="79"/>
  <c r="N30" i="79" s="1"/>
  <c r="I24" i="157"/>
  <c r="M29" i="134"/>
  <c r="F29" i="134"/>
  <c r="N29" i="134" s="1"/>
  <c r="I23" i="163"/>
  <c r="I22" i="160"/>
  <c r="M28" i="148"/>
  <c r="F28" i="148"/>
  <c r="N28" i="148" s="1"/>
  <c r="F56" i="150"/>
  <c r="N56" i="150" s="1"/>
  <c r="M56" i="150"/>
  <c r="I50" i="162"/>
  <c r="M18" i="142"/>
  <c r="I12" i="154"/>
  <c r="F18" i="142"/>
  <c r="N18" i="142" s="1"/>
  <c r="F22" i="143"/>
  <c r="N22" i="143" s="1"/>
  <c r="M22" i="143"/>
  <c r="I16" i="155"/>
  <c r="I55" i="156"/>
  <c r="M61" i="144"/>
  <c r="F61" i="144"/>
  <c r="N61" i="144" s="1"/>
  <c r="I26" i="155"/>
  <c r="F32" i="143"/>
  <c r="M32" i="143"/>
  <c r="N32" i="143" s="1"/>
  <c r="I11" i="158"/>
  <c r="F17" i="146"/>
  <c r="N17" i="146" s="1"/>
  <c r="M17" i="146"/>
  <c r="M24" i="143"/>
  <c r="I18" i="155"/>
  <c r="F24" i="143"/>
  <c r="N24" i="143" s="1"/>
  <c r="M48" i="147"/>
  <c r="I42" i="159"/>
  <c r="F48" i="147"/>
  <c r="N48" i="147" s="1"/>
  <c r="F20" i="149"/>
  <c r="N20" i="149" s="1"/>
  <c r="M20" i="149"/>
  <c r="I14" i="161"/>
  <c r="F51" i="146"/>
  <c r="M51" i="146"/>
  <c r="I45" i="158"/>
  <c r="N51" i="146"/>
  <c r="M53" i="150"/>
  <c r="F53" i="150"/>
  <c r="N53" i="150" s="1"/>
  <c r="I47" i="162"/>
  <c r="F39" i="149"/>
  <c r="N39" i="149" s="1"/>
  <c r="I33" i="161"/>
  <c r="M39" i="149"/>
  <c r="AO3" i="146"/>
  <c r="AR15" i="141"/>
  <c r="AR17" i="141"/>
  <c r="AR16" i="141"/>
  <c r="AR14" i="141"/>
  <c r="I29" i="159"/>
  <c r="M35" i="147"/>
  <c r="F35" i="147"/>
  <c r="I10" i="163"/>
  <c r="M16" i="134"/>
  <c r="F16" i="134"/>
  <c r="N16" i="134" s="1"/>
  <c r="I10" i="160"/>
  <c r="F16" i="148"/>
  <c r="N16" i="148" s="1"/>
  <c r="M16" i="148"/>
  <c r="F53" i="145"/>
  <c r="N53" i="145" s="1"/>
  <c r="M53" i="145"/>
  <c r="I47" i="153"/>
  <c r="M41" i="145"/>
  <c r="F41" i="145"/>
  <c r="N41" i="145" s="1"/>
  <c r="I35" i="153"/>
  <c r="I27" i="154"/>
  <c r="M33" i="142"/>
  <c r="F33" i="142"/>
  <c r="N33" i="142"/>
  <c r="I26" i="157"/>
  <c r="F32" i="79"/>
  <c r="N32" i="79" s="1"/>
  <c r="M32" i="79"/>
  <c r="M25" i="149"/>
  <c r="I19" i="161"/>
  <c r="F25" i="149"/>
  <c r="N25" i="149"/>
  <c r="AR4" i="147"/>
  <c r="AR12" i="147"/>
  <c r="AR11" i="147"/>
  <c r="AO4" i="147" s="1"/>
  <c r="AR13" i="147"/>
  <c r="AR8" i="147"/>
  <c r="AR2" i="147"/>
  <c r="AR5" i="147"/>
  <c r="AR9" i="147"/>
  <c r="AR10" i="147"/>
  <c r="AR6" i="147"/>
  <c r="AR7" i="147"/>
  <c r="AR3" i="147"/>
  <c r="I18" i="153"/>
  <c r="F24" i="145"/>
  <c r="N24" i="145" s="1"/>
  <c r="M24" i="145"/>
  <c r="I57" i="157"/>
  <c r="F63" i="79"/>
  <c r="N63" i="79" s="1"/>
  <c r="M63" i="79"/>
  <c r="F43" i="150"/>
  <c r="I37" i="162"/>
  <c r="M43" i="150"/>
  <c r="N43" i="150"/>
  <c r="F22" i="148"/>
  <c r="N22" i="148" s="1"/>
  <c r="M22" i="148"/>
  <c r="I16" i="160"/>
  <c r="F52" i="141"/>
  <c r="I46" i="152"/>
  <c r="M52" i="141"/>
  <c r="N52" i="141" s="1"/>
  <c r="R52" i="141"/>
  <c r="F57" i="144"/>
  <c r="N57" i="144" s="1"/>
  <c r="M57" i="144"/>
  <c r="I51" i="156"/>
  <c r="I21" i="154"/>
  <c r="M27" i="142"/>
  <c r="F27" i="142"/>
  <c r="N27" i="142" s="1"/>
  <c r="AR16" i="145"/>
  <c r="AR14" i="145"/>
  <c r="AR17" i="145"/>
  <c r="AR15" i="145"/>
  <c r="M61" i="79"/>
  <c r="I55" i="157"/>
  <c r="F61" i="79"/>
  <c r="N61" i="79" s="1"/>
  <c r="M32" i="148"/>
  <c r="I26" i="160"/>
  <c r="F32" i="148"/>
  <c r="N32" i="148" s="1"/>
  <c r="M44" i="150"/>
  <c r="I38" i="162"/>
  <c r="F44" i="150"/>
  <c r="N44" i="150" s="1"/>
  <c r="F54" i="79"/>
  <c r="I48" i="157"/>
  <c r="M54" i="79"/>
  <c r="N54" i="79" s="1"/>
  <c r="M50" i="142"/>
  <c r="F50" i="142"/>
  <c r="I44" i="154"/>
  <c r="N50" i="142"/>
  <c r="AO6" i="143"/>
  <c r="M43" i="149"/>
  <c r="I37" i="161"/>
  <c r="F43" i="149"/>
  <c r="N43" i="149" s="1"/>
  <c r="M31" i="150"/>
  <c r="F31" i="150"/>
  <c r="I25" i="162"/>
  <c r="N31" i="150"/>
  <c r="F63" i="134"/>
  <c r="M63" i="134"/>
  <c r="N63" i="134" s="1"/>
  <c r="I57" i="163"/>
  <c r="F19" i="134"/>
  <c r="M19" i="134"/>
  <c r="I13" i="163"/>
  <c r="M31" i="148"/>
  <c r="I25" i="160"/>
  <c r="F31" i="148"/>
  <c r="N31" i="148" s="1"/>
  <c r="I14" i="162"/>
  <c r="M20" i="150"/>
  <c r="F20" i="150"/>
  <c r="M20" i="142"/>
  <c r="I14" i="154"/>
  <c r="F20" i="142"/>
  <c r="F39" i="150"/>
  <c r="N39" i="150" s="1"/>
  <c r="I33" i="162"/>
  <c r="M39" i="150"/>
  <c r="M29" i="149"/>
  <c r="F29" i="149"/>
  <c r="I23" i="161"/>
  <c r="M53" i="141"/>
  <c r="I47" i="152"/>
  <c r="F53" i="141"/>
  <c r="N53" i="141" s="1"/>
  <c r="R53" i="141"/>
  <c r="F57" i="148"/>
  <c r="N57" i="148" s="1"/>
  <c r="M57" i="148"/>
  <c r="I51" i="160"/>
  <c r="M30" i="143"/>
  <c r="I24" i="155"/>
  <c r="F30" i="143"/>
  <c r="N30" i="143" s="1"/>
  <c r="I29" i="163"/>
  <c r="F35" i="134"/>
  <c r="N35" i="134" s="1"/>
  <c r="M35" i="134"/>
  <c r="M40" i="144"/>
  <c r="F40" i="144"/>
  <c r="N40" i="144" s="1"/>
  <c r="I34" i="156"/>
  <c r="F39" i="79"/>
  <c r="M39" i="79"/>
  <c r="N39" i="79" s="1"/>
  <c r="I33" i="157"/>
  <c r="F25" i="79"/>
  <c r="N25" i="79" s="1"/>
  <c r="M25" i="79"/>
  <c r="I19" i="157"/>
  <c r="I19" i="162"/>
  <c r="M25" i="150"/>
  <c r="F25" i="150"/>
  <c r="N25" i="150" s="1"/>
  <c r="F50" i="145"/>
  <c r="M50" i="145"/>
  <c r="I44" i="153"/>
  <c r="N50" i="145"/>
  <c r="M56" i="145"/>
  <c r="F56" i="145"/>
  <c r="N56" i="145" s="1"/>
  <c r="I50" i="153"/>
  <c r="M34" i="148"/>
  <c r="I28" i="160"/>
  <c r="F34" i="148"/>
  <c r="N34" i="148" s="1"/>
  <c r="F52" i="143"/>
  <c r="N52" i="143" s="1"/>
  <c r="I46" i="155"/>
  <c r="M52" i="143"/>
  <c r="F17" i="147"/>
  <c r="I11" i="159"/>
  <c r="M17" i="147"/>
  <c r="N17" i="147" s="1"/>
  <c r="F57" i="79"/>
  <c r="N57" i="79" s="1"/>
  <c r="I51" i="157"/>
  <c r="M57" i="79"/>
  <c r="I28" i="156"/>
  <c r="M34" i="144"/>
  <c r="F34" i="144"/>
  <c r="N34" i="144" s="1"/>
  <c r="F49" i="147"/>
  <c r="M49" i="147"/>
  <c r="I43" i="159"/>
  <c r="N49" i="147"/>
  <c r="M45" i="141"/>
  <c r="I39" i="152"/>
  <c r="R45" i="141"/>
  <c r="F45" i="141"/>
  <c r="I25" i="157"/>
  <c r="F31" i="79"/>
  <c r="M31" i="79"/>
  <c r="N31" i="79"/>
  <c r="I16" i="154"/>
  <c r="F22" i="142"/>
  <c r="N22" i="142" s="1"/>
  <c r="M22" i="142"/>
  <c r="I42" i="157"/>
  <c r="M48" i="79"/>
  <c r="F48" i="79"/>
  <c r="M60" i="145"/>
  <c r="I54" i="153"/>
  <c r="F60" i="145"/>
  <c r="N60" i="145"/>
  <c r="R34" i="141"/>
  <c r="I28" i="152"/>
  <c r="M34" i="141"/>
  <c r="F34" i="141"/>
  <c r="N34" i="141" s="1"/>
  <c r="F24" i="141"/>
  <c r="R24" i="141"/>
  <c r="M24" i="141"/>
  <c r="I18" i="152"/>
  <c r="M28" i="144"/>
  <c r="F28" i="144"/>
  <c r="I22" i="156"/>
  <c r="N28" i="144"/>
  <c r="M20" i="147"/>
  <c r="F20" i="147"/>
  <c r="N20" i="147" s="1"/>
  <c r="I14" i="159"/>
  <c r="AR18" i="142"/>
  <c r="AR19" i="142"/>
  <c r="M56" i="144"/>
  <c r="F56" i="144"/>
  <c r="N56" i="144" s="1"/>
  <c r="I50" i="156"/>
  <c r="M47" i="146"/>
  <c r="F47" i="146"/>
  <c r="I41" i="158"/>
  <c r="N47" i="146"/>
  <c r="M37" i="149"/>
  <c r="I31" i="161"/>
  <c r="F37" i="149"/>
  <c r="F24" i="147"/>
  <c r="N24" i="147" s="1"/>
  <c r="I18" i="159"/>
  <c r="M24" i="147"/>
  <c r="I34" i="163"/>
  <c r="M40" i="134"/>
  <c r="F40" i="134"/>
  <c r="N40" i="134"/>
  <c r="F56" i="149"/>
  <c r="N56" i="149" s="1"/>
  <c r="M56" i="149"/>
  <c r="I50" i="161"/>
  <c r="F22" i="147"/>
  <c r="M22" i="147"/>
  <c r="I16" i="159"/>
  <c r="N22" i="147"/>
  <c r="M20" i="145"/>
  <c r="I14" i="153"/>
  <c r="F20" i="145"/>
  <c r="R30" i="141"/>
  <c r="M30" i="141"/>
  <c r="N30" i="141" s="1"/>
  <c r="I24" i="152"/>
  <c r="F30" i="141"/>
  <c r="I56" i="157"/>
  <c r="F62" i="79"/>
  <c r="N62" i="79" s="1"/>
  <c r="M62" i="79"/>
  <c r="AR8" i="134"/>
  <c r="AR5" i="134"/>
  <c r="AR9" i="134"/>
  <c r="AR13" i="134"/>
  <c r="AR3" i="134"/>
  <c r="AO4" i="134" s="1"/>
  <c r="AR11" i="134"/>
  <c r="AR10" i="134"/>
  <c r="AR2" i="134"/>
  <c r="AR7" i="134"/>
  <c r="AR12" i="134"/>
  <c r="AR4" i="134"/>
  <c r="AR6" i="134"/>
  <c r="AO3" i="143"/>
  <c r="M28" i="141"/>
  <c r="R28" i="141"/>
  <c r="I22" i="152"/>
  <c r="F28" i="141"/>
  <c r="N28" i="141" s="1"/>
  <c r="M40" i="145"/>
  <c r="F40" i="145"/>
  <c r="I34" i="153"/>
  <c r="N40" i="145"/>
  <c r="F43" i="141"/>
  <c r="M43" i="141"/>
  <c r="N43" i="141" s="1"/>
  <c r="I37" i="152"/>
  <c r="R43" i="141"/>
  <c r="I15" i="155"/>
  <c r="F21" i="143"/>
  <c r="N21" i="143" s="1"/>
  <c r="M21" i="143"/>
  <c r="AO6" i="150"/>
  <c r="M23" i="134"/>
  <c r="I17" i="163"/>
  <c r="F23" i="134"/>
  <c r="N23" i="134" s="1"/>
  <c r="F18" i="147"/>
  <c r="M18" i="147"/>
  <c r="N18" i="147" s="1"/>
  <c r="I12" i="159"/>
  <c r="I36" i="158"/>
  <c r="M42" i="146"/>
  <c r="F42" i="146"/>
  <c r="N42" i="146" s="1"/>
  <c r="I55" i="162"/>
  <c r="M61" i="150"/>
  <c r="F61" i="150"/>
  <c r="N61" i="150" s="1"/>
  <c r="F25" i="141"/>
  <c r="N25" i="141" s="1"/>
  <c r="R25" i="141"/>
  <c r="I19" i="152"/>
  <c r="M25" i="141"/>
  <c r="I57" i="159"/>
  <c r="F63" i="147"/>
  <c r="M63" i="147"/>
  <c r="N63" i="147"/>
  <c r="M64" i="141"/>
  <c r="I58" i="152"/>
  <c r="R64" i="141"/>
  <c r="F64" i="141"/>
  <c r="N64" i="141" s="1"/>
  <c r="I53" i="153"/>
  <c r="F59" i="145"/>
  <c r="N59" i="145" s="1"/>
  <c r="M59" i="145"/>
  <c r="M56" i="143"/>
  <c r="I50" i="155"/>
  <c r="F56" i="143"/>
  <c r="N56" i="143" s="1"/>
  <c r="AR18" i="145"/>
  <c r="AR19" i="145"/>
  <c r="M47" i="141"/>
  <c r="F47" i="141"/>
  <c r="N47" i="141" s="1"/>
  <c r="R47" i="141"/>
  <c r="I41" i="152"/>
  <c r="F26" i="143"/>
  <c r="N26" i="143" s="1"/>
  <c r="M26" i="143"/>
  <c r="I20" i="155"/>
  <c r="F56" i="142"/>
  <c r="I50" i="154"/>
  <c r="M56" i="142"/>
  <c r="N56" i="142" s="1"/>
  <c r="M25" i="144"/>
  <c r="I19" i="156"/>
  <c r="F25" i="144"/>
  <c r="N25" i="144" s="1"/>
  <c r="I45" i="156"/>
  <c r="F51" i="144"/>
  <c r="M51" i="144"/>
  <c r="I45" i="159"/>
  <c r="M51" i="147"/>
  <c r="F51" i="147"/>
  <c r="F65" i="134"/>
  <c r="N65" i="134" s="1"/>
  <c r="I59" i="163"/>
  <c r="M65" i="134"/>
  <c r="AR14" i="147"/>
  <c r="AR17" i="147"/>
  <c r="AR15" i="147"/>
  <c r="AR16" i="147"/>
  <c r="F63" i="143"/>
  <c r="I57" i="155"/>
  <c r="M63" i="143"/>
  <c r="AR15" i="143"/>
  <c r="AR14" i="143"/>
  <c r="AR17" i="143"/>
  <c r="AR16" i="143"/>
  <c r="M57" i="146"/>
  <c r="F57" i="146"/>
  <c r="I51" i="158"/>
  <c r="N57" i="146"/>
  <c r="I34" i="154"/>
  <c r="M40" i="142"/>
  <c r="F40" i="142"/>
  <c r="N40" i="142" s="1"/>
  <c r="I59" i="159"/>
  <c r="M65" i="147"/>
  <c r="F65" i="147"/>
  <c r="N65" i="147" s="1"/>
  <c r="F57" i="142"/>
  <c r="N57" i="142" s="1"/>
  <c r="M57" i="142"/>
  <c r="I51" i="154"/>
  <c r="M18" i="149"/>
  <c r="I12" i="161"/>
  <c r="F18" i="149"/>
  <c r="N18" i="149" s="1"/>
  <c r="I52" i="163"/>
  <c r="M58" i="134"/>
  <c r="F58" i="134"/>
  <c r="N58" i="134" s="1"/>
  <c r="F59" i="143"/>
  <c r="N59" i="143" s="1"/>
  <c r="M59" i="143"/>
  <c r="I53" i="155"/>
  <c r="I49" i="160"/>
  <c r="M55" i="148"/>
  <c r="F55" i="148"/>
  <c r="N55" i="148" s="1"/>
  <c r="M29" i="79"/>
  <c r="I23" i="157"/>
  <c r="F29" i="79"/>
  <c r="N29" i="79"/>
  <c r="M17" i="144"/>
  <c r="I11" i="156"/>
  <c r="F17" i="144"/>
  <c r="N17" i="144"/>
  <c r="M50" i="144"/>
  <c r="F50" i="144"/>
  <c r="I44" i="156"/>
  <c r="N50" i="144"/>
  <c r="F37" i="145"/>
  <c r="I31" i="153"/>
  <c r="M37" i="145"/>
  <c r="N37" i="145"/>
  <c r="M41" i="149"/>
  <c r="I35" i="161"/>
  <c r="F41" i="149"/>
  <c r="N41" i="149" s="1"/>
  <c r="I43" i="160"/>
  <c r="M49" i="148"/>
  <c r="F49" i="148"/>
  <c r="N49" i="148" s="1"/>
  <c r="F40" i="149"/>
  <c r="N40" i="149" s="1"/>
  <c r="M40" i="149"/>
  <c r="I34" i="161"/>
  <c r="I27" i="161"/>
  <c r="F33" i="149"/>
  <c r="M33" i="149"/>
  <c r="AR19" i="79"/>
  <c r="AR18" i="79"/>
  <c r="I33" i="159"/>
  <c r="M39" i="147"/>
  <c r="F39" i="147"/>
  <c r="N39" i="147"/>
  <c r="F23" i="142"/>
  <c r="I17" i="154"/>
  <c r="M23" i="142"/>
  <c r="N23" i="142" s="1"/>
  <c r="M19" i="79"/>
  <c r="I13" i="157"/>
  <c r="F19" i="79"/>
  <c r="N19" i="79" s="1"/>
  <c r="F60" i="134"/>
  <c r="N60" i="134" s="1"/>
  <c r="M60" i="134"/>
  <c r="I54" i="163"/>
  <c r="I51" i="163"/>
  <c r="M57" i="134"/>
  <c r="F57" i="134"/>
  <c r="N57" i="134"/>
  <c r="M22" i="146"/>
  <c r="F22" i="146"/>
  <c r="N22" i="146" s="1"/>
  <c r="I16" i="158"/>
  <c r="F29" i="142"/>
  <c r="I23" i="154"/>
  <c r="M29" i="142"/>
  <c r="I31" i="155"/>
  <c r="F37" i="143"/>
  <c r="N37" i="143" s="1"/>
  <c r="M37" i="143"/>
  <c r="I20" i="153"/>
  <c r="M26" i="145"/>
  <c r="F26" i="145"/>
  <c r="N26" i="145" s="1"/>
  <c r="F50" i="146"/>
  <c r="I44" i="158"/>
  <c r="M50" i="146"/>
  <c r="I20" i="157"/>
  <c r="F26" i="79"/>
  <c r="N26" i="79" s="1"/>
  <c r="M26" i="79"/>
  <c r="I36" i="152"/>
  <c r="M42" i="141"/>
  <c r="F42" i="141"/>
  <c r="N42" i="141" s="1"/>
  <c r="R42" i="141"/>
  <c r="I48" i="162"/>
  <c r="F54" i="150"/>
  <c r="N54" i="150" s="1"/>
  <c r="M54" i="150"/>
  <c r="I40" i="159"/>
  <c r="F46" i="147"/>
  <c r="N46" i="147" s="1"/>
  <c r="M46" i="147"/>
  <c r="I31" i="157"/>
  <c r="M37" i="79"/>
  <c r="F37" i="79"/>
  <c r="N37" i="79"/>
  <c r="I40" i="152"/>
  <c r="R46" i="141"/>
  <c r="F46" i="141"/>
  <c r="M46" i="141"/>
  <c r="N46" i="141" s="1"/>
  <c r="F60" i="143"/>
  <c r="I54" i="155"/>
  <c r="M60" i="143"/>
  <c r="N60" i="143"/>
  <c r="F28" i="150"/>
  <c r="N28" i="150" s="1"/>
  <c r="I22" i="162"/>
  <c r="M28" i="150"/>
  <c r="I40" i="158"/>
  <c r="M46" i="146"/>
  <c r="F46" i="146"/>
  <c r="N46" i="146" s="1"/>
  <c r="M43" i="144"/>
  <c r="F43" i="144"/>
  <c r="I37" i="156"/>
  <c r="N43" i="144"/>
  <c r="M48" i="144"/>
  <c r="F48" i="144"/>
  <c r="N48" i="144" s="1"/>
  <c r="I42" i="156"/>
  <c r="F39" i="148"/>
  <c r="I33" i="160"/>
  <c r="M39" i="148"/>
  <c r="N39" i="148"/>
  <c r="M19" i="150"/>
  <c r="F19" i="150"/>
  <c r="I13" i="162"/>
  <c r="N19" i="150"/>
  <c r="F55" i="142"/>
  <c r="N55" i="142" s="1"/>
  <c r="I49" i="154"/>
  <c r="M55" i="142"/>
  <c r="I11" i="155"/>
  <c r="M17" i="143"/>
  <c r="F17" i="143"/>
  <c r="F26" i="149"/>
  <c r="M26" i="149"/>
  <c r="I20" i="161"/>
  <c r="R62" i="141"/>
  <c r="M62" i="141"/>
  <c r="F62" i="141"/>
  <c r="I56" i="152"/>
  <c r="F25" i="148"/>
  <c r="M25" i="148"/>
  <c r="I19" i="160"/>
  <c r="N25" i="148"/>
  <c r="F38" i="150"/>
  <c r="M38" i="150"/>
  <c r="I32" i="162"/>
  <c r="N38" i="150"/>
  <c r="I38" i="154"/>
  <c r="M44" i="142"/>
  <c r="F44" i="142"/>
  <c r="N44" i="142"/>
  <c r="I28" i="162"/>
  <c r="M34" i="150"/>
  <c r="F34" i="150"/>
  <c r="N34" i="150" s="1"/>
  <c r="M30" i="142"/>
  <c r="I24" i="154"/>
  <c r="F30" i="142"/>
  <c r="N30" i="142"/>
  <c r="M25" i="134"/>
  <c r="I19" i="163"/>
  <c r="F25" i="134"/>
  <c r="N25" i="134" s="1"/>
  <c r="I38" i="159"/>
  <c r="M44" i="147"/>
  <c r="F44" i="147"/>
  <c r="F31" i="145"/>
  <c r="I25" i="153"/>
  <c r="M31" i="145"/>
  <c r="N31" i="145"/>
  <c r="M45" i="143"/>
  <c r="I39" i="155"/>
  <c r="F45" i="143"/>
  <c r="N45" i="143" s="1"/>
  <c r="M44" i="148"/>
  <c r="I38" i="160"/>
  <c r="F44" i="148"/>
  <c r="N44" i="148" s="1"/>
  <c r="M16" i="144"/>
  <c r="I10" i="156"/>
  <c r="F16" i="144"/>
  <c r="N16" i="144" s="1"/>
  <c r="F39" i="142"/>
  <c r="I33" i="154"/>
  <c r="M39" i="142"/>
  <c r="N39" i="142" s="1"/>
  <c r="M27" i="145"/>
  <c r="F27" i="145"/>
  <c r="N27" i="145" s="1"/>
  <c r="I21" i="153"/>
  <c r="F48" i="148"/>
  <c r="M48" i="148"/>
  <c r="I42" i="160"/>
  <c r="M59" i="148"/>
  <c r="F59" i="148"/>
  <c r="I53" i="160"/>
  <c r="N59" i="148"/>
  <c r="I38" i="156"/>
  <c r="F44" i="144"/>
  <c r="N44" i="144" s="1"/>
  <c r="M44" i="144"/>
  <c r="M38" i="134"/>
  <c r="F38" i="134"/>
  <c r="I32" i="163"/>
  <c r="N38" i="134"/>
  <c r="F23" i="143"/>
  <c r="M23" i="143"/>
  <c r="I17" i="155"/>
  <c r="N23" i="143"/>
  <c r="F59" i="149"/>
  <c r="N59" i="149" s="1"/>
  <c r="M59" i="149"/>
  <c r="I53" i="161"/>
  <c r="M16" i="147"/>
  <c r="I10" i="159"/>
  <c r="F16" i="147"/>
  <c r="N16" i="147" s="1"/>
  <c r="AR19" i="148"/>
  <c r="AR18" i="148"/>
  <c r="I22" i="157"/>
  <c r="F28" i="79"/>
  <c r="M28" i="79"/>
  <c r="N28" i="79" s="1"/>
  <c r="I39" i="153"/>
  <c r="M45" i="145"/>
  <c r="F45" i="145"/>
  <c r="N45" i="145" s="1"/>
  <c r="R54" i="141"/>
  <c r="M54" i="141"/>
  <c r="I48" i="152"/>
  <c r="F54" i="141"/>
  <c r="N54" i="141" s="1"/>
  <c r="M21" i="79"/>
  <c r="I15" i="157"/>
  <c r="F21" i="79"/>
  <c r="N21" i="79" s="1"/>
  <c r="M44" i="149"/>
  <c r="F44" i="149"/>
  <c r="N44" i="149" s="1"/>
  <c r="I38" i="161"/>
  <c r="I54" i="161"/>
  <c r="F60" i="149"/>
  <c r="N60" i="149" s="1"/>
  <c r="M60" i="149"/>
  <c r="AR17" i="142"/>
  <c r="AR15" i="142"/>
  <c r="AR14" i="142"/>
  <c r="AR16" i="142"/>
  <c r="AO3" i="141"/>
  <c r="I59" i="161"/>
  <c r="M65" i="149"/>
  <c r="F65" i="149"/>
  <c r="N65" i="149" s="1"/>
  <c r="AO3" i="147"/>
  <c r="I43" i="154"/>
  <c r="M49" i="142"/>
  <c r="N49" i="142" s="1"/>
  <c r="F49" i="142"/>
  <c r="M55" i="79"/>
  <c r="F55" i="79"/>
  <c r="I49" i="157"/>
  <c r="I57" i="154"/>
  <c r="F63" i="142"/>
  <c r="N63" i="142" s="1"/>
  <c r="M63" i="142"/>
  <c r="F38" i="148"/>
  <c r="I32" i="160"/>
  <c r="M38" i="148"/>
  <c r="N38" i="148"/>
  <c r="I28" i="157"/>
  <c r="F34" i="79"/>
  <c r="N34" i="79" s="1"/>
  <c r="M34" i="79"/>
  <c r="I49" i="155"/>
  <c r="M55" i="143"/>
  <c r="F55" i="143"/>
  <c r="N55" i="143"/>
  <c r="F30" i="147"/>
  <c r="I24" i="159"/>
  <c r="M30" i="147"/>
  <c r="N30" i="147"/>
  <c r="M63" i="149"/>
  <c r="I57" i="161"/>
  <c r="F63" i="149"/>
  <c r="N63" i="149" s="1"/>
  <c r="M20" i="141"/>
  <c r="I14" i="152"/>
  <c r="F20" i="141"/>
  <c r="N20" i="141" s="1"/>
  <c r="R20" i="141"/>
  <c r="AR18" i="150"/>
  <c r="AR19" i="150"/>
  <c r="I26" i="159"/>
  <c r="F32" i="147"/>
  <c r="N32" i="147" s="1"/>
  <c r="M32" i="147"/>
  <c r="F32" i="146"/>
  <c r="N32" i="146" s="1"/>
  <c r="I26" i="158"/>
  <c r="M32" i="146"/>
  <c r="M43" i="145"/>
  <c r="F43" i="145"/>
  <c r="N43" i="145" s="1"/>
  <c r="I37" i="153"/>
  <c r="F36" i="141"/>
  <c r="N36" i="141" s="1"/>
  <c r="I30" i="152"/>
  <c r="R36" i="141"/>
  <c r="M36" i="141"/>
  <c r="M50" i="149"/>
  <c r="I44" i="161"/>
  <c r="F50" i="149"/>
  <c r="N50" i="149" s="1"/>
  <c r="F62" i="144"/>
  <c r="N62" i="144" s="1"/>
  <c r="I56" i="156"/>
  <c r="M62" i="144"/>
  <c r="I36" i="153"/>
  <c r="M42" i="145"/>
  <c r="F42" i="145"/>
  <c r="N42" i="145" s="1"/>
  <c r="M24" i="149"/>
  <c r="I18" i="161"/>
  <c r="F24" i="149"/>
  <c r="N24" i="149" s="1"/>
  <c r="M61" i="141"/>
  <c r="I55" i="152"/>
  <c r="F61" i="141"/>
  <c r="R61" i="141"/>
  <c r="M29" i="147"/>
  <c r="I23" i="159"/>
  <c r="F29" i="147"/>
  <c r="N29" i="147"/>
  <c r="M55" i="134"/>
  <c r="I49" i="163"/>
  <c r="F55" i="134"/>
  <c r="N55" i="134" s="1"/>
  <c r="M60" i="150"/>
  <c r="I54" i="162"/>
  <c r="F60" i="150"/>
  <c r="I34" i="158"/>
  <c r="F40" i="146"/>
  <c r="N40" i="146" s="1"/>
  <c r="M40" i="146"/>
  <c r="I42" i="158"/>
  <c r="F48" i="146"/>
  <c r="N48" i="146" s="1"/>
  <c r="M48" i="146"/>
  <c r="F39" i="145"/>
  <c r="I33" i="153"/>
  <c r="M39" i="145"/>
  <c r="M51" i="143"/>
  <c r="F51" i="143"/>
  <c r="N51" i="143" s="1"/>
  <c r="I45" i="155"/>
  <c r="F28" i="147"/>
  <c r="M28" i="147"/>
  <c r="I22" i="159"/>
  <c r="N28" i="147"/>
  <c r="M46" i="134"/>
  <c r="F46" i="134"/>
  <c r="I40" i="163"/>
  <c r="F36" i="147"/>
  <c r="N36" i="147" s="1"/>
  <c r="M36" i="147"/>
  <c r="I30" i="159"/>
  <c r="F27" i="79"/>
  <c r="N27" i="79" s="1"/>
  <c r="M27" i="79"/>
  <c r="I21" i="157"/>
  <c r="F58" i="150"/>
  <c r="I52" i="162"/>
  <c r="M58" i="150"/>
  <c r="M16" i="145"/>
  <c r="I10" i="153"/>
  <c r="F16" i="145"/>
  <c r="N16" i="145" s="1"/>
  <c r="F55" i="147"/>
  <c r="N55" i="147" s="1"/>
  <c r="M55" i="147"/>
  <c r="I49" i="159"/>
  <c r="I40" i="154"/>
  <c r="M46" i="142"/>
  <c r="F46" i="142"/>
  <c r="N46" i="142" s="1"/>
  <c r="I41" i="154"/>
  <c r="F47" i="142"/>
  <c r="M47" i="142"/>
  <c r="M28" i="134"/>
  <c r="I22" i="163"/>
  <c r="F28" i="134"/>
  <c r="N28" i="134" s="1"/>
  <c r="I55" i="161"/>
  <c r="M61" i="149"/>
  <c r="F61" i="149"/>
  <c r="N61" i="149" s="1"/>
  <c r="F24" i="134"/>
  <c r="I18" i="163"/>
  <c r="M24" i="134"/>
  <c r="N24" i="134" s="1"/>
  <c r="F16" i="143"/>
  <c r="N16" i="143" s="1"/>
  <c r="I10" i="155"/>
  <c r="M16" i="143"/>
  <c r="M50" i="134"/>
  <c r="I44" i="163"/>
  <c r="F50" i="134"/>
  <c r="N50" i="134" s="1"/>
  <c r="I33" i="156"/>
  <c r="M39" i="144"/>
  <c r="F39" i="144"/>
  <c r="N39" i="144" s="1"/>
  <c r="I32" i="158"/>
  <c r="M38" i="146"/>
  <c r="F38" i="146"/>
  <c r="N38" i="146" s="1"/>
  <c r="M41" i="79"/>
  <c r="F41" i="79"/>
  <c r="N41" i="79" s="1"/>
  <c r="I35" i="157"/>
  <c r="F19" i="146"/>
  <c r="N19" i="146" s="1"/>
  <c r="M19" i="146"/>
  <c r="I13" i="158"/>
  <c r="M30" i="134"/>
  <c r="N30" i="134" s="1"/>
  <c r="I24" i="163"/>
  <c r="F30" i="134"/>
  <c r="F34" i="143"/>
  <c r="I28" i="155"/>
  <c r="M34" i="143"/>
  <c r="N34" i="143" s="1"/>
  <c r="AR3" i="146"/>
  <c r="AR9" i="146"/>
  <c r="AR8" i="146"/>
  <c r="AR10" i="146"/>
  <c r="AO4" i="146" s="1"/>
  <c r="AR2" i="146"/>
  <c r="AR7" i="146"/>
  <c r="AR5" i="146"/>
  <c r="AR12" i="146"/>
  <c r="AR13" i="146"/>
  <c r="AR6" i="146"/>
  <c r="AR11" i="146"/>
  <c r="AR4" i="146"/>
  <c r="I44" i="162"/>
  <c r="M50" i="150"/>
  <c r="F50" i="150"/>
  <c r="M18" i="134"/>
  <c r="I12" i="163"/>
  <c r="F18" i="134"/>
  <c r="N18" i="134"/>
  <c r="F41" i="134"/>
  <c r="N41" i="134" s="1"/>
  <c r="M41" i="134"/>
  <c r="I35" i="163"/>
  <c r="R49" i="141"/>
  <c r="M49" i="141"/>
  <c r="N49" i="141" s="1"/>
  <c r="I43" i="152"/>
  <c r="F49" i="141"/>
  <c r="M51" i="79"/>
  <c r="F51" i="79"/>
  <c r="I45" i="157"/>
  <c r="N51" i="79"/>
  <c r="F35" i="143"/>
  <c r="N35" i="143" s="1"/>
  <c r="I29" i="155"/>
  <c r="M35" i="143"/>
  <c r="R23" i="141"/>
  <c r="F23" i="141"/>
  <c r="N23" i="141" s="1"/>
  <c r="M23" i="141"/>
  <c r="I17" i="152"/>
  <c r="I34" i="160"/>
  <c r="F40" i="148"/>
  <c r="M40" i="148"/>
  <c r="M56" i="134"/>
  <c r="F56" i="134"/>
  <c r="N56" i="134" s="1"/>
  <c r="I50" i="163"/>
  <c r="I17" i="156"/>
  <c r="F23" i="144"/>
  <c r="M23" i="144"/>
  <c r="F43" i="147"/>
  <c r="I37" i="159"/>
  <c r="M43" i="147"/>
  <c r="N43" i="147"/>
  <c r="F21" i="148"/>
  <c r="N21" i="148" s="1"/>
  <c r="M21" i="148"/>
  <c r="I15" i="160"/>
  <c r="F33" i="143"/>
  <c r="N33" i="143" s="1"/>
  <c r="M33" i="143"/>
  <c r="I27" i="155"/>
  <c r="M62" i="134"/>
  <c r="I56" i="163"/>
  <c r="F62" i="134"/>
  <c r="N62" i="134"/>
  <c r="I39" i="161"/>
  <c r="F45" i="149"/>
  <c r="N45" i="149" s="1"/>
  <c r="M45" i="149"/>
  <c r="F49" i="79"/>
  <c r="I43" i="157"/>
  <c r="M49" i="79"/>
  <c r="N49" i="79" s="1"/>
  <c r="I40" i="160"/>
  <c r="M46" i="148"/>
  <c r="F46" i="148"/>
  <c r="M31" i="147"/>
  <c r="I25" i="159"/>
  <c r="F31" i="147"/>
  <c r="N31" i="147" s="1"/>
  <c r="M64" i="145"/>
  <c r="I58" i="153"/>
  <c r="F64" i="145"/>
  <c r="N64" i="145" s="1"/>
  <c r="M51" i="149"/>
  <c r="I45" i="161"/>
  <c r="F51" i="149"/>
  <c r="N51" i="149" s="1"/>
  <c r="I23" i="153"/>
  <c r="F29" i="145"/>
  <c r="M29" i="145"/>
  <c r="N29" i="145"/>
  <c r="M45" i="134"/>
  <c r="N45" i="134" s="1"/>
  <c r="F45" i="134"/>
  <c r="I39" i="163"/>
  <c r="I39" i="159"/>
  <c r="F45" i="147"/>
  <c r="N45" i="147" s="1"/>
  <c r="M45" i="147"/>
  <c r="M51" i="134"/>
  <c r="I45" i="163"/>
  <c r="F51" i="134"/>
  <c r="N51" i="134" s="1"/>
  <c r="M65" i="141"/>
  <c r="R65" i="141"/>
  <c r="I59" i="152"/>
  <c r="F65" i="141"/>
  <c r="N65" i="141" s="1"/>
  <c r="I47" i="154"/>
  <c r="M53" i="142"/>
  <c r="F53" i="142"/>
  <c r="F42" i="134"/>
  <c r="N42" i="134" s="1"/>
  <c r="M42" i="134"/>
  <c r="I36" i="163"/>
  <c r="AO6" i="134"/>
  <c r="M56" i="147"/>
  <c r="I50" i="159"/>
  <c r="F56" i="147"/>
  <c r="N56" i="147" s="1"/>
  <c r="M50" i="143"/>
  <c r="I44" i="155"/>
  <c r="F50" i="143"/>
  <c r="N50" i="143" s="1"/>
  <c r="M29" i="148"/>
  <c r="I23" i="160"/>
  <c r="F29" i="148"/>
  <c r="N29" i="148"/>
  <c r="M52" i="142"/>
  <c r="F52" i="142"/>
  <c r="N52" i="142" s="1"/>
  <c r="I46" i="154"/>
  <c r="M35" i="149"/>
  <c r="I29" i="161"/>
  <c r="F35" i="149"/>
  <c r="F27" i="148"/>
  <c r="N27" i="148" s="1"/>
  <c r="M27" i="148"/>
  <c r="I21" i="160"/>
  <c r="I47" i="160"/>
  <c r="M53" i="148"/>
  <c r="F53" i="148"/>
  <c r="N53" i="148" s="1"/>
  <c r="M17" i="79"/>
  <c r="I11" i="157"/>
  <c r="F17" i="79"/>
  <c r="F33" i="150"/>
  <c r="N33" i="150" s="1"/>
  <c r="I27" i="162"/>
  <c r="M33" i="150"/>
  <c r="M47" i="149"/>
  <c r="N47" i="149" s="1"/>
  <c r="F47" i="149"/>
  <c r="I41" i="161"/>
  <c r="AR18" i="149"/>
  <c r="AR19" i="149"/>
  <c r="I16" i="157"/>
  <c r="M22" i="79"/>
  <c r="F22" i="79"/>
  <c r="N22" i="79" s="1"/>
  <c r="I54" i="154"/>
  <c r="M60" i="142"/>
  <c r="F60" i="142"/>
  <c r="N60" i="142" s="1"/>
  <c r="I46" i="157"/>
  <c r="F52" i="79"/>
  <c r="N52" i="79" s="1"/>
  <c r="M52" i="79"/>
  <c r="F46" i="79"/>
  <c r="N46" i="79" s="1"/>
  <c r="I40" i="157"/>
  <c r="M46" i="79"/>
  <c r="M26" i="150"/>
  <c r="I20" i="162"/>
  <c r="F26" i="150"/>
  <c r="N26" i="150" s="1"/>
  <c r="I46" i="160"/>
  <c r="M52" i="148"/>
  <c r="F52" i="148"/>
  <c r="N52" i="148" s="1"/>
  <c r="AO6" i="147"/>
  <c r="F58" i="145"/>
  <c r="I52" i="153"/>
  <c r="M58" i="145"/>
  <c r="N58" i="145"/>
  <c r="F61" i="147"/>
  <c r="N61" i="147" s="1"/>
  <c r="I55" i="159"/>
  <c r="M61" i="147"/>
  <c r="F62" i="147"/>
  <c r="N62" i="147" s="1"/>
  <c r="M62" i="147"/>
  <c r="I56" i="159"/>
  <c r="M39" i="141"/>
  <c r="N39" i="141" s="1"/>
  <c r="F39" i="141"/>
  <c r="R39" i="141"/>
  <c r="I33" i="152"/>
  <c r="I43" i="153"/>
  <c r="F49" i="145"/>
  <c r="N49" i="145" s="1"/>
  <c r="M49" i="145"/>
  <c r="I58" i="160"/>
  <c r="F64" i="148"/>
  <c r="N64" i="148" s="1"/>
  <c r="M64" i="148"/>
  <c r="I36" i="157"/>
  <c r="F42" i="79"/>
  <c r="M42" i="79"/>
  <c r="N42" i="79"/>
  <c r="M36" i="143"/>
  <c r="F36" i="143"/>
  <c r="N36" i="143" s="1"/>
  <c r="I30" i="155"/>
  <c r="M38" i="79"/>
  <c r="F38" i="79"/>
  <c r="I32" i="157"/>
  <c r="N38" i="79"/>
  <c r="F63" i="150"/>
  <c r="M63" i="150"/>
  <c r="I57" i="162"/>
  <c r="I27" i="156"/>
  <c r="M33" i="144"/>
  <c r="F33" i="144"/>
  <c r="N33" i="144" s="1"/>
  <c r="I50" i="158"/>
  <c r="F56" i="146"/>
  <c r="M56" i="146"/>
  <c r="F17" i="145"/>
  <c r="I11" i="153"/>
  <c r="M17" i="145"/>
  <c r="I32" i="153"/>
  <c r="M38" i="145"/>
  <c r="N38" i="145" s="1"/>
  <c r="F38" i="145"/>
  <c r="M41" i="146"/>
  <c r="F41" i="146"/>
  <c r="I35" i="158"/>
  <c r="N41" i="146"/>
  <c r="M28" i="146"/>
  <c r="I22" i="158"/>
  <c r="F28" i="146"/>
  <c r="N28" i="146" s="1"/>
  <c r="I12" i="155"/>
  <c r="F18" i="143"/>
  <c r="N18" i="143" s="1"/>
  <c r="M18" i="143"/>
  <c r="AO3" i="148"/>
  <c r="I56" i="160"/>
  <c r="M62" i="148"/>
  <c r="F62" i="148"/>
  <c r="I59" i="153"/>
  <c r="F65" i="145"/>
  <c r="M65" i="145"/>
  <c r="N65" i="145"/>
  <c r="AR19" i="146"/>
  <c r="AR18" i="146"/>
  <c r="I51" i="159"/>
  <c r="F57" i="147"/>
  <c r="M57" i="147"/>
  <c r="N57" i="147"/>
  <c r="M26" i="144"/>
  <c r="I20" i="156"/>
  <c r="F26" i="144"/>
  <c r="N26" i="144" s="1"/>
  <c r="F64" i="79"/>
  <c r="N64" i="79" s="1"/>
  <c r="I58" i="157"/>
  <c r="M64" i="79"/>
  <c r="I25" i="163"/>
  <c r="M31" i="134"/>
  <c r="F31" i="134"/>
  <c r="N31" i="134" s="1"/>
  <c r="I58" i="154"/>
  <c r="M64" i="142"/>
  <c r="F64" i="142"/>
  <c r="I51" i="162"/>
  <c r="M57" i="150"/>
  <c r="F57" i="150"/>
  <c r="N57" i="150" s="1"/>
  <c r="I58" i="159"/>
  <c r="M64" i="147"/>
  <c r="F64" i="147"/>
  <c r="N64" i="147" s="1"/>
  <c r="I25" i="156"/>
  <c r="M31" i="144"/>
  <c r="F31" i="144"/>
  <c r="N31" i="144" s="1"/>
  <c r="M58" i="144"/>
  <c r="F58" i="144"/>
  <c r="N58" i="144" s="1"/>
  <c r="I52" i="156"/>
  <c r="I46" i="159"/>
  <c r="F52" i="147"/>
  <c r="N52" i="147" s="1"/>
  <c r="M52" i="147"/>
  <c r="M18" i="145"/>
  <c r="F18" i="145"/>
  <c r="I12" i="153"/>
  <c r="N18" i="145"/>
  <c r="M43" i="148"/>
  <c r="F43" i="148"/>
  <c r="N43" i="148" s="1"/>
  <c r="I37" i="160"/>
  <c r="F22" i="149"/>
  <c r="I16" i="161"/>
  <c r="M22" i="149"/>
  <c r="N22" i="149"/>
  <c r="AO6" i="79"/>
  <c r="M37" i="147"/>
  <c r="F37" i="147"/>
  <c r="N37" i="147" s="1"/>
  <c r="I31" i="159"/>
  <c r="M35" i="145"/>
  <c r="I29" i="153"/>
  <c r="F35" i="145"/>
  <c r="N35" i="145" s="1"/>
  <c r="M43" i="134"/>
  <c r="F43" i="134"/>
  <c r="N43" i="134" s="1"/>
  <c r="I37" i="163"/>
  <c r="I58" i="155"/>
  <c r="M64" i="143"/>
  <c r="F64" i="143"/>
  <c r="N64" i="143" s="1"/>
  <c r="I36" i="155"/>
  <c r="F42" i="143"/>
  <c r="N42" i="143" s="1"/>
  <c r="M42" i="143"/>
  <c r="M28" i="143"/>
  <c r="I22" i="155"/>
  <c r="F28" i="143"/>
  <c r="F20" i="146"/>
  <c r="M20" i="146"/>
  <c r="I14" i="158"/>
  <c r="N20" i="146"/>
  <c r="M42" i="147"/>
  <c r="I36" i="159"/>
  <c r="F42" i="147"/>
  <c r="M52" i="144"/>
  <c r="N52" i="144" s="1"/>
  <c r="F52" i="144"/>
  <c r="I46" i="156"/>
  <c r="M64" i="150"/>
  <c r="N64" i="150" s="1"/>
  <c r="F64" i="150"/>
  <c r="I58" i="162"/>
  <c r="F50" i="148"/>
  <c r="N50" i="148" s="1"/>
  <c r="I44" i="160"/>
  <c r="M50" i="148"/>
  <c r="M36" i="79"/>
  <c r="I30" i="157"/>
  <c r="F36" i="79"/>
  <c r="N36" i="79" s="1"/>
  <c r="I30" i="160"/>
  <c r="F36" i="148"/>
  <c r="N36" i="148" s="1"/>
  <c r="M36" i="148"/>
  <c r="M33" i="146"/>
  <c r="F33" i="146"/>
  <c r="N33" i="146" s="1"/>
  <c r="I27" i="158"/>
  <c r="I35" i="160"/>
  <c r="M41" i="148"/>
  <c r="F41" i="148"/>
  <c r="N41" i="148" s="1"/>
  <c r="F48" i="134"/>
  <c r="I42" i="163"/>
  <c r="M48" i="134"/>
  <c r="F23" i="148"/>
  <c r="N23" i="148" s="1"/>
  <c r="I17" i="160"/>
  <c r="M23" i="148"/>
  <c r="M52" i="146"/>
  <c r="I46" i="158"/>
  <c r="F52" i="146"/>
  <c r="I48" i="153"/>
  <c r="M54" i="145"/>
  <c r="F54" i="145"/>
  <c r="N54" i="145" s="1"/>
  <c r="M30" i="150"/>
  <c r="I24" i="162"/>
  <c r="F30" i="150"/>
  <c r="N30" i="150" s="1"/>
  <c r="M46" i="144"/>
  <c r="I40" i="156"/>
  <c r="F46" i="144"/>
  <c r="N46" i="144" s="1"/>
  <c r="M64" i="134"/>
  <c r="I58" i="163"/>
  <c r="F64" i="134"/>
  <c r="N64" i="134" s="1"/>
  <c r="M21" i="145"/>
  <c r="F21" i="145"/>
  <c r="N21" i="145" s="1"/>
  <c r="I15" i="153"/>
  <c r="I47" i="157"/>
  <c r="M53" i="79"/>
  <c r="F53" i="79"/>
  <c r="F37" i="134"/>
  <c r="N37" i="134" s="1"/>
  <c r="I31" i="163"/>
  <c r="M37" i="134"/>
  <c r="I27" i="153"/>
  <c r="M33" i="145"/>
  <c r="N33" i="145" s="1"/>
  <c r="F33" i="145"/>
  <c r="AO6" i="148"/>
  <c r="M54" i="142"/>
  <c r="I48" i="154"/>
  <c r="F54" i="142"/>
  <c r="I18" i="158"/>
  <c r="M24" i="146"/>
  <c r="F24" i="146"/>
  <c r="N24" i="146" s="1"/>
  <c r="I24" i="158"/>
  <c r="M30" i="146"/>
  <c r="F30" i="146"/>
  <c r="N30" i="146" s="1"/>
  <c r="I46" i="162"/>
  <c r="M52" i="150"/>
  <c r="F52" i="150"/>
  <c r="N52" i="150" s="1"/>
  <c r="AO6" i="145"/>
  <c r="I19" i="158"/>
  <c r="F25" i="146"/>
  <c r="M25" i="146"/>
  <c r="N25" i="146"/>
  <c r="AR11" i="145"/>
  <c r="AR3" i="145"/>
  <c r="AR4" i="145"/>
  <c r="AR8" i="145"/>
  <c r="AR7" i="145"/>
  <c r="AR6" i="145"/>
  <c r="AR9" i="145"/>
  <c r="AO4" i="145" s="1"/>
  <c r="AR10" i="145"/>
  <c r="AR12" i="145"/>
  <c r="AR2" i="145"/>
  <c r="AR13" i="145"/>
  <c r="AR5" i="145"/>
  <c r="F38" i="142"/>
  <c r="M38" i="142"/>
  <c r="I32" i="154"/>
  <c r="I55" i="154"/>
  <c r="F61" i="142"/>
  <c r="N61" i="142" s="1"/>
  <c r="M61" i="142"/>
  <c r="M52" i="134"/>
  <c r="F52" i="134"/>
  <c r="N52" i="134" s="1"/>
  <c r="I46" i="163"/>
  <c r="I15" i="159"/>
  <c r="F21" i="147"/>
  <c r="N21" i="147" s="1"/>
  <c r="M21" i="147"/>
  <c r="I57" i="153"/>
  <c r="F63" i="145"/>
  <c r="N63" i="145" s="1"/>
  <c r="M63" i="145"/>
  <c r="F53" i="143"/>
  <c r="N53" i="143" s="1"/>
  <c r="M53" i="143"/>
  <c r="I47" i="155"/>
  <c r="F57" i="141"/>
  <c r="R57" i="141"/>
  <c r="I51" i="152"/>
  <c r="M57" i="141"/>
  <c r="F50" i="79"/>
  <c r="N50" i="79" s="1"/>
  <c r="I44" i="157"/>
  <c r="M50" i="79"/>
  <c r="I56" i="162"/>
  <c r="M62" i="150"/>
  <c r="F62" i="150"/>
  <c r="N62" i="150" s="1"/>
  <c r="M46" i="143"/>
  <c r="I40" i="155"/>
  <c r="F46" i="143"/>
  <c r="N46" i="143" s="1"/>
  <c r="M59" i="147"/>
  <c r="I53" i="159"/>
  <c r="F59" i="147"/>
  <c r="I54" i="152"/>
  <c r="R60" i="141"/>
  <c r="M60" i="141"/>
  <c r="F60" i="141"/>
  <c r="N60" i="141" s="1"/>
  <c r="I14" i="156"/>
  <c r="F20" i="144"/>
  <c r="N20" i="144" s="1"/>
  <c r="M20" i="144"/>
  <c r="M38" i="141"/>
  <c r="I32" i="152"/>
  <c r="R38" i="141"/>
  <c r="F38" i="141"/>
  <c r="N38" i="141" s="1"/>
  <c r="R51" i="141"/>
  <c r="I45" i="152"/>
  <c r="F51" i="141"/>
  <c r="N51" i="141" s="1"/>
  <c r="M51" i="141"/>
  <c r="F35" i="146"/>
  <c r="N35" i="146" s="1"/>
  <c r="I29" i="158"/>
  <c r="M35" i="146"/>
  <c r="M28" i="149"/>
  <c r="F28" i="149"/>
  <c r="I22" i="161"/>
  <c r="N28" i="149"/>
  <c r="I34" i="159"/>
  <c r="F40" i="147"/>
  <c r="M40" i="147"/>
  <c r="N40" i="147"/>
  <c r="M48" i="142"/>
  <c r="I42" i="154"/>
  <c r="F48" i="142"/>
  <c r="N48" i="142" s="1"/>
  <c r="I38" i="157"/>
  <c r="F44" i="79"/>
  <c r="N44" i="79" s="1"/>
  <c r="M44" i="79"/>
  <c r="F25" i="143"/>
  <c r="M25" i="143"/>
  <c r="I19" i="155"/>
  <c r="N25" i="143"/>
  <c r="AR16" i="149"/>
  <c r="AR15" i="149"/>
  <c r="AR17" i="149"/>
  <c r="AR14" i="149"/>
  <c r="F19" i="147"/>
  <c r="N19" i="147" s="1"/>
  <c r="M19" i="147"/>
  <c r="I13" i="159"/>
  <c r="I27" i="159"/>
  <c r="F33" i="147"/>
  <c r="M33" i="147"/>
  <c r="F53" i="134"/>
  <c r="M53" i="134"/>
  <c r="I47" i="163"/>
  <c r="N53" i="134"/>
  <c r="F41" i="141"/>
  <c r="N41" i="141" s="1"/>
  <c r="R41" i="141"/>
  <c r="I35" i="152"/>
  <c r="M41" i="141"/>
  <c r="M22" i="141"/>
  <c r="R22" i="141"/>
  <c r="F22" i="141"/>
  <c r="N22" i="141" s="1"/>
  <c r="I16" i="152"/>
  <c r="M63" i="141"/>
  <c r="I57" i="152"/>
  <c r="R63" i="141"/>
  <c r="F63" i="141"/>
  <c r="N63" i="141"/>
  <c r="M55" i="145"/>
  <c r="F55" i="145"/>
  <c r="N55" i="145" s="1"/>
  <c r="I49" i="153"/>
  <c r="F20" i="143"/>
  <c r="N20" i="143" s="1"/>
  <c r="M20" i="143"/>
  <c r="I14" i="155"/>
  <c r="AO6" i="144"/>
  <c r="M22" i="134"/>
  <c r="N22" i="134" s="1"/>
  <c r="I16" i="163"/>
  <c r="F22" i="134"/>
  <c r="I31" i="154"/>
  <c r="F37" i="142"/>
  <c r="M37" i="142"/>
  <c r="I36" i="162"/>
  <c r="F42" i="150"/>
  <c r="N42" i="150" s="1"/>
  <c r="M42" i="150"/>
  <c r="I58" i="161"/>
  <c r="F64" i="149"/>
  <c r="N64" i="149" s="1"/>
  <c r="M64" i="149"/>
  <c r="I18" i="160"/>
  <c r="M24" i="148"/>
  <c r="F24" i="148"/>
  <c r="F31" i="146"/>
  <c r="I25" i="158"/>
  <c r="M31" i="146"/>
  <c r="N31" i="146"/>
  <c r="I17" i="162"/>
  <c r="F23" i="150"/>
  <c r="N23" i="150" s="1"/>
  <c r="M23" i="150"/>
  <c r="M27" i="134"/>
  <c r="I21" i="163"/>
  <c r="F27" i="134"/>
  <c r="N27" i="134"/>
  <c r="M41" i="142"/>
  <c r="F41" i="142"/>
  <c r="I35" i="154"/>
  <c r="N41" i="142"/>
  <c r="M59" i="150"/>
  <c r="I53" i="162"/>
  <c r="F59" i="150"/>
  <c r="N59" i="150" s="1"/>
  <c r="AO3" i="145"/>
  <c r="M65" i="150"/>
  <c r="F65" i="150"/>
  <c r="N65" i="150" s="1"/>
  <c r="I59" i="162"/>
  <c r="F34" i="147"/>
  <c r="N34" i="147" s="1"/>
  <c r="I28" i="159"/>
  <c r="M34" i="147"/>
  <c r="I11" i="161"/>
  <c r="F17" i="149"/>
  <c r="M17" i="149"/>
  <c r="N17" i="149" s="1"/>
  <c r="I41" i="160"/>
  <c r="F47" i="148"/>
  <c r="N47" i="148" s="1"/>
  <c r="M47" i="148"/>
  <c r="I39" i="162"/>
  <c r="F45" i="150"/>
  <c r="N45" i="150" s="1"/>
  <c r="M45" i="150"/>
  <c r="F23" i="149"/>
  <c r="N23" i="149" s="1"/>
  <c r="I17" i="161"/>
  <c r="M23" i="149"/>
  <c r="I56" i="161"/>
  <c r="F62" i="149"/>
  <c r="N62" i="149" s="1"/>
  <c r="M62" i="149"/>
  <c r="M41" i="144"/>
  <c r="I35" i="156"/>
  <c r="F41" i="144"/>
  <c r="M62" i="143"/>
  <c r="F62" i="143"/>
  <c r="N62" i="143" s="1"/>
  <c r="I56" i="155"/>
  <c r="F43" i="146"/>
  <c r="I37" i="158"/>
  <c r="M43" i="146"/>
  <c r="F64" i="146"/>
  <c r="N64" i="146" s="1"/>
  <c r="I58" i="158"/>
  <c r="M64" i="146"/>
  <c r="M59" i="142"/>
  <c r="N59" i="142" s="1"/>
  <c r="I53" i="154"/>
  <c r="F59" i="142"/>
  <c r="I50" i="160"/>
  <c r="M56" i="148"/>
  <c r="F56" i="148"/>
  <c r="N56" i="148"/>
  <c r="F45" i="79"/>
  <c r="M45" i="79"/>
  <c r="I39" i="157"/>
  <c r="N45" i="79"/>
  <c r="M19" i="148"/>
  <c r="F19" i="148"/>
  <c r="N19" i="148" s="1"/>
  <c r="I13" i="160"/>
  <c r="F28" i="142"/>
  <c r="N28" i="142" s="1"/>
  <c r="I22" i="154"/>
  <c r="M28" i="142"/>
  <c r="AR16" i="150"/>
  <c r="AR17" i="150"/>
  <c r="AR15" i="150"/>
  <c r="AR14" i="150"/>
  <c r="I35" i="162"/>
  <c r="M41" i="150"/>
  <c r="F41" i="150"/>
  <c r="N41" i="150" s="1"/>
  <c r="R31" i="141"/>
  <c r="M31" i="141"/>
  <c r="I25" i="152"/>
  <c r="F31" i="141"/>
  <c r="N31" i="141" s="1"/>
  <c r="M23" i="145"/>
  <c r="I17" i="153"/>
  <c r="F23" i="145"/>
  <c r="N23" i="145" s="1"/>
  <c r="F16" i="142"/>
  <c r="N16" i="142" s="1"/>
  <c r="M16" i="142"/>
  <c r="I10" i="154"/>
  <c r="M32" i="150"/>
  <c r="F32" i="150"/>
  <c r="N32" i="150" s="1"/>
  <c r="I26" i="162"/>
  <c r="F52" i="145"/>
  <c r="I46" i="153"/>
  <c r="M52" i="145"/>
  <c r="N52" i="145" s="1"/>
  <c r="M53" i="149"/>
  <c r="N53" i="149" s="1"/>
  <c r="F53" i="149"/>
  <c r="I47" i="161"/>
  <c r="I49" i="156"/>
  <c r="M55" i="144"/>
  <c r="F55" i="144"/>
  <c r="N55" i="144"/>
  <c r="F37" i="144"/>
  <c r="N37" i="144" s="1"/>
  <c r="I31" i="156"/>
  <c r="M37" i="144"/>
  <c r="F42" i="142"/>
  <c r="N42" i="142" s="1"/>
  <c r="I36" i="154"/>
  <c r="M42" i="142"/>
  <c r="I33" i="158"/>
  <c r="F39" i="146"/>
  <c r="N39" i="146" s="1"/>
  <c r="M39" i="146"/>
  <c r="M26" i="134"/>
  <c r="I20" i="163"/>
  <c r="F26" i="134"/>
  <c r="N26" i="134" s="1"/>
  <c r="I14" i="160"/>
  <c r="M20" i="148"/>
  <c r="F20" i="148"/>
  <c r="N20" i="148" s="1"/>
  <c r="AR2" i="142"/>
  <c r="AR7" i="142"/>
  <c r="AR10" i="142"/>
  <c r="AR8" i="142"/>
  <c r="AR12" i="142"/>
  <c r="AR4" i="142"/>
  <c r="AR11" i="142"/>
  <c r="AR6" i="142"/>
  <c r="AR9" i="142"/>
  <c r="AR5" i="142"/>
  <c r="AO4" i="142" s="1"/>
  <c r="AR3" i="142"/>
  <c r="AR13" i="142"/>
  <c r="I41" i="156"/>
  <c r="M47" i="144"/>
  <c r="F47" i="144"/>
  <c r="N47" i="144" s="1"/>
  <c r="AO3" i="149"/>
  <c r="M30" i="145"/>
  <c r="F30" i="145"/>
  <c r="N30" i="145" s="1"/>
  <c r="I24" i="153"/>
  <c r="M19" i="141"/>
  <c r="I13" i="152"/>
  <c r="R19" i="141"/>
  <c r="F19" i="141"/>
  <c r="F27" i="146"/>
  <c r="I21" i="158"/>
  <c r="M27" i="146"/>
  <c r="N27" i="146"/>
  <c r="F16" i="146"/>
  <c r="N16" i="146" s="1"/>
  <c r="I10" i="158"/>
  <c r="M16" i="146"/>
  <c r="AR8" i="144"/>
  <c r="AR2" i="144"/>
  <c r="AR7" i="144"/>
  <c r="AO4" i="144" s="1"/>
  <c r="AR9" i="144"/>
  <c r="AR12" i="144"/>
  <c r="AR11" i="144"/>
  <c r="AR5" i="144"/>
  <c r="AR10" i="144"/>
  <c r="AR13" i="144"/>
  <c r="AR6" i="144"/>
  <c r="AR3" i="144"/>
  <c r="AR4" i="144"/>
  <c r="M18" i="144"/>
  <c r="I12" i="156"/>
  <c r="F18" i="144"/>
  <c r="N18" i="144" s="1"/>
  <c r="F44" i="145"/>
  <c r="N44" i="145" s="1"/>
  <c r="I38" i="153"/>
  <c r="M44" i="145"/>
  <c r="M47" i="143"/>
  <c r="I41" i="155"/>
  <c r="F47" i="143"/>
  <c r="F58" i="146"/>
  <c r="I52" i="158"/>
  <c r="M58" i="146"/>
  <c r="N58" i="146"/>
  <c r="M57" i="145"/>
  <c r="I51" i="153"/>
  <c r="F57" i="145"/>
  <c r="N57" i="145" s="1"/>
  <c r="F65" i="144"/>
  <c r="N65" i="144" s="1"/>
  <c r="M65" i="144"/>
  <c r="I59" i="156"/>
  <c r="M63" i="144"/>
  <c r="I57" i="156"/>
  <c r="F63" i="144"/>
  <c r="I32" i="155"/>
  <c r="F38" i="143"/>
  <c r="M38" i="143"/>
  <c r="F64" i="144"/>
  <c r="M64" i="144"/>
  <c r="N64" i="144" s="1"/>
  <c r="I58" i="156"/>
  <c r="M38" i="147"/>
  <c r="I32" i="159"/>
  <c r="F38" i="147"/>
  <c r="N38" i="147" s="1"/>
  <c r="I33" i="155"/>
  <c r="M39" i="143"/>
  <c r="F39" i="143"/>
  <c r="F27" i="150"/>
  <c r="I21" i="162"/>
  <c r="M27" i="150"/>
  <c r="F20" i="79"/>
  <c r="N20" i="79" s="1"/>
  <c r="M20" i="79"/>
  <c r="I14" i="157"/>
  <c r="I33" i="163"/>
  <c r="M39" i="134"/>
  <c r="F39" i="134"/>
  <c r="N39" i="134" s="1"/>
  <c r="AR16" i="144"/>
  <c r="AR17" i="144"/>
  <c r="AR14" i="144"/>
  <c r="AR15" i="144"/>
  <c r="F45" i="144"/>
  <c r="N45" i="144" s="1"/>
  <c r="I39" i="156"/>
  <c r="M45" i="144"/>
  <c r="I15" i="154"/>
  <c r="M21" i="142"/>
  <c r="F21" i="142"/>
  <c r="M51" i="145"/>
  <c r="I45" i="153"/>
  <c r="F51" i="145"/>
  <c r="N51" i="145"/>
  <c r="I47" i="156"/>
  <c r="M53" i="144"/>
  <c r="N53" i="144" s="1"/>
  <c r="F53" i="144"/>
  <c r="F27" i="143"/>
  <c r="N27" i="143" s="1"/>
  <c r="M27" i="143"/>
  <c r="I21" i="155"/>
  <c r="F19" i="145"/>
  <c r="M19" i="145"/>
  <c r="I13" i="153"/>
  <c r="M62" i="145"/>
  <c r="I56" i="153"/>
  <c r="F62" i="145"/>
  <c r="N62" i="145" s="1"/>
  <c r="F46" i="145"/>
  <c r="N46" i="145" s="1"/>
  <c r="I40" i="153"/>
  <c r="M46" i="145"/>
  <c r="M31" i="143"/>
  <c r="F31" i="143"/>
  <c r="N31" i="143" s="1"/>
  <c r="I25" i="155"/>
  <c r="I56" i="158"/>
  <c r="F62" i="146"/>
  <c r="N62" i="146" s="1"/>
  <c r="M62" i="146"/>
  <c r="AR18" i="144"/>
  <c r="AR19" i="144"/>
  <c r="AR9" i="150"/>
  <c r="AR10" i="150"/>
  <c r="AR2" i="150"/>
  <c r="AO4" i="150" s="1"/>
  <c r="AR7" i="150"/>
  <c r="AR13" i="150"/>
  <c r="AR6" i="150"/>
  <c r="AR3" i="150"/>
  <c r="AO3" i="150"/>
  <c r="AR5" i="150"/>
  <c r="AR11" i="150"/>
  <c r="AR8" i="150"/>
  <c r="AR12" i="150"/>
  <c r="AR4" i="150"/>
  <c r="I37" i="155"/>
  <c r="M43" i="143"/>
  <c r="F43" i="143"/>
  <c r="N43" i="143" s="1"/>
  <c r="F34" i="134"/>
  <c r="N34" i="134" s="1"/>
  <c r="M34" i="134"/>
  <c r="I28" i="163"/>
  <c r="F34" i="145"/>
  <c r="N34" i="145" s="1"/>
  <c r="I28" i="153"/>
  <c r="M34" i="145"/>
  <c r="F65" i="142"/>
  <c r="N65" i="142" s="1"/>
  <c r="M65" i="142"/>
  <c r="I59" i="154"/>
  <c r="I16" i="153"/>
  <c r="F22" i="145"/>
  <c r="N22" i="145" s="1"/>
  <c r="M22" i="145"/>
  <c r="F47" i="150"/>
  <c r="N47" i="150" s="1"/>
  <c r="I41" i="162"/>
  <c r="M47" i="150"/>
  <c r="F23" i="146"/>
  <c r="N23" i="146" s="1"/>
  <c r="I17" i="158"/>
  <c r="M23" i="146"/>
  <c r="F35" i="148"/>
  <c r="N35" i="148" s="1"/>
  <c r="I29" i="160"/>
  <c r="M35" i="148"/>
  <c r="M21" i="150"/>
  <c r="N21" i="150" s="1"/>
  <c r="I15" i="162"/>
  <c r="F21" i="150"/>
  <c r="M60" i="79"/>
  <c r="F60" i="79"/>
  <c r="I54" i="157"/>
  <c r="N60" i="79"/>
  <c r="I31" i="158"/>
  <c r="M37" i="146"/>
  <c r="F37" i="146"/>
  <c r="N37" i="146" s="1"/>
  <c r="M55" i="146"/>
  <c r="N55" i="146" s="1"/>
  <c r="I49" i="158"/>
  <c r="F55" i="146"/>
  <c r="F28" i="145"/>
  <c r="N28" i="145" s="1"/>
  <c r="I22" i="153"/>
  <c r="M28" i="145"/>
  <c r="F59" i="79"/>
  <c r="M59" i="79"/>
  <c r="N59" i="79" s="1"/>
  <c r="I53" i="157"/>
  <c r="I39" i="158"/>
  <c r="F45" i="146"/>
  <c r="N45" i="146" s="1"/>
  <c r="M45" i="146"/>
  <c r="F42" i="144"/>
  <c r="N42" i="144" s="1"/>
  <c r="M42" i="144"/>
  <c r="I36" i="156"/>
  <c r="AR18" i="134"/>
  <c r="AR19" i="134"/>
  <c r="F27" i="144"/>
  <c r="M27" i="144"/>
  <c r="I21" i="156"/>
  <c r="I39" i="160"/>
  <c r="F45" i="148"/>
  <c r="N45" i="148" s="1"/>
  <c r="M45" i="148"/>
  <c r="I42" i="161"/>
  <c r="F48" i="149"/>
  <c r="M48" i="149"/>
  <c r="F21" i="146"/>
  <c r="N21" i="146" s="1"/>
  <c r="M21" i="146"/>
  <c r="I15" i="158"/>
  <c r="M54" i="134"/>
  <c r="F54" i="134"/>
  <c r="I48" i="163"/>
  <c r="N54" i="134"/>
  <c r="I20" i="154"/>
  <c r="M26" i="142"/>
  <c r="F26" i="142"/>
  <c r="I38" i="155"/>
  <c r="F44" i="143"/>
  <c r="N44" i="143" s="1"/>
  <c r="M44" i="143"/>
  <c r="I31" i="152"/>
  <c r="M37" i="141"/>
  <c r="F37" i="141"/>
  <c r="R37" i="141"/>
  <c r="M42" i="148"/>
  <c r="I36" i="160"/>
  <c r="F42" i="148"/>
  <c r="N42" i="148" s="1"/>
  <c r="I35" i="155"/>
  <c r="F41" i="143"/>
  <c r="N41" i="143" s="1"/>
  <c r="M41" i="143"/>
  <c r="F48" i="143"/>
  <c r="N48" i="143" s="1"/>
  <c r="I42" i="155"/>
  <c r="M48" i="143"/>
  <c r="F54" i="144"/>
  <c r="I48" i="156"/>
  <c r="M54" i="144"/>
  <c r="N54" i="144" s="1"/>
  <c r="F54" i="149"/>
  <c r="N54" i="149" s="1"/>
  <c r="I48" i="161"/>
  <c r="M54" i="149"/>
  <c r="F22" i="144"/>
  <c r="N22" i="144" s="1"/>
  <c r="M22" i="144"/>
  <c r="I16" i="156"/>
  <c r="M35" i="150"/>
  <c r="F35" i="150"/>
  <c r="N35" i="150" s="1"/>
  <c r="I29" i="162"/>
  <c r="F17" i="148"/>
  <c r="M17" i="148"/>
  <c r="I11" i="160"/>
  <c r="F49" i="144"/>
  <c r="I43" i="156"/>
  <c r="M49" i="144"/>
  <c r="N49" i="144" s="1"/>
  <c r="M46" i="150"/>
  <c r="I40" i="162"/>
  <c r="F46" i="150"/>
  <c r="N46" i="150" s="1"/>
  <c r="F41" i="147"/>
  <c r="N41" i="147" s="1"/>
  <c r="I35" i="159"/>
  <c r="M41" i="147"/>
  <c r="M32" i="134"/>
  <c r="I26" i="163"/>
  <c r="F32" i="134"/>
  <c r="N32" i="134" s="1"/>
  <c r="M49" i="150"/>
  <c r="F49" i="150"/>
  <c r="N49" i="150" s="1"/>
  <c r="I43" i="162"/>
  <c r="M36" i="149"/>
  <c r="F36" i="149"/>
  <c r="I30" i="161"/>
  <c r="M47" i="145"/>
  <c r="F47" i="145"/>
  <c r="N47" i="145" s="1"/>
  <c r="I41" i="153"/>
  <c r="M60" i="144"/>
  <c r="I54" i="156"/>
  <c r="F60" i="144"/>
  <c r="N60" i="144" s="1"/>
  <c r="I31" i="162"/>
  <c r="F37" i="150"/>
  <c r="N37" i="150" s="1"/>
  <c r="M37" i="150"/>
  <c r="I10" i="162"/>
  <c r="M16" i="150"/>
  <c r="F16" i="150"/>
  <c r="N16" i="150"/>
  <c r="R58" i="141"/>
  <c r="I52" i="152"/>
  <c r="M58" i="141"/>
  <c r="N58" i="141" s="1"/>
  <c r="F58" i="141"/>
  <c r="M33" i="148"/>
  <c r="F33" i="148"/>
  <c r="N33" i="148" s="1"/>
  <c r="I27" i="160"/>
  <c r="F62" i="142"/>
  <c r="N62" i="142" s="1"/>
  <c r="M62" i="142"/>
  <c r="I56" i="154"/>
  <c r="R29" i="141"/>
  <c r="M29" i="141"/>
  <c r="F29" i="141"/>
  <c r="I23" i="152"/>
  <c r="M48" i="150"/>
  <c r="I42" i="162"/>
  <c r="F48" i="150"/>
  <c r="N48" i="150" s="1"/>
  <c r="M33" i="79"/>
  <c r="F33" i="79"/>
  <c r="I27" i="157"/>
  <c r="N33" i="79"/>
  <c r="I34" i="155"/>
  <c r="F40" i="143"/>
  <c r="N40" i="143" s="1"/>
  <c r="M40" i="143"/>
  <c r="F29" i="143"/>
  <c r="M29" i="143"/>
  <c r="N29" i="143" s="1"/>
  <c r="I23" i="155"/>
  <c r="F27" i="147"/>
  <c r="M27" i="147"/>
  <c r="I21" i="159"/>
  <c r="N27" i="147"/>
  <c r="F60" i="148"/>
  <c r="N60" i="148" s="1"/>
  <c r="M60" i="148"/>
  <c r="I54" i="160"/>
  <c r="M59" i="134"/>
  <c r="F59" i="134"/>
  <c r="I53" i="163"/>
  <c r="M61" i="145"/>
  <c r="I55" i="153"/>
  <c r="F61" i="145"/>
  <c r="I21" i="152"/>
  <c r="M27" i="141"/>
  <c r="R27" i="141"/>
  <c r="F27" i="141"/>
  <c r="N27" i="141" s="1"/>
  <c r="I29" i="157"/>
  <c r="F35" i="79"/>
  <c r="N35" i="79" s="1"/>
  <c r="M35" i="79"/>
  <c r="I37" i="157"/>
  <c r="F43" i="79"/>
  <c r="N43" i="79" s="1"/>
  <c r="M43" i="79"/>
  <c r="I46" i="161"/>
  <c r="M52" i="149"/>
  <c r="F52" i="149"/>
  <c r="M60" i="147"/>
  <c r="I54" i="159"/>
  <c r="F60" i="147"/>
  <c r="N60" i="147" s="1"/>
  <c r="AR18" i="147"/>
  <c r="AR19" i="147"/>
  <c r="I30" i="154"/>
  <c r="M36" i="142"/>
  <c r="F36" i="142"/>
  <c r="N36" i="142" s="1"/>
  <c r="M29" i="144"/>
  <c r="F29" i="144"/>
  <c r="I23" i="156"/>
  <c r="N29" i="144"/>
  <c r="M56" i="141"/>
  <c r="F56" i="141"/>
  <c r="N56" i="141" s="1"/>
  <c r="I50" i="152"/>
  <c r="R56" i="141"/>
  <c r="F24" i="144"/>
  <c r="N24" i="144" s="1"/>
  <c r="M24" i="144"/>
  <c r="I18" i="156"/>
  <c r="F17" i="141"/>
  <c r="N17" i="141" s="1"/>
  <c r="R17" i="141"/>
  <c r="I11" i="152"/>
  <c r="M17" i="141"/>
  <c r="M63" i="148"/>
  <c r="I57" i="160"/>
  <c r="F63" i="148"/>
  <c r="N63" i="148" s="1"/>
  <c r="I32" i="161"/>
  <c r="M38" i="149"/>
  <c r="F38" i="149"/>
  <c r="N38" i="149" s="1"/>
  <c r="F51" i="148"/>
  <c r="M51" i="148"/>
  <c r="I45" i="160"/>
  <c r="M61" i="146"/>
  <c r="I55" i="158"/>
  <c r="F61" i="146"/>
  <c r="N61" i="146" s="1"/>
  <c r="I10" i="157"/>
  <c r="M16" i="79"/>
  <c r="F16" i="79"/>
  <c r="F24" i="150"/>
  <c r="M24" i="150"/>
  <c r="I18" i="162"/>
  <c r="F60" i="146"/>
  <c r="N60" i="146" s="1"/>
  <c r="M60" i="146"/>
  <c r="I54" i="158"/>
  <c r="M34" i="149"/>
  <c r="F34" i="149"/>
  <c r="N34" i="149" s="1"/>
  <c r="I28" i="161"/>
  <c r="R33" i="141"/>
  <c r="I27" i="152"/>
  <c r="M33" i="141"/>
  <c r="F33" i="141"/>
  <c r="N33" i="141" s="1"/>
  <c r="I10" i="161"/>
  <c r="F16" i="149"/>
  <c r="N16" i="149" s="1"/>
  <c r="M16" i="149"/>
  <c r="I25" i="154"/>
  <c r="F31" i="142"/>
  <c r="N31" i="142" s="1"/>
  <c r="M31" i="142"/>
  <c r="M65" i="148"/>
  <c r="I59" i="160"/>
  <c r="F65" i="148"/>
  <c r="N65" i="148" s="1"/>
  <c r="I49" i="162"/>
  <c r="F55" i="150"/>
  <c r="N55" i="150" s="1"/>
  <c r="M55" i="150"/>
  <c r="AO3" i="79"/>
  <c r="I41" i="159"/>
  <c r="F47" i="147"/>
  <c r="N47" i="147" s="1"/>
  <c r="M47" i="147"/>
  <c r="I12" i="158"/>
  <c r="M18" i="146"/>
  <c r="F18" i="146"/>
  <c r="N18" i="146" s="1"/>
  <c r="I43" i="155"/>
  <c r="M49" i="143"/>
  <c r="N49" i="143" s="1"/>
  <c r="F49" i="143"/>
  <c r="M44" i="134"/>
  <c r="F44" i="134"/>
  <c r="I38" i="163"/>
  <c r="N44" i="134"/>
  <c r="F49" i="149"/>
  <c r="I43" i="161"/>
  <c r="M49" i="149"/>
  <c r="N49" i="149"/>
  <c r="AR14" i="146"/>
  <c r="AR15" i="146"/>
  <c r="AR16" i="146"/>
  <c r="AR17" i="146"/>
  <c r="I20" i="152"/>
  <c r="R26" i="141"/>
  <c r="M26" i="141"/>
  <c r="F26" i="141"/>
  <c r="N26" i="141" s="1"/>
  <c r="I52" i="159"/>
  <c r="M58" i="147"/>
  <c r="F58" i="147"/>
  <c r="N58" i="147" s="1"/>
  <c r="F19" i="143"/>
  <c r="M19" i="143"/>
  <c r="N19" i="143" s="1"/>
  <c r="I13" i="155"/>
  <c r="F25" i="145"/>
  <c r="I19" i="153"/>
  <c r="M25" i="145"/>
  <c r="AR19" i="141"/>
  <c r="AR18" i="141"/>
  <c r="F40" i="79"/>
  <c r="N40" i="79" s="1"/>
  <c r="M40" i="79"/>
  <c r="I34" i="157"/>
  <c r="F24" i="142"/>
  <c r="N24" i="142" s="1"/>
  <c r="M24" i="142"/>
  <c r="I18" i="154"/>
  <c r="M23" i="79"/>
  <c r="I17" i="157"/>
  <c r="F23" i="79"/>
  <c r="N23" i="79" s="1"/>
  <c r="M42" i="149"/>
  <c r="F42" i="149"/>
  <c r="N42" i="149" s="1"/>
  <c r="I36" i="161"/>
  <c r="M56" i="79"/>
  <c r="F56" i="79"/>
  <c r="N56" i="79" s="1"/>
  <c r="I50" i="157"/>
  <c r="M47" i="134"/>
  <c r="I41" i="163"/>
  <c r="F47" i="134"/>
  <c r="N47" i="134" s="1"/>
  <c r="AO3" i="134"/>
  <c r="I59" i="157"/>
  <c r="F65" i="79"/>
  <c r="N65" i="79" s="1"/>
  <c r="M65" i="79"/>
  <c r="I24" i="161"/>
  <c r="F30" i="149"/>
  <c r="M30" i="149"/>
  <c r="N30" i="149"/>
  <c r="F36" i="144"/>
  <c r="M36" i="144"/>
  <c r="I30" i="156"/>
  <c r="N36" i="144"/>
  <c r="AO6" i="141"/>
  <c r="F65" i="143"/>
  <c r="N65" i="143" s="1"/>
  <c r="I59" i="155"/>
  <c r="M65" i="143"/>
  <c r="I49" i="152"/>
  <c r="M55" i="141"/>
  <c r="F55" i="141"/>
  <c r="R55" i="141"/>
  <c r="F32" i="141"/>
  <c r="M32" i="141"/>
  <c r="I26" i="152"/>
  <c r="R32" i="141"/>
  <c r="N32" i="141"/>
  <c r="F26" i="148"/>
  <c r="M26" i="148"/>
  <c r="I20" i="160"/>
  <c r="N26" i="148"/>
  <c r="F21" i="144"/>
  <c r="N21" i="144" s="1"/>
  <c r="I15" i="156"/>
  <c r="M21" i="144"/>
  <c r="I53" i="156"/>
  <c r="M59" i="144"/>
  <c r="N59" i="144" s="1"/>
  <c r="F59" i="144"/>
  <c r="M32" i="144"/>
  <c r="I26" i="156"/>
  <c r="F32" i="144"/>
  <c r="N32" i="144" s="1"/>
  <c r="I14" i="163"/>
  <c r="F20" i="134"/>
  <c r="N20" i="134" s="1"/>
  <c r="M20" i="134"/>
  <c r="M58" i="148"/>
  <c r="I52" i="160"/>
  <c r="F58" i="148"/>
  <c r="N58" i="148"/>
  <c r="F58" i="79"/>
  <c r="I52" i="157"/>
  <c r="M58" i="79"/>
  <c r="N58" i="79"/>
  <c r="M57" i="143"/>
  <c r="I51" i="155"/>
  <c r="F57" i="143"/>
  <c r="I16" i="162"/>
  <c r="M22" i="150"/>
  <c r="F22" i="150"/>
  <c r="N22" i="150" s="1"/>
  <c r="I57" i="158"/>
  <c r="M63" i="146"/>
  <c r="F63" i="146"/>
  <c r="N63" i="146"/>
  <c r="F49" i="146"/>
  <c r="N49" i="146" s="1"/>
  <c r="I43" i="158"/>
  <c r="M49" i="146"/>
  <c r="I11" i="154"/>
  <c r="M17" i="142"/>
  <c r="F17" i="142"/>
  <c r="AR16" i="148"/>
  <c r="AR17" i="148"/>
  <c r="AR14" i="148"/>
  <c r="AR15" i="148"/>
  <c r="F48" i="141"/>
  <c r="N48" i="141" s="1"/>
  <c r="M48" i="141"/>
  <c r="I42" i="152"/>
  <c r="R48" i="141"/>
  <c r="F32" i="149"/>
  <c r="N32" i="149" s="1"/>
  <c r="I26" i="161"/>
  <c r="M32" i="149"/>
  <c r="I29" i="156"/>
  <c r="F35" i="144"/>
  <c r="M35" i="144"/>
  <c r="N35" i="144" s="1"/>
  <c r="M49" i="134"/>
  <c r="I43" i="163"/>
  <c r="F49" i="134"/>
  <c r="N49" i="134" s="1"/>
  <c r="F48" i="145"/>
  <c r="N48" i="145" s="1"/>
  <c r="M48" i="145"/>
  <c r="I42" i="153"/>
  <c r="M58" i="143"/>
  <c r="F58" i="143"/>
  <c r="N58" i="143" s="1"/>
  <c r="I52" i="155"/>
  <c r="M38" i="144"/>
  <c r="F38" i="144"/>
  <c r="N38" i="144" s="1"/>
  <c r="I32" i="156"/>
  <c r="M51" i="142"/>
  <c r="I45" i="154"/>
  <c r="F51" i="142"/>
  <c r="N51" i="142" s="1"/>
  <c r="F50" i="147"/>
  <c r="I44" i="159"/>
  <c r="M50" i="147"/>
  <c r="F21" i="134"/>
  <c r="M21" i="134"/>
  <c r="I15" i="163"/>
  <c r="M19" i="142"/>
  <c r="I13" i="154"/>
  <c r="F19" i="142"/>
  <c r="N19" i="142" s="1"/>
  <c r="M32" i="145"/>
  <c r="F32" i="145"/>
  <c r="N32" i="145" s="1"/>
  <c r="I26" i="153"/>
  <c r="F36" i="134"/>
  <c r="N36" i="134" s="1"/>
  <c r="M36" i="134"/>
  <c r="I30" i="163"/>
  <c r="M19" i="149"/>
  <c r="F19" i="149"/>
  <c r="N19" i="149" s="1"/>
  <c r="I13" i="161"/>
  <c r="F43" i="142"/>
  <c r="N43" i="142" s="1"/>
  <c r="I37" i="154"/>
  <c r="M43" i="142"/>
  <c r="M54" i="148"/>
  <c r="I48" i="160"/>
  <c r="F54" i="148"/>
  <c r="N54" i="148"/>
  <c r="I51" i="161"/>
  <c r="F57" i="149"/>
  <c r="M57" i="149"/>
  <c r="M65" i="146"/>
  <c r="I59" i="158"/>
  <c r="F65" i="146"/>
  <c r="I48" i="159"/>
  <c r="M54" i="147"/>
  <c r="N54" i="147" s="1"/>
  <c r="F54" i="147"/>
  <c r="M33" i="134"/>
  <c r="I27" i="163"/>
  <c r="F33" i="134"/>
  <c r="AO3" i="144"/>
  <c r="F37" i="148"/>
  <c r="N37" i="148" s="1"/>
  <c r="M37" i="148"/>
  <c r="I31" i="160"/>
  <c r="M18" i="148"/>
  <c r="I12" i="160"/>
  <c r="F18" i="148"/>
  <c r="N18" i="148" s="1"/>
  <c r="I55" i="160"/>
  <c r="F61" i="148"/>
  <c r="N61" i="148" s="1"/>
  <c r="M61" i="148"/>
  <c r="AR6" i="143"/>
  <c r="AO4" i="143" s="1"/>
  <c r="AR8" i="143"/>
  <c r="AR5" i="143"/>
  <c r="AR2" i="143"/>
  <c r="AR13" i="143"/>
  <c r="AR10" i="143"/>
  <c r="AR4" i="143"/>
  <c r="AR11" i="143"/>
  <c r="AR7" i="143"/>
  <c r="AR3" i="143"/>
  <c r="AR9" i="143"/>
  <c r="AR12" i="143"/>
  <c r="I12" i="162"/>
  <c r="F18" i="150"/>
  <c r="N18" i="150" s="1"/>
  <c r="M18" i="150"/>
  <c r="M29" i="146"/>
  <c r="I23" i="158"/>
  <c r="F29" i="146"/>
  <c r="N29" i="146" s="1"/>
  <c r="M40" i="150"/>
  <c r="F40" i="150"/>
  <c r="N40" i="150" s="1"/>
  <c r="I34" i="162"/>
  <c r="R35" i="141"/>
  <c r="I29" i="152"/>
  <c r="F35" i="141"/>
  <c r="M35" i="141"/>
  <c r="N35" i="141"/>
  <c r="M47" i="79"/>
  <c r="F47" i="79"/>
  <c r="I41" i="157"/>
  <c r="M23" i="147"/>
  <c r="I17" i="159"/>
  <c r="F23" i="147"/>
  <c r="N23" i="147"/>
  <c r="M32" i="142"/>
  <c r="F32" i="142"/>
  <c r="I26" i="154"/>
  <c r="I28" i="158"/>
  <c r="F34" i="146"/>
  <c r="N34" i="146" s="1"/>
  <c r="M34" i="146"/>
  <c r="I29" i="154"/>
  <c r="M35" i="142"/>
  <c r="N35" i="142" s="1"/>
  <c r="F35" i="142"/>
  <c r="AO6" i="142"/>
  <c r="I53" i="158"/>
  <c r="M59" i="146"/>
  <c r="F59" i="146"/>
  <c r="M21" i="149"/>
  <c r="I15" i="161"/>
  <c r="F21" i="149"/>
  <c r="N21" i="149" s="1"/>
  <c r="I47" i="159"/>
  <c r="F53" i="147"/>
  <c r="N53" i="147" s="1"/>
  <c r="M53" i="147"/>
  <c r="I18" i="157"/>
  <c r="M24" i="79"/>
  <c r="F24" i="79"/>
  <c r="N24" i="79" s="1"/>
  <c r="M58" i="142"/>
  <c r="I52" i="154"/>
  <c r="F58" i="142"/>
  <c r="N58" i="142" s="1"/>
  <c r="F54" i="143"/>
  <c r="I48" i="155"/>
  <c r="M54" i="143"/>
  <c r="M61" i="143"/>
  <c r="I55" i="155"/>
  <c r="F61" i="143"/>
  <c r="N61" i="143" s="1"/>
  <c r="M27" i="149"/>
  <c r="N27" i="149" s="1"/>
  <c r="F27" i="149"/>
  <c r="I21" i="161"/>
  <c r="AR4" i="141"/>
  <c r="AO4" i="141" s="1"/>
  <c r="AR3" i="141"/>
  <c r="AR13" i="141"/>
  <c r="AR7" i="141"/>
  <c r="AR2" i="141"/>
  <c r="AR9" i="141"/>
  <c r="AR12" i="141"/>
  <c r="AR6" i="141"/>
  <c r="AR11" i="141"/>
  <c r="AR10" i="141"/>
  <c r="AR8" i="141"/>
  <c r="AR5" i="141"/>
  <c r="N59" i="146" l="1"/>
  <c r="N50" i="147"/>
  <c r="N25" i="145"/>
  <c r="N61" i="145"/>
  <c r="N63" i="144"/>
  <c r="N43" i="146"/>
  <c r="N24" i="148"/>
  <c r="N37" i="142"/>
  <c r="N57" i="141"/>
  <c r="N38" i="142"/>
  <c r="N52" i="146"/>
  <c r="N56" i="146"/>
  <c r="N40" i="148"/>
  <c r="N58" i="150"/>
  <c r="N39" i="145"/>
  <c r="N44" i="147"/>
  <c r="N17" i="143"/>
  <c r="N33" i="149"/>
  <c r="N51" i="144"/>
  <c r="N37" i="149"/>
  <c r="N30" i="144"/>
  <c r="N36" i="150"/>
  <c r="N44" i="141"/>
  <c r="N21" i="141"/>
  <c r="AC45" i="150"/>
  <c r="AC51" i="150"/>
  <c r="AC63" i="150"/>
  <c r="AC53" i="150"/>
  <c r="AC22" i="150"/>
  <c r="AC50" i="150"/>
  <c r="AC16" i="150"/>
  <c r="AC24" i="150"/>
  <c r="AC42" i="150"/>
  <c r="AC44" i="150"/>
  <c r="AC52" i="150"/>
  <c r="AC17" i="150"/>
  <c r="AC62" i="150"/>
  <c r="AC40" i="150"/>
  <c r="AC28" i="150"/>
  <c r="AD67" i="150"/>
  <c r="AC41" i="150"/>
  <c r="AC25" i="150"/>
  <c r="AC48" i="150"/>
  <c r="AC20" i="150"/>
  <c r="AC56" i="150"/>
  <c r="AC59" i="150"/>
  <c r="AC65" i="150"/>
  <c r="AC46" i="150"/>
  <c r="AC37" i="150"/>
  <c r="AC57" i="150"/>
  <c r="AC60" i="150"/>
  <c r="AC32" i="150"/>
  <c r="AC58" i="150"/>
  <c r="AC33" i="150"/>
  <c r="AC27" i="150"/>
  <c r="AC34" i="150"/>
  <c r="AC39" i="150"/>
  <c r="AC36" i="150"/>
  <c r="AC18" i="150"/>
  <c r="AC30" i="150"/>
  <c r="AC55" i="150"/>
  <c r="AC61" i="150"/>
  <c r="AC54" i="150"/>
  <c r="AC35" i="150"/>
  <c r="AC19" i="150"/>
  <c r="AC26" i="150"/>
  <c r="AC38" i="150"/>
  <c r="AC47" i="150"/>
  <c r="AC23" i="150"/>
  <c r="AC31" i="150"/>
  <c r="AC43" i="150"/>
  <c r="AC49" i="150"/>
  <c r="AC29" i="150"/>
  <c r="AC21" i="150"/>
  <c r="AC64" i="150"/>
  <c r="N32" i="142"/>
  <c r="N19" i="145"/>
  <c r="N33" i="147"/>
  <c r="N59" i="147"/>
  <c r="N64" i="142"/>
  <c r="N20" i="150"/>
  <c r="N57" i="143"/>
  <c r="N42" i="147"/>
  <c r="N48" i="148"/>
  <c r="N51" i="147"/>
  <c r="N17" i="150"/>
  <c r="N33" i="134"/>
  <c r="N57" i="149"/>
  <c r="N21" i="134"/>
  <c r="N24" i="150"/>
  <c r="N51" i="148"/>
  <c r="N52" i="149"/>
  <c r="N29" i="141"/>
  <c r="N37" i="141"/>
  <c r="N27" i="144"/>
  <c r="N39" i="143"/>
  <c r="N38" i="143"/>
  <c r="N48" i="134"/>
  <c r="N63" i="150"/>
  <c r="N47" i="142"/>
  <c r="N29" i="142"/>
  <c r="N47" i="79"/>
  <c r="N17" i="142"/>
  <c r="N19" i="141"/>
  <c r="N17" i="145"/>
  <c r="P66" i="145" s="1"/>
  <c r="N35" i="149"/>
  <c r="N26" i="149"/>
  <c r="P66" i="149" s="1"/>
  <c r="N50" i="146"/>
  <c r="P66" i="146" s="1"/>
  <c r="N20" i="145"/>
  <c r="N45" i="141"/>
  <c r="N35" i="147"/>
  <c r="N51" i="150"/>
  <c r="N17" i="148"/>
  <c r="N47" i="143"/>
  <c r="N41" i="144"/>
  <c r="N28" i="143"/>
  <c r="N62" i="148"/>
  <c r="N17" i="79"/>
  <c r="N23" i="144"/>
  <c r="P66" i="144" s="1"/>
  <c r="N50" i="150"/>
  <c r="N60" i="150"/>
  <c r="N61" i="141"/>
  <c r="N62" i="141"/>
  <c r="N63" i="143"/>
  <c r="N24" i="141"/>
  <c r="N48" i="79"/>
  <c r="N29" i="149"/>
  <c r="N20" i="142"/>
  <c r="N19" i="134"/>
  <c r="N65" i="146"/>
  <c r="N54" i="143"/>
  <c r="N55" i="141"/>
  <c r="N16" i="79"/>
  <c r="N59" i="134"/>
  <c r="N36" i="149"/>
  <c r="N26" i="142"/>
  <c r="N48" i="149"/>
  <c r="N21" i="142"/>
  <c r="N27" i="150"/>
  <c r="N54" i="142"/>
  <c r="N53" i="79"/>
  <c r="N53" i="142"/>
  <c r="N46" i="148"/>
  <c r="N46" i="134"/>
  <c r="N55" i="79"/>
  <c r="AL45" i="146"/>
  <c r="AL57" i="146"/>
  <c r="AK35" i="146"/>
  <c r="AK56" i="146"/>
  <c r="AK62" i="146"/>
  <c r="AL31" i="146"/>
  <c r="AK53" i="146"/>
  <c r="AL48" i="146"/>
  <c r="AK48" i="146"/>
  <c r="AK22" i="146"/>
  <c r="AK45" i="146"/>
  <c r="AK34" i="146"/>
  <c r="AL55" i="146"/>
  <c r="AD59" i="150"/>
  <c r="AD38" i="150"/>
  <c r="AD33" i="150"/>
  <c r="AD21" i="150"/>
  <c r="AD31" i="150"/>
  <c r="AL24" i="146"/>
  <c r="AK61" i="146"/>
  <c r="AL34" i="146"/>
  <c r="AK52" i="146"/>
  <c r="AL58" i="146"/>
  <c r="AK46" i="146"/>
  <c r="AL42" i="146"/>
  <c r="AK54" i="146"/>
  <c r="AL43" i="146"/>
  <c r="AL23" i="146"/>
  <c r="AL63" i="146"/>
  <c r="AK28" i="146"/>
  <c r="AL26" i="146"/>
  <c r="AD43" i="150"/>
  <c r="AD26" i="150"/>
  <c r="AD56" i="150"/>
  <c r="AD30" i="150"/>
  <c r="AD41" i="150"/>
  <c r="AD51" i="150"/>
  <c r="AD17" i="150"/>
  <c r="AD48" i="150"/>
  <c r="AD23" i="150"/>
  <c r="AK17" i="146"/>
  <c r="AL47" i="146"/>
  <c r="AL64" i="146"/>
  <c r="AL35" i="146"/>
  <c r="AK42" i="146"/>
  <c r="AL44" i="146"/>
  <c r="AL22" i="146"/>
  <c r="AK65" i="146"/>
  <c r="AK20" i="146"/>
  <c r="AK43" i="146"/>
  <c r="AK33" i="146"/>
  <c r="AK19" i="146"/>
  <c r="AD62" i="150"/>
  <c r="AD18" i="150"/>
  <c r="AD37" i="150"/>
  <c r="AD28" i="150"/>
  <c r="AD54" i="150"/>
  <c r="AD36" i="150"/>
  <c r="AK41" i="146"/>
  <c r="AK37" i="146"/>
  <c r="AL41" i="146"/>
  <c r="AK23" i="146"/>
  <c r="AL19" i="146"/>
  <c r="AK27" i="146"/>
  <c r="AK39" i="146"/>
  <c r="AK58" i="146"/>
  <c r="AK25" i="146"/>
  <c r="AL53" i="146"/>
  <c r="AK63" i="146"/>
  <c r="AL60" i="146"/>
  <c r="AD64" i="150"/>
  <c r="AD40" i="150"/>
  <c r="AD65" i="150"/>
  <c r="AD45" i="150"/>
  <c r="AD53" i="150"/>
  <c r="AD34" i="150"/>
  <c r="AD67" i="143"/>
  <c r="AL16" i="146"/>
  <c r="AL17" i="146"/>
  <c r="AK40" i="146"/>
  <c r="AL52" i="146"/>
  <c r="AL29" i="146"/>
  <c r="AL50" i="146"/>
  <c r="AK49" i="146"/>
  <c r="AL37" i="146"/>
  <c r="AK29" i="146"/>
  <c r="AK47" i="146"/>
  <c r="AL36" i="146"/>
  <c r="AL20" i="146"/>
  <c r="AD24" i="150"/>
  <c r="AD35" i="150"/>
  <c r="AD58" i="150"/>
  <c r="AD55" i="150"/>
  <c r="AD20" i="150"/>
  <c r="AD67" i="144"/>
  <c r="AL21" i="146"/>
  <c r="AK36" i="146"/>
  <c r="AL38" i="146"/>
  <c r="AL62" i="146"/>
  <c r="AK31" i="146"/>
  <c r="AL46" i="146"/>
  <c r="AK55" i="146"/>
  <c r="AL18" i="146"/>
  <c r="AL54" i="146"/>
  <c r="AK60" i="146"/>
  <c r="AK24" i="146"/>
  <c r="AL59" i="146"/>
  <c r="AD39" i="150"/>
  <c r="AD61" i="150"/>
  <c r="AD19" i="150"/>
  <c r="AD46" i="150"/>
  <c r="AD63" i="150"/>
  <c r="AL40" i="146"/>
  <c r="AK21" i="146"/>
  <c r="AK26" i="146"/>
  <c r="AK64" i="146"/>
  <c r="AL32" i="146"/>
  <c r="AL61" i="146"/>
  <c r="AK18" i="146"/>
  <c r="AK30" i="146"/>
  <c r="AK57" i="146"/>
  <c r="AL27" i="146"/>
  <c r="AL28" i="146"/>
  <c r="AL65" i="146"/>
  <c r="AK44" i="146"/>
  <c r="AD44" i="150"/>
  <c r="AD47" i="150"/>
  <c r="AD42" i="150"/>
  <c r="AD32" i="150"/>
  <c r="AD22" i="150"/>
  <c r="AD25" i="150"/>
  <c r="AD49" i="150"/>
  <c r="AD52" i="150"/>
  <c r="AD67" i="134"/>
  <c r="AD67" i="148"/>
  <c r="AK51" i="146"/>
  <c r="AL51" i="146"/>
  <c r="AK38" i="146"/>
  <c r="AK16" i="146"/>
  <c r="AK32" i="146"/>
  <c r="AL25" i="146"/>
  <c r="AL33" i="146"/>
  <c r="AK59" i="146"/>
  <c r="AL56" i="146"/>
  <c r="AL39" i="146"/>
  <c r="AL49" i="146"/>
  <c r="AK50" i="146"/>
  <c r="AL30" i="146"/>
  <c r="AD16" i="150"/>
  <c r="AD57" i="150"/>
  <c r="AD50" i="150"/>
  <c r="AD27" i="150"/>
  <c r="AD60" i="150"/>
  <c r="AD29" i="150"/>
  <c r="AD67" i="145"/>
  <c r="AL36" i="134"/>
  <c r="AK42" i="134"/>
  <c r="AL24" i="134"/>
  <c r="AL20" i="134"/>
  <c r="AK33" i="134"/>
  <c r="AL62" i="134"/>
  <c r="AK16" i="134"/>
  <c r="AK62" i="134"/>
  <c r="AL50" i="134"/>
  <c r="AL29" i="134"/>
  <c r="AL34" i="134"/>
  <c r="AK29" i="134"/>
  <c r="AK32" i="149"/>
  <c r="AK44" i="149"/>
  <c r="AL24" i="149"/>
  <c r="AL45" i="149"/>
  <c r="AL37" i="149"/>
  <c r="AL51" i="149"/>
  <c r="AL64" i="149"/>
  <c r="AL28" i="149"/>
  <c r="AL20" i="149"/>
  <c r="AL47" i="149"/>
  <c r="AK55" i="149"/>
  <c r="AK43" i="149"/>
  <c r="AL57" i="149"/>
  <c r="AK45" i="79"/>
  <c r="AK29" i="79"/>
  <c r="AL22" i="79"/>
  <c r="AK38" i="79"/>
  <c r="AK32" i="79"/>
  <c r="AL65" i="79"/>
  <c r="AK63" i="79"/>
  <c r="AL45" i="79"/>
  <c r="AK49" i="79"/>
  <c r="AK42" i="79"/>
  <c r="AL58" i="79"/>
  <c r="AL41" i="79"/>
  <c r="AK44" i="148"/>
  <c r="AL21" i="148"/>
  <c r="AK62" i="148"/>
  <c r="AL19" i="148"/>
  <c r="AK58" i="148"/>
  <c r="AL35" i="148"/>
  <c r="AL42" i="148"/>
  <c r="AL22" i="148"/>
  <c r="AL38" i="148"/>
  <c r="AL30" i="148"/>
  <c r="AK35" i="148"/>
  <c r="AK21" i="148"/>
  <c r="AL31" i="148"/>
  <c r="AK36" i="150"/>
  <c r="AL64" i="150"/>
  <c r="AK64" i="150"/>
  <c r="AK22" i="150"/>
  <c r="AL32" i="150"/>
  <c r="AL37" i="150"/>
  <c r="AK60" i="150"/>
  <c r="AL25" i="150"/>
  <c r="AL16" i="150"/>
  <c r="AK53" i="150"/>
  <c r="AL27" i="150"/>
  <c r="AK63" i="150"/>
  <c r="AL41" i="150"/>
  <c r="AL17" i="144"/>
  <c r="AL62" i="144"/>
  <c r="AL51" i="144"/>
  <c r="AK62" i="144"/>
  <c r="AK43" i="144"/>
  <c r="AK57" i="144"/>
  <c r="AK64" i="144"/>
  <c r="AK63" i="144"/>
  <c r="AL33" i="144"/>
  <c r="AL28" i="144"/>
  <c r="AL50" i="144"/>
  <c r="AK61" i="144"/>
  <c r="AL30" i="144"/>
  <c r="AL46" i="143"/>
  <c r="AL32" i="143"/>
  <c r="AL22" i="143"/>
  <c r="AL16" i="143"/>
  <c r="AL18" i="143"/>
  <c r="AK21" i="143"/>
  <c r="AK24" i="143"/>
  <c r="AK30" i="143"/>
  <c r="AK47" i="143"/>
  <c r="AL30" i="143"/>
  <c r="AK48" i="143"/>
  <c r="AL34" i="143"/>
  <c r="AL63" i="141"/>
  <c r="AK63" i="141"/>
  <c r="AK53" i="141"/>
  <c r="AL41" i="141"/>
  <c r="AK21" i="141"/>
  <c r="AK48" i="141"/>
  <c r="AK59" i="141"/>
  <c r="AK44" i="141"/>
  <c r="AL20" i="141"/>
  <c r="AL46" i="141"/>
  <c r="AL56" i="141"/>
  <c r="AL39" i="141"/>
  <c r="AK60" i="142"/>
  <c r="AK50" i="142"/>
  <c r="AL17" i="142"/>
  <c r="AL22" i="142"/>
  <c r="AL41" i="142"/>
  <c r="AK36" i="142"/>
  <c r="AL16" i="142"/>
  <c r="AL56" i="142"/>
  <c r="AL35" i="142"/>
  <c r="AK16" i="142"/>
  <c r="AL60" i="142"/>
  <c r="AK35" i="142"/>
  <c r="AL65" i="142"/>
  <c r="AK47" i="145"/>
  <c r="AL47" i="145"/>
  <c r="AK64" i="145"/>
  <c r="AL18" i="145"/>
  <c r="AK17" i="145"/>
  <c r="AK16" i="145"/>
  <c r="AL38" i="145"/>
  <c r="AK28" i="145"/>
  <c r="AK18" i="145"/>
  <c r="AL17" i="145"/>
  <c r="AL23" i="145"/>
  <c r="AL62" i="145"/>
  <c r="AL57" i="147"/>
  <c r="AL46" i="147"/>
  <c r="AK44" i="147"/>
  <c r="AK17" i="147"/>
  <c r="AK55" i="134"/>
  <c r="AK31" i="134"/>
  <c r="AL16" i="134"/>
  <c r="AK21" i="134"/>
  <c r="AL63" i="134"/>
  <c r="AK64" i="134"/>
  <c r="AK54" i="134"/>
  <c r="AK19" i="134"/>
  <c r="AL65" i="134"/>
  <c r="AL21" i="134"/>
  <c r="AK43" i="134"/>
  <c r="AL37" i="134"/>
  <c r="AK22" i="134"/>
  <c r="AK17" i="149"/>
  <c r="AL52" i="149"/>
  <c r="AL25" i="149"/>
  <c r="AL42" i="149"/>
  <c r="AL26" i="149"/>
  <c r="AL30" i="149"/>
  <c r="AL55" i="149"/>
  <c r="AK54" i="149"/>
  <c r="AL29" i="149"/>
  <c r="AL58" i="149"/>
  <c r="AK19" i="149"/>
  <c r="AK33" i="149"/>
  <c r="AL60" i="149"/>
  <c r="AK53" i="79"/>
  <c r="AL60" i="79"/>
  <c r="AK18" i="79"/>
  <c r="AK24" i="79"/>
  <c r="AL33" i="79"/>
  <c r="AK43" i="79"/>
  <c r="AK54" i="79"/>
  <c r="AK33" i="79"/>
  <c r="AK19" i="79"/>
  <c r="AL61" i="79"/>
  <c r="AL27" i="79"/>
  <c r="AL46" i="79"/>
  <c r="AK23" i="79"/>
  <c r="AK17" i="148"/>
  <c r="AK41" i="148"/>
  <c r="AK20" i="148"/>
  <c r="AK51" i="148"/>
  <c r="AK57" i="148"/>
  <c r="AL51" i="148"/>
  <c r="AL41" i="148"/>
  <c r="AK64" i="148"/>
  <c r="AK49" i="148"/>
  <c r="AK56" i="148"/>
  <c r="AL29" i="148"/>
  <c r="AK31" i="148"/>
  <c r="AL33" i="150"/>
  <c r="AL40" i="150"/>
  <c r="AK57" i="150"/>
  <c r="AK56" i="150"/>
  <c r="AL60" i="150"/>
  <c r="AK17" i="150"/>
  <c r="AL20" i="150"/>
  <c r="AK44" i="150"/>
  <c r="AL53" i="150"/>
  <c r="AK61" i="150"/>
  <c r="AK45" i="150"/>
  <c r="AL51" i="150"/>
  <c r="AL47" i="150"/>
  <c r="AK31" i="144"/>
  <c r="AK38" i="144"/>
  <c r="AL53" i="144"/>
  <c r="AK52" i="144"/>
  <c r="AK28" i="144"/>
  <c r="AK47" i="144"/>
  <c r="AK58" i="144"/>
  <c r="AL65" i="144"/>
  <c r="AL32" i="144"/>
  <c r="AK54" i="144"/>
  <c r="AK65" i="144"/>
  <c r="AK22" i="144"/>
  <c r="AK50" i="144"/>
  <c r="AL39" i="143"/>
  <c r="AL60" i="143"/>
  <c r="AL62" i="143"/>
  <c r="AL63" i="143"/>
  <c r="AK64" i="143"/>
  <c r="AK18" i="143"/>
  <c r="AL24" i="143"/>
  <c r="AL56" i="143"/>
  <c r="AK17" i="143"/>
  <c r="AL48" i="143"/>
  <c r="AL40" i="143"/>
  <c r="AL31" i="143"/>
  <c r="AL48" i="141"/>
  <c r="AK29" i="141"/>
  <c r="AK64" i="141"/>
  <c r="AK47" i="141"/>
  <c r="AK45" i="141"/>
  <c r="AL30" i="141"/>
  <c r="AK57" i="141"/>
  <c r="AL52" i="141"/>
  <c r="AL61" i="141"/>
  <c r="AK61" i="141"/>
  <c r="AL25" i="141"/>
  <c r="AK55" i="141"/>
  <c r="AL24" i="141"/>
  <c r="AL31" i="142"/>
  <c r="AK27" i="142"/>
  <c r="AL61" i="142"/>
  <c r="AK39" i="142"/>
  <c r="AL30" i="142"/>
  <c r="AK41" i="142"/>
  <c r="AK59" i="142"/>
  <c r="AL50" i="142"/>
  <c r="AL62" i="142"/>
  <c r="AL42" i="142"/>
  <c r="AK31" i="142"/>
  <c r="AL38" i="142"/>
  <c r="AL55" i="142"/>
  <c r="AK57" i="145"/>
  <c r="AK45" i="145"/>
  <c r="AL46" i="145"/>
  <c r="AK60" i="145"/>
  <c r="AK48" i="145"/>
  <c r="AK46" i="145"/>
  <c r="AL56" i="145"/>
  <c r="AL42" i="145"/>
  <c r="AK43" i="145"/>
  <c r="AK40" i="145"/>
  <c r="AK65" i="145"/>
  <c r="AL31" i="145"/>
  <c r="AK20" i="147"/>
  <c r="AK61" i="147"/>
  <c r="AK57" i="147"/>
  <c r="AL52" i="147"/>
  <c r="AL21" i="147"/>
  <c r="AL33" i="147"/>
  <c r="AL51" i="147"/>
  <c r="AK16" i="147"/>
  <c r="AK53" i="147"/>
  <c r="AK60" i="147"/>
  <c r="AK18" i="147"/>
  <c r="AL59" i="147"/>
  <c r="AL19" i="147"/>
  <c r="AL26" i="147"/>
  <c r="AK50" i="147"/>
  <c r="AK26" i="147"/>
  <c r="AL25" i="147"/>
  <c r="AK51" i="147"/>
  <c r="AL60" i="147"/>
  <c r="AK56" i="147"/>
  <c r="AK32" i="147"/>
  <c r="AL64" i="147"/>
  <c r="AK47" i="147"/>
  <c r="AK24" i="147"/>
  <c r="AL35" i="147"/>
  <c r="AK28" i="147"/>
  <c r="AK47" i="134"/>
  <c r="AK34" i="134"/>
  <c r="AL26" i="134"/>
  <c r="AL22" i="134"/>
  <c r="AK58" i="134"/>
  <c r="AL42" i="134"/>
  <c r="AK53" i="134"/>
  <c r="AL56" i="134"/>
  <c r="AK60" i="134"/>
  <c r="AL18" i="134"/>
  <c r="AL17" i="134"/>
  <c r="AL57" i="134"/>
  <c r="AK59" i="134"/>
  <c r="AL34" i="149"/>
  <c r="AK40" i="149"/>
  <c r="AK57" i="149"/>
  <c r="AK29" i="149"/>
  <c r="AK60" i="149"/>
  <c r="AK58" i="149"/>
  <c r="AK16" i="149"/>
  <c r="AL48" i="149"/>
  <c r="AL16" i="149"/>
  <c r="AK49" i="149"/>
  <c r="AK45" i="149"/>
  <c r="AK41" i="149"/>
  <c r="AL54" i="79"/>
  <c r="AL20" i="79"/>
  <c r="AK27" i="79"/>
  <c r="AL63" i="79"/>
  <c r="AK16" i="79"/>
  <c r="AK58" i="79"/>
  <c r="AL59" i="79"/>
  <c r="AK34" i="79"/>
  <c r="AL44" i="79"/>
  <c r="AL31" i="79"/>
  <c r="AK41" i="79"/>
  <c r="AK26" i="79"/>
  <c r="AL43" i="79"/>
  <c r="AK54" i="148"/>
  <c r="AL24" i="148"/>
  <c r="AK39" i="148"/>
  <c r="AK55" i="148"/>
  <c r="AL52" i="148"/>
  <c r="AK28" i="148"/>
  <c r="AK18" i="148"/>
  <c r="AL61" i="148"/>
  <c r="AL45" i="148"/>
  <c r="AL60" i="148"/>
  <c r="AK27" i="148"/>
  <c r="AK42" i="148"/>
  <c r="AK34" i="150"/>
  <c r="AL49" i="150"/>
  <c r="AL35" i="150"/>
  <c r="AK32" i="150"/>
  <c r="AL62" i="150"/>
  <c r="AK31" i="150"/>
  <c r="AL22" i="150"/>
  <c r="AL57" i="150"/>
  <c r="AK65" i="150"/>
  <c r="AL44" i="150"/>
  <c r="AL38" i="150"/>
  <c r="AK42" i="150"/>
  <c r="AK19" i="144"/>
  <c r="AL40" i="144"/>
  <c r="AK35" i="144"/>
  <c r="AL64" i="144"/>
  <c r="AL57" i="144"/>
  <c r="AK48" i="144"/>
  <c r="AL39" i="144"/>
  <c r="AK36" i="144"/>
  <c r="AL42" i="144"/>
  <c r="AL26" i="144"/>
  <c r="AK40" i="144"/>
  <c r="AL35" i="144"/>
  <c r="AD67" i="149"/>
  <c r="AK20" i="143"/>
  <c r="AK62" i="143"/>
  <c r="AL51" i="143"/>
  <c r="AK60" i="143"/>
  <c r="AK41" i="143"/>
  <c r="AL28" i="143"/>
  <c r="AL47" i="143"/>
  <c r="AK38" i="143"/>
  <c r="AL20" i="143"/>
  <c r="AK44" i="143"/>
  <c r="AL45" i="143"/>
  <c r="AK27" i="143"/>
  <c r="AK58" i="141"/>
  <c r="AL59" i="141"/>
  <c r="AK24" i="141"/>
  <c r="AK34" i="141"/>
  <c r="AK18" i="141"/>
  <c r="AL26" i="141"/>
  <c r="AK60" i="141"/>
  <c r="AL19" i="141"/>
  <c r="AL34" i="141"/>
  <c r="AK23" i="141"/>
  <c r="AL17" i="141"/>
  <c r="AL57" i="141"/>
  <c r="AL23" i="141"/>
  <c r="AK32" i="142"/>
  <c r="AK40" i="142"/>
  <c r="AL18" i="142"/>
  <c r="AL21" i="142"/>
  <c r="AL49" i="142"/>
  <c r="AK64" i="142"/>
  <c r="AK58" i="142"/>
  <c r="AL48" i="142"/>
  <c r="AK55" i="142"/>
  <c r="AL40" i="142"/>
  <c r="AK34" i="142"/>
  <c r="AK52" i="142"/>
  <c r="AL25" i="145"/>
  <c r="AK35" i="145"/>
  <c r="AL61" i="145"/>
  <c r="AK56" i="145"/>
  <c r="AL44" i="145"/>
  <c r="AL57" i="145"/>
  <c r="AL37" i="145"/>
  <c r="AK42" i="145"/>
  <c r="AL29" i="145"/>
  <c r="AL27" i="145"/>
  <c r="AK63" i="145"/>
  <c r="AL59" i="145"/>
  <c r="AL32" i="145"/>
  <c r="AK19" i="147"/>
  <c r="AK52" i="147"/>
  <c r="AK58" i="147"/>
  <c r="AK21" i="147"/>
  <c r="AK42" i="147"/>
  <c r="AL58" i="147"/>
  <c r="AK46" i="147"/>
  <c r="AK43" i="147"/>
  <c r="AL16" i="147"/>
  <c r="AK63" i="147"/>
  <c r="AK25" i="147"/>
  <c r="AK39" i="134"/>
  <c r="AL45" i="134"/>
  <c r="AL43" i="134"/>
  <c r="AL54" i="134"/>
  <c r="AK45" i="134"/>
  <c r="AL53" i="134"/>
  <c r="AL47" i="134"/>
  <c r="AK20" i="134"/>
  <c r="AK52" i="134"/>
  <c r="AL41" i="134"/>
  <c r="AK48" i="134"/>
  <c r="AK35" i="134"/>
  <c r="AL55" i="134"/>
  <c r="AK26" i="149"/>
  <c r="AK36" i="149"/>
  <c r="AK51" i="149"/>
  <c r="AL17" i="149"/>
  <c r="AK52" i="149"/>
  <c r="AL59" i="149"/>
  <c r="AK25" i="149"/>
  <c r="AK28" i="149"/>
  <c r="AK38" i="149"/>
  <c r="AL63" i="149"/>
  <c r="AK34" i="149"/>
  <c r="AK31" i="149"/>
  <c r="AD67" i="79"/>
  <c r="AL51" i="79"/>
  <c r="AK21" i="79"/>
  <c r="AL48" i="79"/>
  <c r="AL25" i="79"/>
  <c r="AL19" i="79"/>
  <c r="AL17" i="79"/>
  <c r="AL30" i="79"/>
  <c r="AL16" i="79"/>
  <c r="AK47" i="79"/>
  <c r="AK37" i="79"/>
  <c r="AL24" i="79"/>
  <c r="AK50" i="79"/>
  <c r="AK28" i="79"/>
  <c r="AK45" i="148"/>
  <c r="AL16" i="148"/>
  <c r="AK34" i="148"/>
  <c r="AL25" i="148"/>
  <c r="AL57" i="148"/>
  <c r="AL39" i="148"/>
  <c r="AL43" i="148"/>
  <c r="AL49" i="148"/>
  <c r="AK33" i="148"/>
  <c r="AK22" i="148"/>
  <c r="AK24" i="148"/>
  <c r="AK37" i="148"/>
  <c r="AK25" i="150"/>
  <c r="AL63" i="150"/>
  <c r="AL58" i="150"/>
  <c r="AL48" i="150"/>
  <c r="AL65" i="150"/>
  <c r="AK23" i="150"/>
  <c r="AK20" i="150"/>
  <c r="AK49" i="150"/>
  <c r="AK37" i="150"/>
  <c r="AK55" i="150"/>
  <c r="AL21" i="150"/>
  <c r="AL55" i="150"/>
  <c r="AK20" i="144"/>
  <c r="AK26" i="144"/>
  <c r="AK45" i="144"/>
  <c r="AK39" i="144"/>
  <c r="AK44" i="144"/>
  <c r="AL24" i="144"/>
  <c r="AK49" i="144"/>
  <c r="AK32" i="144"/>
  <c r="AL60" i="144"/>
  <c r="AL34" i="144"/>
  <c r="AL55" i="144"/>
  <c r="AK51" i="144"/>
  <c r="AL35" i="143"/>
  <c r="AL41" i="143"/>
  <c r="AK63" i="143"/>
  <c r="AK57" i="143"/>
  <c r="AL58" i="143"/>
  <c r="AK54" i="143"/>
  <c r="AK16" i="143"/>
  <c r="AL59" i="143"/>
  <c r="AK19" i="143"/>
  <c r="AK50" i="143"/>
  <c r="AK43" i="143"/>
  <c r="AK26" i="143"/>
  <c r="AK49" i="141"/>
  <c r="AL35" i="141"/>
  <c r="AL37" i="141"/>
  <c r="AL36" i="141"/>
  <c r="AK19" i="141"/>
  <c r="AL31" i="141"/>
  <c r="AK56" i="141"/>
  <c r="AL16" i="141"/>
  <c r="AL60" i="141"/>
  <c r="AK51" i="141"/>
  <c r="AK50" i="141"/>
  <c r="AL50" i="141"/>
  <c r="AK43" i="141"/>
  <c r="AL33" i="142"/>
  <c r="AL20" i="142"/>
  <c r="AL63" i="142"/>
  <c r="AL29" i="142"/>
  <c r="AK33" i="142"/>
  <c r="AK18" i="142"/>
  <c r="AK46" i="142"/>
  <c r="AK57" i="142"/>
  <c r="AK28" i="142"/>
  <c r="AL54" i="142"/>
  <c r="AK17" i="142"/>
  <c r="AK21" i="142"/>
  <c r="AL34" i="145"/>
  <c r="AL36" i="145"/>
  <c r="AL55" i="145"/>
  <c r="AL45" i="145"/>
  <c r="AL41" i="145"/>
  <c r="AK53" i="145"/>
  <c r="AK34" i="145"/>
  <c r="AK26" i="145"/>
  <c r="AK27" i="145"/>
  <c r="AL60" i="145"/>
  <c r="AK36" i="145"/>
  <c r="AL24" i="145"/>
  <c r="AL48" i="145"/>
  <c r="AK41" i="147"/>
  <c r="AK29" i="147"/>
  <c r="AK40" i="147"/>
  <c r="AL37" i="147"/>
  <c r="AL63" i="147"/>
  <c r="AK36" i="147"/>
  <c r="AL42" i="147"/>
  <c r="AK27" i="147"/>
  <c r="AL22" i="147"/>
  <c r="AL23" i="147"/>
  <c r="AL38" i="134"/>
  <c r="AK46" i="134"/>
  <c r="AK65" i="134"/>
  <c r="AL28" i="134"/>
  <c r="AL31" i="134"/>
  <c r="AL27" i="134"/>
  <c r="AL19" i="134"/>
  <c r="AL49" i="134"/>
  <c r="AK50" i="134"/>
  <c r="AK30" i="134"/>
  <c r="AL60" i="134"/>
  <c r="AK25" i="134"/>
  <c r="AK24" i="134"/>
  <c r="AK21" i="149"/>
  <c r="AL21" i="149"/>
  <c r="AK23" i="149"/>
  <c r="AK62" i="149"/>
  <c r="AL49" i="149"/>
  <c r="AL32" i="149"/>
  <c r="AL65" i="149"/>
  <c r="AK42" i="149"/>
  <c r="AK35" i="149"/>
  <c r="AL39" i="149"/>
  <c r="AK27" i="149"/>
  <c r="AL53" i="149"/>
  <c r="AD67" i="146"/>
  <c r="AK46" i="79"/>
  <c r="AL38" i="79"/>
  <c r="AL34" i="79"/>
  <c r="AL28" i="79"/>
  <c r="AK48" i="79"/>
  <c r="AK25" i="79"/>
  <c r="AL29" i="79"/>
  <c r="AL47" i="79"/>
  <c r="AL49" i="79"/>
  <c r="AK65" i="79"/>
  <c r="AL64" i="79"/>
  <c r="AK35" i="79"/>
  <c r="AL57" i="79"/>
  <c r="AL27" i="148"/>
  <c r="AL26" i="148"/>
  <c r="AK38" i="148"/>
  <c r="AL48" i="148"/>
  <c r="AK40" i="148"/>
  <c r="AK61" i="148"/>
  <c r="AK23" i="148"/>
  <c r="AK46" i="148"/>
  <c r="AK65" i="148"/>
  <c r="AK16" i="148"/>
  <c r="AK48" i="148"/>
  <c r="AK25" i="148"/>
  <c r="AK54" i="150"/>
  <c r="AL42" i="150"/>
  <c r="AK19" i="150"/>
  <c r="AK27" i="150"/>
  <c r="AK43" i="150"/>
  <c r="AK33" i="150"/>
  <c r="AL18" i="150"/>
  <c r="AL61" i="150"/>
  <c r="AL39" i="150"/>
  <c r="AK51" i="150"/>
  <c r="AL28" i="150"/>
  <c r="AL24" i="150"/>
  <c r="AK55" i="144"/>
  <c r="AK33" i="144"/>
  <c r="AL44" i="144"/>
  <c r="AK37" i="144"/>
  <c r="AL23" i="144"/>
  <c r="AL43" i="144"/>
  <c r="AK53" i="144"/>
  <c r="AK46" i="144"/>
  <c r="AL49" i="144"/>
  <c r="AL37" i="144"/>
  <c r="AL63" i="144"/>
  <c r="AL21" i="144"/>
  <c r="AL61" i="143"/>
  <c r="AK58" i="143"/>
  <c r="AK39" i="143"/>
  <c r="AK34" i="143"/>
  <c r="AK61" i="143"/>
  <c r="AL38" i="143"/>
  <c r="AL50" i="143"/>
  <c r="AK31" i="143"/>
  <c r="AK51" i="143"/>
  <c r="AK33" i="143"/>
  <c r="AK40" i="143"/>
  <c r="AL53" i="143"/>
  <c r="AL57" i="143"/>
  <c r="AL47" i="141"/>
  <c r="AK62" i="141"/>
  <c r="AK28" i="141"/>
  <c r="AK25" i="141"/>
  <c r="AL49" i="141"/>
  <c r="AK39" i="141"/>
  <c r="AL53" i="141"/>
  <c r="AL51" i="141"/>
  <c r="AL42" i="141"/>
  <c r="AK22" i="141"/>
  <c r="AL33" i="141"/>
  <c r="AK46" i="141"/>
  <c r="AK26" i="141"/>
  <c r="AK23" i="142"/>
  <c r="AL23" i="142"/>
  <c r="AK53" i="142"/>
  <c r="AK61" i="142"/>
  <c r="AL27" i="142"/>
  <c r="AL37" i="142"/>
  <c r="AL26" i="142"/>
  <c r="AL46" i="142"/>
  <c r="AL32" i="142"/>
  <c r="AK63" i="142"/>
  <c r="AK45" i="142"/>
  <c r="AL58" i="142"/>
  <c r="AK37" i="145"/>
  <c r="AK54" i="145"/>
  <c r="AL50" i="145"/>
  <c r="AK30" i="145"/>
  <c r="AL16" i="145"/>
  <c r="AK20" i="145"/>
  <c r="AK38" i="145"/>
  <c r="AL53" i="145"/>
  <c r="AL52" i="145"/>
  <c r="AL64" i="145"/>
  <c r="AK41" i="145"/>
  <c r="AK21" i="145"/>
  <c r="AK61" i="145"/>
  <c r="AD67" i="147"/>
  <c r="AK62" i="147"/>
  <c r="AL65" i="147"/>
  <c r="AL55" i="147"/>
  <c r="AK30" i="147"/>
  <c r="AL28" i="147"/>
  <c r="AK39" i="147"/>
  <c r="AK38" i="147"/>
  <c r="AL61" i="147"/>
  <c r="AK37" i="147"/>
  <c r="AK22" i="147"/>
  <c r="AL17" i="147"/>
  <c r="AL27" i="147"/>
  <c r="AL30" i="147"/>
  <c r="AL40" i="147"/>
  <c r="AK17" i="134"/>
  <c r="AK51" i="134"/>
  <c r="AK36" i="134"/>
  <c r="AK18" i="134"/>
  <c r="AL39" i="134"/>
  <c r="AL25" i="134"/>
  <c r="AL59" i="134"/>
  <c r="AK28" i="134"/>
  <c r="AK61" i="134"/>
  <c r="AK49" i="134"/>
  <c r="AK38" i="134"/>
  <c r="AK44" i="134"/>
  <c r="AL35" i="149"/>
  <c r="AL23" i="149"/>
  <c r="AL41" i="149"/>
  <c r="AK24" i="149"/>
  <c r="AL38" i="149"/>
  <c r="AL31" i="149"/>
  <c r="AK37" i="149"/>
  <c r="AL61" i="149"/>
  <c r="AL19" i="149"/>
  <c r="AL43" i="149"/>
  <c r="AK18" i="149"/>
  <c r="AK47" i="149"/>
  <c r="AL23" i="79"/>
  <c r="AK56" i="79"/>
  <c r="AL56" i="79"/>
  <c r="AL39" i="79"/>
  <c r="AK52" i="79"/>
  <c r="AL53" i="79"/>
  <c r="AK64" i="79"/>
  <c r="AK51" i="79"/>
  <c r="AL42" i="79"/>
  <c r="AK40" i="79"/>
  <c r="AK60" i="79"/>
  <c r="AK36" i="79"/>
  <c r="AK50" i="148"/>
  <c r="AL34" i="148"/>
  <c r="AL58" i="148"/>
  <c r="AL36" i="148"/>
  <c r="AL18" i="148"/>
  <c r="AL62" i="148"/>
  <c r="AK32" i="148"/>
  <c r="AL40" i="148"/>
  <c r="AK43" i="148"/>
  <c r="AL50" i="148"/>
  <c r="AL44" i="148"/>
  <c r="AK52" i="148"/>
  <c r="AL17" i="148"/>
  <c r="AL34" i="150"/>
  <c r="AL45" i="150"/>
  <c r="AL23" i="150"/>
  <c r="AK21" i="150"/>
  <c r="AK30" i="150"/>
  <c r="AK39" i="150"/>
  <c r="AK52" i="150"/>
  <c r="AK50" i="150"/>
  <c r="AL46" i="150"/>
  <c r="AK29" i="150"/>
  <c r="AK16" i="150"/>
  <c r="AK35" i="150"/>
  <c r="AK23" i="144"/>
  <c r="AK21" i="144"/>
  <c r="AK29" i="144"/>
  <c r="AL54" i="144"/>
  <c r="AL61" i="144"/>
  <c r="AL16" i="144"/>
  <c r="AL58" i="144"/>
  <c r="AL52" i="144"/>
  <c r="AK30" i="144"/>
  <c r="AK34" i="144"/>
  <c r="AL19" i="144"/>
  <c r="AK56" i="144"/>
  <c r="AL29" i="143"/>
  <c r="AK22" i="143"/>
  <c r="AK28" i="143"/>
  <c r="AK36" i="143"/>
  <c r="AK42" i="143"/>
  <c r="AK23" i="143"/>
  <c r="AK49" i="143"/>
  <c r="AL25" i="143"/>
  <c r="AL49" i="143"/>
  <c r="AK56" i="143"/>
  <c r="AL44" i="143"/>
  <c r="AL27" i="143"/>
  <c r="AL65" i="143"/>
  <c r="AK38" i="141"/>
  <c r="AK42" i="141"/>
  <c r="AK17" i="141"/>
  <c r="AL54" i="141"/>
  <c r="AL28" i="141"/>
  <c r="AK35" i="141"/>
  <c r="AK16" i="141"/>
  <c r="AL32" i="141"/>
  <c r="AK41" i="141"/>
  <c r="AK20" i="141"/>
  <c r="AK36" i="141"/>
  <c r="AL45" i="141"/>
  <c r="AK24" i="142"/>
  <c r="AL44" i="142"/>
  <c r="AK43" i="142"/>
  <c r="AL45" i="142"/>
  <c r="AL36" i="142"/>
  <c r="AL59" i="142"/>
  <c r="AK62" i="142"/>
  <c r="AL57" i="142"/>
  <c r="AK19" i="142"/>
  <c r="AK56" i="142"/>
  <c r="AK42" i="142"/>
  <c r="AL52" i="142"/>
  <c r="AK33" i="145"/>
  <c r="AL54" i="145"/>
  <c r="AK25" i="145"/>
  <c r="AK52" i="145"/>
  <c r="AK29" i="145"/>
  <c r="AL51" i="145"/>
  <c r="AK58" i="145"/>
  <c r="AK31" i="145"/>
  <c r="AK49" i="145"/>
  <c r="AL19" i="145"/>
  <c r="AK62" i="145"/>
  <c r="AL21" i="145"/>
  <c r="AL40" i="145"/>
  <c r="AL36" i="147"/>
  <c r="AL32" i="147"/>
  <c r="AL38" i="147"/>
  <c r="AL50" i="147"/>
  <c r="AL56" i="147"/>
  <c r="AL44" i="147"/>
  <c r="AK31" i="147"/>
  <c r="AL48" i="147"/>
  <c r="AL49" i="147"/>
  <c r="AL62" i="147"/>
  <c r="AK65" i="147"/>
  <c r="AK64" i="147"/>
  <c r="AL45" i="147"/>
  <c r="AK23" i="147"/>
  <c r="AK45" i="147"/>
  <c r="AL48" i="134"/>
  <c r="AK23" i="134"/>
  <c r="AK56" i="134"/>
  <c r="AK41" i="134"/>
  <c r="AL30" i="134"/>
  <c r="AL52" i="134"/>
  <c r="AL44" i="134"/>
  <c r="AL61" i="134"/>
  <c r="AL46" i="134"/>
  <c r="AK27" i="134"/>
  <c r="AK63" i="134"/>
  <c r="AL51" i="134"/>
  <c r="AL18" i="149"/>
  <c r="AL56" i="149"/>
  <c r="AK64" i="149"/>
  <c r="AL46" i="149"/>
  <c r="AK63" i="149"/>
  <c r="AL33" i="149"/>
  <c r="AK22" i="149"/>
  <c r="AK50" i="149"/>
  <c r="AL62" i="149"/>
  <c r="AK46" i="149"/>
  <c r="AL36" i="149"/>
  <c r="AK59" i="149"/>
  <c r="AL44" i="149"/>
  <c r="AK55" i="79"/>
  <c r="AK30" i="79"/>
  <c r="AK61" i="79"/>
  <c r="AL21" i="79"/>
  <c r="AK59" i="79"/>
  <c r="AL55" i="79"/>
  <c r="AL36" i="79"/>
  <c r="AL40" i="79"/>
  <c r="AK44" i="79"/>
  <c r="AK17" i="79"/>
  <c r="AK62" i="79"/>
  <c r="AL52" i="79"/>
  <c r="AL53" i="148"/>
  <c r="AK36" i="148"/>
  <c r="AK19" i="148"/>
  <c r="AK47" i="148"/>
  <c r="AL59" i="148"/>
  <c r="AL32" i="148"/>
  <c r="AL55" i="148"/>
  <c r="AK30" i="148"/>
  <c r="AK26" i="148"/>
  <c r="AK59" i="148"/>
  <c r="AL54" i="148"/>
  <c r="AL20" i="148"/>
  <c r="AK63" i="148"/>
  <c r="AL31" i="150"/>
  <c r="AK18" i="150"/>
  <c r="AL56" i="150"/>
  <c r="AL26" i="150"/>
  <c r="AK40" i="150"/>
  <c r="AL29" i="150"/>
  <c r="AK62" i="150"/>
  <c r="AK41" i="150"/>
  <c r="AL59" i="150"/>
  <c r="AL50" i="150"/>
  <c r="AK38" i="150"/>
  <c r="AL17" i="150"/>
  <c r="AL19" i="150"/>
  <c r="AL59" i="144"/>
  <c r="AK18" i="144"/>
  <c r="AK27" i="144"/>
  <c r="AK16" i="144"/>
  <c r="AL46" i="144"/>
  <c r="AK17" i="144"/>
  <c r="AL48" i="144"/>
  <c r="AL38" i="144"/>
  <c r="AK25" i="144"/>
  <c r="AK59" i="144"/>
  <c r="AL29" i="144"/>
  <c r="AK24" i="144"/>
  <c r="AL41" i="144"/>
  <c r="AL33" i="143"/>
  <c r="AK29" i="143"/>
  <c r="AK52" i="143"/>
  <c r="AL42" i="143"/>
  <c r="AL55" i="143"/>
  <c r="AL19" i="143"/>
  <c r="AL23" i="143"/>
  <c r="AL43" i="143"/>
  <c r="AK59" i="143"/>
  <c r="AK55" i="143"/>
  <c r="AK53" i="143"/>
  <c r="AK25" i="143"/>
  <c r="AL37" i="143"/>
  <c r="AL18" i="141"/>
  <c r="AL64" i="141"/>
  <c r="AL65" i="141"/>
  <c r="AK27" i="141"/>
  <c r="AK30" i="141"/>
  <c r="AL22" i="141"/>
  <c r="AL58" i="141"/>
  <c r="AL21" i="141"/>
  <c r="AL38" i="141"/>
  <c r="AK65" i="141"/>
  <c r="AK31" i="141"/>
  <c r="AK33" i="141"/>
  <c r="AK38" i="142"/>
  <c r="AK47" i="142"/>
  <c r="AK54" i="142"/>
  <c r="AL24" i="142"/>
  <c r="AK25" i="142"/>
  <c r="AK30" i="142"/>
  <c r="AL19" i="142"/>
  <c r="AL39" i="142"/>
  <c r="AK49" i="142"/>
  <c r="AL43" i="142"/>
  <c r="AK51" i="142"/>
  <c r="AL51" i="142"/>
  <c r="AK26" i="142"/>
  <c r="AL30" i="145"/>
  <c r="AK19" i="145"/>
  <c r="AL35" i="145"/>
  <c r="AK24" i="145"/>
  <c r="AL26" i="145"/>
  <c r="AK32" i="145"/>
  <c r="AK39" i="145"/>
  <c r="AK23" i="145"/>
  <c r="AK44" i="145"/>
  <c r="AL33" i="145"/>
  <c r="AL43" i="145"/>
  <c r="AL58" i="145"/>
  <c r="AK33" i="147"/>
  <c r="AL41" i="147"/>
  <c r="AL43" i="147"/>
  <c r="AL20" i="147"/>
  <c r="AL24" i="147"/>
  <c r="AK34" i="147"/>
  <c r="AL34" i="147"/>
  <c r="AL31" i="147"/>
  <c r="AL18" i="147"/>
  <c r="AL29" i="147"/>
  <c r="AK48" i="147"/>
  <c r="AL35" i="134"/>
  <c r="AL23" i="134"/>
  <c r="AK32" i="134"/>
  <c r="AK40" i="134"/>
  <c r="AK57" i="134"/>
  <c r="AL64" i="134"/>
  <c r="AL40" i="134"/>
  <c r="AL58" i="134"/>
  <c r="AK26" i="134"/>
  <c r="AL33" i="134"/>
  <c r="AK37" i="134"/>
  <c r="AL32" i="134"/>
  <c r="AK65" i="149"/>
  <c r="AK48" i="149"/>
  <c r="AL50" i="149"/>
  <c r="AL27" i="149"/>
  <c r="AK20" i="149"/>
  <c r="AL40" i="149"/>
  <c r="AK30" i="149"/>
  <c r="AL54" i="149"/>
  <c r="AK56" i="149"/>
  <c r="AK39" i="149"/>
  <c r="AK61" i="149"/>
  <c r="AK53" i="149"/>
  <c r="AL22" i="149"/>
  <c r="AL37" i="79"/>
  <c r="AK22" i="79"/>
  <c r="AL26" i="79"/>
  <c r="AL62" i="79"/>
  <c r="AK57" i="79"/>
  <c r="AL35" i="79"/>
  <c r="AL18" i="79"/>
  <c r="AK39" i="79"/>
  <c r="AL32" i="79"/>
  <c r="AK31" i="79"/>
  <c r="AL50" i="79"/>
  <c r="AK20" i="79"/>
  <c r="AL23" i="148"/>
  <c r="AK53" i="148"/>
  <c r="AL64" i="148"/>
  <c r="AK60" i="148"/>
  <c r="AL65" i="148"/>
  <c r="AL28" i="148"/>
  <c r="AL47" i="148"/>
  <c r="AK29" i="148"/>
  <c r="AL33" i="148"/>
  <c r="AL63" i="148"/>
  <c r="AL37" i="148"/>
  <c r="AL46" i="148"/>
  <c r="AL56" i="148"/>
  <c r="AL52" i="150"/>
  <c r="AK58" i="150"/>
  <c r="AK48" i="150"/>
  <c r="AK47" i="150"/>
  <c r="AK46" i="150"/>
  <c r="AL54" i="150"/>
  <c r="AK28" i="150"/>
  <c r="AK59" i="150"/>
  <c r="AL36" i="150"/>
  <c r="AL30" i="150"/>
  <c r="AK24" i="150"/>
  <c r="AK26" i="150"/>
  <c r="AL43" i="150"/>
  <c r="AD67" i="141"/>
  <c r="AL22" i="144"/>
  <c r="AL47" i="144"/>
  <c r="AL27" i="144"/>
  <c r="AL45" i="144"/>
  <c r="AK41" i="144"/>
  <c r="AK60" i="144"/>
  <c r="AL56" i="144"/>
  <c r="AL20" i="144"/>
  <c r="AL31" i="144"/>
  <c r="AK42" i="144"/>
  <c r="AL25" i="144"/>
  <c r="AL36" i="144"/>
  <c r="AL18" i="144"/>
  <c r="AD67" i="142"/>
  <c r="AL64" i="143"/>
  <c r="AL26" i="143"/>
  <c r="AK65" i="143"/>
  <c r="AL52" i="143"/>
  <c r="AK37" i="143"/>
  <c r="AK32" i="143"/>
  <c r="AL36" i="143"/>
  <c r="AK45" i="143"/>
  <c r="AL21" i="143"/>
  <c r="AL17" i="143"/>
  <c r="AL54" i="143"/>
  <c r="AK35" i="143"/>
  <c r="AK46" i="143"/>
  <c r="AK37" i="141"/>
  <c r="AL43" i="141"/>
  <c r="AK52" i="141"/>
  <c r="AK54" i="141"/>
  <c r="AL29" i="141"/>
  <c r="AL40" i="141"/>
  <c r="AL55" i="141"/>
  <c r="AL27" i="141"/>
  <c r="AL62" i="141"/>
  <c r="AK40" i="141"/>
  <c r="AL44" i="141"/>
  <c r="AK32" i="141"/>
  <c r="AL64" i="142"/>
  <c r="AK37" i="142"/>
  <c r="AK20" i="142"/>
  <c r="AK44" i="142"/>
  <c r="AK48" i="142"/>
  <c r="AL47" i="142"/>
  <c r="AL34" i="142"/>
  <c r="AK65" i="142"/>
  <c r="AL25" i="142"/>
  <c r="AK22" i="142"/>
  <c r="AK29" i="142"/>
  <c r="AL53" i="142"/>
  <c r="AL28" i="142"/>
  <c r="AL22" i="145"/>
  <c r="AL65" i="145"/>
  <c r="AL20" i="145"/>
  <c r="AK22" i="145"/>
  <c r="AL39" i="145"/>
  <c r="AK59" i="145"/>
  <c r="AK50" i="145"/>
  <c r="AK51" i="145"/>
  <c r="AK55" i="145"/>
  <c r="AL28" i="145"/>
  <c r="AL63" i="145"/>
  <c r="AL49" i="145"/>
  <c r="AK55" i="147"/>
  <c r="AK35" i="147"/>
  <c r="AL47" i="147"/>
  <c r="AK54" i="147"/>
  <c r="AL53" i="147"/>
  <c r="AK59" i="147"/>
  <c r="AL54" i="147"/>
  <c r="AK49" i="147"/>
  <c r="AL39" i="147"/>
  <c r="AL66" i="144" l="1"/>
  <c r="AL67" i="144" s="1"/>
  <c r="AL66" i="145"/>
  <c r="AL67" i="145" s="1"/>
  <c r="AL66" i="141"/>
  <c r="AL67" i="141" s="1"/>
  <c r="AL66" i="148"/>
  <c r="AL67" i="148" s="1"/>
  <c r="AL66" i="79"/>
  <c r="AL67" i="79" s="1"/>
  <c r="AL66" i="147"/>
  <c r="AL67" i="147" s="1"/>
  <c r="AL66" i="149"/>
  <c r="AL67" i="149" s="1"/>
  <c r="AL66" i="134"/>
  <c r="AL67" i="134" s="1"/>
  <c r="AL66" i="142"/>
  <c r="AL67" i="142" s="1"/>
  <c r="AL66" i="143"/>
  <c r="AL67" i="143" s="1"/>
  <c r="AL66" i="150"/>
  <c r="AL67" i="150" s="1"/>
  <c r="AJ29" i="150"/>
  <c r="AJ60" i="150"/>
  <c r="AJ27" i="150"/>
  <c r="AJ50" i="150"/>
  <c r="AJ57" i="150"/>
  <c r="AD66" i="150"/>
  <c r="AJ16" i="150"/>
  <c r="AJ52" i="150"/>
  <c r="AJ49" i="150"/>
  <c r="AJ25" i="150"/>
  <c r="AJ22" i="150"/>
  <c r="AJ32" i="150"/>
  <c r="AJ42" i="150"/>
  <c r="AJ47" i="150"/>
  <c r="AJ44" i="150"/>
  <c r="AJ63" i="150"/>
  <c r="AJ46" i="150"/>
  <c r="AJ19" i="150"/>
  <c r="AJ61" i="150"/>
  <c r="AJ39" i="150"/>
  <c r="AJ20" i="150"/>
  <c r="AJ55" i="150"/>
  <c r="AJ58" i="150"/>
  <c r="AJ35" i="150"/>
  <c r="AJ24" i="150"/>
  <c r="AL66" i="146"/>
  <c r="AL67" i="146" s="1"/>
  <c r="AJ34" i="150"/>
  <c r="AJ53" i="150"/>
  <c r="AJ45" i="150"/>
  <c r="AJ65" i="150"/>
  <c r="AJ40" i="150"/>
  <c r="AJ64" i="150"/>
  <c r="AJ36" i="150"/>
  <c r="AJ54" i="150"/>
  <c r="AJ28" i="150"/>
  <c r="AJ37" i="150"/>
  <c r="AJ18" i="150"/>
  <c r="AJ62" i="150"/>
  <c r="AJ23" i="150"/>
  <c r="AJ48" i="150"/>
  <c r="AJ17" i="150"/>
  <c r="AJ51" i="150"/>
  <c r="AJ41" i="150"/>
  <c r="AJ30" i="150"/>
  <c r="AJ56" i="150"/>
  <c r="AJ26" i="150"/>
  <c r="AJ43" i="150"/>
  <c r="AJ31" i="150"/>
  <c r="AJ21" i="150"/>
  <c r="AJ33" i="150"/>
  <c r="AJ38" i="150"/>
  <c r="AJ59" i="150"/>
  <c r="P66" i="79"/>
  <c r="P66" i="134"/>
  <c r="P66" i="147"/>
  <c r="P66" i="142"/>
  <c r="P66" i="148"/>
  <c r="P66" i="150"/>
  <c r="P66" i="141"/>
  <c r="P67" i="141"/>
  <c r="P66" i="143"/>
  <c r="AE31" i="150"/>
  <c r="AG31" i="150" s="1"/>
  <c r="AI31" i="150" s="1"/>
  <c r="AF31" i="150"/>
  <c r="AH31" i="150" s="1"/>
  <c r="AE47" i="150"/>
  <c r="AG47" i="150" s="1"/>
  <c r="AI47" i="150" s="1"/>
  <c r="AF47" i="150"/>
  <c r="AH47" i="150" s="1"/>
  <c r="AE34" i="150"/>
  <c r="AG34" i="150" s="1"/>
  <c r="AI34" i="150" s="1"/>
  <c r="AF34" i="150"/>
  <c r="AH34" i="150" s="1"/>
  <c r="AE65" i="150"/>
  <c r="AG65" i="150" s="1"/>
  <c r="AI65" i="150" s="1"/>
  <c r="AF65" i="150"/>
  <c r="AH65" i="150" s="1"/>
  <c r="AF40" i="150"/>
  <c r="AH40" i="150" s="1"/>
  <c r="AE40" i="150"/>
  <c r="AG40" i="150" s="1"/>
  <c r="AI40" i="150" s="1"/>
  <c r="AE17" i="150"/>
  <c r="AF17" i="150"/>
  <c r="AE38" i="150"/>
  <c r="AG38" i="150" s="1"/>
  <c r="AI38" i="150" s="1"/>
  <c r="AF38" i="150"/>
  <c r="AH38" i="150" s="1"/>
  <c r="AF27" i="150"/>
  <c r="AH27" i="150" s="1"/>
  <c r="AE27" i="150"/>
  <c r="AG27" i="150" s="1"/>
  <c r="AI27" i="150" s="1"/>
  <c r="AE59" i="150"/>
  <c r="AG59" i="150" s="1"/>
  <c r="AI59" i="150" s="1"/>
  <c r="AF59" i="150"/>
  <c r="AH59" i="150" s="1"/>
  <c r="AF52" i="150"/>
  <c r="AH52" i="150" s="1"/>
  <c r="AE52" i="150"/>
  <c r="AG52" i="150" s="1"/>
  <c r="AI52" i="150" s="1"/>
  <c r="AF26" i="150"/>
  <c r="AH26" i="150" s="1"/>
  <c r="AE26" i="150"/>
  <c r="AG26" i="150" s="1"/>
  <c r="AI26" i="150" s="1"/>
  <c r="AF54" i="150"/>
  <c r="AH54" i="150" s="1"/>
  <c r="AE54" i="150"/>
  <c r="AG54" i="150" s="1"/>
  <c r="AI54" i="150" s="1"/>
  <c r="AF33" i="150"/>
  <c r="AH33" i="150" s="1"/>
  <c r="AE33" i="150"/>
  <c r="AG33" i="150" s="1"/>
  <c r="AI33" i="150" s="1"/>
  <c r="AE56" i="150"/>
  <c r="AG56" i="150" s="1"/>
  <c r="AI56" i="150" s="1"/>
  <c r="AF56" i="150"/>
  <c r="AH56" i="150" s="1"/>
  <c r="AE20" i="150"/>
  <c r="AG20" i="150" s="1"/>
  <c r="AI20" i="150" s="1"/>
  <c r="AF20" i="150"/>
  <c r="AH20" i="150" s="1"/>
  <c r="AE44" i="150"/>
  <c r="AG44" i="150" s="1"/>
  <c r="AI44" i="150" s="1"/>
  <c r="AF44" i="150"/>
  <c r="AH44" i="150" s="1"/>
  <c r="AF50" i="150"/>
  <c r="AH50" i="150" s="1"/>
  <c r="AE50" i="150"/>
  <c r="AG50" i="150" s="1"/>
  <c r="AI50" i="150" s="1"/>
  <c r="AF64" i="150"/>
  <c r="AH64" i="150" s="1"/>
  <c r="AE64" i="150"/>
  <c r="AG64" i="150" s="1"/>
  <c r="AI64" i="150" s="1"/>
  <c r="AF49" i="150"/>
  <c r="AH49" i="150" s="1"/>
  <c r="AE49" i="150"/>
  <c r="AG49" i="150" s="1"/>
  <c r="AI49" i="150" s="1"/>
  <c r="AF19" i="150"/>
  <c r="AH19" i="150" s="1"/>
  <c r="AE19" i="150"/>
  <c r="AG19" i="150" s="1"/>
  <c r="AI19" i="150" s="1"/>
  <c r="AE61" i="150"/>
  <c r="AG61" i="150" s="1"/>
  <c r="AI61" i="150" s="1"/>
  <c r="AF61" i="150"/>
  <c r="AH61" i="150" s="1"/>
  <c r="AF58" i="150"/>
  <c r="AH58" i="150" s="1"/>
  <c r="AE58" i="150"/>
  <c r="AG58" i="150" s="1"/>
  <c r="AI58" i="150" s="1"/>
  <c r="AE48" i="150"/>
  <c r="AG48" i="150" s="1"/>
  <c r="AI48" i="150" s="1"/>
  <c r="AF48" i="150"/>
  <c r="AH48" i="150" s="1"/>
  <c r="AF42" i="150"/>
  <c r="AH42" i="150" s="1"/>
  <c r="AE42" i="150"/>
  <c r="AG42" i="150" s="1"/>
  <c r="AI42" i="150" s="1"/>
  <c r="AE22" i="150"/>
  <c r="AF22" i="150"/>
  <c r="AE35" i="150"/>
  <c r="AG35" i="150" s="1"/>
  <c r="AI35" i="150" s="1"/>
  <c r="AF35" i="150"/>
  <c r="AH35" i="150" s="1"/>
  <c r="AF55" i="150"/>
  <c r="AH55" i="150" s="1"/>
  <c r="AE55" i="150"/>
  <c r="AG55" i="150" s="1"/>
  <c r="AI55" i="150" s="1"/>
  <c r="AF32" i="150"/>
  <c r="AH32" i="150" s="1"/>
  <c r="AE32" i="150"/>
  <c r="AG32" i="150" s="1"/>
  <c r="AI32" i="150" s="1"/>
  <c r="AF60" i="150"/>
  <c r="AH60" i="150" s="1"/>
  <c r="AE60" i="150"/>
  <c r="AG60" i="150" s="1"/>
  <c r="AI60" i="150" s="1"/>
  <c r="AF25" i="150"/>
  <c r="AH25" i="150" s="1"/>
  <c r="AE25" i="150"/>
  <c r="AG25" i="150" s="1"/>
  <c r="AI25" i="150" s="1"/>
  <c r="AF24" i="150"/>
  <c r="AH24" i="150" s="1"/>
  <c r="AE24" i="150"/>
  <c r="AG24" i="150" s="1"/>
  <c r="AI24" i="150" s="1"/>
  <c r="AF53" i="150"/>
  <c r="AH53" i="150" s="1"/>
  <c r="AE53" i="150"/>
  <c r="AG53" i="150" s="1"/>
  <c r="AI53" i="150" s="1"/>
  <c r="AE21" i="150"/>
  <c r="AG21" i="150" s="1"/>
  <c r="AI21" i="150" s="1"/>
  <c r="AF21" i="150"/>
  <c r="AH21" i="150" s="1"/>
  <c r="AE43" i="150"/>
  <c r="AG43" i="150" s="1"/>
  <c r="AI43" i="150" s="1"/>
  <c r="AF43" i="150"/>
  <c r="AH43" i="150" s="1"/>
  <c r="AF30" i="150"/>
  <c r="AH30" i="150" s="1"/>
  <c r="AE30" i="150"/>
  <c r="AG30" i="150" s="1"/>
  <c r="AI30" i="150" s="1"/>
  <c r="AE57" i="150"/>
  <c r="AG57" i="150" s="1"/>
  <c r="AI57" i="150" s="1"/>
  <c r="AF57" i="150"/>
  <c r="AH57" i="150" s="1"/>
  <c r="AF41" i="150"/>
  <c r="AH41" i="150" s="1"/>
  <c r="AE41" i="150"/>
  <c r="AG41" i="150" s="1"/>
  <c r="AI41" i="150" s="1"/>
  <c r="AC66" i="150"/>
  <c r="AE16" i="150"/>
  <c r="AF16" i="150"/>
  <c r="AE63" i="150"/>
  <c r="AG63" i="150" s="1"/>
  <c r="AI63" i="150" s="1"/>
  <c r="AF63" i="150"/>
  <c r="AH63" i="150" s="1"/>
  <c r="AF18" i="150"/>
  <c r="AE18" i="150"/>
  <c r="AF37" i="150"/>
  <c r="AH37" i="150" s="1"/>
  <c r="AE37" i="150"/>
  <c r="AG37" i="150" s="1"/>
  <c r="AI37" i="150" s="1"/>
  <c r="AE51" i="150"/>
  <c r="AG51" i="150" s="1"/>
  <c r="AI51" i="150" s="1"/>
  <c r="AF51" i="150"/>
  <c r="AH51" i="150" s="1"/>
  <c r="AE29" i="150"/>
  <c r="AG29" i="150" s="1"/>
  <c r="AI29" i="150" s="1"/>
  <c r="AF29" i="150"/>
  <c r="AH29" i="150" s="1"/>
  <c r="AF23" i="150"/>
  <c r="AH23" i="150" s="1"/>
  <c r="AE23" i="150"/>
  <c r="AG23" i="150" s="1"/>
  <c r="AI23" i="150" s="1"/>
  <c r="AF36" i="150"/>
  <c r="AH36" i="150" s="1"/>
  <c r="AE36" i="150"/>
  <c r="AG36" i="150" s="1"/>
  <c r="AI36" i="150" s="1"/>
  <c r="AE39" i="150"/>
  <c r="AG39" i="150" s="1"/>
  <c r="AI39" i="150" s="1"/>
  <c r="AF39" i="150"/>
  <c r="AH39" i="150" s="1"/>
  <c r="AF46" i="150"/>
  <c r="AH46" i="150" s="1"/>
  <c r="AE46" i="150"/>
  <c r="AG46" i="150" s="1"/>
  <c r="AI46" i="150" s="1"/>
  <c r="AE28" i="150"/>
  <c r="AG28" i="150" s="1"/>
  <c r="AI28" i="150" s="1"/>
  <c r="AF28" i="150"/>
  <c r="AH28" i="150" s="1"/>
  <c r="AE62" i="150"/>
  <c r="AG62" i="150" s="1"/>
  <c r="AI62" i="150" s="1"/>
  <c r="AF62" i="150"/>
  <c r="AH62" i="150" s="1"/>
  <c r="AE45" i="150"/>
  <c r="AG45" i="150" s="1"/>
  <c r="AI45" i="150" s="1"/>
  <c r="AF45" i="150"/>
  <c r="AH45" i="150" s="1"/>
  <c r="O17" i="141" l="1"/>
  <c r="P17" i="141" s="1"/>
  <c r="O16" i="141"/>
  <c r="P16" i="141" s="1"/>
  <c r="O38" i="141"/>
  <c r="P38" i="141" s="1"/>
  <c r="O63" i="141"/>
  <c r="P63" i="141" s="1"/>
  <c r="O35" i="141"/>
  <c r="P35" i="141" s="1"/>
  <c r="O26" i="141"/>
  <c r="P26" i="141" s="1"/>
  <c r="O32" i="141"/>
  <c r="P32" i="141" s="1"/>
  <c r="O40" i="141"/>
  <c r="P40" i="141" s="1"/>
  <c r="O64" i="141"/>
  <c r="P64" i="141" s="1"/>
  <c r="O36" i="141"/>
  <c r="P36" i="141" s="1"/>
  <c r="O46" i="141"/>
  <c r="P46" i="141" s="1"/>
  <c r="O52" i="141"/>
  <c r="P52" i="141" s="1"/>
  <c r="O24" i="141"/>
  <c r="P24" i="141" s="1"/>
  <c r="O30" i="141"/>
  <c r="P30" i="141" s="1"/>
  <c r="O28" i="141"/>
  <c r="P28" i="141" s="1"/>
  <c r="O62" i="141"/>
  <c r="P62" i="141" s="1"/>
  <c r="O20" i="141"/>
  <c r="P20" i="141" s="1"/>
  <c r="O25" i="141"/>
  <c r="P25" i="141" s="1"/>
  <c r="O47" i="141"/>
  <c r="P47" i="141" s="1"/>
  <c r="O41" i="141"/>
  <c r="P41" i="141" s="1"/>
  <c r="O54" i="141"/>
  <c r="P54" i="141" s="1"/>
  <c r="O65" i="141"/>
  <c r="P65" i="141" s="1"/>
  <c r="O39" i="141"/>
  <c r="P39" i="141" s="1"/>
  <c r="O60" i="141"/>
  <c r="P60" i="141" s="1"/>
  <c r="O58" i="141"/>
  <c r="P58" i="141" s="1"/>
  <c r="O29" i="141"/>
  <c r="P29" i="141" s="1"/>
  <c r="O27" i="141"/>
  <c r="P27" i="141" s="1"/>
  <c r="O33" i="141"/>
  <c r="P33" i="141" s="1"/>
  <c r="O50" i="141"/>
  <c r="P50" i="141" s="1"/>
  <c r="O34" i="141"/>
  <c r="P34" i="141" s="1"/>
  <c r="O51" i="141"/>
  <c r="P51" i="141" s="1"/>
  <c r="O56" i="141"/>
  <c r="P56" i="141" s="1"/>
  <c r="O44" i="141"/>
  <c r="P44" i="141" s="1"/>
  <c r="O43" i="141"/>
  <c r="P43" i="141" s="1"/>
  <c r="O57" i="141"/>
  <c r="P57" i="141" s="1"/>
  <c r="O22" i="141"/>
  <c r="P22" i="141" s="1"/>
  <c r="O23" i="141"/>
  <c r="P23" i="141" s="1"/>
  <c r="O42" i="141"/>
  <c r="P42" i="141" s="1"/>
  <c r="O45" i="141"/>
  <c r="P45" i="141" s="1"/>
  <c r="O37" i="141"/>
  <c r="P37" i="141" s="1"/>
  <c r="O61" i="141"/>
  <c r="P61" i="141" s="1"/>
  <c r="O19" i="141"/>
  <c r="P19" i="141" s="1"/>
  <c r="O21" i="141"/>
  <c r="P21" i="141" s="1"/>
  <c r="O48" i="141"/>
  <c r="P48" i="141" s="1"/>
  <c r="O31" i="141"/>
  <c r="P31" i="141" s="1"/>
  <c r="O53" i="141"/>
  <c r="P53" i="141" s="1"/>
  <c r="O55" i="141"/>
  <c r="P55" i="141" s="1"/>
  <c r="O49" i="141"/>
  <c r="P49" i="141" s="1"/>
  <c r="O59" i="141"/>
  <c r="P59" i="141" s="1"/>
  <c r="O18" i="141"/>
  <c r="P18" i="141" s="1"/>
  <c r="AF66" i="150"/>
  <c r="AF67" i="150" s="1"/>
  <c r="AG22" i="150" s="1"/>
  <c r="AH16" i="150"/>
  <c r="AG16" i="150"/>
  <c r="AH22" i="150"/>
  <c r="AC32" i="142"/>
  <c r="AC28" i="142"/>
  <c r="AC39" i="142"/>
  <c r="AC51" i="142"/>
  <c r="AC45" i="142"/>
  <c r="AC55" i="142"/>
  <c r="AC40" i="142"/>
  <c r="AC60" i="142"/>
  <c r="AC37" i="142"/>
  <c r="AC64" i="142"/>
  <c r="AC20" i="142"/>
  <c r="AC61" i="142"/>
  <c r="AC44" i="142"/>
  <c r="AC16" i="142"/>
  <c r="AC36" i="142"/>
  <c r="AC25" i="142"/>
  <c r="AC29" i="142"/>
  <c r="AC43" i="142"/>
  <c r="AC19" i="142"/>
  <c r="AC18" i="142"/>
  <c r="AC33" i="142"/>
  <c r="AC48" i="142"/>
  <c r="AC24" i="142"/>
  <c r="AC50" i="142"/>
  <c r="AC38" i="142"/>
  <c r="AC46" i="142"/>
  <c r="AC47" i="142"/>
  <c r="AC27" i="142"/>
  <c r="AC57" i="142"/>
  <c r="AC21" i="142"/>
  <c r="AC63" i="142"/>
  <c r="AC52" i="142"/>
  <c r="AC41" i="142"/>
  <c r="AC22" i="142"/>
  <c r="AC35" i="142"/>
  <c r="AC54" i="142"/>
  <c r="AC31" i="142"/>
  <c r="AC23" i="142"/>
  <c r="AC26" i="142"/>
  <c r="AC30" i="142"/>
  <c r="AC65" i="142"/>
  <c r="AC34" i="142"/>
  <c r="AC42" i="142"/>
  <c r="AC53" i="142"/>
  <c r="AC62" i="142"/>
  <c r="AC56" i="142"/>
  <c r="AC49" i="142"/>
  <c r="AC17" i="142"/>
  <c r="AC58" i="142"/>
  <c r="AC59" i="142"/>
  <c r="AC66" i="142" l="1"/>
  <c r="Q59" i="141"/>
  <c r="Q58" i="141"/>
  <c r="Q17" i="141"/>
  <c r="Q49" i="141"/>
  <c r="Q56" i="141"/>
  <c r="Q62" i="141"/>
  <c r="AH18" i="150"/>
  <c r="AG17" i="150"/>
  <c r="AH17" i="150"/>
  <c r="Q53" i="141"/>
  <c r="Q42" i="141"/>
  <c r="Q34" i="141"/>
  <c r="Q65" i="141"/>
  <c r="Q30" i="141"/>
  <c r="Q26" i="141"/>
  <c r="Q23" i="141"/>
  <c r="Q31" i="141"/>
  <c r="Q54" i="141"/>
  <c r="Q35" i="141"/>
  <c r="Q22" i="141"/>
  <c r="Q41" i="141"/>
  <c r="Q52" i="141"/>
  <c r="Q63" i="141"/>
  <c r="Q21" i="141"/>
  <c r="Q57" i="141"/>
  <c r="Q27" i="141"/>
  <c r="Q47" i="141"/>
  <c r="Q46" i="141"/>
  <c r="Q38" i="141"/>
  <c r="Q50" i="141"/>
  <c r="Q24" i="141"/>
  <c r="Q48" i="141"/>
  <c r="Q33" i="141"/>
  <c r="Q18" i="141"/>
  <c r="Q19" i="141"/>
  <c r="Q43" i="141"/>
  <c r="Q29" i="141"/>
  <c r="Q25" i="141"/>
  <c r="Q36" i="141"/>
  <c r="Q16" i="141"/>
  <c r="Q44" i="141"/>
  <c r="Q61" i="141"/>
  <c r="Q20" i="141"/>
  <c r="Q64" i="141"/>
  <c r="Q37" i="141"/>
  <c r="Q60" i="141"/>
  <c r="Q40" i="141"/>
  <c r="Q55" i="141"/>
  <c r="Q45" i="141"/>
  <c r="Q51" i="141"/>
  <c r="Q39" i="141"/>
  <c r="Q28" i="141"/>
  <c r="Q32" i="141"/>
  <c r="AG18" i="150"/>
  <c r="AD26" i="142"/>
  <c r="AD63" i="142"/>
  <c r="AD50" i="142"/>
  <c r="AD29" i="142"/>
  <c r="AD37" i="142"/>
  <c r="AD32" i="142"/>
  <c r="AD23" i="142"/>
  <c r="AD21" i="142"/>
  <c r="AD24" i="142"/>
  <c r="AD25" i="142"/>
  <c r="AD60" i="142"/>
  <c r="AD59" i="142"/>
  <c r="AD31" i="142"/>
  <c r="AD57" i="142"/>
  <c r="AD48" i="142"/>
  <c r="AD36" i="142"/>
  <c r="AD40" i="142"/>
  <c r="AD58" i="142"/>
  <c r="AD53" i="142"/>
  <c r="AD54" i="142"/>
  <c r="AD27" i="142"/>
  <c r="AD33" i="142"/>
  <c r="AD16" i="142"/>
  <c r="AD55" i="142"/>
  <c r="AD17" i="142"/>
  <c r="AD42" i="142"/>
  <c r="AD35" i="142"/>
  <c r="AD47" i="142"/>
  <c r="AD44" i="142"/>
  <c r="AD45" i="142"/>
  <c r="AD49" i="142"/>
  <c r="AD34" i="142"/>
  <c r="AD22" i="142"/>
  <c r="AD46" i="142"/>
  <c r="AD18" i="142"/>
  <c r="AD61" i="142"/>
  <c r="AD51" i="142"/>
  <c r="AD56" i="142"/>
  <c r="AD65" i="142"/>
  <c r="AD41" i="142"/>
  <c r="AD38" i="142"/>
  <c r="AD19" i="142"/>
  <c r="AD20" i="142"/>
  <c r="AD39" i="142"/>
  <c r="AD62" i="142"/>
  <c r="AD30" i="142"/>
  <c r="AD52" i="142"/>
  <c r="AD43" i="142"/>
  <c r="AD64" i="142"/>
  <c r="AD28" i="142"/>
  <c r="AJ28" i="142" l="1"/>
  <c r="AE28" i="142"/>
  <c r="AG28" i="142" s="1"/>
  <c r="AI28" i="142" s="1"/>
  <c r="AF28" i="142"/>
  <c r="AH28" i="142" s="1"/>
  <c r="AJ64" i="142"/>
  <c r="AF64" i="142"/>
  <c r="AH64" i="142" s="1"/>
  <c r="AE64" i="142"/>
  <c r="AG64" i="142" s="1"/>
  <c r="AI64" i="142" s="1"/>
  <c r="AJ43" i="142"/>
  <c r="AE43" i="142"/>
  <c r="AG43" i="142" s="1"/>
  <c r="AI43" i="142" s="1"/>
  <c r="AF43" i="142"/>
  <c r="AH43" i="142" s="1"/>
  <c r="AJ52" i="142"/>
  <c r="AF52" i="142"/>
  <c r="AH52" i="142" s="1"/>
  <c r="AE52" i="142"/>
  <c r="AG52" i="142" s="1"/>
  <c r="AI52" i="142" s="1"/>
  <c r="AJ30" i="142"/>
  <c r="AF30" i="142"/>
  <c r="AH30" i="142" s="1"/>
  <c r="AE30" i="142"/>
  <c r="AG30" i="142" s="1"/>
  <c r="AI30" i="142" s="1"/>
  <c r="AJ62" i="142"/>
  <c r="AE62" i="142"/>
  <c r="AG62" i="142" s="1"/>
  <c r="AI62" i="142" s="1"/>
  <c r="AF62" i="142"/>
  <c r="AH62" i="142" s="1"/>
  <c r="AJ39" i="142"/>
  <c r="AF39" i="142"/>
  <c r="AH39" i="142" s="1"/>
  <c r="AE39" i="142"/>
  <c r="AG39" i="142" s="1"/>
  <c r="AI39" i="142" s="1"/>
  <c r="AJ20" i="142"/>
  <c r="AE20" i="142"/>
  <c r="AG20" i="142" s="1"/>
  <c r="AI20" i="142" s="1"/>
  <c r="AF20" i="142"/>
  <c r="AH20" i="142" s="1"/>
  <c r="AJ19" i="142"/>
  <c r="AF19" i="142"/>
  <c r="AH19" i="142" s="1"/>
  <c r="AE19" i="142"/>
  <c r="AG19" i="142" s="1"/>
  <c r="AI19" i="142" s="1"/>
  <c r="AJ38" i="142"/>
  <c r="AE38" i="142"/>
  <c r="AG38" i="142" s="1"/>
  <c r="AI38" i="142" s="1"/>
  <c r="AF38" i="142"/>
  <c r="AH38" i="142" s="1"/>
  <c r="AJ41" i="142"/>
  <c r="AF41" i="142"/>
  <c r="AH41" i="142" s="1"/>
  <c r="AE41" i="142"/>
  <c r="AG41" i="142" s="1"/>
  <c r="AI41" i="142" s="1"/>
  <c r="AJ65" i="142"/>
  <c r="AF65" i="142"/>
  <c r="AH65" i="142" s="1"/>
  <c r="AE65" i="142"/>
  <c r="AG65" i="142" s="1"/>
  <c r="AI65" i="142" s="1"/>
  <c r="AJ56" i="142"/>
  <c r="AE56" i="142"/>
  <c r="AG56" i="142" s="1"/>
  <c r="AI56" i="142" s="1"/>
  <c r="AF56" i="142"/>
  <c r="AH56" i="142" s="1"/>
  <c r="AJ51" i="142"/>
  <c r="AF51" i="142"/>
  <c r="AH51" i="142" s="1"/>
  <c r="AE51" i="142"/>
  <c r="AG51" i="142" s="1"/>
  <c r="AI51" i="142" s="1"/>
  <c r="AJ61" i="142"/>
  <c r="AE61" i="142"/>
  <c r="AG61" i="142" s="1"/>
  <c r="AI61" i="142" s="1"/>
  <c r="AF61" i="142"/>
  <c r="AH61" i="142" s="1"/>
  <c r="AJ18" i="142"/>
  <c r="AF18" i="142"/>
  <c r="AH18" i="142" s="1"/>
  <c r="AE18" i="142"/>
  <c r="AG18" i="142" s="1"/>
  <c r="AI18" i="142" s="1"/>
  <c r="AJ46" i="142"/>
  <c r="AF46" i="142"/>
  <c r="AH46" i="142" s="1"/>
  <c r="AE46" i="142"/>
  <c r="AG46" i="142" s="1"/>
  <c r="AI46" i="142" s="1"/>
  <c r="AJ22" i="142"/>
  <c r="AE22" i="142"/>
  <c r="AG22" i="142" s="1"/>
  <c r="AI22" i="142" s="1"/>
  <c r="AF22" i="142"/>
  <c r="AH22" i="142" s="1"/>
  <c r="AJ34" i="142"/>
  <c r="AE34" i="142"/>
  <c r="AG34" i="142" s="1"/>
  <c r="AI34" i="142" s="1"/>
  <c r="AF34" i="142"/>
  <c r="AH34" i="142" s="1"/>
  <c r="AJ49" i="142"/>
  <c r="AF49" i="142"/>
  <c r="AH49" i="142" s="1"/>
  <c r="AE49" i="142"/>
  <c r="AG49" i="142" s="1"/>
  <c r="AI49" i="142" s="1"/>
  <c r="AJ45" i="142"/>
  <c r="AE45" i="142"/>
  <c r="AG45" i="142" s="1"/>
  <c r="AI45" i="142" s="1"/>
  <c r="AF45" i="142"/>
  <c r="AH45" i="142" s="1"/>
  <c r="AJ44" i="142"/>
  <c r="AE44" i="142"/>
  <c r="AG44" i="142" s="1"/>
  <c r="AI44" i="142" s="1"/>
  <c r="AF44" i="142"/>
  <c r="AH44" i="142" s="1"/>
  <c r="AJ47" i="142"/>
  <c r="AE47" i="142"/>
  <c r="AG47" i="142" s="1"/>
  <c r="AI47" i="142" s="1"/>
  <c r="AF47" i="142"/>
  <c r="AH47" i="142" s="1"/>
  <c r="AJ35" i="142"/>
  <c r="AF35" i="142"/>
  <c r="AH35" i="142" s="1"/>
  <c r="AE35" i="142"/>
  <c r="AG35" i="142" s="1"/>
  <c r="AI35" i="142" s="1"/>
  <c r="AJ42" i="142"/>
  <c r="AF42" i="142"/>
  <c r="AH42" i="142" s="1"/>
  <c r="AE42" i="142"/>
  <c r="AG42" i="142" s="1"/>
  <c r="AI42" i="142" s="1"/>
  <c r="AJ17" i="142"/>
  <c r="AE17" i="142"/>
  <c r="AG17" i="142" s="1"/>
  <c r="AI17" i="142" s="1"/>
  <c r="AF17" i="142"/>
  <c r="AH17" i="142" s="1"/>
  <c r="AJ55" i="142"/>
  <c r="AE55" i="142"/>
  <c r="AG55" i="142" s="1"/>
  <c r="AI55" i="142" s="1"/>
  <c r="AF55" i="142"/>
  <c r="AH55" i="142" s="1"/>
  <c r="AJ16" i="142"/>
  <c r="AD66" i="142"/>
  <c r="AE16" i="142"/>
  <c r="AG16" i="142" s="1"/>
  <c r="AI16" i="142" s="1"/>
  <c r="AF16" i="142"/>
  <c r="AJ33" i="142"/>
  <c r="AF33" i="142"/>
  <c r="AH33" i="142" s="1"/>
  <c r="AE33" i="142"/>
  <c r="AG33" i="142" s="1"/>
  <c r="AI33" i="142" s="1"/>
  <c r="AJ27" i="142"/>
  <c r="AE27" i="142"/>
  <c r="AG27" i="142" s="1"/>
  <c r="AI27" i="142" s="1"/>
  <c r="AF27" i="142"/>
  <c r="AH27" i="142" s="1"/>
  <c r="AJ54" i="142"/>
  <c r="AE54" i="142"/>
  <c r="AG54" i="142" s="1"/>
  <c r="AI54" i="142" s="1"/>
  <c r="AF54" i="142"/>
  <c r="AH54" i="142" s="1"/>
  <c r="AJ53" i="142"/>
  <c r="AF53" i="142"/>
  <c r="AH53" i="142" s="1"/>
  <c r="AE53" i="142"/>
  <c r="AG53" i="142" s="1"/>
  <c r="AI53" i="142" s="1"/>
  <c r="AJ58" i="142"/>
  <c r="AF58" i="142"/>
  <c r="AH58" i="142" s="1"/>
  <c r="AE58" i="142"/>
  <c r="AG58" i="142" s="1"/>
  <c r="AI58" i="142" s="1"/>
  <c r="AJ40" i="142"/>
  <c r="AE40" i="142"/>
  <c r="AG40" i="142" s="1"/>
  <c r="AI40" i="142" s="1"/>
  <c r="AF40" i="142"/>
  <c r="AH40" i="142" s="1"/>
  <c r="AJ36" i="142"/>
  <c r="AE36" i="142"/>
  <c r="AG36" i="142" s="1"/>
  <c r="AI36" i="142" s="1"/>
  <c r="AF36" i="142"/>
  <c r="AH36" i="142" s="1"/>
  <c r="AJ48" i="142"/>
  <c r="AF48" i="142"/>
  <c r="AH48" i="142" s="1"/>
  <c r="AE48" i="142"/>
  <c r="AG48" i="142" s="1"/>
  <c r="AI48" i="142" s="1"/>
  <c r="AJ57" i="142"/>
  <c r="AE57" i="142"/>
  <c r="AG57" i="142" s="1"/>
  <c r="AI57" i="142" s="1"/>
  <c r="AF57" i="142"/>
  <c r="AH57" i="142" s="1"/>
  <c r="AJ31" i="142"/>
  <c r="AF31" i="142"/>
  <c r="AH31" i="142" s="1"/>
  <c r="AE31" i="142"/>
  <c r="AG31" i="142" s="1"/>
  <c r="AI31" i="142" s="1"/>
  <c r="AJ59" i="142"/>
  <c r="AE59" i="142"/>
  <c r="AG59" i="142" s="1"/>
  <c r="AI59" i="142" s="1"/>
  <c r="AF59" i="142"/>
  <c r="AH59" i="142" s="1"/>
  <c r="AJ60" i="142"/>
  <c r="AE60" i="142"/>
  <c r="AG60" i="142" s="1"/>
  <c r="AI60" i="142" s="1"/>
  <c r="AF60" i="142"/>
  <c r="AH60" i="142" s="1"/>
  <c r="AJ25" i="142"/>
  <c r="AE25" i="142"/>
  <c r="AG25" i="142" s="1"/>
  <c r="AI25" i="142" s="1"/>
  <c r="AF25" i="142"/>
  <c r="AH25" i="142" s="1"/>
  <c r="AJ24" i="142"/>
  <c r="AE24" i="142"/>
  <c r="AG24" i="142" s="1"/>
  <c r="AI24" i="142" s="1"/>
  <c r="AF24" i="142"/>
  <c r="AH24" i="142" s="1"/>
  <c r="AJ21" i="142"/>
  <c r="AF21" i="142"/>
  <c r="AH21" i="142" s="1"/>
  <c r="AE21" i="142"/>
  <c r="AG21" i="142" s="1"/>
  <c r="AI21" i="142" s="1"/>
  <c r="AJ23" i="142"/>
  <c r="AE23" i="142"/>
  <c r="AG23" i="142" s="1"/>
  <c r="AI23" i="142" s="1"/>
  <c r="AF23" i="142"/>
  <c r="AH23" i="142" s="1"/>
  <c r="AJ32" i="142"/>
  <c r="AE32" i="142"/>
  <c r="AG32" i="142" s="1"/>
  <c r="AI32" i="142" s="1"/>
  <c r="AF32" i="142"/>
  <c r="AH32" i="142" s="1"/>
  <c r="AJ37" i="142"/>
  <c r="AF37" i="142"/>
  <c r="AH37" i="142" s="1"/>
  <c r="AE37" i="142"/>
  <c r="AG37" i="142" s="1"/>
  <c r="AI37" i="142" s="1"/>
  <c r="AJ29" i="142"/>
  <c r="AF29" i="142"/>
  <c r="AH29" i="142" s="1"/>
  <c r="AE29" i="142"/>
  <c r="AG29" i="142" s="1"/>
  <c r="AI29" i="142" s="1"/>
  <c r="AJ50" i="142"/>
  <c r="AE50" i="142"/>
  <c r="AG50" i="142" s="1"/>
  <c r="AI50" i="142" s="1"/>
  <c r="AF50" i="142"/>
  <c r="AH50" i="142" s="1"/>
  <c r="AJ63" i="142"/>
  <c r="AE63" i="142"/>
  <c r="AG63" i="142" s="1"/>
  <c r="AI63" i="142" s="1"/>
  <c r="AF63" i="142"/>
  <c r="AH63" i="142" s="1"/>
  <c r="AJ26" i="142"/>
  <c r="AE26" i="142"/>
  <c r="AG26" i="142" s="1"/>
  <c r="AI26" i="142" s="1"/>
  <c r="AF26" i="142"/>
  <c r="AH26" i="142" s="1"/>
  <c r="R28" i="142"/>
  <c r="R64" i="142"/>
  <c r="R43" i="142"/>
  <c r="R52" i="142"/>
  <c r="R30" i="142"/>
  <c r="R62" i="142"/>
  <c r="R39" i="142"/>
  <c r="R20" i="142"/>
  <c r="R19" i="142"/>
  <c r="R38" i="142"/>
  <c r="R41" i="142"/>
  <c r="R65" i="142"/>
  <c r="R56" i="142"/>
  <c r="R51" i="142"/>
  <c r="R61" i="142"/>
  <c r="K12" i="21"/>
  <c r="R18" i="142"/>
  <c r="R46" i="142"/>
  <c r="R22" i="142"/>
  <c r="R34" i="142"/>
  <c r="R49" i="142"/>
  <c r="R45" i="142"/>
  <c r="R44" i="142"/>
  <c r="R47" i="142"/>
  <c r="R35" i="142"/>
  <c r="R42" i="142"/>
  <c r="R17" i="142"/>
  <c r="R55" i="142"/>
  <c r="R66" i="141"/>
  <c r="R67" i="141" s="1"/>
  <c r="F67" i="142" s="1"/>
  <c r="P67" i="142" s="1"/>
  <c r="R16" i="142"/>
  <c r="R33" i="142"/>
  <c r="R27" i="142"/>
  <c r="R54" i="142"/>
  <c r="R53" i="142"/>
  <c r="R58" i="142"/>
  <c r="R40" i="142"/>
  <c r="R36" i="142"/>
  <c r="R48" i="142"/>
  <c r="R57" i="142"/>
  <c r="R31" i="142"/>
  <c r="R59" i="142"/>
  <c r="R60" i="142"/>
  <c r="R25" i="142"/>
  <c r="R24" i="142"/>
  <c r="R21" i="142"/>
  <c r="R23" i="142"/>
  <c r="R32" i="142"/>
  <c r="R37" i="142"/>
  <c r="R29" i="142"/>
  <c r="R50" i="142"/>
  <c r="R63" i="142"/>
  <c r="R26" i="142"/>
  <c r="AF66" i="142" l="1"/>
  <c r="AF67" i="142" s="1"/>
  <c r="AH16" i="142"/>
  <c r="O20" i="142"/>
  <c r="P20" i="142" s="1"/>
  <c r="O63" i="142"/>
  <c r="P63" i="142" s="1"/>
  <c r="O61" i="142"/>
  <c r="P61" i="142" s="1"/>
  <c r="O62" i="142"/>
  <c r="P62" i="142" s="1"/>
  <c r="O36" i="142"/>
  <c r="P36" i="142" s="1"/>
  <c r="O33" i="142"/>
  <c r="P33" i="142" s="1"/>
  <c r="O46" i="142"/>
  <c r="P46" i="142" s="1"/>
  <c r="O65" i="142"/>
  <c r="P65" i="142" s="1"/>
  <c r="O60" i="142"/>
  <c r="P60" i="142" s="1"/>
  <c r="O52" i="142"/>
  <c r="P52" i="142" s="1"/>
  <c r="O56" i="142"/>
  <c r="P56" i="142" s="1"/>
  <c r="O64" i="142"/>
  <c r="P64" i="142" s="1"/>
  <c r="O58" i="142"/>
  <c r="P58" i="142" s="1"/>
  <c r="O55" i="142"/>
  <c r="P55" i="142" s="1"/>
  <c r="O44" i="142"/>
  <c r="P44" i="142" s="1"/>
  <c r="O16" i="142"/>
  <c r="P16" i="142" s="1"/>
  <c r="O45" i="142"/>
  <c r="P45" i="142" s="1"/>
  <c r="O41" i="142"/>
  <c r="P41" i="142" s="1"/>
  <c r="O31" i="142"/>
  <c r="P31" i="142" s="1"/>
  <c r="O25" i="142"/>
  <c r="P25" i="142" s="1"/>
  <c r="O23" i="142"/>
  <c r="P23" i="142" s="1"/>
  <c r="O39" i="142"/>
  <c r="P39" i="142" s="1"/>
  <c r="O48" i="142"/>
  <c r="P48" i="142" s="1"/>
  <c r="O19" i="142"/>
  <c r="P19" i="142" s="1"/>
  <c r="O29" i="142"/>
  <c r="P29" i="142" s="1"/>
  <c r="O30" i="142"/>
  <c r="P30" i="142" s="1"/>
  <c r="O22" i="142"/>
  <c r="P22" i="142" s="1"/>
  <c r="O57" i="142"/>
  <c r="P57" i="142" s="1"/>
  <c r="O24" i="142"/>
  <c r="P24" i="142" s="1"/>
  <c r="O17" i="142"/>
  <c r="P17" i="142" s="1"/>
  <c r="O26" i="142"/>
  <c r="P26" i="142" s="1"/>
  <c r="O34" i="142"/>
  <c r="P34" i="142" s="1"/>
  <c r="O50" i="142"/>
  <c r="P50" i="142" s="1"/>
  <c r="O42" i="142"/>
  <c r="P42" i="142" s="1"/>
  <c r="O49" i="142"/>
  <c r="P49" i="142" s="1"/>
  <c r="O40" i="142"/>
  <c r="P40" i="142" s="1"/>
  <c r="O27" i="142"/>
  <c r="P27" i="142" s="1"/>
  <c r="O53" i="142"/>
  <c r="P53" i="142" s="1"/>
  <c r="O32" i="142"/>
  <c r="P32" i="142" s="1"/>
  <c r="O28" i="142"/>
  <c r="P28" i="142" s="1"/>
  <c r="O18" i="142"/>
  <c r="P18" i="142" s="1"/>
  <c r="O51" i="142"/>
  <c r="P51" i="142" s="1"/>
  <c r="O54" i="142"/>
  <c r="P54" i="142" s="1"/>
  <c r="O37" i="142"/>
  <c r="P37" i="142" s="1"/>
  <c r="O47" i="142"/>
  <c r="P47" i="142" s="1"/>
  <c r="O43" i="142"/>
  <c r="P43" i="142" s="1"/>
  <c r="O38" i="142"/>
  <c r="P38" i="142" s="1"/>
  <c r="O21" i="142"/>
  <c r="P21" i="142" s="1"/>
  <c r="O35" i="142"/>
  <c r="P35" i="142" s="1"/>
  <c r="O59" i="142"/>
  <c r="P59" i="142" s="1"/>
  <c r="AI66" i="142"/>
  <c r="AI67" i="142" s="1"/>
  <c r="AC20" i="143"/>
  <c r="AC60" i="143"/>
  <c r="AC45" i="143"/>
  <c r="AC29" i="143"/>
  <c r="AC50" i="143"/>
  <c r="AC18" i="143"/>
  <c r="AC35" i="143"/>
  <c r="AC30" i="143"/>
  <c r="AC51" i="143"/>
  <c r="AC63" i="143"/>
  <c r="AC52" i="143"/>
  <c r="AC41" i="143"/>
  <c r="AC42" i="143"/>
  <c r="AC59" i="143"/>
  <c r="AC28" i="143"/>
  <c r="AC61" i="143"/>
  <c r="AC56" i="143"/>
  <c r="AC31" i="143"/>
  <c r="AC22" i="143"/>
  <c r="AC49" i="143"/>
  <c r="AC54" i="143"/>
  <c r="AC62" i="143"/>
  <c r="AC64" i="143"/>
  <c r="AC25" i="143"/>
  <c r="AC57" i="143"/>
  <c r="AC40" i="143"/>
  <c r="AC37" i="143"/>
  <c r="AC65" i="143"/>
  <c r="AC19" i="143"/>
  <c r="AC36" i="143"/>
  <c r="AC58" i="143"/>
  <c r="AC23" i="143"/>
  <c r="AC24" i="143"/>
  <c r="AC27" i="143"/>
  <c r="AC47" i="143"/>
  <c r="AC43" i="143"/>
  <c r="AC16" i="143"/>
  <c r="AC21" i="143"/>
  <c r="AC33" i="143"/>
  <c r="AC55" i="143"/>
  <c r="AC39" i="143"/>
  <c r="AC17" i="143"/>
  <c r="AC53" i="143"/>
  <c r="AC46" i="143"/>
  <c r="AC44" i="143"/>
  <c r="AC48" i="143"/>
  <c r="AC26" i="143"/>
  <c r="AC32" i="143"/>
  <c r="AC38" i="143"/>
  <c r="AC34" i="143"/>
  <c r="AC66" i="143" l="1"/>
  <c r="Q34" i="142"/>
  <c r="Q38" i="142"/>
  <c r="Q32" i="142"/>
  <c r="Q26" i="142"/>
  <c r="Q48" i="142"/>
  <c r="Q44" i="142"/>
  <c r="Q46" i="142"/>
  <c r="Q53" i="142"/>
  <c r="Q17" i="142"/>
  <c r="Q39" i="142"/>
  <c r="Q55" i="142"/>
  <c r="Q33" i="142"/>
  <c r="Q21" i="142"/>
  <c r="Q16" i="142"/>
  <c r="Q43" i="142"/>
  <c r="Q47" i="142"/>
  <c r="Q27" i="142"/>
  <c r="Q24" i="142"/>
  <c r="Q23" i="142"/>
  <c r="Q58" i="142"/>
  <c r="Q36" i="142"/>
  <c r="Q19" i="142"/>
  <c r="Q65" i="142"/>
  <c r="Q37" i="142"/>
  <c r="Q40" i="142"/>
  <c r="Q57" i="142"/>
  <c r="Q25" i="142"/>
  <c r="Q64" i="142"/>
  <c r="Q62" i="142"/>
  <c r="Q54" i="142"/>
  <c r="Q49" i="142"/>
  <c r="Q22" i="142"/>
  <c r="Q31" i="142"/>
  <c r="Q56" i="142"/>
  <c r="Q61" i="142"/>
  <c r="Q28" i="142"/>
  <c r="Q59" i="142"/>
  <c r="Q42" i="142"/>
  <c r="Q41" i="142"/>
  <c r="Q52" i="142"/>
  <c r="Q63" i="142"/>
  <c r="Q51" i="142"/>
  <c r="Q30" i="142"/>
  <c r="Q35" i="142"/>
  <c r="Q18" i="142"/>
  <c r="Q50" i="142"/>
  <c r="Q29" i="142"/>
  <c r="Q45" i="142"/>
  <c r="Q60" i="142"/>
  <c r="Q20" i="142"/>
  <c r="AD26" i="143"/>
  <c r="AD33" i="143"/>
  <c r="AD58" i="143"/>
  <c r="AD64" i="143"/>
  <c r="AD28" i="143"/>
  <c r="AD35" i="143"/>
  <c r="AD62" i="143"/>
  <c r="AD44" i="143"/>
  <c r="AD16" i="143"/>
  <c r="AD19" i="143"/>
  <c r="AD54" i="143"/>
  <c r="AD42" i="143"/>
  <c r="AD50" i="143"/>
  <c r="AD27" i="143"/>
  <c r="AD60" i="143"/>
  <c r="AD59" i="143"/>
  <c r="AD46" i="143"/>
  <c r="AD43" i="143"/>
  <c r="AD65" i="143"/>
  <c r="AD49" i="143"/>
  <c r="AD41" i="143"/>
  <c r="AD29" i="143"/>
  <c r="AD53" i="143"/>
  <c r="AD37" i="143"/>
  <c r="AD22" i="143"/>
  <c r="AD52" i="143"/>
  <c r="AD45" i="143"/>
  <c r="AD17" i="143"/>
  <c r="AD40" i="143"/>
  <c r="AD63" i="143"/>
  <c r="AD36" i="143"/>
  <c r="AD47" i="143"/>
  <c r="AD34" i="143"/>
  <c r="AD31" i="143"/>
  <c r="AD48" i="143"/>
  <c r="AD18" i="143"/>
  <c r="AD38" i="143"/>
  <c r="AD39" i="143"/>
  <c r="AD24" i="143"/>
  <c r="AD57" i="143"/>
  <c r="AD56" i="143"/>
  <c r="AD51" i="143"/>
  <c r="AD20" i="143"/>
  <c r="AD32" i="143"/>
  <c r="AD55" i="143"/>
  <c r="AD23" i="143"/>
  <c r="AD25" i="143"/>
  <c r="AD61" i="143"/>
  <c r="AD30" i="143"/>
  <c r="AD21" i="143"/>
  <c r="AJ21" i="143" l="1"/>
  <c r="AE21" i="143"/>
  <c r="AG21" i="143" s="1"/>
  <c r="AI21" i="143" s="1"/>
  <c r="AF21" i="143"/>
  <c r="AH21" i="143" s="1"/>
  <c r="AJ30" i="143"/>
  <c r="AE30" i="143"/>
  <c r="AG30" i="143" s="1"/>
  <c r="AI30" i="143" s="1"/>
  <c r="AF30" i="143"/>
  <c r="AH30" i="143" s="1"/>
  <c r="AJ61" i="143"/>
  <c r="AF61" i="143"/>
  <c r="AH61" i="143" s="1"/>
  <c r="AE61" i="143"/>
  <c r="AG61" i="143" s="1"/>
  <c r="AI61" i="143" s="1"/>
  <c r="AJ25" i="143"/>
  <c r="AE25" i="143"/>
  <c r="AG25" i="143" s="1"/>
  <c r="AI25" i="143" s="1"/>
  <c r="AF25" i="143"/>
  <c r="AH25" i="143" s="1"/>
  <c r="AJ23" i="143"/>
  <c r="AE23" i="143"/>
  <c r="AG23" i="143" s="1"/>
  <c r="AI23" i="143" s="1"/>
  <c r="AF23" i="143"/>
  <c r="AH23" i="143" s="1"/>
  <c r="AJ55" i="143"/>
  <c r="AF55" i="143"/>
  <c r="AH55" i="143" s="1"/>
  <c r="AE55" i="143"/>
  <c r="AG55" i="143" s="1"/>
  <c r="AI55" i="143" s="1"/>
  <c r="AJ32" i="143"/>
  <c r="AF32" i="143"/>
  <c r="AH32" i="143" s="1"/>
  <c r="AE32" i="143"/>
  <c r="AG32" i="143" s="1"/>
  <c r="AI32" i="143" s="1"/>
  <c r="AJ20" i="143"/>
  <c r="AF20" i="143"/>
  <c r="AH20" i="143" s="1"/>
  <c r="AE20" i="143"/>
  <c r="AG20" i="143" s="1"/>
  <c r="AI20" i="143" s="1"/>
  <c r="AJ51" i="143"/>
  <c r="AF51" i="143"/>
  <c r="AH51" i="143" s="1"/>
  <c r="AE51" i="143"/>
  <c r="AG51" i="143" s="1"/>
  <c r="AI51" i="143" s="1"/>
  <c r="AJ56" i="143"/>
  <c r="AF56" i="143"/>
  <c r="AH56" i="143" s="1"/>
  <c r="AE56" i="143"/>
  <c r="AG56" i="143" s="1"/>
  <c r="AI56" i="143" s="1"/>
  <c r="AJ57" i="143"/>
  <c r="AF57" i="143"/>
  <c r="AH57" i="143" s="1"/>
  <c r="AE57" i="143"/>
  <c r="AG57" i="143" s="1"/>
  <c r="AI57" i="143" s="1"/>
  <c r="AJ24" i="143"/>
  <c r="AF24" i="143"/>
  <c r="AH24" i="143" s="1"/>
  <c r="AE24" i="143"/>
  <c r="AG24" i="143" s="1"/>
  <c r="AI24" i="143" s="1"/>
  <c r="AJ39" i="143"/>
  <c r="AE39" i="143"/>
  <c r="AG39" i="143" s="1"/>
  <c r="AI39" i="143" s="1"/>
  <c r="AF39" i="143"/>
  <c r="AH39" i="143" s="1"/>
  <c r="AJ38" i="143"/>
  <c r="AE38" i="143"/>
  <c r="AG38" i="143" s="1"/>
  <c r="AI38" i="143" s="1"/>
  <c r="AF38" i="143"/>
  <c r="AH38" i="143" s="1"/>
  <c r="AJ18" i="143"/>
  <c r="AF18" i="143"/>
  <c r="AH18" i="143" s="1"/>
  <c r="AE18" i="143"/>
  <c r="AG18" i="143" s="1"/>
  <c r="AI18" i="143" s="1"/>
  <c r="AJ48" i="143"/>
  <c r="AE48" i="143"/>
  <c r="AG48" i="143" s="1"/>
  <c r="AI48" i="143" s="1"/>
  <c r="AF48" i="143"/>
  <c r="AH48" i="143" s="1"/>
  <c r="AJ31" i="143"/>
  <c r="AE31" i="143"/>
  <c r="AG31" i="143" s="1"/>
  <c r="AI31" i="143" s="1"/>
  <c r="AF31" i="143"/>
  <c r="AH31" i="143" s="1"/>
  <c r="AJ34" i="143"/>
  <c r="AE34" i="143"/>
  <c r="AG34" i="143" s="1"/>
  <c r="AI34" i="143" s="1"/>
  <c r="AF34" i="143"/>
  <c r="AH34" i="143" s="1"/>
  <c r="AJ47" i="143"/>
  <c r="AF47" i="143"/>
  <c r="AH47" i="143" s="1"/>
  <c r="AE47" i="143"/>
  <c r="AG47" i="143" s="1"/>
  <c r="AI47" i="143" s="1"/>
  <c r="AJ36" i="143"/>
  <c r="AF36" i="143"/>
  <c r="AH36" i="143" s="1"/>
  <c r="AE36" i="143"/>
  <c r="AG36" i="143" s="1"/>
  <c r="AI36" i="143" s="1"/>
  <c r="AJ63" i="143"/>
  <c r="AF63" i="143"/>
  <c r="AH63" i="143" s="1"/>
  <c r="AE63" i="143"/>
  <c r="AG63" i="143" s="1"/>
  <c r="AI63" i="143" s="1"/>
  <c r="AJ40" i="143"/>
  <c r="AF40" i="143"/>
  <c r="AH40" i="143" s="1"/>
  <c r="AE40" i="143"/>
  <c r="AG40" i="143" s="1"/>
  <c r="AI40" i="143" s="1"/>
  <c r="AJ17" i="143"/>
  <c r="AE17" i="143"/>
  <c r="AG17" i="143" s="1"/>
  <c r="AI17" i="143" s="1"/>
  <c r="AF17" i="143"/>
  <c r="AH17" i="143" s="1"/>
  <c r="AJ45" i="143"/>
  <c r="AF45" i="143"/>
  <c r="AH45" i="143" s="1"/>
  <c r="AE45" i="143"/>
  <c r="AG45" i="143" s="1"/>
  <c r="AI45" i="143" s="1"/>
  <c r="AJ52" i="143"/>
  <c r="AE52" i="143"/>
  <c r="AG52" i="143" s="1"/>
  <c r="AI52" i="143" s="1"/>
  <c r="AF52" i="143"/>
  <c r="AH52" i="143" s="1"/>
  <c r="AJ22" i="143"/>
  <c r="AF22" i="143"/>
  <c r="AH22" i="143" s="1"/>
  <c r="AE22" i="143"/>
  <c r="AG22" i="143" s="1"/>
  <c r="AI22" i="143" s="1"/>
  <c r="AJ37" i="143"/>
  <c r="AE37" i="143"/>
  <c r="AG37" i="143" s="1"/>
  <c r="AI37" i="143" s="1"/>
  <c r="AF37" i="143"/>
  <c r="AH37" i="143" s="1"/>
  <c r="AJ53" i="143"/>
  <c r="AF53" i="143"/>
  <c r="AH53" i="143" s="1"/>
  <c r="AE53" i="143"/>
  <c r="AG53" i="143" s="1"/>
  <c r="AI53" i="143" s="1"/>
  <c r="AJ29" i="143"/>
  <c r="AE29" i="143"/>
  <c r="AG29" i="143" s="1"/>
  <c r="AI29" i="143" s="1"/>
  <c r="AF29" i="143"/>
  <c r="AH29" i="143" s="1"/>
  <c r="AJ41" i="143"/>
  <c r="AE41" i="143"/>
  <c r="AG41" i="143" s="1"/>
  <c r="AI41" i="143" s="1"/>
  <c r="AF41" i="143"/>
  <c r="AH41" i="143" s="1"/>
  <c r="AJ49" i="143"/>
  <c r="AE49" i="143"/>
  <c r="AG49" i="143" s="1"/>
  <c r="AI49" i="143" s="1"/>
  <c r="AF49" i="143"/>
  <c r="AH49" i="143" s="1"/>
  <c r="AJ65" i="143"/>
  <c r="AF65" i="143"/>
  <c r="AH65" i="143" s="1"/>
  <c r="AE65" i="143"/>
  <c r="AG65" i="143" s="1"/>
  <c r="AI65" i="143" s="1"/>
  <c r="AJ43" i="143"/>
  <c r="AF43" i="143"/>
  <c r="AH43" i="143" s="1"/>
  <c r="AE43" i="143"/>
  <c r="AG43" i="143" s="1"/>
  <c r="AI43" i="143" s="1"/>
  <c r="AJ46" i="143"/>
  <c r="AE46" i="143"/>
  <c r="AG46" i="143" s="1"/>
  <c r="AI46" i="143" s="1"/>
  <c r="AF46" i="143"/>
  <c r="AH46" i="143" s="1"/>
  <c r="AJ59" i="143"/>
  <c r="AF59" i="143"/>
  <c r="AH59" i="143" s="1"/>
  <c r="AE59" i="143"/>
  <c r="AG59" i="143" s="1"/>
  <c r="AI59" i="143" s="1"/>
  <c r="AJ60" i="143"/>
  <c r="AE60" i="143"/>
  <c r="AG60" i="143" s="1"/>
  <c r="AI60" i="143" s="1"/>
  <c r="AF60" i="143"/>
  <c r="AH60" i="143" s="1"/>
  <c r="AJ27" i="143"/>
  <c r="AE27" i="143"/>
  <c r="AG27" i="143" s="1"/>
  <c r="AI27" i="143" s="1"/>
  <c r="AF27" i="143"/>
  <c r="AH27" i="143" s="1"/>
  <c r="AJ50" i="143"/>
  <c r="AE50" i="143"/>
  <c r="AG50" i="143" s="1"/>
  <c r="AI50" i="143" s="1"/>
  <c r="AF50" i="143"/>
  <c r="AH50" i="143" s="1"/>
  <c r="AJ42" i="143"/>
  <c r="AF42" i="143"/>
  <c r="AH42" i="143" s="1"/>
  <c r="AE42" i="143"/>
  <c r="AG42" i="143" s="1"/>
  <c r="AI42" i="143" s="1"/>
  <c r="AJ54" i="143"/>
  <c r="AF54" i="143"/>
  <c r="AH54" i="143" s="1"/>
  <c r="AE54" i="143"/>
  <c r="AG54" i="143" s="1"/>
  <c r="AI54" i="143" s="1"/>
  <c r="AJ19" i="143"/>
  <c r="AF19" i="143"/>
  <c r="AH19" i="143" s="1"/>
  <c r="AE19" i="143"/>
  <c r="AG19" i="143" s="1"/>
  <c r="AI19" i="143" s="1"/>
  <c r="AD66" i="143"/>
  <c r="AJ16" i="143"/>
  <c r="AE16" i="143"/>
  <c r="AG16" i="143" s="1"/>
  <c r="AI16" i="143" s="1"/>
  <c r="AF16" i="143"/>
  <c r="AJ44" i="143"/>
  <c r="AE44" i="143"/>
  <c r="AG44" i="143" s="1"/>
  <c r="AI44" i="143" s="1"/>
  <c r="AF44" i="143"/>
  <c r="AH44" i="143" s="1"/>
  <c r="AJ62" i="143"/>
  <c r="AF62" i="143"/>
  <c r="AH62" i="143" s="1"/>
  <c r="AE62" i="143"/>
  <c r="AG62" i="143" s="1"/>
  <c r="AI62" i="143" s="1"/>
  <c r="AJ35" i="143"/>
  <c r="AF35" i="143"/>
  <c r="AH35" i="143" s="1"/>
  <c r="AE35" i="143"/>
  <c r="AG35" i="143" s="1"/>
  <c r="AI35" i="143" s="1"/>
  <c r="AJ28" i="143"/>
  <c r="AF28" i="143"/>
  <c r="AH28" i="143" s="1"/>
  <c r="AE28" i="143"/>
  <c r="AG28" i="143" s="1"/>
  <c r="AI28" i="143" s="1"/>
  <c r="AJ64" i="143"/>
  <c r="AE64" i="143"/>
  <c r="AG64" i="143" s="1"/>
  <c r="AI64" i="143" s="1"/>
  <c r="AF64" i="143"/>
  <c r="AH64" i="143" s="1"/>
  <c r="AJ58" i="143"/>
  <c r="AE58" i="143"/>
  <c r="AG58" i="143" s="1"/>
  <c r="AI58" i="143" s="1"/>
  <c r="AF58" i="143"/>
  <c r="AH58" i="143" s="1"/>
  <c r="AJ33" i="143"/>
  <c r="AF33" i="143"/>
  <c r="AH33" i="143" s="1"/>
  <c r="AE33" i="143"/>
  <c r="AG33" i="143" s="1"/>
  <c r="AI33" i="143" s="1"/>
  <c r="AJ26" i="143"/>
  <c r="AE26" i="143"/>
  <c r="AG26" i="143" s="1"/>
  <c r="AI26" i="143" s="1"/>
  <c r="AF26" i="143"/>
  <c r="AH26" i="143" s="1"/>
  <c r="R21" i="143"/>
  <c r="R30" i="143"/>
  <c r="R61" i="143"/>
  <c r="R25" i="143"/>
  <c r="R23" i="143"/>
  <c r="R55" i="143"/>
  <c r="R32" i="143"/>
  <c r="R20" i="143"/>
  <c r="R51" i="143"/>
  <c r="R56" i="143"/>
  <c r="R57" i="143"/>
  <c r="R24" i="143"/>
  <c r="R39" i="143"/>
  <c r="R38" i="143"/>
  <c r="K13" i="21"/>
  <c r="R18" i="143"/>
  <c r="R48" i="143"/>
  <c r="R31" i="143"/>
  <c r="R34" i="143"/>
  <c r="R47" i="143"/>
  <c r="R36" i="143"/>
  <c r="R63" i="143"/>
  <c r="R40" i="143"/>
  <c r="R17" i="143"/>
  <c r="R45" i="143"/>
  <c r="R52" i="143"/>
  <c r="R22" i="143"/>
  <c r="R37" i="143"/>
  <c r="R53" i="143"/>
  <c r="R29" i="143"/>
  <c r="R41" i="143"/>
  <c r="R49" i="143"/>
  <c r="R65" i="143"/>
  <c r="R43" i="143"/>
  <c r="R46" i="143"/>
  <c r="R59" i="143"/>
  <c r="R60" i="143"/>
  <c r="R27" i="143"/>
  <c r="R50" i="143"/>
  <c r="R42" i="143"/>
  <c r="R54" i="143"/>
  <c r="R19" i="143"/>
  <c r="R66" i="142"/>
  <c r="R67" i="142" s="1"/>
  <c r="F67" i="143" s="1"/>
  <c r="P67" i="143" s="1"/>
  <c r="R16" i="143"/>
  <c r="R44" i="143"/>
  <c r="R62" i="143"/>
  <c r="R35" i="143"/>
  <c r="R28" i="143"/>
  <c r="R64" i="143"/>
  <c r="R58" i="143"/>
  <c r="R33" i="143"/>
  <c r="R26" i="143"/>
  <c r="AH16" i="143" l="1"/>
  <c r="AF66" i="143"/>
  <c r="AF67" i="143" s="1"/>
  <c r="O52" i="143"/>
  <c r="P52" i="143" s="1"/>
  <c r="O59" i="143"/>
  <c r="P59" i="143" s="1"/>
  <c r="O51" i="143"/>
  <c r="P51" i="143" s="1"/>
  <c r="O31" i="143"/>
  <c r="P31" i="143" s="1"/>
  <c r="O44" i="143"/>
  <c r="P44" i="143" s="1"/>
  <c r="O61" i="143"/>
  <c r="P61" i="143" s="1"/>
  <c r="O24" i="143"/>
  <c r="P24" i="143" s="1"/>
  <c r="O43" i="143"/>
  <c r="P43" i="143" s="1"/>
  <c r="O26" i="143"/>
  <c r="P26" i="143" s="1"/>
  <c r="O46" i="143"/>
  <c r="P46" i="143" s="1"/>
  <c r="O62" i="143"/>
  <c r="P62" i="143" s="1"/>
  <c r="O58" i="143"/>
  <c r="P58" i="143" s="1"/>
  <c r="O33" i="143"/>
  <c r="P33" i="143" s="1"/>
  <c r="O50" i="143"/>
  <c r="P50" i="143" s="1"/>
  <c r="O23" i="143"/>
  <c r="P23" i="143" s="1"/>
  <c r="O41" i="143"/>
  <c r="P41" i="143" s="1"/>
  <c r="O21" i="143"/>
  <c r="P21" i="143" s="1"/>
  <c r="O37" i="143"/>
  <c r="P37" i="143" s="1"/>
  <c r="O16" i="143"/>
  <c r="P16" i="143" s="1"/>
  <c r="O54" i="143"/>
  <c r="P54" i="143" s="1"/>
  <c r="O56" i="143"/>
  <c r="P56" i="143" s="1"/>
  <c r="O63" i="143"/>
  <c r="P63" i="143" s="1"/>
  <c r="O60" i="143"/>
  <c r="P60" i="143" s="1"/>
  <c r="O18" i="143"/>
  <c r="P18" i="143" s="1"/>
  <c r="O38" i="143"/>
  <c r="P38" i="143" s="1"/>
  <c r="O40" i="143"/>
  <c r="P40" i="143" s="1"/>
  <c r="O30" i="143"/>
  <c r="P30" i="143" s="1"/>
  <c r="O35" i="143"/>
  <c r="P35" i="143" s="1"/>
  <c r="O20" i="143"/>
  <c r="P20" i="143" s="1"/>
  <c r="O25" i="143"/>
  <c r="P25" i="143" s="1"/>
  <c r="O39" i="143"/>
  <c r="P39" i="143" s="1"/>
  <c r="O36" i="143"/>
  <c r="P36" i="143" s="1"/>
  <c r="O42" i="143"/>
  <c r="P42" i="143" s="1"/>
  <c r="O65" i="143"/>
  <c r="P65" i="143" s="1"/>
  <c r="O45" i="143"/>
  <c r="P45" i="143" s="1"/>
  <c r="O48" i="143"/>
  <c r="P48" i="143" s="1"/>
  <c r="O64" i="143"/>
  <c r="P64" i="143" s="1"/>
  <c r="O22" i="143"/>
  <c r="P22" i="143" s="1"/>
  <c r="O28" i="143"/>
  <c r="P28" i="143" s="1"/>
  <c r="O53" i="143"/>
  <c r="P53" i="143" s="1"/>
  <c r="O32" i="143"/>
  <c r="P32" i="143" s="1"/>
  <c r="O19" i="143"/>
  <c r="P19" i="143" s="1"/>
  <c r="O47" i="143"/>
  <c r="P47" i="143" s="1"/>
  <c r="O57" i="143"/>
  <c r="P57" i="143" s="1"/>
  <c r="O55" i="143"/>
  <c r="P55" i="143" s="1"/>
  <c r="O27" i="143"/>
  <c r="P27" i="143" s="1"/>
  <c r="O17" i="143"/>
  <c r="P17" i="143" s="1"/>
  <c r="O49" i="143"/>
  <c r="P49" i="143" s="1"/>
  <c r="O29" i="143"/>
  <c r="P29" i="143" s="1"/>
  <c r="O34" i="143"/>
  <c r="P34" i="143" s="1"/>
  <c r="AI66" i="143"/>
  <c r="AI67" i="143" s="1"/>
  <c r="AC61" i="144"/>
  <c r="AC50" i="144"/>
  <c r="AC63" i="144"/>
  <c r="AC25" i="144"/>
  <c r="AC22" i="144"/>
  <c r="AC27" i="144"/>
  <c r="AC45" i="144"/>
  <c r="AC24" i="144"/>
  <c r="AC23" i="144"/>
  <c r="AC60" i="144"/>
  <c r="AC39" i="144"/>
  <c r="AC28" i="144"/>
  <c r="AC17" i="144"/>
  <c r="AC47" i="144"/>
  <c r="AC43" i="144"/>
  <c r="AC41" i="144"/>
  <c r="AC18" i="144"/>
  <c r="AC36" i="144"/>
  <c r="AC53" i="144"/>
  <c r="AC49" i="144"/>
  <c r="AC64" i="144"/>
  <c r="AC52" i="144"/>
  <c r="AC26" i="144"/>
  <c r="AC21" i="144"/>
  <c r="AC38" i="144"/>
  <c r="AC42" i="144"/>
  <c r="AC32" i="144"/>
  <c r="AC29" i="144"/>
  <c r="AC62" i="144"/>
  <c r="AC16" i="144"/>
  <c r="AC59" i="144"/>
  <c r="AC46" i="144"/>
  <c r="AC37" i="144"/>
  <c r="AC40" i="144"/>
  <c r="AC65" i="144"/>
  <c r="AC19" i="144"/>
  <c r="AC34" i="144"/>
  <c r="AC51" i="144"/>
  <c r="AC30" i="144"/>
  <c r="AC55" i="144"/>
  <c r="AC31" i="144"/>
  <c r="AC58" i="144"/>
  <c r="AC54" i="144"/>
  <c r="AC35" i="144"/>
  <c r="AC48" i="144"/>
  <c r="AC57" i="144"/>
  <c r="AC44" i="144"/>
  <c r="AC33" i="144"/>
  <c r="AC56" i="144"/>
  <c r="AC20" i="144"/>
  <c r="AC66" i="144" l="1"/>
  <c r="Q20" i="143"/>
  <c r="Q56" i="143"/>
  <c r="Q33" i="143"/>
  <c r="Q44" i="143"/>
  <c r="Q57" i="143"/>
  <c r="Q48" i="143"/>
  <c r="Q35" i="143"/>
  <c r="Q54" i="143"/>
  <c r="Q58" i="143"/>
  <c r="Q31" i="143"/>
  <c r="Q55" i="143"/>
  <c r="Q30" i="143"/>
  <c r="Q51" i="143"/>
  <c r="Q34" i="143"/>
  <c r="Q19" i="143"/>
  <c r="Q65" i="143"/>
  <c r="Q40" i="143"/>
  <c r="Q37" i="143"/>
  <c r="Q46" i="143"/>
  <c r="Q59" i="143"/>
  <c r="Q16" i="143"/>
  <c r="Q62" i="143"/>
  <c r="Q29" i="143"/>
  <c r="Q32" i="143"/>
  <c r="Q42" i="143"/>
  <c r="Q38" i="143"/>
  <c r="Q21" i="143"/>
  <c r="Q26" i="143"/>
  <c r="Q52" i="143"/>
  <c r="Q64" i="143"/>
  <c r="Q49" i="143"/>
  <c r="Q53" i="143"/>
  <c r="Q36" i="143"/>
  <c r="Q18" i="143"/>
  <c r="Q41" i="143"/>
  <c r="Q43" i="143"/>
  <c r="Q47" i="143"/>
  <c r="Q17" i="143"/>
  <c r="Q28" i="143"/>
  <c r="Q39" i="143"/>
  <c r="Q60" i="143"/>
  <c r="Q23" i="143"/>
  <c r="Q24" i="143"/>
  <c r="Q45" i="143"/>
  <c r="Q27" i="143"/>
  <c r="Q22" i="143"/>
  <c r="Q25" i="143"/>
  <c r="Q63" i="143"/>
  <c r="Q50" i="143"/>
  <c r="Q61" i="143"/>
  <c r="AD35" i="144"/>
  <c r="AD19" i="144"/>
  <c r="AD29" i="144"/>
  <c r="AD49" i="144"/>
  <c r="AD28" i="144"/>
  <c r="AD25" i="144"/>
  <c r="AD54" i="144"/>
  <c r="AD65" i="144"/>
  <c r="AD32" i="144"/>
  <c r="AD53" i="144"/>
  <c r="AD39" i="144"/>
  <c r="AD63" i="144"/>
  <c r="AD20" i="144"/>
  <c r="AD58" i="144"/>
  <c r="AD40" i="144"/>
  <c r="AD42" i="144"/>
  <c r="AD36" i="144"/>
  <c r="AD60" i="144"/>
  <c r="AD50" i="144"/>
  <c r="AD56" i="144"/>
  <c r="AD31" i="144"/>
  <c r="AD38" i="144"/>
  <c r="AD18" i="144"/>
  <c r="AD23" i="144"/>
  <c r="AD61" i="144"/>
  <c r="AD17" i="144"/>
  <c r="AD37" i="144"/>
  <c r="AD33" i="144"/>
  <c r="AD55" i="144"/>
  <c r="AD46" i="144"/>
  <c r="AD21" i="144"/>
  <c r="AD41" i="144"/>
  <c r="AD24" i="144"/>
  <c r="AD44" i="144"/>
  <c r="AD30" i="144"/>
  <c r="AD59" i="144"/>
  <c r="AD26" i="144"/>
  <c r="AD43" i="144"/>
  <c r="AD45" i="144"/>
  <c r="AD57" i="144"/>
  <c r="AD51" i="144"/>
  <c r="AD16" i="144"/>
  <c r="AD52" i="144"/>
  <c r="AD47" i="144"/>
  <c r="AD27" i="144"/>
  <c r="AD48" i="144"/>
  <c r="AD34" i="144"/>
  <c r="AD62" i="144"/>
  <c r="AD64" i="144"/>
  <c r="AD22" i="144"/>
  <c r="AJ22" i="144" l="1"/>
  <c r="AE22" i="144"/>
  <c r="AG22" i="144" s="1"/>
  <c r="AI22" i="144" s="1"/>
  <c r="AF22" i="144"/>
  <c r="AH22" i="144" s="1"/>
  <c r="AJ64" i="144"/>
  <c r="AF64" i="144"/>
  <c r="AH64" i="144" s="1"/>
  <c r="AE64" i="144"/>
  <c r="AG64" i="144" s="1"/>
  <c r="AI64" i="144" s="1"/>
  <c r="AJ62" i="144"/>
  <c r="AF62" i="144"/>
  <c r="AH62" i="144" s="1"/>
  <c r="AE62" i="144"/>
  <c r="AG62" i="144" s="1"/>
  <c r="AI62" i="144" s="1"/>
  <c r="AJ34" i="144"/>
  <c r="AF34" i="144"/>
  <c r="AH34" i="144" s="1"/>
  <c r="AE34" i="144"/>
  <c r="AG34" i="144" s="1"/>
  <c r="AI34" i="144" s="1"/>
  <c r="AJ48" i="144"/>
  <c r="AF48" i="144"/>
  <c r="AH48" i="144" s="1"/>
  <c r="AE48" i="144"/>
  <c r="AG48" i="144" s="1"/>
  <c r="AI48" i="144" s="1"/>
  <c r="AJ27" i="144"/>
  <c r="AF27" i="144"/>
  <c r="AH27" i="144" s="1"/>
  <c r="AE27" i="144"/>
  <c r="AG27" i="144" s="1"/>
  <c r="AI27" i="144" s="1"/>
  <c r="AJ47" i="144"/>
  <c r="AF47" i="144"/>
  <c r="AH47" i="144" s="1"/>
  <c r="AE47" i="144"/>
  <c r="AG47" i="144" s="1"/>
  <c r="AI47" i="144" s="1"/>
  <c r="AJ52" i="144"/>
  <c r="AF52" i="144"/>
  <c r="AH52" i="144" s="1"/>
  <c r="AE52" i="144"/>
  <c r="AG52" i="144" s="1"/>
  <c r="AI52" i="144" s="1"/>
  <c r="AJ16" i="144"/>
  <c r="AD66" i="144"/>
  <c r="AE16" i="144"/>
  <c r="AG16" i="144" s="1"/>
  <c r="AI16" i="144" s="1"/>
  <c r="AF16" i="144"/>
  <c r="AJ51" i="144"/>
  <c r="AE51" i="144"/>
  <c r="AG51" i="144" s="1"/>
  <c r="AI51" i="144" s="1"/>
  <c r="AF51" i="144"/>
  <c r="AH51" i="144" s="1"/>
  <c r="AJ57" i="144"/>
  <c r="AF57" i="144"/>
  <c r="AH57" i="144" s="1"/>
  <c r="AE57" i="144"/>
  <c r="AG57" i="144" s="1"/>
  <c r="AI57" i="144" s="1"/>
  <c r="AJ45" i="144"/>
  <c r="AF45" i="144"/>
  <c r="AH45" i="144" s="1"/>
  <c r="AE45" i="144"/>
  <c r="AG45" i="144" s="1"/>
  <c r="AI45" i="144" s="1"/>
  <c r="AJ43" i="144"/>
  <c r="AE43" i="144"/>
  <c r="AG43" i="144" s="1"/>
  <c r="AI43" i="144" s="1"/>
  <c r="AF43" i="144"/>
  <c r="AH43" i="144" s="1"/>
  <c r="AJ26" i="144"/>
  <c r="AF26" i="144"/>
  <c r="AH26" i="144" s="1"/>
  <c r="AE26" i="144"/>
  <c r="AG26" i="144" s="1"/>
  <c r="AI26" i="144" s="1"/>
  <c r="AJ59" i="144"/>
  <c r="AF59" i="144"/>
  <c r="AH59" i="144" s="1"/>
  <c r="AE59" i="144"/>
  <c r="AG59" i="144" s="1"/>
  <c r="AI59" i="144" s="1"/>
  <c r="AJ30" i="144"/>
  <c r="AF30" i="144"/>
  <c r="AH30" i="144" s="1"/>
  <c r="AE30" i="144"/>
  <c r="AG30" i="144" s="1"/>
  <c r="AI30" i="144" s="1"/>
  <c r="AJ44" i="144"/>
  <c r="AF44" i="144"/>
  <c r="AH44" i="144" s="1"/>
  <c r="AE44" i="144"/>
  <c r="AG44" i="144" s="1"/>
  <c r="AI44" i="144" s="1"/>
  <c r="AJ24" i="144"/>
  <c r="AE24" i="144"/>
  <c r="AG24" i="144" s="1"/>
  <c r="AI24" i="144" s="1"/>
  <c r="AF24" i="144"/>
  <c r="AH24" i="144" s="1"/>
  <c r="AJ41" i="144"/>
  <c r="AF41" i="144"/>
  <c r="AH41" i="144" s="1"/>
  <c r="AE41" i="144"/>
  <c r="AG41" i="144" s="1"/>
  <c r="AI41" i="144" s="1"/>
  <c r="AJ21" i="144"/>
  <c r="AE21" i="144"/>
  <c r="AG21" i="144" s="1"/>
  <c r="AI21" i="144" s="1"/>
  <c r="AF21" i="144"/>
  <c r="AH21" i="144" s="1"/>
  <c r="AJ46" i="144"/>
  <c r="AF46" i="144"/>
  <c r="AH46" i="144" s="1"/>
  <c r="AE46" i="144"/>
  <c r="AG46" i="144" s="1"/>
  <c r="AI46" i="144" s="1"/>
  <c r="AJ55" i="144"/>
  <c r="AF55" i="144"/>
  <c r="AH55" i="144" s="1"/>
  <c r="AE55" i="144"/>
  <c r="AG55" i="144" s="1"/>
  <c r="AI55" i="144" s="1"/>
  <c r="AJ33" i="144"/>
  <c r="AE33" i="144"/>
  <c r="AG33" i="144" s="1"/>
  <c r="AI33" i="144" s="1"/>
  <c r="AF33" i="144"/>
  <c r="AH33" i="144" s="1"/>
  <c r="AJ37" i="144"/>
  <c r="AE37" i="144"/>
  <c r="AG37" i="144" s="1"/>
  <c r="AI37" i="144" s="1"/>
  <c r="AF37" i="144"/>
  <c r="AH37" i="144" s="1"/>
  <c r="AJ17" i="144"/>
  <c r="AE17" i="144"/>
  <c r="AG17" i="144" s="1"/>
  <c r="AI17" i="144" s="1"/>
  <c r="AF17" i="144"/>
  <c r="AH17" i="144" s="1"/>
  <c r="AJ61" i="144"/>
  <c r="AE61" i="144"/>
  <c r="AG61" i="144" s="1"/>
  <c r="AI61" i="144" s="1"/>
  <c r="AF61" i="144"/>
  <c r="AH61" i="144" s="1"/>
  <c r="AJ23" i="144"/>
  <c r="AE23" i="144"/>
  <c r="AG23" i="144" s="1"/>
  <c r="AI23" i="144" s="1"/>
  <c r="AF23" i="144"/>
  <c r="AH23" i="144" s="1"/>
  <c r="AJ18" i="144"/>
  <c r="AE18" i="144"/>
  <c r="AG18" i="144" s="1"/>
  <c r="AI18" i="144" s="1"/>
  <c r="AF18" i="144"/>
  <c r="AH18" i="144" s="1"/>
  <c r="AJ38" i="144"/>
  <c r="AF38" i="144"/>
  <c r="AH38" i="144" s="1"/>
  <c r="AE38" i="144"/>
  <c r="AG38" i="144" s="1"/>
  <c r="AI38" i="144" s="1"/>
  <c r="AJ31" i="144"/>
  <c r="AE31" i="144"/>
  <c r="AG31" i="144" s="1"/>
  <c r="AI31" i="144" s="1"/>
  <c r="AF31" i="144"/>
  <c r="AH31" i="144" s="1"/>
  <c r="AJ56" i="144"/>
  <c r="AE56" i="144"/>
  <c r="AG56" i="144" s="1"/>
  <c r="AI56" i="144" s="1"/>
  <c r="AF56" i="144"/>
  <c r="AH56" i="144" s="1"/>
  <c r="AJ50" i="144"/>
  <c r="AF50" i="144"/>
  <c r="AH50" i="144" s="1"/>
  <c r="AE50" i="144"/>
  <c r="AG50" i="144" s="1"/>
  <c r="AI50" i="144" s="1"/>
  <c r="AJ60" i="144"/>
  <c r="AE60" i="144"/>
  <c r="AG60" i="144" s="1"/>
  <c r="AI60" i="144" s="1"/>
  <c r="AF60" i="144"/>
  <c r="AH60" i="144" s="1"/>
  <c r="AJ36" i="144"/>
  <c r="AE36" i="144"/>
  <c r="AG36" i="144" s="1"/>
  <c r="AI36" i="144" s="1"/>
  <c r="AF36" i="144"/>
  <c r="AH36" i="144" s="1"/>
  <c r="AJ42" i="144"/>
  <c r="AE42" i="144"/>
  <c r="AG42" i="144" s="1"/>
  <c r="AI42" i="144" s="1"/>
  <c r="AF42" i="144"/>
  <c r="AH42" i="144" s="1"/>
  <c r="AJ40" i="144"/>
  <c r="AE40" i="144"/>
  <c r="AG40" i="144" s="1"/>
  <c r="AI40" i="144" s="1"/>
  <c r="AF40" i="144"/>
  <c r="AH40" i="144" s="1"/>
  <c r="AJ58" i="144"/>
  <c r="AF58" i="144"/>
  <c r="AH58" i="144" s="1"/>
  <c r="AE58" i="144"/>
  <c r="AG58" i="144" s="1"/>
  <c r="AI58" i="144" s="1"/>
  <c r="AJ20" i="144"/>
  <c r="AE20" i="144"/>
  <c r="AG20" i="144" s="1"/>
  <c r="AI20" i="144" s="1"/>
  <c r="AF20" i="144"/>
  <c r="AH20" i="144" s="1"/>
  <c r="AJ63" i="144"/>
  <c r="AF63" i="144"/>
  <c r="AH63" i="144" s="1"/>
  <c r="AE63" i="144"/>
  <c r="AG63" i="144" s="1"/>
  <c r="AI63" i="144" s="1"/>
  <c r="AJ39" i="144"/>
  <c r="AF39" i="144"/>
  <c r="AH39" i="144" s="1"/>
  <c r="AE39" i="144"/>
  <c r="AG39" i="144" s="1"/>
  <c r="AI39" i="144" s="1"/>
  <c r="AJ53" i="144"/>
  <c r="AE53" i="144"/>
  <c r="AG53" i="144" s="1"/>
  <c r="AI53" i="144" s="1"/>
  <c r="AF53" i="144"/>
  <c r="AH53" i="144" s="1"/>
  <c r="AJ32" i="144"/>
  <c r="AE32" i="144"/>
  <c r="AG32" i="144" s="1"/>
  <c r="AI32" i="144" s="1"/>
  <c r="AF32" i="144"/>
  <c r="AH32" i="144" s="1"/>
  <c r="AJ65" i="144"/>
  <c r="AF65" i="144"/>
  <c r="AH65" i="144" s="1"/>
  <c r="AE65" i="144"/>
  <c r="AG65" i="144" s="1"/>
  <c r="AI65" i="144" s="1"/>
  <c r="AJ54" i="144"/>
  <c r="AE54" i="144"/>
  <c r="AG54" i="144" s="1"/>
  <c r="AI54" i="144" s="1"/>
  <c r="AF54" i="144"/>
  <c r="AH54" i="144" s="1"/>
  <c r="AJ25" i="144"/>
  <c r="AE25" i="144"/>
  <c r="AG25" i="144" s="1"/>
  <c r="AI25" i="144" s="1"/>
  <c r="AF25" i="144"/>
  <c r="AH25" i="144" s="1"/>
  <c r="AJ28" i="144"/>
  <c r="AE28" i="144"/>
  <c r="AG28" i="144" s="1"/>
  <c r="AI28" i="144" s="1"/>
  <c r="AF28" i="144"/>
  <c r="AH28" i="144" s="1"/>
  <c r="AJ49" i="144"/>
  <c r="AF49" i="144"/>
  <c r="AH49" i="144" s="1"/>
  <c r="AE49" i="144"/>
  <c r="AG49" i="144" s="1"/>
  <c r="AI49" i="144" s="1"/>
  <c r="AJ29" i="144"/>
  <c r="AF29" i="144"/>
  <c r="AH29" i="144" s="1"/>
  <c r="AE29" i="144"/>
  <c r="AG29" i="144" s="1"/>
  <c r="AI29" i="144" s="1"/>
  <c r="AJ19" i="144"/>
  <c r="AF19" i="144"/>
  <c r="AH19" i="144" s="1"/>
  <c r="AE19" i="144"/>
  <c r="AG19" i="144" s="1"/>
  <c r="AI19" i="144" s="1"/>
  <c r="AJ35" i="144"/>
  <c r="AE35" i="144"/>
  <c r="AG35" i="144" s="1"/>
  <c r="AI35" i="144" s="1"/>
  <c r="AF35" i="144"/>
  <c r="AH35" i="144" s="1"/>
  <c r="R22" i="144"/>
  <c r="R64" i="144"/>
  <c r="R62" i="144"/>
  <c r="R34" i="144"/>
  <c r="R48" i="144"/>
  <c r="R27" i="144"/>
  <c r="R47" i="144"/>
  <c r="R52" i="144"/>
  <c r="R66" i="143"/>
  <c r="R67" i="143" s="1"/>
  <c r="F67" i="144" s="1"/>
  <c r="P67" i="144" s="1"/>
  <c r="R16" i="144"/>
  <c r="R51" i="144"/>
  <c r="R57" i="144"/>
  <c r="R45" i="144"/>
  <c r="R43" i="144"/>
  <c r="R26" i="144"/>
  <c r="R59" i="144"/>
  <c r="R30" i="144"/>
  <c r="R44" i="144"/>
  <c r="R24" i="144"/>
  <c r="R41" i="144"/>
  <c r="R21" i="144"/>
  <c r="R46" i="144"/>
  <c r="R55" i="144"/>
  <c r="R33" i="144"/>
  <c r="R37" i="144"/>
  <c r="R17" i="144"/>
  <c r="R61" i="144"/>
  <c r="R23" i="144"/>
  <c r="K14" i="21"/>
  <c r="R18" i="144"/>
  <c r="R38" i="144"/>
  <c r="R31" i="144"/>
  <c r="R56" i="144"/>
  <c r="R50" i="144"/>
  <c r="R60" i="144"/>
  <c r="R36" i="144"/>
  <c r="R42" i="144"/>
  <c r="R40" i="144"/>
  <c r="R58" i="144"/>
  <c r="R20" i="144"/>
  <c r="R63" i="144"/>
  <c r="R39" i="144"/>
  <c r="R53" i="144"/>
  <c r="R32" i="144"/>
  <c r="R65" i="144"/>
  <c r="R54" i="144"/>
  <c r="R25" i="144"/>
  <c r="R28" i="144"/>
  <c r="R49" i="144"/>
  <c r="R29" i="144"/>
  <c r="R19" i="144"/>
  <c r="R35" i="144"/>
  <c r="O57" i="144" l="1"/>
  <c r="P57" i="144" s="1"/>
  <c r="O34" i="144"/>
  <c r="P34" i="144" s="1"/>
  <c r="O47" i="144"/>
  <c r="P47" i="144" s="1"/>
  <c r="O18" i="144"/>
  <c r="P18" i="144" s="1"/>
  <c r="O32" i="144"/>
  <c r="P32" i="144" s="1"/>
  <c r="O24" i="144"/>
  <c r="P24" i="144" s="1"/>
  <c r="O28" i="144"/>
  <c r="P28" i="144" s="1"/>
  <c r="O17" i="144"/>
  <c r="P17" i="144" s="1"/>
  <c r="O46" i="144"/>
  <c r="P46" i="144" s="1"/>
  <c r="O26" i="144"/>
  <c r="P26" i="144" s="1"/>
  <c r="O48" i="144"/>
  <c r="P48" i="144" s="1"/>
  <c r="O44" i="144"/>
  <c r="P44" i="144" s="1"/>
  <c r="O23" i="144"/>
  <c r="P23" i="144" s="1"/>
  <c r="O20" i="144"/>
  <c r="P20" i="144" s="1"/>
  <c r="O56" i="144"/>
  <c r="P56" i="144" s="1"/>
  <c r="O39" i="144"/>
  <c r="P39" i="144" s="1"/>
  <c r="O29" i="144"/>
  <c r="P29" i="144" s="1"/>
  <c r="O25" i="144"/>
  <c r="P25" i="144" s="1"/>
  <c r="O36" i="144"/>
  <c r="P36" i="144" s="1"/>
  <c r="O38" i="144"/>
  <c r="P38" i="144" s="1"/>
  <c r="O43" i="144"/>
  <c r="P43" i="144" s="1"/>
  <c r="O31" i="144"/>
  <c r="P31" i="144" s="1"/>
  <c r="O41" i="144"/>
  <c r="P41" i="144" s="1"/>
  <c r="O60" i="144"/>
  <c r="P60" i="144" s="1"/>
  <c r="O21" i="144"/>
  <c r="P21" i="144" s="1"/>
  <c r="O37" i="144"/>
  <c r="P37" i="144" s="1"/>
  <c r="O50" i="144"/>
  <c r="P50" i="144" s="1"/>
  <c r="O27" i="144"/>
  <c r="P27" i="144" s="1"/>
  <c r="O51" i="144"/>
  <c r="P51" i="144" s="1"/>
  <c r="O63" i="144"/>
  <c r="P63" i="144" s="1"/>
  <c r="O22" i="144"/>
  <c r="P22" i="144" s="1"/>
  <c r="O30" i="144"/>
  <c r="P30" i="144" s="1"/>
  <c r="O58" i="144"/>
  <c r="P58" i="144" s="1"/>
  <c r="O55" i="144"/>
  <c r="P55" i="144" s="1"/>
  <c r="O45" i="144"/>
  <c r="P45" i="144" s="1"/>
  <c r="O61" i="144"/>
  <c r="P61" i="144" s="1"/>
  <c r="O65" i="144"/>
  <c r="P65" i="144" s="1"/>
  <c r="O33" i="144"/>
  <c r="P33" i="144" s="1"/>
  <c r="O62" i="144"/>
  <c r="P62" i="144" s="1"/>
  <c r="O19" i="144"/>
  <c r="P19" i="144" s="1"/>
  <c r="O53" i="144"/>
  <c r="P53" i="144" s="1"/>
  <c r="O16" i="144"/>
  <c r="P16" i="144" s="1"/>
  <c r="O42" i="144"/>
  <c r="P42" i="144" s="1"/>
  <c r="O40" i="144"/>
  <c r="P40" i="144" s="1"/>
  <c r="O52" i="144"/>
  <c r="P52" i="144" s="1"/>
  <c r="O59" i="144"/>
  <c r="P59" i="144" s="1"/>
  <c r="O64" i="144"/>
  <c r="P64" i="144" s="1"/>
  <c r="O35" i="144"/>
  <c r="P35" i="144" s="1"/>
  <c r="O54" i="144"/>
  <c r="P54" i="144" s="1"/>
  <c r="O49" i="144"/>
  <c r="P49" i="144" s="1"/>
  <c r="AH16" i="144"/>
  <c r="AF66" i="144"/>
  <c r="AF67" i="144" s="1"/>
  <c r="AI66" i="144"/>
  <c r="AI67" i="144" s="1"/>
  <c r="AC47" i="79"/>
  <c r="AC48" i="79"/>
  <c r="AC36" i="79"/>
  <c r="AC50" i="79"/>
  <c r="AC45" i="79"/>
  <c r="AC42" i="79"/>
  <c r="AC18" i="79"/>
  <c r="AC44" i="79"/>
  <c r="AC38" i="79"/>
  <c r="AC27" i="79"/>
  <c r="AC61" i="79"/>
  <c r="AC40" i="79"/>
  <c r="AC32" i="79"/>
  <c r="AC23" i="79"/>
  <c r="AC43" i="79"/>
  <c r="AC51" i="79"/>
  <c r="AC65" i="79"/>
  <c r="AC52" i="79"/>
  <c r="AC24" i="79"/>
  <c r="AC20" i="79"/>
  <c r="AC31" i="79"/>
  <c r="AC63" i="79"/>
  <c r="AC33" i="79"/>
  <c r="AC59" i="79"/>
  <c r="AC28" i="79"/>
  <c r="AC56" i="79"/>
  <c r="AC22" i="79"/>
  <c r="AC62" i="79"/>
  <c r="AC64" i="79"/>
  <c r="AC19" i="79"/>
  <c r="AC41" i="79"/>
  <c r="AC35" i="79"/>
  <c r="AC17" i="79"/>
  <c r="AC39" i="79"/>
  <c r="AC60" i="79"/>
  <c r="AC30" i="79"/>
  <c r="AC57" i="79"/>
  <c r="AC46" i="79"/>
  <c r="AC29" i="79"/>
  <c r="AC21" i="79"/>
  <c r="AC58" i="79"/>
  <c r="AC53" i="79"/>
  <c r="AC54" i="79"/>
  <c r="AC34" i="79"/>
  <c r="AC26" i="79"/>
  <c r="AC25" i="79"/>
  <c r="AC37" i="79"/>
  <c r="AC55" i="79"/>
  <c r="AC16" i="79"/>
  <c r="AC49" i="79"/>
  <c r="AC66" i="79" l="1"/>
  <c r="Q49" i="144"/>
  <c r="Q16" i="144"/>
  <c r="Q55" i="144"/>
  <c r="Q37" i="144"/>
  <c r="Q25" i="144"/>
  <c r="Q26" i="144"/>
  <c r="Q34" i="144"/>
  <c r="Q54" i="144"/>
  <c r="Q53" i="144"/>
  <c r="Q58" i="144"/>
  <c r="Q21" i="144"/>
  <c r="Q29" i="144"/>
  <c r="Q46" i="144"/>
  <c r="Q57" i="144"/>
  <c r="Q30" i="144"/>
  <c r="Q60" i="144"/>
  <c r="Q39" i="144"/>
  <c r="Q17" i="144"/>
  <c r="Q35" i="144"/>
  <c r="Q41" i="144"/>
  <c r="Q19" i="144"/>
  <c r="Q64" i="144"/>
  <c r="Q62" i="144"/>
  <c r="Q22" i="144"/>
  <c r="Q56" i="144"/>
  <c r="Q28" i="144"/>
  <c r="Q59" i="144"/>
  <c r="Q33" i="144"/>
  <c r="Q63" i="144"/>
  <c r="Q31" i="144"/>
  <c r="Q20" i="144"/>
  <c r="Q24" i="144"/>
  <c r="Q52" i="144"/>
  <c r="Q65" i="144"/>
  <c r="Q51" i="144"/>
  <c r="Q43" i="144"/>
  <c r="Q23" i="144"/>
  <c r="Q32" i="144"/>
  <c r="Q40" i="144"/>
  <c r="Q61" i="144"/>
  <c r="Q27" i="144"/>
  <c r="Q38" i="144"/>
  <c r="Q44" i="144"/>
  <c r="Q18" i="144"/>
  <c r="Q42" i="144"/>
  <c r="Q45" i="144"/>
  <c r="Q50" i="144"/>
  <c r="Q36" i="144"/>
  <c r="Q48" i="144"/>
  <c r="Q47" i="144"/>
  <c r="AD41" i="79"/>
  <c r="AD32" i="79"/>
  <c r="AD46" i="79"/>
  <c r="AD26" i="79"/>
  <c r="AD34" i="79"/>
  <c r="AD30" i="79"/>
  <c r="AD62" i="79"/>
  <c r="AD20" i="79"/>
  <c r="AD40" i="79"/>
  <c r="AD50" i="79"/>
  <c r="AD54" i="79"/>
  <c r="AD60" i="79"/>
  <c r="AD24" i="79"/>
  <c r="AD61" i="79"/>
  <c r="AD36" i="79"/>
  <c r="AD49" i="79"/>
  <c r="AD39" i="79"/>
  <c r="AD56" i="79"/>
  <c r="AD52" i="79"/>
  <c r="AD27" i="79"/>
  <c r="AD48" i="79"/>
  <c r="AD58" i="79"/>
  <c r="AD17" i="79"/>
  <c r="AD65" i="79"/>
  <c r="AD64" i="79"/>
  <c r="AD22" i="79"/>
  <c r="AD45" i="79"/>
  <c r="AD53" i="79"/>
  <c r="AD16" i="79"/>
  <c r="AD28" i="79"/>
  <c r="AD38" i="79"/>
  <c r="AD47" i="79"/>
  <c r="AD31" i="79"/>
  <c r="AD55" i="79"/>
  <c r="AD21" i="79"/>
  <c r="AD35" i="79"/>
  <c r="AD59" i="79"/>
  <c r="AD51" i="79"/>
  <c r="AD44" i="79"/>
  <c r="AD37" i="79"/>
  <c r="AD29" i="79"/>
  <c r="AD33" i="79"/>
  <c r="AD43" i="79"/>
  <c r="AD18" i="79"/>
  <c r="AD25" i="79"/>
  <c r="AD19" i="79"/>
  <c r="AD63" i="79"/>
  <c r="AD23" i="79"/>
  <c r="AD42" i="79"/>
  <c r="AD57" i="79"/>
  <c r="AJ57" i="79" l="1"/>
  <c r="AF57" i="79"/>
  <c r="AH57" i="79" s="1"/>
  <c r="AE57" i="79"/>
  <c r="AG57" i="79" s="1"/>
  <c r="AI57" i="79" s="1"/>
  <c r="AJ42" i="79"/>
  <c r="AE42" i="79"/>
  <c r="AG42" i="79" s="1"/>
  <c r="AI42" i="79" s="1"/>
  <c r="AF42" i="79"/>
  <c r="AH42" i="79" s="1"/>
  <c r="AJ23" i="79"/>
  <c r="AE23" i="79"/>
  <c r="AG23" i="79" s="1"/>
  <c r="AI23" i="79" s="1"/>
  <c r="AF23" i="79"/>
  <c r="AH23" i="79" s="1"/>
  <c r="AJ63" i="79"/>
  <c r="AF63" i="79"/>
  <c r="AH63" i="79" s="1"/>
  <c r="AE63" i="79"/>
  <c r="AG63" i="79" s="1"/>
  <c r="AI63" i="79" s="1"/>
  <c r="AJ19" i="79"/>
  <c r="AE19" i="79"/>
  <c r="AG19" i="79" s="1"/>
  <c r="AI19" i="79" s="1"/>
  <c r="AF19" i="79"/>
  <c r="AH19" i="79" s="1"/>
  <c r="AJ25" i="79"/>
  <c r="AE25" i="79"/>
  <c r="AG25" i="79" s="1"/>
  <c r="AI25" i="79" s="1"/>
  <c r="AF25" i="79"/>
  <c r="AH25" i="79" s="1"/>
  <c r="AJ18" i="79"/>
  <c r="AE18" i="79"/>
  <c r="AG18" i="79" s="1"/>
  <c r="AI18" i="79" s="1"/>
  <c r="AF18" i="79"/>
  <c r="AH18" i="79" s="1"/>
  <c r="AJ43" i="79"/>
  <c r="AE43" i="79"/>
  <c r="AG43" i="79" s="1"/>
  <c r="AI43" i="79" s="1"/>
  <c r="AF43" i="79"/>
  <c r="AH43" i="79" s="1"/>
  <c r="AJ33" i="79"/>
  <c r="AE33" i="79"/>
  <c r="AG33" i="79" s="1"/>
  <c r="AI33" i="79" s="1"/>
  <c r="AF33" i="79"/>
  <c r="AH33" i="79" s="1"/>
  <c r="AJ29" i="79"/>
  <c r="AF29" i="79"/>
  <c r="AH29" i="79" s="1"/>
  <c r="AE29" i="79"/>
  <c r="AG29" i="79" s="1"/>
  <c r="AI29" i="79" s="1"/>
  <c r="AJ37" i="79"/>
  <c r="AE37" i="79"/>
  <c r="AG37" i="79" s="1"/>
  <c r="AI37" i="79" s="1"/>
  <c r="AF37" i="79"/>
  <c r="AH37" i="79" s="1"/>
  <c r="AJ44" i="79"/>
  <c r="AE44" i="79"/>
  <c r="AG44" i="79" s="1"/>
  <c r="AI44" i="79" s="1"/>
  <c r="AF44" i="79"/>
  <c r="AH44" i="79" s="1"/>
  <c r="AJ51" i="79"/>
  <c r="AE51" i="79"/>
  <c r="AG51" i="79" s="1"/>
  <c r="AI51" i="79" s="1"/>
  <c r="AF51" i="79"/>
  <c r="AH51" i="79" s="1"/>
  <c r="AJ59" i="79"/>
  <c r="AF59" i="79"/>
  <c r="AH59" i="79" s="1"/>
  <c r="AE59" i="79"/>
  <c r="AG59" i="79" s="1"/>
  <c r="AI59" i="79" s="1"/>
  <c r="AJ35" i="79"/>
  <c r="AE35" i="79"/>
  <c r="AG35" i="79" s="1"/>
  <c r="AI35" i="79" s="1"/>
  <c r="AF35" i="79"/>
  <c r="AH35" i="79" s="1"/>
  <c r="AJ21" i="79"/>
  <c r="AF21" i="79"/>
  <c r="AH21" i="79" s="1"/>
  <c r="AE21" i="79"/>
  <c r="AG21" i="79" s="1"/>
  <c r="AI21" i="79" s="1"/>
  <c r="AJ55" i="79"/>
  <c r="AE55" i="79"/>
  <c r="AG55" i="79" s="1"/>
  <c r="AI55" i="79" s="1"/>
  <c r="AF55" i="79"/>
  <c r="AH55" i="79" s="1"/>
  <c r="AJ31" i="79"/>
  <c r="AE31" i="79"/>
  <c r="AG31" i="79" s="1"/>
  <c r="AI31" i="79" s="1"/>
  <c r="AF31" i="79"/>
  <c r="AH31" i="79" s="1"/>
  <c r="AJ47" i="79"/>
  <c r="AE47" i="79"/>
  <c r="AG47" i="79" s="1"/>
  <c r="AI47" i="79" s="1"/>
  <c r="AF47" i="79"/>
  <c r="AH47" i="79" s="1"/>
  <c r="AJ38" i="79"/>
  <c r="AF38" i="79"/>
  <c r="AH38" i="79" s="1"/>
  <c r="AE38" i="79"/>
  <c r="AG38" i="79" s="1"/>
  <c r="AI38" i="79" s="1"/>
  <c r="AJ28" i="79"/>
  <c r="AE28" i="79"/>
  <c r="AG28" i="79" s="1"/>
  <c r="AI28" i="79" s="1"/>
  <c r="AF28" i="79"/>
  <c r="AH28" i="79" s="1"/>
  <c r="AJ16" i="79"/>
  <c r="AD66" i="79"/>
  <c r="AE16" i="79"/>
  <c r="AG16" i="79" s="1"/>
  <c r="AI16" i="79" s="1"/>
  <c r="AF16" i="79"/>
  <c r="AJ53" i="79"/>
  <c r="AE53" i="79"/>
  <c r="AG53" i="79" s="1"/>
  <c r="AI53" i="79" s="1"/>
  <c r="AF53" i="79"/>
  <c r="AH53" i="79" s="1"/>
  <c r="AJ45" i="79"/>
  <c r="AE45" i="79"/>
  <c r="AG45" i="79" s="1"/>
  <c r="AI45" i="79" s="1"/>
  <c r="AF45" i="79"/>
  <c r="AH45" i="79" s="1"/>
  <c r="AJ22" i="79"/>
  <c r="AF22" i="79"/>
  <c r="AH22" i="79" s="1"/>
  <c r="AE22" i="79"/>
  <c r="AG22" i="79" s="1"/>
  <c r="AI22" i="79" s="1"/>
  <c r="AJ64" i="79"/>
  <c r="AE64" i="79"/>
  <c r="AG64" i="79" s="1"/>
  <c r="AI64" i="79" s="1"/>
  <c r="AF64" i="79"/>
  <c r="AH64" i="79" s="1"/>
  <c r="AJ65" i="79"/>
  <c r="AE65" i="79"/>
  <c r="AG65" i="79" s="1"/>
  <c r="AI65" i="79" s="1"/>
  <c r="AF65" i="79"/>
  <c r="AH65" i="79" s="1"/>
  <c r="AJ17" i="79"/>
  <c r="AF17" i="79"/>
  <c r="AH17" i="79" s="1"/>
  <c r="AE17" i="79"/>
  <c r="AG17" i="79" s="1"/>
  <c r="AI17" i="79" s="1"/>
  <c r="AJ58" i="79"/>
  <c r="AF58" i="79"/>
  <c r="AH58" i="79" s="1"/>
  <c r="AE58" i="79"/>
  <c r="AG58" i="79" s="1"/>
  <c r="AI58" i="79" s="1"/>
  <c r="AJ48" i="79"/>
  <c r="AF48" i="79"/>
  <c r="AH48" i="79" s="1"/>
  <c r="AE48" i="79"/>
  <c r="AG48" i="79" s="1"/>
  <c r="AI48" i="79" s="1"/>
  <c r="AJ27" i="79"/>
  <c r="AE27" i="79"/>
  <c r="AG27" i="79" s="1"/>
  <c r="AI27" i="79" s="1"/>
  <c r="AF27" i="79"/>
  <c r="AH27" i="79" s="1"/>
  <c r="AJ52" i="79"/>
  <c r="AE52" i="79"/>
  <c r="AG52" i="79" s="1"/>
  <c r="AI52" i="79" s="1"/>
  <c r="AF52" i="79"/>
  <c r="AH52" i="79" s="1"/>
  <c r="AJ56" i="79"/>
  <c r="AF56" i="79"/>
  <c r="AH56" i="79" s="1"/>
  <c r="AE56" i="79"/>
  <c r="AG56" i="79" s="1"/>
  <c r="AI56" i="79" s="1"/>
  <c r="AJ39" i="79"/>
  <c r="AE39" i="79"/>
  <c r="AG39" i="79" s="1"/>
  <c r="AI39" i="79" s="1"/>
  <c r="AF39" i="79"/>
  <c r="AH39" i="79" s="1"/>
  <c r="AJ49" i="79"/>
  <c r="AF49" i="79"/>
  <c r="AH49" i="79" s="1"/>
  <c r="AE49" i="79"/>
  <c r="AG49" i="79" s="1"/>
  <c r="AI49" i="79" s="1"/>
  <c r="AJ36" i="79"/>
  <c r="AE36" i="79"/>
  <c r="AG36" i="79" s="1"/>
  <c r="AI36" i="79" s="1"/>
  <c r="AF36" i="79"/>
  <c r="AH36" i="79" s="1"/>
  <c r="AJ61" i="79"/>
  <c r="AE61" i="79"/>
  <c r="AG61" i="79" s="1"/>
  <c r="AI61" i="79" s="1"/>
  <c r="AF61" i="79"/>
  <c r="AH61" i="79" s="1"/>
  <c r="AJ24" i="79"/>
  <c r="AF24" i="79"/>
  <c r="AH24" i="79" s="1"/>
  <c r="AE24" i="79"/>
  <c r="AG24" i="79" s="1"/>
  <c r="AI24" i="79" s="1"/>
  <c r="AJ60" i="79"/>
  <c r="AE60" i="79"/>
  <c r="AG60" i="79" s="1"/>
  <c r="AI60" i="79" s="1"/>
  <c r="AF60" i="79"/>
  <c r="AH60" i="79" s="1"/>
  <c r="AJ54" i="79"/>
  <c r="AE54" i="79"/>
  <c r="AG54" i="79" s="1"/>
  <c r="AI54" i="79" s="1"/>
  <c r="AF54" i="79"/>
  <c r="AH54" i="79" s="1"/>
  <c r="AJ50" i="79"/>
  <c r="AE50" i="79"/>
  <c r="AG50" i="79" s="1"/>
  <c r="AI50" i="79" s="1"/>
  <c r="AF50" i="79"/>
  <c r="AH50" i="79" s="1"/>
  <c r="AJ40" i="79"/>
  <c r="AF40" i="79"/>
  <c r="AH40" i="79" s="1"/>
  <c r="AE40" i="79"/>
  <c r="AG40" i="79" s="1"/>
  <c r="AI40" i="79" s="1"/>
  <c r="AJ20" i="79"/>
  <c r="AF20" i="79"/>
  <c r="AH20" i="79" s="1"/>
  <c r="AE20" i="79"/>
  <c r="AG20" i="79" s="1"/>
  <c r="AI20" i="79" s="1"/>
  <c r="AJ62" i="79"/>
  <c r="AF62" i="79"/>
  <c r="AH62" i="79" s="1"/>
  <c r="AE62" i="79"/>
  <c r="AG62" i="79" s="1"/>
  <c r="AI62" i="79" s="1"/>
  <c r="AJ30" i="79"/>
  <c r="AF30" i="79"/>
  <c r="AH30" i="79" s="1"/>
  <c r="AE30" i="79"/>
  <c r="AG30" i="79" s="1"/>
  <c r="AI30" i="79" s="1"/>
  <c r="AJ34" i="79"/>
  <c r="AE34" i="79"/>
  <c r="AG34" i="79" s="1"/>
  <c r="AI34" i="79" s="1"/>
  <c r="AF34" i="79"/>
  <c r="AH34" i="79" s="1"/>
  <c r="AJ26" i="79"/>
  <c r="AE26" i="79"/>
  <c r="AG26" i="79" s="1"/>
  <c r="AI26" i="79" s="1"/>
  <c r="AF26" i="79"/>
  <c r="AH26" i="79" s="1"/>
  <c r="AJ46" i="79"/>
  <c r="AF46" i="79"/>
  <c r="AH46" i="79" s="1"/>
  <c r="AE46" i="79"/>
  <c r="AG46" i="79" s="1"/>
  <c r="AI46" i="79" s="1"/>
  <c r="AJ32" i="79"/>
  <c r="AE32" i="79"/>
  <c r="AG32" i="79" s="1"/>
  <c r="AI32" i="79" s="1"/>
  <c r="AF32" i="79"/>
  <c r="AH32" i="79" s="1"/>
  <c r="AJ41" i="79"/>
  <c r="AF41" i="79"/>
  <c r="AH41" i="79" s="1"/>
  <c r="AE41" i="79"/>
  <c r="AG41" i="79" s="1"/>
  <c r="AI41" i="79" s="1"/>
  <c r="R57" i="79"/>
  <c r="R42" i="79"/>
  <c r="R23" i="79"/>
  <c r="R63" i="79"/>
  <c r="R19" i="79"/>
  <c r="R25" i="79"/>
  <c r="K15" i="21"/>
  <c r="R18" i="79"/>
  <c r="R43" i="79"/>
  <c r="R33" i="79"/>
  <c r="R29" i="79"/>
  <c r="R37" i="79"/>
  <c r="R44" i="79"/>
  <c r="R51" i="79"/>
  <c r="R59" i="79"/>
  <c r="R35" i="79"/>
  <c r="R21" i="79"/>
  <c r="R55" i="79"/>
  <c r="R31" i="79"/>
  <c r="R47" i="79"/>
  <c r="R38" i="79"/>
  <c r="R28" i="79"/>
  <c r="R66" i="144"/>
  <c r="R67" i="144" s="1"/>
  <c r="F67" i="79" s="1"/>
  <c r="P67" i="79" s="1"/>
  <c r="R16" i="79"/>
  <c r="R53" i="79"/>
  <c r="R45" i="79"/>
  <c r="R22" i="79"/>
  <c r="R64" i="79"/>
  <c r="R65" i="79"/>
  <c r="R17" i="79"/>
  <c r="R58" i="79"/>
  <c r="R48" i="79"/>
  <c r="R27" i="79"/>
  <c r="R52" i="79"/>
  <c r="R56" i="79"/>
  <c r="R39" i="79"/>
  <c r="R49" i="79"/>
  <c r="R36" i="79"/>
  <c r="R61" i="79"/>
  <c r="R24" i="79"/>
  <c r="R60" i="79"/>
  <c r="R54" i="79"/>
  <c r="R50" i="79"/>
  <c r="R40" i="79"/>
  <c r="R20" i="79"/>
  <c r="R62" i="79"/>
  <c r="R30" i="79"/>
  <c r="R34" i="79"/>
  <c r="R26" i="79"/>
  <c r="R46" i="79"/>
  <c r="R32" i="79"/>
  <c r="R41" i="79"/>
  <c r="O62" i="79" l="1"/>
  <c r="P62" i="79" s="1"/>
  <c r="O50" i="79"/>
  <c r="P50" i="79" s="1"/>
  <c r="O43" i="79"/>
  <c r="P43" i="79" s="1"/>
  <c r="O40" i="79"/>
  <c r="P40" i="79" s="1"/>
  <c r="O58" i="79"/>
  <c r="P58" i="79" s="1"/>
  <c r="O33" i="79"/>
  <c r="P33" i="79" s="1"/>
  <c r="O51" i="79"/>
  <c r="P51" i="79" s="1"/>
  <c r="O60" i="79"/>
  <c r="P60" i="79" s="1"/>
  <c r="O21" i="79"/>
  <c r="P21" i="79" s="1"/>
  <c r="O41" i="79"/>
  <c r="P41" i="79" s="1"/>
  <c r="O36" i="79"/>
  <c r="P36" i="79" s="1"/>
  <c r="O24" i="79"/>
  <c r="P24" i="79" s="1"/>
  <c r="O32" i="79"/>
  <c r="P32" i="79" s="1"/>
  <c r="O52" i="79"/>
  <c r="P52" i="79" s="1"/>
  <c r="O63" i="79"/>
  <c r="P63" i="79" s="1"/>
  <c r="O57" i="79"/>
  <c r="P57" i="79" s="1"/>
  <c r="O48" i="79"/>
  <c r="P48" i="79" s="1"/>
  <c r="O29" i="79"/>
  <c r="P29" i="79" s="1"/>
  <c r="O44" i="79"/>
  <c r="P44" i="79" s="1"/>
  <c r="O65" i="79"/>
  <c r="P65" i="79" s="1"/>
  <c r="O45" i="79"/>
  <c r="P45" i="79" s="1"/>
  <c r="O25" i="79"/>
  <c r="P25" i="79" s="1"/>
  <c r="O26" i="79"/>
  <c r="P26" i="79" s="1"/>
  <c r="O46" i="79"/>
  <c r="P46" i="79" s="1"/>
  <c r="O39" i="79"/>
  <c r="P39" i="79" s="1"/>
  <c r="O27" i="79"/>
  <c r="P27" i="79" s="1"/>
  <c r="O64" i="79"/>
  <c r="P64" i="79" s="1"/>
  <c r="O30" i="79"/>
  <c r="P30" i="79" s="1"/>
  <c r="O42" i="79"/>
  <c r="P42" i="79" s="1"/>
  <c r="O20" i="79"/>
  <c r="P20" i="79" s="1"/>
  <c r="O56" i="79"/>
  <c r="P56" i="79" s="1"/>
  <c r="O54" i="79"/>
  <c r="P54" i="79" s="1"/>
  <c r="O37" i="79"/>
  <c r="P37" i="79" s="1"/>
  <c r="O17" i="79"/>
  <c r="P17" i="79" s="1"/>
  <c r="O34" i="79"/>
  <c r="P34" i="79" s="1"/>
  <c r="O22" i="79"/>
  <c r="P22" i="79" s="1"/>
  <c r="O53" i="79"/>
  <c r="P53" i="79" s="1"/>
  <c r="O35" i="79"/>
  <c r="P35" i="79" s="1"/>
  <c r="O23" i="79"/>
  <c r="P23" i="79" s="1"/>
  <c r="O61" i="79"/>
  <c r="P61" i="79" s="1"/>
  <c r="O31" i="79"/>
  <c r="P31" i="79" s="1"/>
  <c r="O38" i="79"/>
  <c r="P38" i="79" s="1"/>
  <c r="O59" i="79"/>
  <c r="P59" i="79" s="1"/>
  <c r="O47" i="79"/>
  <c r="P47" i="79" s="1"/>
  <c r="O55" i="79"/>
  <c r="P55" i="79" s="1"/>
  <c r="O16" i="79"/>
  <c r="P16" i="79" s="1"/>
  <c r="O19" i="79"/>
  <c r="P19" i="79" s="1"/>
  <c r="O18" i="79"/>
  <c r="P18" i="79" s="1"/>
  <c r="O49" i="79"/>
  <c r="P49" i="79" s="1"/>
  <c r="O28" i="79"/>
  <c r="P28" i="79" s="1"/>
  <c r="AH16" i="79"/>
  <c r="AF66" i="79"/>
  <c r="AF67" i="79" s="1"/>
  <c r="AI66" i="79"/>
  <c r="AI67" i="79" s="1"/>
  <c r="AC23" i="145"/>
  <c r="AC21" i="145"/>
  <c r="AC37" i="145"/>
  <c r="AC46" i="145"/>
  <c r="AC34" i="145"/>
  <c r="AC62" i="145"/>
  <c r="AC22" i="145"/>
  <c r="AC50" i="145"/>
  <c r="AC41" i="145"/>
  <c r="AC29" i="145"/>
  <c r="AC27" i="145"/>
  <c r="AC17" i="145"/>
  <c r="AC38" i="145"/>
  <c r="AC28" i="145"/>
  <c r="AC43" i="145"/>
  <c r="AC36" i="145"/>
  <c r="AC44" i="145"/>
  <c r="AC40" i="145"/>
  <c r="AC24" i="145"/>
  <c r="AC65" i="145"/>
  <c r="AC30" i="145"/>
  <c r="AC47" i="145"/>
  <c r="AC58" i="145"/>
  <c r="AC32" i="145"/>
  <c r="AC45" i="145"/>
  <c r="AC42" i="145"/>
  <c r="AC53" i="145"/>
  <c r="AC55" i="145"/>
  <c r="AC51" i="145"/>
  <c r="AC63" i="145"/>
  <c r="AC26" i="145"/>
  <c r="AC56" i="145"/>
  <c r="AC60" i="145"/>
  <c r="AC54" i="145"/>
  <c r="AC18" i="145"/>
  <c r="AC48" i="145"/>
  <c r="AC31" i="145"/>
  <c r="AC49" i="145"/>
  <c r="AC64" i="145"/>
  <c r="AC33" i="145"/>
  <c r="AC52" i="145"/>
  <c r="AC25" i="145"/>
  <c r="AC20" i="145"/>
  <c r="AC35" i="145"/>
  <c r="AC16" i="145"/>
  <c r="AC19" i="145"/>
  <c r="AC57" i="145"/>
  <c r="AC61" i="145"/>
  <c r="AC39" i="145"/>
  <c r="AC59" i="145"/>
  <c r="AC66" i="145" l="1"/>
  <c r="Q59" i="79"/>
  <c r="Q39" i="79"/>
  <c r="Q61" i="79"/>
  <c r="Q57" i="79"/>
  <c r="Q19" i="79"/>
  <c r="Q16" i="79"/>
  <c r="Q35" i="79"/>
  <c r="Q20" i="79"/>
  <c r="Q25" i="79"/>
  <c r="Q52" i="79"/>
  <c r="Q33" i="79"/>
  <c r="Q64" i="79"/>
  <c r="Q49" i="79"/>
  <c r="Q31" i="79"/>
  <c r="Q48" i="79"/>
  <c r="Q18" i="79"/>
  <c r="Q54" i="79"/>
  <c r="Q60" i="79"/>
  <c r="Q56" i="79"/>
  <c r="Q26" i="79"/>
  <c r="Q63" i="79"/>
  <c r="Q51" i="79"/>
  <c r="Q55" i="79"/>
  <c r="Q53" i="79"/>
  <c r="Q42" i="79"/>
  <c r="Q45" i="79"/>
  <c r="Q32" i="79"/>
  <c r="Q58" i="79"/>
  <c r="Q47" i="79"/>
  <c r="Q30" i="79"/>
  <c r="Q65" i="79"/>
  <c r="Q24" i="79"/>
  <c r="Q40" i="79"/>
  <c r="Q44" i="79"/>
  <c r="Q36" i="79"/>
  <c r="Q43" i="79"/>
  <c r="Q28" i="79"/>
  <c r="Q38" i="79"/>
  <c r="Q17" i="79"/>
  <c r="Q27" i="79"/>
  <c r="Q29" i="79"/>
  <c r="Q41" i="79"/>
  <c r="Q50" i="79"/>
  <c r="Q22" i="79"/>
  <c r="Q62" i="79"/>
  <c r="Q34" i="79"/>
  <c r="Q46" i="79"/>
  <c r="Q37" i="79"/>
  <c r="Q21" i="79"/>
  <c r="Q23" i="79"/>
  <c r="AD35" i="145"/>
  <c r="AD48" i="145"/>
  <c r="AD55" i="145"/>
  <c r="AD65" i="145"/>
  <c r="AD17" i="145"/>
  <c r="AD46" i="145"/>
  <c r="AD20" i="145"/>
  <c r="AD18" i="145"/>
  <c r="AD53" i="145"/>
  <c r="AD24" i="145"/>
  <c r="AD27" i="145"/>
  <c r="AD37" i="145"/>
  <c r="AD59" i="145"/>
  <c r="AD25" i="145"/>
  <c r="AD54" i="145"/>
  <c r="AD42" i="145"/>
  <c r="AD40" i="145"/>
  <c r="AD29" i="145"/>
  <c r="AD21" i="145"/>
  <c r="AD39" i="145"/>
  <c r="AD52" i="145"/>
  <c r="AD60" i="145"/>
  <c r="AD45" i="145"/>
  <c r="AD44" i="145"/>
  <c r="AD41" i="145"/>
  <c r="AD23" i="145"/>
  <c r="AD38" i="145"/>
  <c r="AD61" i="145"/>
  <c r="AD33" i="145"/>
  <c r="AD56" i="145"/>
  <c r="AD32" i="145"/>
  <c r="AD36" i="145"/>
  <c r="AD50" i="145"/>
  <c r="AD57" i="145"/>
  <c r="AD64" i="145"/>
  <c r="AD26" i="145"/>
  <c r="AD58" i="145"/>
  <c r="AD43" i="145"/>
  <c r="AD22" i="145"/>
  <c r="AD19" i="145"/>
  <c r="AD49" i="145"/>
  <c r="AD63" i="145"/>
  <c r="AD47" i="145"/>
  <c r="AD28" i="145"/>
  <c r="AD62" i="145"/>
  <c r="AD16" i="145"/>
  <c r="AD31" i="145"/>
  <c r="AD51" i="145"/>
  <c r="AD30" i="145"/>
  <c r="AD34" i="145"/>
  <c r="AJ34" i="145" l="1"/>
  <c r="AF34" i="145"/>
  <c r="AH34" i="145" s="1"/>
  <c r="AE34" i="145"/>
  <c r="AG34" i="145" s="1"/>
  <c r="AI34" i="145" s="1"/>
  <c r="AJ30" i="145"/>
  <c r="AF30" i="145"/>
  <c r="AH30" i="145" s="1"/>
  <c r="AE30" i="145"/>
  <c r="AG30" i="145" s="1"/>
  <c r="AI30" i="145" s="1"/>
  <c r="AJ51" i="145"/>
  <c r="AF51" i="145"/>
  <c r="AH51" i="145" s="1"/>
  <c r="AE51" i="145"/>
  <c r="AG51" i="145" s="1"/>
  <c r="AI51" i="145" s="1"/>
  <c r="AJ31" i="145"/>
  <c r="AE31" i="145"/>
  <c r="AG31" i="145" s="1"/>
  <c r="AI31" i="145" s="1"/>
  <c r="AF31" i="145"/>
  <c r="AH31" i="145" s="1"/>
  <c r="AD66" i="145"/>
  <c r="AJ16" i="145"/>
  <c r="AF16" i="145"/>
  <c r="AE16" i="145"/>
  <c r="AG16" i="145" s="1"/>
  <c r="AI16" i="145" s="1"/>
  <c r="AJ62" i="145"/>
  <c r="AE62" i="145"/>
  <c r="AG62" i="145" s="1"/>
  <c r="AI62" i="145" s="1"/>
  <c r="AF62" i="145"/>
  <c r="AH62" i="145" s="1"/>
  <c r="AJ28" i="145"/>
  <c r="AE28" i="145"/>
  <c r="AG28" i="145" s="1"/>
  <c r="AI28" i="145" s="1"/>
  <c r="AF28" i="145"/>
  <c r="AH28" i="145" s="1"/>
  <c r="AJ47" i="145"/>
  <c r="AE47" i="145"/>
  <c r="AG47" i="145" s="1"/>
  <c r="AI47" i="145" s="1"/>
  <c r="AF47" i="145"/>
  <c r="AH47" i="145" s="1"/>
  <c r="AJ63" i="145"/>
  <c r="AF63" i="145"/>
  <c r="AH63" i="145" s="1"/>
  <c r="AE63" i="145"/>
  <c r="AG63" i="145" s="1"/>
  <c r="AI63" i="145" s="1"/>
  <c r="AJ49" i="145"/>
  <c r="AF49" i="145"/>
  <c r="AH49" i="145" s="1"/>
  <c r="AE49" i="145"/>
  <c r="AG49" i="145" s="1"/>
  <c r="AI49" i="145" s="1"/>
  <c r="AJ19" i="145"/>
  <c r="AE19" i="145"/>
  <c r="AG19" i="145" s="1"/>
  <c r="AI19" i="145" s="1"/>
  <c r="AF19" i="145"/>
  <c r="AH19" i="145" s="1"/>
  <c r="AJ22" i="145"/>
  <c r="AF22" i="145"/>
  <c r="AH22" i="145" s="1"/>
  <c r="AE22" i="145"/>
  <c r="AG22" i="145" s="1"/>
  <c r="AI22" i="145" s="1"/>
  <c r="AJ43" i="145"/>
  <c r="AF43" i="145"/>
  <c r="AH43" i="145" s="1"/>
  <c r="AE43" i="145"/>
  <c r="AG43" i="145" s="1"/>
  <c r="AI43" i="145" s="1"/>
  <c r="AJ58" i="145"/>
  <c r="AE58" i="145"/>
  <c r="AG58" i="145" s="1"/>
  <c r="AI58" i="145" s="1"/>
  <c r="AF58" i="145"/>
  <c r="AH58" i="145" s="1"/>
  <c r="AJ26" i="145"/>
  <c r="AE26" i="145"/>
  <c r="AG26" i="145" s="1"/>
  <c r="AI26" i="145" s="1"/>
  <c r="AF26" i="145"/>
  <c r="AH26" i="145" s="1"/>
  <c r="AJ64" i="145"/>
  <c r="AE64" i="145"/>
  <c r="AG64" i="145" s="1"/>
  <c r="AI64" i="145" s="1"/>
  <c r="AF64" i="145"/>
  <c r="AH64" i="145" s="1"/>
  <c r="AJ57" i="145"/>
  <c r="AE57" i="145"/>
  <c r="AG57" i="145" s="1"/>
  <c r="AI57" i="145" s="1"/>
  <c r="AF57" i="145"/>
  <c r="AH57" i="145" s="1"/>
  <c r="AJ50" i="145"/>
  <c r="AF50" i="145"/>
  <c r="AH50" i="145" s="1"/>
  <c r="AE50" i="145"/>
  <c r="AG50" i="145" s="1"/>
  <c r="AI50" i="145" s="1"/>
  <c r="AJ36" i="145"/>
  <c r="AE36" i="145"/>
  <c r="AG36" i="145" s="1"/>
  <c r="AI36" i="145" s="1"/>
  <c r="AF36" i="145"/>
  <c r="AH36" i="145" s="1"/>
  <c r="AJ32" i="145"/>
  <c r="AF32" i="145"/>
  <c r="AH32" i="145" s="1"/>
  <c r="AE32" i="145"/>
  <c r="AG32" i="145" s="1"/>
  <c r="AI32" i="145" s="1"/>
  <c r="AJ56" i="145"/>
  <c r="AE56" i="145"/>
  <c r="AG56" i="145" s="1"/>
  <c r="AI56" i="145" s="1"/>
  <c r="AF56" i="145"/>
  <c r="AH56" i="145" s="1"/>
  <c r="AJ33" i="145"/>
  <c r="AE33" i="145"/>
  <c r="AG33" i="145" s="1"/>
  <c r="AI33" i="145" s="1"/>
  <c r="AF33" i="145"/>
  <c r="AH33" i="145" s="1"/>
  <c r="AJ61" i="145"/>
  <c r="AF61" i="145"/>
  <c r="AH61" i="145" s="1"/>
  <c r="AE61" i="145"/>
  <c r="AG61" i="145" s="1"/>
  <c r="AI61" i="145" s="1"/>
  <c r="AJ38" i="145"/>
  <c r="AE38" i="145"/>
  <c r="AG38" i="145" s="1"/>
  <c r="AI38" i="145" s="1"/>
  <c r="AF38" i="145"/>
  <c r="AH38" i="145" s="1"/>
  <c r="AJ23" i="145"/>
  <c r="AE23" i="145"/>
  <c r="AG23" i="145" s="1"/>
  <c r="AI23" i="145" s="1"/>
  <c r="AF23" i="145"/>
  <c r="AH23" i="145" s="1"/>
  <c r="AJ41" i="145"/>
  <c r="AE41" i="145"/>
  <c r="AG41" i="145" s="1"/>
  <c r="AI41" i="145" s="1"/>
  <c r="AF41" i="145"/>
  <c r="AH41" i="145" s="1"/>
  <c r="AJ44" i="145"/>
  <c r="AE44" i="145"/>
  <c r="AG44" i="145" s="1"/>
  <c r="AI44" i="145" s="1"/>
  <c r="AF44" i="145"/>
  <c r="AH44" i="145" s="1"/>
  <c r="AJ45" i="145"/>
  <c r="AE45" i="145"/>
  <c r="AG45" i="145" s="1"/>
  <c r="AI45" i="145" s="1"/>
  <c r="AF45" i="145"/>
  <c r="AH45" i="145" s="1"/>
  <c r="AJ60" i="145"/>
  <c r="AF60" i="145"/>
  <c r="AH60" i="145" s="1"/>
  <c r="AE60" i="145"/>
  <c r="AG60" i="145" s="1"/>
  <c r="AI60" i="145" s="1"/>
  <c r="AJ52" i="145"/>
  <c r="AF52" i="145"/>
  <c r="AH52" i="145" s="1"/>
  <c r="AE52" i="145"/>
  <c r="AG52" i="145" s="1"/>
  <c r="AI52" i="145" s="1"/>
  <c r="AJ39" i="145"/>
  <c r="AF39" i="145"/>
  <c r="AH39" i="145" s="1"/>
  <c r="AE39" i="145"/>
  <c r="AG39" i="145" s="1"/>
  <c r="AI39" i="145" s="1"/>
  <c r="AJ21" i="145"/>
  <c r="AE21" i="145"/>
  <c r="AG21" i="145" s="1"/>
  <c r="AI21" i="145" s="1"/>
  <c r="AF21" i="145"/>
  <c r="AH21" i="145" s="1"/>
  <c r="AJ29" i="145"/>
  <c r="AF29" i="145"/>
  <c r="AH29" i="145" s="1"/>
  <c r="AE29" i="145"/>
  <c r="AG29" i="145" s="1"/>
  <c r="AI29" i="145" s="1"/>
  <c r="AJ40" i="145"/>
  <c r="AE40" i="145"/>
  <c r="AG40" i="145" s="1"/>
  <c r="AI40" i="145" s="1"/>
  <c r="AF40" i="145"/>
  <c r="AH40" i="145" s="1"/>
  <c r="AJ42" i="145"/>
  <c r="AF42" i="145"/>
  <c r="AH42" i="145" s="1"/>
  <c r="AE42" i="145"/>
  <c r="AG42" i="145" s="1"/>
  <c r="AI42" i="145" s="1"/>
  <c r="AJ54" i="145"/>
  <c r="AE54" i="145"/>
  <c r="AG54" i="145" s="1"/>
  <c r="AI54" i="145" s="1"/>
  <c r="AF54" i="145"/>
  <c r="AH54" i="145" s="1"/>
  <c r="AJ25" i="145"/>
  <c r="AE25" i="145"/>
  <c r="AG25" i="145" s="1"/>
  <c r="AI25" i="145" s="1"/>
  <c r="AF25" i="145"/>
  <c r="AH25" i="145" s="1"/>
  <c r="AJ59" i="145"/>
  <c r="AE59" i="145"/>
  <c r="AG59" i="145" s="1"/>
  <c r="AI59" i="145" s="1"/>
  <c r="AF59" i="145"/>
  <c r="AH59" i="145" s="1"/>
  <c r="AJ37" i="145"/>
  <c r="AE37" i="145"/>
  <c r="AG37" i="145" s="1"/>
  <c r="AI37" i="145" s="1"/>
  <c r="AF37" i="145"/>
  <c r="AH37" i="145" s="1"/>
  <c r="AJ27" i="145"/>
  <c r="AF27" i="145"/>
  <c r="AH27" i="145" s="1"/>
  <c r="AE27" i="145"/>
  <c r="AG27" i="145" s="1"/>
  <c r="AI27" i="145" s="1"/>
  <c r="AJ24" i="145"/>
  <c r="AE24" i="145"/>
  <c r="AG24" i="145" s="1"/>
  <c r="AI24" i="145" s="1"/>
  <c r="AF24" i="145"/>
  <c r="AH24" i="145" s="1"/>
  <c r="AJ53" i="145"/>
  <c r="AF53" i="145"/>
  <c r="AH53" i="145" s="1"/>
  <c r="AE53" i="145"/>
  <c r="AG53" i="145" s="1"/>
  <c r="AI53" i="145" s="1"/>
  <c r="AJ18" i="145"/>
  <c r="AE18" i="145"/>
  <c r="AG18" i="145" s="1"/>
  <c r="AI18" i="145" s="1"/>
  <c r="AF18" i="145"/>
  <c r="AH18" i="145" s="1"/>
  <c r="AJ20" i="145"/>
  <c r="AF20" i="145"/>
  <c r="AH20" i="145" s="1"/>
  <c r="AE20" i="145"/>
  <c r="AG20" i="145" s="1"/>
  <c r="AI20" i="145" s="1"/>
  <c r="AJ46" i="145"/>
  <c r="AE46" i="145"/>
  <c r="AG46" i="145" s="1"/>
  <c r="AI46" i="145" s="1"/>
  <c r="AF46" i="145"/>
  <c r="AH46" i="145" s="1"/>
  <c r="AJ17" i="145"/>
  <c r="AE17" i="145"/>
  <c r="AG17" i="145" s="1"/>
  <c r="AI17" i="145" s="1"/>
  <c r="AF17" i="145"/>
  <c r="AH17" i="145" s="1"/>
  <c r="AJ65" i="145"/>
  <c r="AF65" i="145"/>
  <c r="AH65" i="145" s="1"/>
  <c r="AE65" i="145"/>
  <c r="AG65" i="145" s="1"/>
  <c r="AI65" i="145" s="1"/>
  <c r="AJ55" i="145"/>
  <c r="AE55" i="145"/>
  <c r="AG55" i="145" s="1"/>
  <c r="AI55" i="145" s="1"/>
  <c r="AF55" i="145"/>
  <c r="AH55" i="145" s="1"/>
  <c r="AJ48" i="145"/>
  <c r="AE48" i="145"/>
  <c r="AG48" i="145" s="1"/>
  <c r="AI48" i="145" s="1"/>
  <c r="AF48" i="145"/>
  <c r="AH48" i="145" s="1"/>
  <c r="AJ35" i="145"/>
  <c r="AF35" i="145"/>
  <c r="AH35" i="145" s="1"/>
  <c r="AE35" i="145"/>
  <c r="AG35" i="145" s="1"/>
  <c r="AI35" i="145" s="1"/>
  <c r="R34" i="145"/>
  <c r="R30" i="145"/>
  <c r="R51" i="145"/>
  <c r="R31" i="145"/>
  <c r="R66" i="79"/>
  <c r="R67" i="79" s="1"/>
  <c r="F67" i="145" s="1"/>
  <c r="P67" i="145" s="1"/>
  <c r="R16" i="145"/>
  <c r="R62" i="145"/>
  <c r="R28" i="145"/>
  <c r="R47" i="145"/>
  <c r="R63" i="145"/>
  <c r="R49" i="145"/>
  <c r="R19" i="145"/>
  <c r="R22" i="145"/>
  <c r="R43" i="145"/>
  <c r="R58" i="145"/>
  <c r="R26" i="145"/>
  <c r="R64" i="145"/>
  <c r="R57" i="145"/>
  <c r="R50" i="145"/>
  <c r="R36" i="145"/>
  <c r="R32" i="145"/>
  <c r="R56" i="145"/>
  <c r="R33" i="145"/>
  <c r="R61" i="145"/>
  <c r="R38" i="145"/>
  <c r="R23" i="145"/>
  <c r="R41" i="145"/>
  <c r="R44" i="145"/>
  <c r="R45" i="145"/>
  <c r="R60" i="145"/>
  <c r="R52" i="145"/>
  <c r="R39" i="145"/>
  <c r="R21" i="145"/>
  <c r="R29" i="145"/>
  <c r="R40" i="145"/>
  <c r="R42" i="145"/>
  <c r="R54" i="145"/>
  <c r="R25" i="145"/>
  <c r="R59" i="145"/>
  <c r="R37" i="145"/>
  <c r="R27" i="145"/>
  <c r="R24" i="145"/>
  <c r="R53" i="145"/>
  <c r="K16" i="21"/>
  <c r="R18" i="145"/>
  <c r="R20" i="145"/>
  <c r="R46" i="145"/>
  <c r="R17" i="145"/>
  <c r="R65" i="145"/>
  <c r="R55" i="145"/>
  <c r="R48" i="145"/>
  <c r="R35" i="145"/>
  <c r="AI66" i="145" l="1"/>
  <c r="AI67" i="145" s="1"/>
  <c r="AH16" i="145"/>
  <c r="AF66" i="145"/>
  <c r="AF67" i="145" s="1"/>
  <c r="O45" i="145"/>
  <c r="P45" i="145" s="1"/>
  <c r="O29" i="145"/>
  <c r="P29" i="145" s="1"/>
  <c r="O63" i="145"/>
  <c r="P63" i="145" s="1"/>
  <c r="O51" i="145"/>
  <c r="P51" i="145" s="1"/>
  <c r="O19" i="145"/>
  <c r="P19" i="145" s="1"/>
  <c r="O28" i="145"/>
  <c r="P28" i="145" s="1"/>
  <c r="O47" i="145"/>
  <c r="P47" i="145" s="1"/>
  <c r="O61" i="145"/>
  <c r="P61" i="145" s="1"/>
  <c r="O60" i="145"/>
  <c r="P60" i="145" s="1"/>
  <c r="O40" i="145"/>
  <c r="P40" i="145" s="1"/>
  <c r="O25" i="145"/>
  <c r="P25" i="145" s="1"/>
  <c r="O31" i="145"/>
  <c r="P31" i="145" s="1"/>
  <c r="O23" i="145"/>
  <c r="P23" i="145" s="1"/>
  <c r="O41" i="145"/>
  <c r="P41" i="145" s="1"/>
  <c r="O27" i="145"/>
  <c r="P27" i="145" s="1"/>
  <c r="O32" i="145"/>
  <c r="P32" i="145" s="1"/>
  <c r="O53" i="145"/>
  <c r="P53" i="145" s="1"/>
  <c r="O37" i="145"/>
  <c r="P37" i="145" s="1"/>
  <c r="O43" i="145"/>
  <c r="P43" i="145" s="1"/>
  <c r="O64" i="145"/>
  <c r="P64" i="145" s="1"/>
  <c r="O18" i="145"/>
  <c r="P18" i="145" s="1"/>
  <c r="O35" i="145"/>
  <c r="P35" i="145" s="1"/>
  <c r="O54" i="145"/>
  <c r="P54" i="145" s="1"/>
  <c r="O50" i="145"/>
  <c r="P50" i="145" s="1"/>
  <c r="O20" i="145"/>
  <c r="P20" i="145" s="1"/>
  <c r="O55" i="145"/>
  <c r="P55" i="145" s="1"/>
  <c r="O16" i="145"/>
  <c r="P16" i="145" s="1"/>
  <c r="O65" i="145"/>
  <c r="P65" i="145" s="1"/>
  <c r="O44" i="145"/>
  <c r="P44" i="145" s="1"/>
  <c r="O24" i="145"/>
  <c r="P24" i="145" s="1"/>
  <c r="O49" i="145"/>
  <c r="P49" i="145" s="1"/>
  <c r="O26" i="145"/>
  <c r="P26" i="145" s="1"/>
  <c r="O62" i="145"/>
  <c r="P62" i="145" s="1"/>
  <c r="O36" i="145"/>
  <c r="P36" i="145" s="1"/>
  <c r="O42" i="145"/>
  <c r="P42" i="145" s="1"/>
  <c r="O46" i="145"/>
  <c r="P46" i="145" s="1"/>
  <c r="O30" i="145"/>
  <c r="P30" i="145" s="1"/>
  <c r="O34" i="145"/>
  <c r="P34" i="145" s="1"/>
  <c r="O59" i="145"/>
  <c r="P59" i="145" s="1"/>
  <c r="O21" i="145"/>
  <c r="P21" i="145" s="1"/>
  <c r="O33" i="145"/>
  <c r="P33" i="145" s="1"/>
  <c r="O17" i="145"/>
  <c r="P17" i="145" s="1"/>
  <c r="O22" i="145"/>
  <c r="P22" i="145" s="1"/>
  <c r="O56" i="145"/>
  <c r="P56" i="145" s="1"/>
  <c r="O48" i="145"/>
  <c r="P48" i="145" s="1"/>
  <c r="O57" i="145"/>
  <c r="P57" i="145" s="1"/>
  <c r="O58" i="145"/>
  <c r="P58" i="145" s="1"/>
  <c r="O39" i="145"/>
  <c r="P39" i="145" s="1"/>
  <c r="O52" i="145"/>
  <c r="P52" i="145" s="1"/>
  <c r="O38" i="145"/>
  <c r="P38" i="145" s="1"/>
  <c r="AC28" i="146"/>
  <c r="AC41" i="146"/>
  <c r="AC35" i="146"/>
  <c r="AC24" i="146"/>
  <c r="AC34" i="146"/>
  <c r="AC57" i="146"/>
  <c r="AC59" i="146"/>
  <c r="AC32" i="146"/>
  <c r="AC26" i="146"/>
  <c r="AC39" i="146"/>
  <c r="AC60" i="146"/>
  <c r="AC20" i="146"/>
  <c r="AC33" i="146"/>
  <c r="AC47" i="146"/>
  <c r="AC27" i="146"/>
  <c r="AC54" i="146"/>
  <c r="AC49" i="146"/>
  <c r="AC58" i="146"/>
  <c r="AC61" i="146"/>
  <c r="AC50" i="146"/>
  <c r="AC21" i="146"/>
  <c r="AC45" i="146"/>
  <c r="AC53" i="146"/>
  <c r="AC62" i="146"/>
  <c r="AC52" i="146"/>
  <c r="AC29" i="146"/>
  <c r="AC40" i="146"/>
  <c r="AC37" i="146"/>
  <c r="AC55" i="146"/>
  <c r="AC36" i="146"/>
  <c r="AC17" i="146"/>
  <c r="AC38" i="146"/>
  <c r="AC31" i="146"/>
  <c r="AC65" i="146"/>
  <c r="AC56" i="146"/>
  <c r="AC23" i="146"/>
  <c r="AC44" i="146"/>
  <c r="AC48" i="146"/>
  <c r="AC63" i="146"/>
  <c r="AC25" i="146"/>
  <c r="AC43" i="146"/>
  <c r="AC16" i="146"/>
  <c r="AC42" i="146"/>
  <c r="AC22" i="146"/>
  <c r="AC51" i="146"/>
  <c r="AC64" i="146"/>
  <c r="AC46" i="146"/>
  <c r="AC19" i="146"/>
  <c r="AC18" i="146"/>
  <c r="AC30" i="146"/>
  <c r="AC66" i="146" l="1"/>
  <c r="Q30" i="145"/>
  <c r="Q18" i="145"/>
  <c r="Q19" i="145"/>
  <c r="Q46" i="145"/>
  <c r="Q64" i="145"/>
  <c r="Q51" i="145"/>
  <c r="Q22" i="145"/>
  <c r="Q42" i="145"/>
  <c r="Q16" i="145"/>
  <c r="Q43" i="145"/>
  <c r="Q25" i="145"/>
  <c r="Q63" i="145"/>
  <c r="Q48" i="145"/>
  <c r="Q44" i="145"/>
  <c r="Q23" i="145"/>
  <c r="Q56" i="145"/>
  <c r="Q65" i="145"/>
  <c r="Q31" i="145"/>
  <c r="Q38" i="145"/>
  <c r="Q17" i="145"/>
  <c r="Q36" i="145"/>
  <c r="Q55" i="145"/>
  <c r="Q37" i="145"/>
  <c r="Q40" i="145"/>
  <c r="Q29" i="145"/>
  <c r="Q52" i="145"/>
  <c r="Q62" i="145"/>
  <c r="Q53" i="145"/>
  <c r="Q45" i="145"/>
  <c r="Q21" i="145"/>
  <c r="Q50" i="145"/>
  <c r="Q61" i="145"/>
  <c r="Q58" i="145"/>
  <c r="Q49" i="145"/>
  <c r="Q54" i="145"/>
  <c r="Q27" i="145"/>
  <c r="Q47" i="145"/>
  <c r="Q33" i="145"/>
  <c r="Q20" i="145"/>
  <c r="Q60" i="145"/>
  <c r="Q39" i="145"/>
  <c r="Q26" i="145"/>
  <c r="Q32" i="145"/>
  <c r="Q59" i="145"/>
  <c r="Q57" i="145"/>
  <c r="Q34" i="145"/>
  <c r="Q24" i="145"/>
  <c r="Q35" i="145"/>
  <c r="Q41" i="145"/>
  <c r="Q28" i="145"/>
  <c r="AD46" i="146"/>
  <c r="AD63" i="146"/>
  <c r="AD17" i="146"/>
  <c r="AD53" i="146"/>
  <c r="AD27" i="146"/>
  <c r="AD59" i="146"/>
  <c r="AD64" i="146"/>
  <c r="AD45" i="146"/>
  <c r="AD51" i="146"/>
  <c r="AD44" i="146"/>
  <c r="AD55" i="146"/>
  <c r="AD21" i="146"/>
  <c r="AD33" i="146"/>
  <c r="AD34" i="146"/>
  <c r="AD65" i="146"/>
  <c r="AD39" i="146"/>
  <c r="AD22" i="146"/>
  <c r="AD23" i="146"/>
  <c r="AD37" i="146"/>
  <c r="AD50" i="146"/>
  <c r="AD20" i="146"/>
  <c r="AD24" i="146"/>
  <c r="AD16" i="146"/>
  <c r="AD58" i="146"/>
  <c r="AD42" i="146"/>
  <c r="AD56" i="146"/>
  <c r="AD40" i="146"/>
  <c r="AD61" i="146"/>
  <c r="AD60" i="146"/>
  <c r="AD35" i="146"/>
  <c r="AD30" i="146"/>
  <c r="AD29" i="146"/>
  <c r="AD41" i="146"/>
  <c r="AD18" i="146"/>
  <c r="AD43" i="146"/>
  <c r="AD31" i="146"/>
  <c r="AD52" i="146"/>
  <c r="AD49" i="146"/>
  <c r="AD26" i="146"/>
  <c r="AD28" i="146"/>
  <c r="AD36" i="146"/>
  <c r="AD57" i="146"/>
  <c r="AD19" i="146"/>
  <c r="AD25" i="146"/>
  <c r="AD38" i="146"/>
  <c r="AD62" i="146"/>
  <c r="AD54" i="146"/>
  <c r="AD32" i="146"/>
  <c r="AD48" i="146"/>
  <c r="AD47" i="146"/>
  <c r="AJ47" i="146" l="1"/>
  <c r="AF47" i="146"/>
  <c r="AH47" i="146" s="1"/>
  <c r="AE47" i="146"/>
  <c r="AG47" i="146" s="1"/>
  <c r="AI47" i="146" s="1"/>
  <c r="AJ48" i="146"/>
  <c r="AF48" i="146"/>
  <c r="AH48" i="146" s="1"/>
  <c r="AE48" i="146"/>
  <c r="AG48" i="146" s="1"/>
  <c r="AI48" i="146" s="1"/>
  <c r="AJ32" i="146"/>
  <c r="AF32" i="146"/>
  <c r="AH32" i="146" s="1"/>
  <c r="AE32" i="146"/>
  <c r="AG32" i="146" s="1"/>
  <c r="AI32" i="146" s="1"/>
  <c r="AJ54" i="146"/>
  <c r="AE54" i="146"/>
  <c r="AG54" i="146" s="1"/>
  <c r="AI54" i="146" s="1"/>
  <c r="AF54" i="146"/>
  <c r="AH54" i="146" s="1"/>
  <c r="AJ62" i="146"/>
  <c r="AF62" i="146"/>
  <c r="AH62" i="146" s="1"/>
  <c r="AE62" i="146"/>
  <c r="AG62" i="146" s="1"/>
  <c r="AI62" i="146" s="1"/>
  <c r="AJ38" i="146"/>
  <c r="AF38" i="146"/>
  <c r="AH38" i="146" s="1"/>
  <c r="AE38" i="146"/>
  <c r="AG38" i="146" s="1"/>
  <c r="AI38" i="146" s="1"/>
  <c r="AJ25" i="146"/>
  <c r="AE25" i="146"/>
  <c r="AG25" i="146" s="1"/>
  <c r="AI25" i="146" s="1"/>
  <c r="AF25" i="146"/>
  <c r="AH25" i="146" s="1"/>
  <c r="AJ19" i="146"/>
  <c r="AE19" i="146"/>
  <c r="AG19" i="146" s="1"/>
  <c r="AI19" i="146" s="1"/>
  <c r="AF19" i="146"/>
  <c r="AH19" i="146" s="1"/>
  <c r="AJ57" i="146"/>
  <c r="AE57" i="146"/>
  <c r="AG57" i="146" s="1"/>
  <c r="AI57" i="146" s="1"/>
  <c r="AF57" i="146"/>
  <c r="AH57" i="146" s="1"/>
  <c r="AJ36" i="146"/>
  <c r="AE36" i="146"/>
  <c r="AG36" i="146" s="1"/>
  <c r="AI36" i="146" s="1"/>
  <c r="AF36" i="146"/>
  <c r="AH36" i="146" s="1"/>
  <c r="AJ28" i="146"/>
  <c r="AE28" i="146"/>
  <c r="AG28" i="146" s="1"/>
  <c r="AI28" i="146" s="1"/>
  <c r="AF28" i="146"/>
  <c r="AH28" i="146" s="1"/>
  <c r="AJ26" i="146"/>
  <c r="AE26" i="146"/>
  <c r="AG26" i="146" s="1"/>
  <c r="AI26" i="146" s="1"/>
  <c r="AF26" i="146"/>
  <c r="AH26" i="146" s="1"/>
  <c r="AJ49" i="146"/>
  <c r="AE49" i="146"/>
  <c r="AG49" i="146" s="1"/>
  <c r="AI49" i="146" s="1"/>
  <c r="AF49" i="146"/>
  <c r="AH49" i="146" s="1"/>
  <c r="AJ52" i="146"/>
  <c r="AE52" i="146"/>
  <c r="AG52" i="146" s="1"/>
  <c r="AI52" i="146" s="1"/>
  <c r="AF52" i="146"/>
  <c r="AH52" i="146" s="1"/>
  <c r="AJ31" i="146"/>
  <c r="AF31" i="146"/>
  <c r="AH31" i="146" s="1"/>
  <c r="AE31" i="146"/>
  <c r="AG31" i="146" s="1"/>
  <c r="AI31" i="146" s="1"/>
  <c r="AJ43" i="146"/>
  <c r="AF43" i="146"/>
  <c r="AH43" i="146" s="1"/>
  <c r="AE43" i="146"/>
  <c r="AG43" i="146" s="1"/>
  <c r="AI43" i="146" s="1"/>
  <c r="AJ18" i="146"/>
  <c r="AE18" i="146"/>
  <c r="AG18" i="146" s="1"/>
  <c r="AI18" i="146" s="1"/>
  <c r="AF18" i="146"/>
  <c r="AH18" i="146" s="1"/>
  <c r="AJ41" i="146"/>
  <c r="AE41" i="146"/>
  <c r="AG41" i="146" s="1"/>
  <c r="AI41" i="146" s="1"/>
  <c r="AF41" i="146"/>
  <c r="AH41" i="146" s="1"/>
  <c r="AJ29" i="146"/>
  <c r="AE29" i="146"/>
  <c r="AG29" i="146" s="1"/>
  <c r="AI29" i="146" s="1"/>
  <c r="AF29" i="146"/>
  <c r="AH29" i="146" s="1"/>
  <c r="AJ30" i="146"/>
  <c r="AF30" i="146"/>
  <c r="AH30" i="146" s="1"/>
  <c r="AE30" i="146"/>
  <c r="AG30" i="146" s="1"/>
  <c r="AI30" i="146" s="1"/>
  <c r="AJ35" i="146"/>
  <c r="AF35" i="146"/>
  <c r="AH35" i="146" s="1"/>
  <c r="AE35" i="146"/>
  <c r="AG35" i="146" s="1"/>
  <c r="AI35" i="146" s="1"/>
  <c r="AJ60" i="146"/>
  <c r="AE60" i="146"/>
  <c r="AG60" i="146" s="1"/>
  <c r="AI60" i="146" s="1"/>
  <c r="AF60" i="146"/>
  <c r="AH60" i="146" s="1"/>
  <c r="AJ61" i="146"/>
  <c r="AF61" i="146"/>
  <c r="AH61" i="146" s="1"/>
  <c r="AE61" i="146"/>
  <c r="AG61" i="146" s="1"/>
  <c r="AI61" i="146" s="1"/>
  <c r="AJ40" i="146"/>
  <c r="AE40" i="146"/>
  <c r="AG40" i="146" s="1"/>
  <c r="AI40" i="146" s="1"/>
  <c r="AF40" i="146"/>
  <c r="AH40" i="146" s="1"/>
  <c r="AJ56" i="146"/>
  <c r="AF56" i="146"/>
  <c r="AH56" i="146" s="1"/>
  <c r="AE56" i="146"/>
  <c r="AG56" i="146" s="1"/>
  <c r="AI56" i="146" s="1"/>
  <c r="AJ42" i="146"/>
  <c r="AE42" i="146"/>
  <c r="AG42" i="146" s="1"/>
  <c r="AI42" i="146" s="1"/>
  <c r="AF42" i="146"/>
  <c r="AH42" i="146" s="1"/>
  <c r="AJ58" i="146"/>
  <c r="AF58" i="146"/>
  <c r="AH58" i="146" s="1"/>
  <c r="AE58" i="146"/>
  <c r="AG58" i="146" s="1"/>
  <c r="AI58" i="146" s="1"/>
  <c r="AD66" i="146"/>
  <c r="AJ16" i="146"/>
  <c r="AF16" i="146"/>
  <c r="AE16" i="146"/>
  <c r="AG16" i="146" s="1"/>
  <c r="AI16" i="146" s="1"/>
  <c r="AJ24" i="146"/>
  <c r="AF24" i="146"/>
  <c r="AH24" i="146" s="1"/>
  <c r="AE24" i="146"/>
  <c r="AG24" i="146" s="1"/>
  <c r="AI24" i="146" s="1"/>
  <c r="AJ20" i="146"/>
  <c r="AE20" i="146"/>
  <c r="AG20" i="146" s="1"/>
  <c r="AI20" i="146" s="1"/>
  <c r="AF20" i="146"/>
  <c r="AH20" i="146" s="1"/>
  <c r="AJ50" i="146"/>
  <c r="AE50" i="146"/>
  <c r="AG50" i="146" s="1"/>
  <c r="AI50" i="146" s="1"/>
  <c r="AF50" i="146"/>
  <c r="AH50" i="146" s="1"/>
  <c r="AJ37" i="146"/>
  <c r="AF37" i="146"/>
  <c r="AH37" i="146" s="1"/>
  <c r="AE37" i="146"/>
  <c r="AG37" i="146" s="1"/>
  <c r="AI37" i="146" s="1"/>
  <c r="AJ23" i="146"/>
  <c r="AE23" i="146"/>
  <c r="AG23" i="146" s="1"/>
  <c r="AI23" i="146" s="1"/>
  <c r="AF23" i="146"/>
  <c r="AH23" i="146" s="1"/>
  <c r="AJ22" i="146"/>
  <c r="AE22" i="146"/>
  <c r="AG22" i="146" s="1"/>
  <c r="AI22" i="146" s="1"/>
  <c r="AF22" i="146"/>
  <c r="AH22" i="146" s="1"/>
  <c r="AJ39" i="146"/>
  <c r="AF39" i="146"/>
  <c r="AH39" i="146" s="1"/>
  <c r="AE39" i="146"/>
  <c r="AG39" i="146" s="1"/>
  <c r="AI39" i="146" s="1"/>
  <c r="AJ65" i="146"/>
  <c r="AE65" i="146"/>
  <c r="AG65" i="146" s="1"/>
  <c r="AI65" i="146" s="1"/>
  <c r="AF65" i="146"/>
  <c r="AH65" i="146" s="1"/>
  <c r="AJ34" i="146"/>
  <c r="AE34" i="146"/>
  <c r="AG34" i="146" s="1"/>
  <c r="AI34" i="146" s="1"/>
  <c r="AF34" i="146"/>
  <c r="AH34" i="146" s="1"/>
  <c r="AJ33" i="146"/>
  <c r="AF33" i="146"/>
  <c r="AH33" i="146" s="1"/>
  <c r="AE33" i="146"/>
  <c r="AG33" i="146" s="1"/>
  <c r="AI33" i="146" s="1"/>
  <c r="AJ21" i="146"/>
  <c r="AF21" i="146"/>
  <c r="AH21" i="146" s="1"/>
  <c r="AE21" i="146"/>
  <c r="AG21" i="146" s="1"/>
  <c r="AI21" i="146" s="1"/>
  <c r="AJ55" i="146"/>
  <c r="AE55" i="146"/>
  <c r="AG55" i="146" s="1"/>
  <c r="AI55" i="146" s="1"/>
  <c r="AF55" i="146"/>
  <c r="AH55" i="146" s="1"/>
  <c r="AJ44" i="146"/>
  <c r="AF44" i="146"/>
  <c r="AH44" i="146" s="1"/>
  <c r="AE44" i="146"/>
  <c r="AG44" i="146" s="1"/>
  <c r="AI44" i="146" s="1"/>
  <c r="AJ51" i="146"/>
  <c r="AF51" i="146"/>
  <c r="AH51" i="146" s="1"/>
  <c r="AE51" i="146"/>
  <c r="AG51" i="146" s="1"/>
  <c r="AI51" i="146" s="1"/>
  <c r="AJ45" i="146"/>
  <c r="AE45" i="146"/>
  <c r="AG45" i="146" s="1"/>
  <c r="AI45" i="146" s="1"/>
  <c r="AF45" i="146"/>
  <c r="AH45" i="146" s="1"/>
  <c r="AJ64" i="146"/>
  <c r="AE64" i="146"/>
  <c r="AG64" i="146" s="1"/>
  <c r="AI64" i="146" s="1"/>
  <c r="AF64" i="146"/>
  <c r="AH64" i="146" s="1"/>
  <c r="AJ59" i="146"/>
  <c r="AE59" i="146"/>
  <c r="AG59" i="146" s="1"/>
  <c r="AI59" i="146" s="1"/>
  <c r="AF59" i="146"/>
  <c r="AH59" i="146" s="1"/>
  <c r="AJ27" i="146"/>
  <c r="AE27" i="146"/>
  <c r="AG27" i="146" s="1"/>
  <c r="AI27" i="146" s="1"/>
  <c r="AF27" i="146"/>
  <c r="AH27" i="146" s="1"/>
  <c r="AJ53" i="146"/>
  <c r="AE53" i="146"/>
  <c r="AG53" i="146" s="1"/>
  <c r="AI53" i="146" s="1"/>
  <c r="AF53" i="146"/>
  <c r="AH53" i="146" s="1"/>
  <c r="AJ17" i="146"/>
  <c r="AE17" i="146"/>
  <c r="AG17" i="146" s="1"/>
  <c r="AI17" i="146" s="1"/>
  <c r="AF17" i="146"/>
  <c r="AH17" i="146" s="1"/>
  <c r="AJ63" i="146"/>
  <c r="AE63" i="146"/>
  <c r="AG63" i="146" s="1"/>
  <c r="AI63" i="146" s="1"/>
  <c r="AF63" i="146"/>
  <c r="AH63" i="146" s="1"/>
  <c r="AJ46" i="146"/>
  <c r="AE46" i="146"/>
  <c r="AG46" i="146" s="1"/>
  <c r="AI46" i="146" s="1"/>
  <c r="AF46" i="146"/>
  <c r="AH46" i="146" s="1"/>
  <c r="R47" i="146"/>
  <c r="R48" i="146"/>
  <c r="R32" i="146"/>
  <c r="R54" i="146"/>
  <c r="R62" i="146"/>
  <c r="R38" i="146"/>
  <c r="R25" i="146"/>
  <c r="R19" i="146"/>
  <c r="R57" i="146"/>
  <c r="R36" i="146"/>
  <c r="R28" i="146"/>
  <c r="R26" i="146"/>
  <c r="R49" i="146"/>
  <c r="R52" i="146"/>
  <c r="R31" i="146"/>
  <c r="R43" i="146"/>
  <c r="K17" i="21"/>
  <c r="R18" i="146"/>
  <c r="R41" i="146"/>
  <c r="R29" i="146"/>
  <c r="R30" i="146"/>
  <c r="R35" i="146"/>
  <c r="R60" i="146"/>
  <c r="R61" i="146"/>
  <c r="R40" i="146"/>
  <c r="R56" i="146"/>
  <c r="R42" i="146"/>
  <c r="R58" i="146"/>
  <c r="R66" i="145"/>
  <c r="R67" i="145" s="1"/>
  <c r="F67" i="146" s="1"/>
  <c r="P67" i="146" s="1"/>
  <c r="R16" i="146"/>
  <c r="R24" i="146"/>
  <c r="R20" i="146"/>
  <c r="R50" i="146"/>
  <c r="R37" i="146"/>
  <c r="R23" i="146"/>
  <c r="R22" i="146"/>
  <c r="R39" i="146"/>
  <c r="R65" i="146"/>
  <c r="R34" i="146"/>
  <c r="R33" i="146"/>
  <c r="R21" i="146"/>
  <c r="R55" i="146"/>
  <c r="R44" i="146"/>
  <c r="R51" i="146"/>
  <c r="R45" i="146"/>
  <c r="R64" i="146"/>
  <c r="R59" i="146"/>
  <c r="R27" i="146"/>
  <c r="R53" i="146"/>
  <c r="R17" i="146"/>
  <c r="R63" i="146"/>
  <c r="R46" i="146"/>
  <c r="AI66" i="146" l="1"/>
  <c r="AI67" i="146" s="1"/>
  <c r="O32" i="146"/>
  <c r="P32" i="146" s="1"/>
  <c r="O40" i="146"/>
  <c r="P40" i="146" s="1"/>
  <c r="O28" i="146"/>
  <c r="P28" i="146" s="1"/>
  <c r="O23" i="146"/>
  <c r="P23" i="146" s="1"/>
  <c r="O63" i="146"/>
  <c r="P63" i="146" s="1"/>
  <c r="O59" i="146"/>
  <c r="P59" i="146" s="1"/>
  <c r="O51" i="146"/>
  <c r="P51" i="146" s="1"/>
  <c r="O20" i="146"/>
  <c r="P20" i="146" s="1"/>
  <c r="O24" i="146"/>
  <c r="P24" i="146" s="1"/>
  <c r="O25" i="146"/>
  <c r="P25" i="146" s="1"/>
  <c r="O27" i="146"/>
  <c r="P27" i="146" s="1"/>
  <c r="O58" i="146"/>
  <c r="P58" i="146" s="1"/>
  <c r="O36" i="146"/>
  <c r="P36" i="146" s="1"/>
  <c r="O41" i="146"/>
  <c r="P41" i="146" s="1"/>
  <c r="O52" i="146"/>
  <c r="P52" i="146" s="1"/>
  <c r="O45" i="146"/>
  <c r="P45" i="146" s="1"/>
  <c r="O57" i="146"/>
  <c r="P57" i="146" s="1"/>
  <c r="O17" i="146"/>
  <c r="P17" i="146" s="1"/>
  <c r="O33" i="146"/>
  <c r="P33" i="146" s="1"/>
  <c r="O35" i="146"/>
  <c r="P35" i="146" s="1"/>
  <c r="O21" i="146"/>
  <c r="P21" i="146" s="1"/>
  <c r="O49" i="146"/>
  <c r="P49" i="146" s="1"/>
  <c r="O47" i="146"/>
  <c r="P47" i="146" s="1"/>
  <c r="O48" i="146"/>
  <c r="P48" i="146" s="1"/>
  <c r="O38" i="146"/>
  <c r="P38" i="146" s="1"/>
  <c r="O62" i="146"/>
  <c r="P62" i="146" s="1"/>
  <c r="O18" i="146"/>
  <c r="P18" i="146" s="1"/>
  <c r="O34" i="146"/>
  <c r="P34" i="146" s="1"/>
  <c r="O46" i="146"/>
  <c r="P46" i="146" s="1"/>
  <c r="O54" i="146"/>
  <c r="P54" i="146" s="1"/>
  <c r="O42" i="146"/>
  <c r="P42" i="146" s="1"/>
  <c r="O31" i="146"/>
  <c r="P31" i="146" s="1"/>
  <c r="O19" i="146"/>
  <c r="P19" i="146" s="1"/>
  <c r="O30" i="146"/>
  <c r="P30" i="146" s="1"/>
  <c r="O61" i="146"/>
  <c r="P61" i="146" s="1"/>
  <c r="O16" i="146"/>
  <c r="P16" i="146" s="1"/>
  <c r="O26" i="146"/>
  <c r="P26" i="146" s="1"/>
  <c r="O53" i="146"/>
  <c r="P53" i="146" s="1"/>
  <c r="O56" i="146"/>
  <c r="P56" i="146" s="1"/>
  <c r="O44" i="146"/>
  <c r="P44" i="146" s="1"/>
  <c r="O37" i="146"/>
  <c r="P37" i="146" s="1"/>
  <c r="O43" i="146"/>
  <c r="P43" i="146" s="1"/>
  <c r="O22" i="146"/>
  <c r="P22" i="146" s="1"/>
  <c r="O50" i="146"/>
  <c r="P50" i="146" s="1"/>
  <c r="O39" i="146"/>
  <c r="P39" i="146" s="1"/>
  <c r="O65" i="146"/>
  <c r="P65" i="146" s="1"/>
  <c r="O29" i="146"/>
  <c r="P29" i="146" s="1"/>
  <c r="O64" i="146"/>
  <c r="P64" i="146" s="1"/>
  <c r="O60" i="146"/>
  <c r="P60" i="146" s="1"/>
  <c r="O55" i="146"/>
  <c r="P55" i="146" s="1"/>
  <c r="AH16" i="146"/>
  <c r="AF66" i="146"/>
  <c r="AF67" i="146" s="1"/>
  <c r="AC63" i="147"/>
  <c r="AC36" i="147"/>
  <c r="AC21" i="147"/>
  <c r="AC46" i="147"/>
  <c r="AC26" i="147"/>
  <c r="AC39" i="147"/>
  <c r="AC59" i="147"/>
  <c r="AC54" i="147"/>
  <c r="AC51" i="147"/>
  <c r="AC52" i="147"/>
  <c r="AC47" i="147"/>
  <c r="AC42" i="147"/>
  <c r="AC56" i="147"/>
  <c r="AC29" i="147"/>
  <c r="AC17" i="147"/>
  <c r="AC30" i="147"/>
  <c r="AC20" i="147"/>
  <c r="AC45" i="147"/>
  <c r="AC48" i="147"/>
  <c r="AC31" i="147"/>
  <c r="AC44" i="147"/>
  <c r="AC64" i="147"/>
  <c r="AC40" i="147"/>
  <c r="AC62" i="147"/>
  <c r="AC55" i="147"/>
  <c r="AC32" i="147"/>
  <c r="AC24" i="147"/>
  <c r="AC57" i="147"/>
  <c r="AC38" i="147"/>
  <c r="AC19" i="147"/>
  <c r="AC37" i="147"/>
  <c r="AC60" i="147"/>
  <c r="AC25" i="147"/>
  <c r="AC43" i="147"/>
  <c r="AC28" i="147"/>
  <c r="AC27" i="147"/>
  <c r="AC33" i="147"/>
  <c r="AC18" i="147"/>
  <c r="AC61" i="147"/>
  <c r="AC22" i="147"/>
  <c r="AC41" i="147"/>
  <c r="AC53" i="147"/>
  <c r="AC23" i="147"/>
  <c r="AC58" i="147"/>
  <c r="AC35" i="147"/>
  <c r="AC34" i="147"/>
  <c r="AC16" i="147"/>
  <c r="AC50" i="147"/>
  <c r="AC49" i="147"/>
  <c r="AC65" i="147"/>
  <c r="AC66" i="147" l="1"/>
  <c r="Q65" i="146"/>
  <c r="Q49" i="146"/>
  <c r="Q50" i="146"/>
  <c r="Q16" i="146"/>
  <c r="Q34" i="146"/>
  <c r="Q35" i="146"/>
  <c r="Q58" i="146"/>
  <c r="Q23" i="146"/>
  <c r="Q53" i="146"/>
  <c r="Q41" i="146"/>
  <c r="Q22" i="146"/>
  <c r="Q61" i="146"/>
  <c r="Q18" i="146"/>
  <c r="Q33" i="146"/>
  <c r="Q27" i="146"/>
  <c r="Q28" i="146"/>
  <c r="Q43" i="146"/>
  <c r="Q25" i="146"/>
  <c r="Q60" i="146"/>
  <c r="Q37" i="146"/>
  <c r="Q19" i="146"/>
  <c r="Q38" i="146"/>
  <c r="Q57" i="146"/>
  <c r="Q24" i="146"/>
  <c r="Q32" i="146"/>
  <c r="Q55" i="146"/>
  <c r="Q62" i="146"/>
  <c r="Q40" i="146"/>
  <c r="Q64" i="146"/>
  <c r="Q44" i="146"/>
  <c r="Q31" i="146"/>
  <c r="Q48" i="146"/>
  <c r="Q45" i="146"/>
  <c r="Q20" i="146"/>
  <c r="Q30" i="146"/>
  <c r="Q17" i="146"/>
  <c r="Q29" i="146"/>
  <c r="Q56" i="146"/>
  <c r="Q42" i="146"/>
  <c r="Q47" i="146"/>
  <c r="Q52" i="146"/>
  <c r="Q51" i="146"/>
  <c r="Q54" i="146"/>
  <c r="Q59" i="146"/>
  <c r="Q39" i="146"/>
  <c r="Q26" i="146"/>
  <c r="Q46" i="146"/>
  <c r="Q21" i="146"/>
  <c r="Q36" i="146"/>
  <c r="Q63" i="146"/>
  <c r="AD16" i="147"/>
  <c r="AD61" i="147"/>
  <c r="AD37" i="147"/>
  <c r="AD40" i="147"/>
  <c r="AD17" i="147"/>
  <c r="AD59" i="147"/>
  <c r="AD21" i="147"/>
  <c r="AD41" i="147"/>
  <c r="AD34" i="147"/>
  <c r="AD18" i="147"/>
  <c r="AD19" i="147"/>
  <c r="AD64" i="147"/>
  <c r="AD29" i="147"/>
  <c r="AD39" i="147"/>
  <c r="AD44" i="147"/>
  <c r="AD26" i="147"/>
  <c r="AD46" i="147"/>
  <c r="AD47" i="147"/>
  <c r="AD52" i="147"/>
  <c r="AD20" i="147"/>
  <c r="AD35" i="147"/>
  <c r="AD33" i="147"/>
  <c r="AD38" i="147"/>
  <c r="AD56" i="147"/>
  <c r="AD28" i="147"/>
  <c r="AD25" i="147"/>
  <c r="AD30" i="147"/>
  <c r="AD58" i="147"/>
  <c r="AD27" i="147"/>
  <c r="AD57" i="147"/>
  <c r="AD31" i="147"/>
  <c r="AD42" i="147"/>
  <c r="AD24" i="147"/>
  <c r="AD36" i="147"/>
  <c r="AD51" i="147"/>
  <c r="AD54" i="147"/>
  <c r="AD23" i="147"/>
  <c r="AD48" i="147"/>
  <c r="AD63" i="147"/>
  <c r="AD65" i="147"/>
  <c r="AD53" i="147"/>
  <c r="AD43" i="147"/>
  <c r="AD32" i="147"/>
  <c r="AD45" i="147"/>
  <c r="AD62" i="147"/>
  <c r="AD49" i="147"/>
  <c r="AD55" i="147"/>
  <c r="AD50" i="147"/>
  <c r="AD22" i="147"/>
  <c r="AD60" i="147"/>
  <c r="AJ60" i="147" l="1"/>
  <c r="AF60" i="147"/>
  <c r="AH60" i="147" s="1"/>
  <c r="AE60" i="147"/>
  <c r="AG60" i="147" s="1"/>
  <c r="AI60" i="147" s="1"/>
  <c r="AJ22" i="147"/>
  <c r="AE22" i="147"/>
  <c r="AG22" i="147" s="1"/>
  <c r="AI22" i="147" s="1"/>
  <c r="AF22" i="147"/>
  <c r="AH22" i="147" s="1"/>
  <c r="AJ50" i="147"/>
  <c r="AF50" i="147"/>
  <c r="AH50" i="147" s="1"/>
  <c r="AE50" i="147"/>
  <c r="AG50" i="147" s="1"/>
  <c r="AI50" i="147" s="1"/>
  <c r="AJ55" i="147"/>
  <c r="AE55" i="147"/>
  <c r="AG55" i="147" s="1"/>
  <c r="AI55" i="147" s="1"/>
  <c r="AF55" i="147"/>
  <c r="AH55" i="147" s="1"/>
  <c r="AJ49" i="147"/>
  <c r="AF49" i="147"/>
  <c r="AH49" i="147" s="1"/>
  <c r="AE49" i="147"/>
  <c r="AG49" i="147" s="1"/>
  <c r="AI49" i="147" s="1"/>
  <c r="AJ62" i="147"/>
  <c r="AE62" i="147"/>
  <c r="AG62" i="147" s="1"/>
  <c r="AI62" i="147" s="1"/>
  <c r="AF62" i="147"/>
  <c r="AH62" i="147" s="1"/>
  <c r="AJ45" i="147"/>
  <c r="AF45" i="147"/>
  <c r="AH45" i="147" s="1"/>
  <c r="AE45" i="147"/>
  <c r="AG45" i="147" s="1"/>
  <c r="AI45" i="147" s="1"/>
  <c r="AJ32" i="147"/>
  <c r="AE32" i="147"/>
  <c r="AG32" i="147" s="1"/>
  <c r="AI32" i="147" s="1"/>
  <c r="AF32" i="147"/>
  <c r="AH32" i="147" s="1"/>
  <c r="AJ43" i="147"/>
  <c r="AF43" i="147"/>
  <c r="AH43" i="147" s="1"/>
  <c r="AE43" i="147"/>
  <c r="AG43" i="147" s="1"/>
  <c r="AI43" i="147" s="1"/>
  <c r="AJ53" i="147"/>
  <c r="AE53" i="147"/>
  <c r="AG53" i="147" s="1"/>
  <c r="AI53" i="147" s="1"/>
  <c r="AF53" i="147"/>
  <c r="AH53" i="147" s="1"/>
  <c r="AJ65" i="147"/>
  <c r="AF65" i="147"/>
  <c r="AH65" i="147" s="1"/>
  <c r="AE65" i="147"/>
  <c r="AG65" i="147" s="1"/>
  <c r="AI65" i="147" s="1"/>
  <c r="AJ63" i="147"/>
  <c r="AE63" i="147"/>
  <c r="AG63" i="147" s="1"/>
  <c r="AI63" i="147" s="1"/>
  <c r="AF63" i="147"/>
  <c r="AH63" i="147" s="1"/>
  <c r="AJ48" i="147"/>
  <c r="AE48" i="147"/>
  <c r="AG48" i="147" s="1"/>
  <c r="AI48" i="147" s="1"/>
  <c r="AF48" i="147"/>
  <c r="AH48" i="147" s="1"/>
  <c r="AJ23" i="147"/>
  <c r="AE23" i="147"/>
  <c r="AG23" i="147" s="1"/>
  <c r="AI23" i="147" s="1"/>
  <c r="AF23" i="147"/>
  <c r="AH23" i="147" s="1"/>
  <c r="AJ54" i="147"/>
  <c r="AF54" i="147"/>
  <c r="AH54" i="147" s="1"/>
  <c r="AE54" i="147"/>
  <c r="AG54" i="147" s="1"/>
  <c r="AI54" i="147" s="1"/>
  <c r="AJ51" i="147"/>
  <c r="AF51" i="147"/>
  <c r="AH51" i="147" s="1"/>
  <c r="AE51" i="147"/>
  <c r="AG51" i="147" s="1"/>
  <c r="AI51" i="147" s="1"/>
  <c r="AJ36" i="147"/>
  <c r="AF36" i="147"/>
  <c r="AH36" i="147" s="1"/>
  <c r="AE36" i="147"/>
  <c r="AG36" i="147" s="1"/>
  <c r="AI36" i="147" s="1"/>
  <c r="AJ24" i="147"/>
  <c r="AF24" i="147"/>
  <c r="AH24" i="147" s="1"/>
  <c r="AE24" i="147"/>
  <c r="AG24" i="147" s="1"/>
  <c r="AI24" i="147" s="1"/>
  <c r="AJ42" i="147"/>
  <c r="AF42" i="147"/>
  <c r="AH42" i="147" s="1"/>
  <c r="AE42" i="147"/>
  <c r="AG42" i="147" s="1"/>
  <c r="AI42" i="147" s="1"/>
  <c r="AJ31" i="147"/>
  <c r="AE31" i="147"/>
  <c r="AG31" i="147" s="1"/>
  <c r="AI31" i="147" s="1"/>
  <c r="AF31" i="147"/>
  <c r="AH31" i="147" s="1"/>
  <c r="AJ57" i="147"/>
  <c r="AF57" i="147"/>
  <c r="AH57" i="147" s="1"/>
  <c r="AE57" i="147"/>
  <c r="AG57" i="147" s="1"/>
  <c r="AI57" i="147" s="1"/>
  <c r="AJ27" i="147"/>
  <c r="AF27" i="147"/>
  <c r="AH27" i="147" s="1"/>
  <c r="AE27" i="147"/>
  <c r="AG27" i="147" s="1"/>
  <c r="AI27" i="147" s="1"/>
  <c r="AJ58" i="147"/>
  <c r="AF58" i="147"/>
  <c r="AH58" i="147" s="1"/>
  <c r="AE58" i="147"/>
  <c r="AG58" i="147" s="1"/>
  <c r="AI58" i="147" s="1"/>
  <c r="AJ30" i="147"/>
  <c r="AE30" i="147"/>
  <c r="AG30" i="147" s="1"/>
  <c r="AI30" i="147" s="1"/>
  <c r="AF30" i="147"/>
  <c r="AH30" i="147" s="1"/>
  <c r="AJ25" i="147"/>
  <c r="AF25" i="147"/>
  <c r="AH25" i="147" s="1"/>
  <c r="AE25" i="147"/>
  <c r="AG25" i="147" s="1"/>
  <c r="AI25" i="147" s="1"/>
  <c r="AJ28" i="147"/>
  <c r="AF28" i="147"/>
  <c r="AH28" i="147" s="1"/>
  <c r="AE28" i="147"/>
  <c r="AG28" i="147" s="1"/>
  <c r="AI28" i="147" s="1"/>
  <c r="AJ56" i="147"/>
  <c r="AE56" i="147"/>
  <c r="AG56" i="147" s="1"/>
  <c r="AI56" i="147" s="1"/>
  <c r="AF56" i="147"/>
  <c r="AH56" i="147" s="1"/>
  <c r="AJ38" i="147"/>
  <c r="AE38" i="147"/>
  <c r="AG38" i="147" s="1"/>
  <c r="AI38" i="147" s="1"/>
  <c r="AF38" i="147"/>
  <c r="AH38" i="147" s="1"/>
  <c r="AJ33" i="147"/>
  <c r="AE33" i="147"/>
  <c r="AG33" i="147" s="1"/>
  <c r="AI33" i="147" s="1"/>
  <c r="AF33" i="147"/>
  <c r="AH33" i="147" s="1"/>
  <c r="AJ35" i="147"/>
  <c r="AE35" i="147"/>
  <c r="AG35" i="147" s="1"/>
  <c r="AI35" i="147" s="1"/>
  <c r="AF35" i="147"/>
  <c r="AH35" i="147" s="1"/>
  <c r="AJ20" i="147"/>
  <c r="AE20" i="147"/>
  <c r="AG20" i="147" s="1"/>
  <c r="AI20" i="147" s="1"/>
  <c r="AF20" i="147"/>
  <c r="AH20" i="147" s="1"/>
  <c r="AJ52" i="147"/>
  <c r="AE52" i="147"/>
  <c r="AG52" i="147" s="1"/>
  <c r="AI52" i="147" s="1"/>
  <c r="AF52" i="147"/>
  <c r="AH52" i="147" s="1"/>
  <c r="AJ47" i="147"/>
  <c r="AE47" i="147"/>
  <c r="AG47" i="147" s="1"/>
  <c r="AI47" i="147" s="1"/>
  <c r="AF47" i="147"/>
  <c r="AH47" i="147" s="1"/>
  <c r="AJ46" i="147"/>
  <c r="AF46" i="147"/>
  <c r="AH46" i="147" s="1"/>
  <c r="AE46" i="147"/>
  <c r="AG46" i="147" s="1"/>
  <c r="AI46" i="147" s="1"/>
  <c r="AJ26" i="147"/>
  <c r="AF26" i="147"/>
  <c r="AH26" i="147" s="1"/>
  <c r="AE26" i="147"/>
  <c r="AG26" i="147" s="1"/>
  <c r="AI26" i="147" s="1"/>
  <c r="AJ44" i="147"/>
  <c r="AE44" i="147"/>
  <c r="AG44" i="147" s="1"/>
  <c r="AI44" i="147" s="1"/>
  <c r="AF44" i="147"/>
  <c r="AH44" i="147" s="1"/>
  <c r="AJ39" i="147"/>
  <c r="AE39" i="147"/>
  <c r="AG39" i="147" s="1"/>
  <c r="AI39" i="147" s="1"/>
  <c r="AF39" i="147"/>
  <c r="AH39" i="147" s="1"/>
  <c r="AJ29" i="147"/>
  <c r="AF29" i="147"/>
  <c r="AH29" i="147" s="1"/>
  <c r="AE29" i="147"/>
  <c r="AG29" i="147" s="1"/>
  <c r="AI29" i="147" s="1"/>
  <c r="AJ64" i="147"/>
  <c r="AF64" i="147"/>
  <c r="AH64" i="147" s="1"/>
  <c r="AE64" i="147"/>
  <c r="AG64" i="147" s="1"/>
  <c r="AI64" i="147" s="1"/>
  <c r="AJ19" i="147"/>
  <c r="AE19" i="147"/>
  <c r="AG19" i="147" s="1"/>
  <c r="AI19" i="147" s="1"/>
  <c r="AF19" i="147"/>
  <c r="AH19" i="147" s="1"/>
  <c r="AJ18" i="147"/>
  <c r="AE18" i="147"/>
  <c r="AG18" i="147" s="1"/>
  <c r="AI18" i="147" s="1"/>
  <c r="AF18" i="147"/>
  <c r="AH18" i="147" s="1"/>
  <c r="AJ34" i="147"/>
  <c r="AE34" i="147"/>
  <c r="AG34" i="147" s="1"/>
  <c r="AI34" i="147" s="1"/>
  <c r="AF34" i="147"/>
  <c r="AH34" i="147" s="1"/>
  <c r="AJ41" i="147"/>
  <c r="AE41" i="147"/>
  <c r="AG41" i="147" s="1"/>
  <c r="AI41" i="147" s="1"/>
  <c r="AF41" i="147"/>
  <c r="AH41" i="147" s="1"/>
  <c r="AJ21" i="147"/>
  <c r="AF21" i="147"/>
  <c r="AH21" i="147" s="1"/>
  <c r="AE21" i="147"/>
  <c r="AG21" i="147" s="1"/>
  <c r="AI21" i="147" s="1"/>
  <c r="AJ59" i="147"/>
  <c r="AE59" i="147"/>
  <c r="AG59" i="147" s="1"/>
  <c r="AI59" i="147" s="1"/>
  <c r="AF59" i="147"/>
  <c r="AH59" i="147" s="1"/>
  <c r="AJ17" i="147"/>
  <c r="AF17" i="147"/>
  <c r="AH17" i="147" s="1"/>
  <c r="AE17" i="147"/>
  <c r="AG17" i="147" s="1"/>
  <c r="AI17" i="147" s="1"/>
  <c r="AJ40" i="147"/>
  <c r="AF40" i="147"/>
  <c r="AH40" i="147" s="1"/>
  <c r="AE40" i="147"/>
  <c r="AG40" i="147" s="1"/>
  <c r="AI40" i="147" s="1"/>
  <c r="AJ37" i="147"/>
  <c r="AF37" i="147"/>
  <c r="AH37" i="147" s="1"/>
  <c r="AE37" i="147"/>
  <c r="AG37" i="147" s="1"/>
  <c r="AI37" i="147" s="1"/>
  <c r="AJ61" i="147"/>
  <c r="AE61" i="147"/>
  <c r="AG61" i="147" s="1"/>
  <c r="AI61" i="147" s="1"/>
  <c r="AF61" i="147"/>
  <c r="AH61" i="147" s="1"/>
  <c r="AJ16" i="147"/>
  <c r="AD66" i="147"/>
  <c r="AF16" i="147"/>
  <c r="AE16" i="147"/>
  <c r="AG16" i="147" s="1"/>
  <c r="AI16" i="147" s="1"/>
  <c r="R60" i="147"/>
  <c r="R22" i="147"/>
  <c r="R50" i="147"/>
  <c r="R55" i="147"/>
  <c r="R49" i="147"/>
  <c r="R62" i="147"/>
  <c r="R45" i="147"/>
  <c r="R32" i="147"/>
  <c r="R43" i="147"/>
  <c r="R53" i="147"/>
  <c r="R65" i="147"/>
  <c r="R63" i="147"/>
  <c r="R48" i="147"/>
  <c r="R23" i="147"/>
  <c r="R54" i="147"/>
  <c r="R51" i="147"/>
  <c r="R36" i="147"/>
  <c r="R24" i="147"/>
  <c r="R42" i="147"/>
  <c r="R31" i="147"/>
  <c r="R57" i="147"/>
  <c r="R27" i="147"/>
  <c r="R58" i="147"/>
  <c r="R30" i="147"/>
  <c r="R25" i="147"/>
  <c r="R28" i="147"/>
  <c r="R56" i="147"/>
  <c r="R38" i="147"/>
  <c r="R33" i="147"/>
  <c r="R35" i="147"/>
  <c r="R20" i="147"/>
  <c r="R52" i="147"/>
  <c r="R47" i="147"/>
  <c r="R46" i="147"/>
  <c r="R26" i="147"/>
  <c r="R44" i="147"/>
  <c r="R39" i="147"/>
  <c r="R29" i="147"/>
  <c r="R64" i="147"/>
  <c r="R19" i="147"/>
  <c r="K18" i="21"/>
  <c r="R18" i="147"/>
  <c r="R34" i="147"/>
  <c r="R41" i="147"/>
  <c r="R21" i="147"/>
  <c r="R59" i="147"/>
  <c r="R17" i="147"/>
  <c r="R40" i="147"/>
  <c r="R37" i="147"/>
  <c r="R61" i="147"/>
  <c r="R66" i="146"/>
  <c r="R67" i="146" s="1"/>
  <c r="F67" i="147" s="1"/>
  <c r="P67" i="147" s="1"/>
  <c r="R16" i="147"/>
  <c r="AI66" i="147" l="1"/>
  <c r="AI67" i="147" s="1"/>
  <c r="AH16" i="147"/>
  <c r="AF66" i="147"/>
  <c r="AF67" i="147" s="1"/>
  <c r="O36" i="147"/>
  <c r="P36" i="147" s="1"/>
  <c r="O62" i="147"/>
  <c r="P62" i="147" s="1"/>
  <c r="O64" i="147"/>
  <c r="P64" i="147" s="1"/>
  <c r="O37" i="147"/>
  <c r="P37" i="147" s="1"/>
  <c r="O40" i="147"/>
  <c r="P40" i="147" s="1"/>
  <c r="O47" i="147"/>
  <c r="P47" i="147" s="1"/>
  <c r="O54" i="147"/>
  <c r="P54" i="147" s="1"/>
  <c r="O27" i="147"/>
  <c r="P27" i="147" s="1"/>
  <c r="O44" i="147"/>
  <c r="P44" i="147" s="1"/>
  <c r="O65" i="147"/>
  <c r="P65" i="147" s="1"/>
  <c r="O16" i="147"/>
  <c r="P16" i="147" s="1"/>
  <c r="O60" i="147"/>
  <c r="P60" i="147" s="1"/>
  <c r="O50" i="147"/>
  <c r="P50" i="147" s="1"/>
  <c r="O24" i="147"/>
  <c r="P24" i="147" s="1"/>
  <c r="O52" i="147"/>
  <c r="P52" i="147" s="1"/>
  <c r="O25" i="147"/>
  <c r="P25" i="147" s="1"/>
  <c r="O46" i="147"/>
  <c r="P46" i="147" s="1"/>
  <c r="O23" i="147"/>
  <c r="P23" i="147" s="1"/>
  <c r="O58" i="147"/>
  <c r="P58" i="147" s="1"/>
  <c r="O35" i="147"/>
  <c r="P35" i="147" s="1"/>
  <c r="O55" i="147"/>
  <c r="P55" i="147" s="1"/>
  <c r="O41" i="147"/>
  <c r="P41" i="147" s="1"/>
  <c r="O53" i="147"/>
  <c r="P53" i="147" s="1"/>
  <c r="O26" i="147"/>
  <c r="P26" i="147" s="1"/>
  <c r="O31" i="147"/>
  <c r="P31" i="147" s="1"/>
  <c r="O63" i="147"/>
  <c r="P63" i="147" s="1"/>
  <c r="O56" i="147"/>
  <c r="P56" i="147" s="1"/>
  <c r="O48" i="147"/>
  <c r="P48" i="147" s="1"/>
  <c r="O49" i="147"/>
  <c r="P49" i="147" s="1"/>
  <c r="O20" i="147"/>
  <c r="P20" i="147" s="1"/>
  <c r="O30" i="147"/>
  <c r="P30" i="147" s="1"/>
  <c r="O59" i="147"/>
  <c r="P59" i="147" s="1"/>
  <c r="O42" i="147"/>
  <c r="P42" i="147" s="1"/>
  <c r="O38" i="147"/>
  <c r="P38" i="147" s="1"/>
  <c r="O19" i="147"/>
  <c r="P19" i="147" s="1"/>
  <c r="O61" i="147"/>
  <c r="P61" i="147" s="1"/>
  <c r="O21" i="147"/>
  <c r="P21" i="147" s="1"/>
  <c r="O28" i="147"/>
  <c r="P28" i="147" s="1"/>
  <c r="O17" i="147"/>
  <c r="P17" i="147" s="1"/>
  <c r="O22" i="147"/>
  <c r="P22" i="147" s="1"/>
  <c r="O43" i="147"/>
  <c r="P43" i="147" s="1"/>
  <c r="O57" i="147"/>
  <c r="P57" i="147" s="1"/>
  <c r="O45" i="147"/>
  <c r="P45" i="147" s="1"/>
  <c r="O34" i="147"/>
  <c r="P34" i="147" s="1"/>
  <c r="O39" i="147"/>
  <c r="P39" i="147" s="1"/>
  <c r="O32" i="147"/>
  <c r="P32" i="147" s="1"/>
  <c r="O33" i="147"/>
  <c r="P33" i="147" s="1"/>
  <c r="O51" i="147"/>
  <c r="P51" i="147" s="1"/>
  <c r="O29" i="147"/>
  <c r="P29" i="147" s="1"/>
  <c r="O18" i="147"/>
  <c r="P18" i="147" s="1"/>
  <c r="AC37" i="148"/>
  <c r="AC60" i="148"/>
  <c r="AC35" i="148"/>
  <c r="AC48" i="148"/>
  <c r="AC61" i="148"/>
  <c r="AC34" i="148"/>
  <c r="AC22" i="148"/>
  <c r="AC44" i="148"/>
  <c r="AC40" i="148"/>
  <c r="AC50" i="148"/>
  <c r="AC55" i="148"/>
  <c r="AC49" i="148"/>
  <c r="AC21" i="148"/>
  <c r="AC39" i="148"/>
  <c r="AC41" i="148"/>
  <c r="AC28" i="148"/>
  <c r="AC30" i="148"/>
  <c r="AC51" i="148"/>
  <c r="AC43" i="148"/>
  <c r="AC47" i="148"/>
  <c r="AC24" i="148"/>
  <c r="AC20" i="148"/>
  <c r="AC32" i="148"/>
  <c r="AC33" i="148"/>
  <c r="AC26" i="148"/>
  <c r="AC31" i="148"/>
  <c r="AC54" i="148"/>
  <c r="AC52" i="148"/>
  <c r="AC53" i="148"/>
  <c r="AC17" i="148"/>
  <c r="AC25" i="148"/>
  <c r="AC46" i="148"/>
  <c r="AC62" i="148"/>
  <c r="AC65" i="148"/>
  <c r="AC23" i="148"/>
  <c r="AC63" i="148"/>
  <c r="AC38" i="148"/>
  <c r="AC57" i="148"/>
  <c r="AC18" i="148"/>
  <c r="AC59" i="148"/>
  <c r="AC42" i="148"/>
  <c r="AC64" i="148"/>
  <c r="AC16" i="148"/>
  <c r="AC58" i="148"/>
  <c r="AC56" i="148"/>
  <c r="AC19" i="148"/>
  <c r="AC45" i="148"/>
  <c r="AC27" i="148"/>
  <c r="AC36" i="148"/>
  <c r="AC29" i="148"/>
  <c r="AC66" i="148" l="1"/>
  <c r="Q29" i="147"/>
  <c r="Q36" i="147"/>
  <c r="Q27" i="147"/>
  <c r="Q45" i="147"/>
  <c r="Q19" i="147"/>
  <c r="Q56" i="147"/>
  <c r="Q58" i="147"/>
  <c r="Q16" i="147"/>
  <c r="Q64" i="147"/>
  <c r="Q42" i="147"/>
  <c r="Q59" i="147"/>
  <c r="Q18" i="147"/>
  <c r="Q57" i="147"/>
  <c r="Q38" i="147"/>
  <c r="Q63" i="147"/>
  <c r="Q23" i="147"/>
  <c r="Q65" i="147"/>
  <c r="Q62" i="147"/>
  <c r="Q46" i="147"/>
  <c r="Q25" i="147"/>
  <c r="Q17" i="147"/>
  <c r="Q53" i="147"/>
  <c r="Q52" i="147"/>
  <c r="Q54" i="147"/>
  <c r="Q31" i="147"/>
  <c r="Q26" i="147"/>
  <c r="Q33" i="147"/>
  <c r="Q32" i="147"/>
  <c r="Q20" i="147"/>
  <c r="Q24" i="147"/>
  <c r="Q47" i="147"/>
  <c r="Q43" i="147"/>
  <c r="Q51" i="147"/>
  <c r="Q30" i="147"/>
  <c r="Q28" i="147"/>
  <c r="Q41" i="147"/>
  <c r="Q39" i="147"/>
  <c r="Q21" i="147"/>
  <c r="Q49" i="147"/>
  <c r="Q55" i="147"/>
  <c r="Q50" i="147"/>
  <c r="Q40" i="147"/>
  <c r="Q44" i="147"/>
  <c r="Q22" i="147"/>
  <c r="Q34" i="147"/>
  <c r="Q61" i="147"/>
  <c r="Q48" i="147"/>
  <c r="Q35" i="147"/>
  <c r="Q60" i="147"/>
  <c r="Q37" i="147"/>
  <c r="AD45" i="148"/>
  <c r="AD18" i="148"/>
  <c r="AD25" i="148"/>
  <c r="AD32" i="148"/>
  <c r="AD41" i="148"/>
  <c r="AD22" i="148"/>
  <c r="AD29" i="148"/>
  <c r="AD19" i="148"/>
  <c r="AD57" i="148"/>
  <c r="AD17" i="148"/>
  <c r="AD20" i="148"/>
  <c r="AD39" i="148"/>
  <c r="AD34" i="148"/>
  <c r="AD35" i="148"/>
  <c r="AD60" i="148"/>
  <c r="AD56" i="148"/>
  <c r="AD38" i="148"/>
  <c r="AD53" i="148"/>
  <c r="AD24" i="148"/>
  <c r="AD21" i="148"/>
  <c r="AD61" i="148"/>
  <c r="AD65" i="148"/>
  <c r="AD58" i="148"/>
  <c r="AD63" i="148"/>
  <c r="AD52" i="148"/>
  <c r="AD47" i="148"/>
  <c r="AD49" i="148"/>
  <c r="AD48" i="148"/>
  <c r="AD55" i="148"/>
  <c r="AD51" i="148"/>
  <c r="AD16" i="148"/>
  <c r="AD23" i="148"/>
  <c r="AD54" i="148"/>
  <c r="AD43" i="148"/>
  <c r="AD50" i="148"/>
  <c r="AD36" i="148"/>
  <c r="AD42" i="148"/>
  <c r="AD62" i="148"/>
  <c r="AD26" i="148"/>
  <c r="AD30" i="148"/>
  <c r="AD40" i="148"/>
  <c r="AD37" i="148"/>
  <c r="AD31" i="148"/>
  <c r="AD27" i="148"/>
  <c r="AD59" i="148"/>
  <c r="AD46" i="148"/>
  <c r="AD33" i="148"/>
  <c r="AD28" i="148"/>
  <c r="AD44" i="148"/>
  <c r="AD64" i="148"/>
  <c r="AJ64" i="148" l="1"/>
  <c r="AF64" i="148"/>
  <c r="AH64" i="148" s="1"/>
  <c r="AE64" i="148"/>
  <c r="AG64" i="148" s="1"/>
  <c r="AI64" i="148" s="1"/>
  <c r="AJ44" i="148"/>
  <c r="AF44" i="148"/>
  <c r="AH44" i="148" s="1"/>
  <c r="AE44" i="148"/>
  <c r="AG44" i="148" s="1"/>
  <c r="AI44" i="148" s="1"/>
  <c r="AJ28" i="148"/>
  <c r="AE28" i="148"/>
  <c r="AG28" i="148" s="1"/>
  <c r="AI28" i="148" s="1"/>
  <c r="AF28" i="148"/>
  <c r="AH28" i="148" s="1"/>
  <c r="AJ33" i="148"/>
  <c r="AE33" i="148"/>
  <c r="AG33" i="148" s="1"/>
  <c r="AI33" i="148" s="1"/>
  <c r="AF33" i="148"/>
  <c r="AH33" i="148" s="1"/>
  <c r="AJ46" i="148"/>
  <c r="AF46" i="148"/>
  <c r="AH46" i="148" s="1"/>
  <c r="AE46" i="148"/>
  <c r="AG46" i="148" s="1"/>
  <c r="AI46" i="148" s="1"/>
  <c r="AJ59" i="148"/>
  <c r="AE59" i="148"/>
  <c r="AG59" i="148" s="1"/>
  <c r="AI59" i="148" s="1"/>
  <c r="AF59" i="148"/>
  <c r="AH59" i="148" s="1"/>
  <c r="AJ27" i="148"/>
  <c r="AF27" i="148"/>
  <c r="AH27" i="148" s="1"/>
  <c r="AE27" i="148"/>
  <c r="AG27" i="148" s="1"/>
  <c r="AI27" i="148" s="1"/>
  <c r="AJ31" i="148"/>
  <c r="AF31" i="148"/>
  <c r="AH31" i="148" s="1"/>
  <c r="AE31" i="148"/>
  <c r="AG31" i="148" s="1"/>
  <c r="AI31" i="148" s="1"/>
  <c r="AJ37" i="148"/>
  <c r="AF37" i="148"/>
  <c r="AH37" i="148" s="1"/>
  <c r="AE37" i="148"/>
  <c r="AG37" i="148" s="1"/>
  <c r="AI37" i="148" s="1"/>
  <c r="AJ40" i="148"/>
  <c r="AF40" i="148"/>
  <c r="AH40" i="148" s="1"/>
  <c r="AE40" i="148"/>
  <c r="AG40" i="148" s="1"/>
  <c r="AI40" i="148" s="1"/>
  <c r="AJ30" i="148"/>
  <c r="AE30" i="148"/>
  <c r="AG30" i="148" s="1"/>
  <c r="AI30" i="148" s="1"/>
  <c r="AF30" i="148"/>
  <c r="AH30" i="148" s="1"/>
  <c r="AJ26" i="148"/>
  <c r="AE26" i="148"/>
  <c r="AG26" i="148" s="1"/>
  <c r="AI26" i="148" s="1"/>
  <c r="AF26" i="148"/>
  <c r="AH26" i="148" s="1"/>
  <c r="AJ62" i="148"/>
  <c r="AE62" i="148"/>
  <c r="AG62" i="148" s="1"/>
  <c r="AI62" i="148" s="1"/>
  <c r="AF62" i="148"/>
  <c r="AH62" i="148" s="1"/>
  <c r="AJ42" i="148"/>
  <c r="AE42" i="148"/>
  <c r="AG42" i="148" s="1"/>
  <c r="AI42" i="148" s="1"/>
  <c r="AF42" i="148"/>
  <c r="AH42" i="148" s="1"/>
  <c r="AJ36" i="148"/>
  <c r="AF36" i="148"/>
  <c r="AH36" i="148" s="1"/>
  <c r="AE36" i="148"/>
  <c r="AG36" i="148" s="1"/>
  <c r="AI36" i="148" s="1"/>
  <c r="AJ50" i="148"/>
  <c r="AE50" i="148"/>
  <c r="AG50" i="148" s="1"/>
  <c r="AI50" i="148" s="1"/>
  <c r="AF50" i="148"/>
  <c r="AH50" i="148" s="1"/>
  <c r="AJ43" i="148"/>
  <c r="AE43" i="148"/>
  <c r="AG43" i="148" s="1"/>
  <c r="AI43" i="148" s="1"/>
  <c r="AF43" i="148"/>
  <c r="AH43" i="148" s="1"/>
  <c r="AJ54" i="148"/>
  <c r="AF54" i="148"/>
  <c r="AH54" i="148" s="1"/>
  <c r="AE54" i="148"/>
  <c r="AG54" i="148" s="1"/>
  <c r="AI54" i="148" s="1"/>
  <c r="AJ23" i="148"/>
  <c r="AF23" i="148"/>
  <c r="AH23" i="148" s="1"/>
  <c r="AE23" i="148"/>
  <c r="AG23" i="148" s="1"/>
  <c r="AI23" i="148" s="1"/>
  <c r="AJ16" i="148"/>
  <c r="AD66" i="148"/>
  <c r="AE16" i="148"/>
  <c r="AG16" i="148" s="1"/>
  <c r="AI16" i="148" s="1"/>
  <c r="AF16" i="148"/>
  <c r="AJ51" i="148"/>
  <c r="AE51" i="148"/>
  <c r="AG51" i="148" s="1"/>
  <c r="AI51" i="148" s="1"/>
  <c r="AF51" i="148"/>
  <c r="AH51" i="148" s="1"/>
  <c r="AJ55" i="148"/>
  <c r="AE55" i="148"/>
  <c r="AG55" i="148" s="1"/>
  <c r="AI55" i="148" s="1"/>
  <c r="AF55" i="148"/>
  <c r="AH55" i="148" s="1"/>
  <c r="AJ48" i="148"/>
  <c r="AF48" i="148"/>
  <c r="AH48" i="148" s="1"/>
  <c r="AE48" i="148"/>
  <c r="AG48" i="148" s="1"/>
  <c r="AI48" i="148" s="1"/>
  <c r="AJ49" i="148"/>
  <c r="AE49" i="148"/>
  <c r="AG49" i="148" s="1"/>
  <c r="AI49" i="148" s="1"/>
  <c r="AF49" i="148"/>
  <c r="AH49" i="148" s="1"/>
  <c r="AJ47" i="148"/>
  <c r="AE47" i="148"/>
  <c r="AG47" i="148" s="1"/>
  <c r="AI47" i="148" s="1"/>
  <c r="AF47" i="148"/>
  <c r="AH47" i="148" s="1"/>
  <c r="AJ52" i="148"/>
  <c r="AF52" i="148"/>
  <c r="AH52" i="148" s="1"/>
  <c r="AE52" i="148"/>
  <c r="AG52" i="148" s="1"/>
  <c r="AI52" i="148" s="1"/>
  <c r="AJ63" i="148"/>
  <c r="AE63" i="148"/>
  <c r="AG63" i="148" s="1"/>
  <c r="AI63" i="148" s="1"/>
  <c r="AF63" i="148"/>
  <c r="AH63" i="148" s="1"/>
  <c r="AJ58" i="148"/>
  <c r="AF58" i="148"/>
  <c r="AH58" i="148" s="1"/>
  <c r="AE58" i="148"/>
  <c r="AG58" i="148" s="1"/>
  <c r="AI58" i="148" s="1"/>
  <c r="AJ65" i="148"/>
  <c r="AF65" i="148"/>
  <c r="AH65" i="148" s="1"/>
  <c r="AE65" i="148"/>
  <c r="AG65" i="148" s="1"/>
  <c r="AI65" i="148" s="1"/>
  <c r="AJ61" i="148"/>
  <c r="AF61" i="148"/>
  <c r="AH61" i="148" s="1"/>
  <c r="AE61" i="148"/>
  <c r="AG61" i="148" s="1"/>
  <c r="AI61" i="148" s="1"/>
  <c r="AJ21" i="148"/>
  <c r="AF21" i="148"/>
  <c r="AH21" i="148" s="1"/>
  <c r="AE21" i="148"/>
  <c r="AG21" i="148" s="1"/>
  <c r="AI21" i="148" s="1"/>
  <c r="AJ24" i="148"/>
  <c r="AE24" i="148"/>
  <c r="AG24" i="148" s="1"/>
  <c r="AI24" i="148" s="1"/>
  <c r="AF24" i="148"/>
  <c r="AH24" i="148" s="1"/>
  <c r="AJ53" i="148"/>
  <c r="AE53" i="148"/>
  <c r="AG53" i="148" s="1"/>
  <c r="AI53" i="148" s="1"/>
  <c r="AF53" i="148"/>
  <c r="AH53" i="148" s="1"/>
  <c r="AJ38" i="148"/>
  <c r="AE38" i="148"/>
  <c r="AG38" i="148" s="1"/>
  <c r="AI38" i="148" s="1"/>
  <c r="AF38" i="148"/>
  <c r="AH38" i="148" s="1"/>
  <c r="AJ56" i="148"/>
  <c r="AF56" i="148"/>
  <c r="AH56" i="148" s="1"/>
  <c r="AE56" i="148"/>
  <c r="AG56" i="148" s="1"/>
  <c r="AI56" i="148" s="1"/>
  <c r="AJ60" i="148"/>
  <c r="AF60" i="148"/>
  <c r="AH60" i="148" s="1"/>
  <c r="AE60" i="148"/>
  <c r="AG60" i="148" s="1"/>
  <c r="AI60" i="148" s="1"/>
  <c r="AJ35" i="148"/>
  <c r="AF35" i="148"/>
  <c r="AH35" i="148" s="1"/>
  <c r="AE35" i="148"/>
  <c r="AG35" i="148" s="1"/>
  <c r="AI35" i="148" s="1"/>
  <c r="AJ34" i="148"/>
  <c r="AE34" i="148"/>
  <c r="AG34" i="148" s="1"/>
  <c r="AI34" i="148" s="1"/>
  <c r="AF34" i="148"/>
  <c r="AH34" i="148" s="1"/>
  <c r="AJ39" i="148"/>
  <c r="AE39" i="148"/>
  <c r="AG39" i="148" s="1"/>
  <c r="AI39" i="148" s="1"/>
  <c r="AF39" i="148"/>
  <c r="AH39" i="148" s="1"/>
  <c r="AJ20" i="148"/>
  <c r="AE20" i="148"/>
  <c r="AG20" i="148" s="1"/>
  <c r="AI20" i="148" s="1"/>
  <c r="AF20" i="148"/>
  <c r="AH20" i="148" s="1"/>
  <c r="AJ17" i="148"/>
  <c r="AF17" i="148"/>
  <c r="AH17" i="148" s="1"/>
  <c r="AE17" i="148"/>
  <c r="AG17" i="148" s="1"/>
  <c r="AI17" i="148" s="1"/>
  <c r="AJ57" i="148"/>
  <c r="AE57" i="148"/>
  <c r="AG57" i="148" s="1"/>
  <c r="AI57" i="148" s="1"/>
  <c r="AF57" i="148"/>
  <c r="AH57" i="148" s="1"/>
  <c r="AJ19" i="148"/>
  <c r="AF19" i="148"/>
  <c r="AH19" i="148" s="1"/>
  <c r="AE19" i="148"/>
  <c r="AG19" i="148" s="1"/>
  <c r="AI19" i="148" s="1"/>
  <c r="AJ29" i="148"/>
  <c r="AF29" i="148"/>
  <c r="AH29" i="148" s="1"/>
  <c r="AE29" i="148"/>
  <c r="AG29" i="148" s="1"/>
  <c r="AI29" i="148" s="1"/>
  <c r="AJ22" i="148"/>
  <c r="AE22" i="148"/>
  <c r="AG22" i="148" s="1"/>
  <c r="AI22" i="148" s="1"/>
  <c r="AF22" i="148"/>
  <c r="AH22" i="148" s="1"/>
  <c r="AJ41" i="148"/>
  <c r="AF41" i="148"/>
  <c r="AH41" i="148" s="1"/>
  <c r="AE41" i="148"/>
  <c r="AG41" i="148" s="1"/>
  <c r="AI41" i="148" s="1"/>
  <c r="AJ32" i="148"/>
  <c r="AE32" i="148"/>
  <c r="AG32" i="148" s="1"/>
  <c r="AI32" i="148" s="1"/>
  <c r="AF32" i="148"/>
  <c r="AH32" i="148" s="1"/>
  <c r="AJ25" i="148"/>
  <c r="AE25" i="148"/>
  <c r="AG25" i="148" s="1"/>
  <c r="AI25" i="148" s="1"/>
  <c r="AF25" i="148"/>
  <c r="AH25" i="148" s="1"/>
  <c r="AJ18" i="148"/>
  <c r="AF18" i="148"/>
  <c r="AH18" i="148" s="1"/>
  <c r="AE18" i="148"/>
  <c r="AG18" i="148" s="1"/>
  <c r="AI18" i="148" s="1"/>
  <c r="AJ45" i="148"/>
  <c r="AF45" i="148"/>
  <c r="AH45" i="148" s="1"/>
  <c r="AE45" i="148"/>
  <c r="AG45" i="148" s="1"/>
  <c r="AI45" i="148" s="1"/>
  <c r="R64" i="148"/>
  <c r="R44" i="148"/>
  <c r="R28" i="148"/>
  <c r="R33" i="148"/>
  <c r="R46" i="148"/>
  <c r="R59" i="148"/>
  <c r="R27" i="148"/>
  <c r="R31" i="148"/>
  <c r="R37" i="148"/>
  <c r="R40" i="148"/>
  <c r="R30" i="148"/>
  <c r="R26" i="148"/>
  <c r="R62" i="148"/>
  <c r="R42" i="148"/>
  <c r="R36" i="148"/>
  <c r="R50" i="148"/>
  <c r="R43" i="148"/>
  <c r="R54" i="148"/>
  <c r="R23" i="148"/>
  <c r="R66" i="147"/>
  <c r="R67" i="147" s="1"/>
  <c r="F67" i="148" s="1"/>
  <c r="P67" i="148" s="1"/>
  <c r="R16" i="148"/>
  <c r="R51" i="148"/>
  <c r="R55" i="148"/>
  <c r="R48" i="148"/>
  <c r="R49" i="148"/>
  <c r="R47" i="148"/>
  <c r="R52" i="148"/>
  <c r="R63" i="148"/>
  <c r="R58" i="148"/>
  <c r="R65" i="148"/>
  <c r="R61" i="148"/>
  <c r="R21" i="148"/>
  <c r="R24" i="148"/>
  <c r="R53" i="148"/>
  <c r="R38" i="148"/>
  <c r="R56" i="148"/>
  <c r="R60" i="148"/>
  <c r="R35" i="148"/>
  <c r="R34" i="148"/>
  <c r="R39" i="148"/>
  <c r="R20" i="148"/>
  <c r="R17" i="148"/>
  <c r="R57" i="148"/>
  <c r="R19" i="148"/>
  <c r="R29" i="148"/>
  <c r="R22" i="148"/>
  <c r="R41" i="148"/>
  <c r="R32" i="148"/>
  <c r="R25" i="148"/>
  <c r="K19" i="21"/>
  <c r="R18" i="148"/>
  <c r="R45" i="148"/>
  <c r="AH16" i="148" l="1"/>
  <c r="AF66" i="148"/>
  <c r="AF67" i="148" s="1"/>
  <c r="AI66" i="148"/>
  <c r="AI67" i="148" s="1"/>
  <c r="O57" i="148"/>
  <c r="P57" i="148" s="1"/>
  <c r="O64" i="148"/>
  <c r="P64" i="148" s="1"/>
  <c r="O47" i="148"/>
  <c r="P47" i="148" s="1"/>
  <c r="O18" i="148"/>
  <c r="P18" i="148" s="1"/>
  <c r="O54" i="148"/>
  <c r="P54" i="148" s="1"/>
  <c r="O41" i="148"/>
  <c r="P41" i="148" s="1"/>
  <c r="O42" i="148"/>
  <c r="P42" i="148" s="1"/>
  <c r="O33" i="148"/>
  <c r="P33" i="148" s="1"/>
  <c r="O49" i="148"/>
  <c r="P49" i="148" s="1"/>
  <c r="O43" i="148"/>
  <c r="P43" i="148" s="1"/>
  <c r="O52" i="148"/>
  <c r="P52" i="148" s="1"/>
  <c r="O19" i="148"/>
  <c r="P19" i="148" s="1"/>
  <c r="O17" i="148"/>
  <c r="P17" i="148" s="1"/>
  <c r="O36" i="148"/>
  <c r="P36" i="148" s="1"/>
  <c r="O51" i="148"/>
  <c r="P51" i="148" s="1"/>
  <c r="O22" i="148"/>
  <c r="P22" i="148" s="1"/>
  <c r="O32" i="148"/>
  <c r="P32" i="148" s="1"/>
  <c r="O55" i="148"/>
  <c r="P55" i="148" s="1"/>
  <c r="O50" i="148"/>
  <c r="P50" i="148" s="1"/>
  <c r="O45" i="148"/>
  <c r="P45" i="148" s="1"/>
  <c r="O26" i="148"/>
  <c r="P26" i="148" s="1"/>
  <c r="O59" i="148"/>
  <c r="P59" i="148" s="1"/>
  <c r="O38" i="148"/>
  <c r="P38" i="148" s="1"/>
  <c r="O21" i="148"/>
  <c r="P21" i="148" s="1"/>
  <c r="O20" i="148"/>
  <c r="P20" i="148" s="1"/>
  <c r="O61" i="148"/>
  <c r="P61" i="148" s="1"/>
  <c r="O37" i="148"/>
  <c r="P37" i="148" s="1"/>
  <c r="O44" i="148"/>
  <c r="P44" i="148" s="1"/>
  <c r="O63" i="148"/>
  <c r="P63" i="148" s="1"/>
  <c r="O29" i="148"/>
  <c r="P29" i="148" s="1"/>
  <c r="O46" i="148"/>
  <c r="P46" i="148" s="1"/>
  <c r="O28" i="148"/>
  <c r="P28" i="148" s="1"/>
  <c r="O65" i="148"/>
  <c r="P65" i="148" s="1"/>
  <c r="O25" i="148"/>
  <c r="P25" i="148" s="1"/>
  <c r="O40" i="148"/>
  <c r="P40" i="148" s="1"/>
  <c r="O53" i="148"/>
  <c r="P53" i="148" s="1"/>
  <c r="O56" i="148"/>
  <c r="P56" i="148" s="1"/>
  <c r="O39" i="148"/>
  <c r="P39" i="148" s="1"/>
  <c r="O16" i="148"/>
  <c r="P16" i="148" s="1"/>
  <c r="O34" i="148"/>
  <c r="P34" i="148" s="1"/>
  <c r="O58" i="148"/>
  <c r="P58" i="148" s="1"/>
  <c r="O62" i="148"/>
  <c r="P62" i="148" s="1"/>
  <c r="O30" i="148"/>
  <c r="P30" i="148" s="1"/>
  <c r="O24" i="148"/>
  <c r="P24" i="148" s="1"/>
  <c r="O31" i="148"/>
  <c r="P31" i="148" s="1"/>
  <c r="O23" i="148"/>
  <c r="P23" i="148" s="1"/>
  <c r="O27" i="148"/>
  <c r="P27" i="148" s="1"/>
  <c r="O60" i="148"/>
  <c r="P60" i="148" s="1"/>
  <c r="O35" i="148"/>
  <c r="P35" i="148" s="1"/>
  <c r="O48" i="148"/>
  <c r="P48" i="148" s="1"/>
  <c r="AC54" i="149"/>
  <c r="AC17" i="149"/>
  <c r="AC26" i="149"/>
  <c r="AC63" i="149"/>
  <c r="AC56" i="149"/>
  <c r="AC31" i="149"/>
  <c r="AC32" i="149"/>
  <c r="AC62" i="149"/>
  <c r="AC41" i="149"/>
  <c r="AC36" i="149"/>
  <c r="AC59" i="149"/>
  <c r="AC29" i="149"/>
  <c r="AC39" i="149"/>
  <c r="AC23" i="149"/>
  <c r="AC28" i="149"/>
  <c r="AC20" i="149"/>
  <c r="AC48" i="149"/>
  <c r="AC18" i="149"/>
  <c r="AC42" i="149"/>
  <c r="AC51" i="149"/>
  <c r="AC38" i="149"/>
  <c r="AC46" i="149"/>
  <c r="AC16" i="149"/>
  <c r="AC27" i="149"/>
  <c r="AC34" i="149"/>
  <c r="AC65" i="149"/>
  <c r="AC55" i="149"/>
  <c r="AC45" i="149"/>
  <c r="AC33" i="149"/>
  <c r="AC22" i="149"/>
  <c r="AC21" i="149"/>
  <c r="AC60" i="149"/>
  <c r="AC58" i="149"/>
  <c r="AC61" i="149"/>
  <c r="AC19" i="149"/>
  <c r="AC57" i="149"/>
  <c r="AC49" i="149"/>
  <c r="AC35" i="149"/>
  <c r="AC44" i="149"/>
  <c r="AC64" i="149"/>
  <c r="AC43" i="149"/>
  <c r="AC25" i="149"/>
  <c r="AC24" i="149"/>
  <c r="AC47" i="149"/>
  <c r="AC52" i="149"/>
  <c r="AC50" i="149"/>
  <c r="AC37" i="149"/>
  <c r="AC40" i="149"/>
  <c r="AC30" i="149"/>
  <c r="AC53" i="149"/>
  <c r="AC66" i="149" l="1"/>
  <c r="Q53" i="148"/>
  <c r="Q30" i="148"/>
  <c r="Q40" i="148"/>
  <c r="Q37" i="148"/>
  <c r="Q50" i="148"/>
  <c r="Q52" i="148"/>
  <c r="Q47" i="148"/>
  <c r="Q24" i="148"/>
  <c r="Q25" i="148"/>
  <c r="Q43" i="148"/>
  <c r="Q64" i="148"/>
  <c r="Q44" i="148"/>
  <c r="Q35" i="148"/>
  <c r="Q49" i="148"/>
  <c r="Q57" i="148"/>
  <c r="Q19" i="148"/>
  <c r="Q61" i="148"/>
  <c r="Q58" i="148"/>
  <c r="Q60" i="148"/>
  <c r="Q21" i="148"/>
  <c r="Q22" i="148"/>
  <c r="Q33" i="148"/>
  <c r="Q45" i="148"/>
  <c r="Q55" i="148"/>
  <c r="Q65" i="148"/>
  <c r="Q34" i="148"/>
  <c r="Q27" i="148"/>
  <c r="Q16" i="148"/>
  <c r="Q46" i="148"/>
  <c r="Q38" i="148"/>
  <c r="Q51" i="148"/>
  <c r="Q42" i="148"/>
  <c r="Q18" i="148"/>
  <c r="K20" i="21"/>
  <c r="Q48" i="148"/>
  <c r="Q20" i="148"/>
  <c r="Q28" i="148"/>
  <c r="Q23" i="148"/>
  <c r="Q39" i="148"/>
  <c r="Q29" i="148"/>
  <c r="Q59" i="148"/>
  <c r="Q36" i="148"/>
  <c r="Q41" i="148"/>
  <c r="Q62" i="148"/>
  <c r="Q32" i="148"/>
  <c r="Q31" i="148"/>
  <c r="Q56" i="148"/>
  <c r="Q63" i="148"/>
  <c r="Q26" i="148"/>
  <c r="Q17" i="148"/>
  <c r="Q54" i="148"/>
  <c r="AD37" i="149"/>
  <c r="AD44" i="149"/>
  <c r="AD21" i="149"/>
  <c r="AD16" i="149"/>
  <c r="AD20" i="149"/>
  <c r="AD62" i="149"/>
  <c r="AD49" i="149"/>
  <c r="AD23" i="149"/>
  <c r="AD58" i="149"/>
  <c r="AD50" i="149"/>
  <c r="AD35" i="149"/>
  <c r="AD22" i="149"/>
  <c r="AD46" i="149"/>
  <c r="AD28" i="149"/>
  <c r="AD32" i="149"/>
  <c r="AD33" i="149"/>
  <c r="AD31" i="149"/>
  <c r="AD52" i="149"/>
  <c r="AD34" i="149"/>
  <c r="AD47" i="149"/>
  <c r="AD57" i="149"/>
  <c r="AD45" i="149"/>
  <c r="AD51" i="149"/>
  <c r="AD39" i="149"/>
  <c r="AD56" i="149"/>
  <c r="AD63" i="149"/>
  <c r="AD59" i="149"/>
  <c r="AD36" i="149"/>
  <c r="AD24" i="149"/>
  <c r="AD19" i="149"/>
  <c r="AD55" i="149"/>
  <c r="AD42" i="149"/>
  <c r="AD29" i="149"/>
  <c r="AD26" i="149"/>
  <c r="AD43" i="149"/>
  <c r="AD17" i="149"/>
  <c r="AD53" i="149"/>
  <c r="AD25" i="149"/>
  <c r="AD61" i="149"/>
  <c r="AD65" i="149"/>
  <c r="AD18" i="149"/>
  <c r="AD30" i="149"/>
  <c r="AD40" i="149"/>
  <c r="AD64" i="149"/>
  <c r="AD60" i="149"/>
  <c r="AD27" i="149"/>
  <c r="AD48" i="149"/>
  <c r="AD41" i="149"/>
  <c r="AD54" i="149"/>
  <c r="AD38" i="149"/>
  <c r="AJ38" i="149" l="1"/>
  <c r="AE38" i="149"/>
  <c r="AG38" i="149" s="1"/>
  <c r="AI38" i="149" s="1"/>
  <c r="AF38" i="149"/>
  <c r="AH38" i="149" s="1"/>
  <c r="AJ54" i="149"/>
  <c r="AE54" i="149"/>
  <c r="AG54" i="149" s="1"/>
  <c r="AI54" i="149" s="1"/>
  <c r="AF54" i="149"/>
  <c r="AH54" i="149" s="1"/>
  <c r="AJ41" i="149"/>
  <c r="AF41" i="149"/>
  <c r="AH41" i="149" s="1"/>
  <c r="AE41" i="149"/>
  <c r="AG41" i="149" s="1"/>
  <c r="AI41" i="149" s="1"/>
  <c r="AJ48" i="149"/>
  <c r="AF48" i="149"/>
  <c r="AH48" i="149" s="1"/>
  <c r="AE48" i="149"/>
  <c r="AG48" i="149" s="1"/>
  <c r="AI48" i="149" s="1"/>
  <c r="AJ27" i="149"/>
  <c r="AE27" i="149"/>
  <c r="AG27" i="149" s="1"/>
  <c r="AI27" i="149" s="1"/>
  <c r="AF27" i="149"/>
  <c r="AH27" i="149" s="1"/>
  <c r="AJ60" i="149"/>
  <c r="AE60" i="149"/>
  <c r="AG60" i="149" s="1"/>
  <c r="AI60" i="149" s="1"/>
  <c r="AF60" i="149"/>
  <c r="AH60" i="149" s="1"/>
  <c r="AJ64" i="149"/>
  <c r="AF64" i="149"/>
  <c r="AH64" i="149" s="1"/>
  <c r="AE64" i="149"/>
  <c r="AG64" i="149" s="1"/>
  <c r="AI64" i="149" s="1"/>
  <c r="AJ40" i="149"/>
  <c r="AF40" i="149"/>
  <c r="AH40" i="149" s="1"/>
  <c r="AE40" i="149"/>
  <c r="AG40" i="149" s="1"/>
  <c r="AI40" i="149" s="1"/>
  <c r="AJ30" i="149"/>
  <c r="AE30" i="149"/>
  <c r="AG30" i="149" s="1"/>
  <c r="AI30" i="149" s="1"/>
  <c r="AF30" i="149"/>
  <c r="AH30" i="149" s="1"/>
  <c r="AJ18" i="149"/>
  <c r="AF18" i="149"/>
  <c r="AH18" i="149" s="1"/>
  <c r="AE18" i="149"/>
  <c r="AG18" i="149" s="1"/>
  <c r="AI18" i="149" s="1"/>
  <c r="AJ65" i="149"/>
  <c r="AE65" i="149"/>
  <c r="AG65" i="149" s="1"/>
  <c r="AI65" i="149" s="1"/>
  <c r="AF65" i="149"/>
  <c r="AH65" i="149" s="1"/>
  <c r="AJ61" i="149"/>
  <c r="AF61" i="149"/>
  <c r="AH61" i="149" s="1"/>
  <c r="AE61" i="149"/>
  <c r="AG61" i="149" s="1"/>
  <c r="AI61" i="149" s="1"/>
  <c r="AJ25" i="149"/>
  <c r="AE25" i="149"/>
  <c r="AG25" i="149" s="1"/>
  <c r="AI25" i="149" s="1"/>
  <c r="AF25" i="149"/>
  <c r="AH25" i="149" s="1"/>
  <c r="AJ53" i="149"/>
  <c r="AF53" i="149"/>
  <c r="AH53" i="149" s="1"/>
  <c r="AE53" i="149"/>
  <c r="AG53" i="149" s="1"/>
  <c r="AI53" i="149" s="1"/>
  <c r="AJ17" i="149"/>
  <c r="AF17" i="149"/>
  <c r="AH17" i="149" s="1"/>
  <c r="AE17" i="149"/>
  <c r="AG17" i="149" s="1"/>
  <c r="AI17" i="149" s="1"/>
  <c r="AJ43" i="149"/>
  <c r="AF43" i="149"/>
  <c r="AH43" i="149" s="1"/>
  <c r="AE43" i="149"/>
  <c r="AG43" i="149" s="1"/>
  <c r="AI43" i="149" s="1"/>
  <c r="AJ26" i="149"/>
  <c r="AE26" i="149"/>
  <c r="AG26" i="149" s="1"/>
  <c r="AI26" i="149" s="1"/>
  <c r="AF26" i="149"/>
  <c r="AH26" i="149" s="1"/>
  <c r="AJ29" i="149"/>
  <c r="AF29" i="149"/>
  <c r="AH29" i="149" s="1"/>
  <c r="AE29" i="149"/>
  <c r="AG29" i="149" s="1"/>
  <c r="AI29" i="149" s="1"/>
  <c r="AJ42" i="149"/>
  <c r="AE42" i="149"/>
  <c r="AG42" i="149" s="1"/>
  <c r="AI42" i="149" s="1"/>
  <c r="AF42" i="149"/>
  <c r="AH42" i="149" s="1"/>
  <c r="AJ55" i="149"/>
  <c r="AE55" i="149"/>
  <c r="AG55" i="149" s="1"/>
  <c r="AI55" i="149" s="1"/>
  <c r="AF55" i="149"/>
  <c r="AH55" i="149" s="1"/>
  <c r="AJ19" i="149"/>
  <c r="AF19" i="149"/>
  <c r="AH19" i="149" s="1"/>
  <c r="AE19" i="149"/>
  <c r="AG19" i="149" s="1"/>
  <c r="AI19" i="149" s="1"/>
  <c r="AJ24" i="149"/>
  <c r="AF24" i="149"/>
  <c r="AH24" i="149" s="1"/>
  <c r="AE24" i="149"/>
  <c r="AG24" i="149" s="1"/>
  <c r="AI24" i="149" s="1"/>
  <c r="AJ36" i="149"/>
  <c r="AE36" i="149"/>
  <c r="AG36" i="149" s="1"/>
  <c r="AI36" i="149" s="1"/>
  <c r="AF36" i="149"/>
  <c r="AH36" i="149" s="1"/>
  <c r="AJ59" i="149"/>
  <c r="AF59" i="149"/>
  <c r="AH59" i="149" s="1"/>
  <c r="AE59" i="149"/>
  <c r="AG59" i="149" s="1"/>
  <c r="AI59" i="149" s="1"/>
  <c r="AJ63" i="149"/>
  <c r="AE63" i="149"/>
  <c r="AG63" i="149" s="1"/>
  <c r="AI63" i="149" s="1"/>
  <c r="AF63" i="149"/>
  <c r="AH63" i="149" s="1"/>
  <c r="AJ56" i="149"/>
  <c r="AE56" i="149"/>
  <c r="AG56" i="149" s="1"/>
  <c r="AI56" i="149" s="1"/>
  <c r="AF56" i="149"/>
  <c r="AH56" i="149" s="1"/>
  <c r="AJ39" i="149"/>
  <c r="AF39" i="149"/>
  <c r="AH39" i="149" s="1"/>
  <c r="AE39" i="149"/>
  <c r="AG39" i="149" s="1"/>
  <c r="AI39" i="149" s="1"/>
  <c r="AJ51" i="149"/>
  <c r="AF51" i="149"/>
  <c r="AH51" i="149" s="1"/>
  <c r="AE51" i="149"/>
  <c r="AG51" i="149" s="1"/>
  <c r="AI51" i="149" s="1"/>
  <c r="AJ45" i="149"/>
  <c r="AF45" i="149"/>
  <c r="AH45" i="149" s="1"/>
  <c r="AE45" i="149"/>
  <c r="AG45" i="149" s="1"/>
  <c r="AI45" i="149" s="1"/>
  <c r="AJ57" i="149"/>
  <c r="AF57" i="149"/>
  <c r="AH57" i="149" s="1"/>
  <c r="AE57" i="149"/>
  <c r="AG57" i="149" s="1"/>
  <c r="AI57" i="149" s="1"/>
  <c r="AJ47" i="149"/>
  <c r="AE47" i="149"/>
  <c r="AG47" i="149" s="1"/>
  <c r="AI47" i="149" s="1"/>
  <c r="AF47" i="149"/>
  <c r="AH47" i="149" s="1"/>
  <c r="AJ34" i="149"/>
  <c r="AF34" i="149"/>
  <c r="AH34" i="149" s="1"/>
  <c r="AE34" i="149"/>
  <c r="AG34" i="149" s="1"/>
  <c r="AI34" i="149" s="1"/>
  <c r="AJ52" i="149"/>
  <c r="AE52" i="149"/>
  <c r="AG52" i="149" s="1"/>
  <c r="AI52" i="149" s="1"/>
  <c r="AF52" i="149"/>
  <c r="AH52" i="149" s="1"/>
  <c r="AJ31" i="149"/>
  <c r="AF31" i="149"/>
  <c r="AH31" i="149" s="1"/>
  <c r="AE31" i="149"/>
  <c r="AG31" i="149" s="1"/>
  <c r="AI31" i="149" s="1"/>
  <c r="AJ33" i="149"/>
  <c r="AE33" i="149"/>
  <c r="AG33" i="149" s="1"/>
  <c r="AI33" i="149" s="1"/>
  <c r="AF33" i="149"/>
  <c r="AH33" i="149" s="1"/>
  <c r="AJ32" i="149"/>
  <c r="AF32" i="149"/>
  <c r="AH32" i="149" s="1"/>
  <c r="AE32" i="149"/>
  <c r="AG32" i="149" s="1"/>
  <c r="AI32" i="149" s="1"/>
  <c r="AJ28" i="149"/>
  <c r="AF28" i="149"/>
  <c r="AH28" i="149" s="1"/>
  <c r="AE28" i="149"/>
  <c r="AG28" i="149" s="1"/>
  <c r="AI28" i="149" s="1"/>
  <c r="AJ46" i="149"/>
  <c r="AE46" i="149"/>
  <c r="AG46" i="149" s="1"/>
  <c r="AI46" i="149" s="1"/>
  <c r="AF46" i="149"/>
  <c r="AH46" i="149" s="1"/>
  <c r="AJ22" i="149"/>
  <c r="AF22" i="149"/>
  <c r="AH22" i="149" s="1"/>
  <c r="AE22" i="149"/>
  <c r="AG22" i="149" s="1"/>
  <c r="AI22" i="149" s="1"/>
  <c r="AJ35" i="149"/>
  <c r="AE35" i="149"/>
  <c r="AG35" i="149" s="1"/>
  <c r="AI35" i="149" s="1"/>
  <c r="AF35" i="149"/>
  <c r="AH35" i="149" s="1"/>
  <c r="AJ50" i="149"/>
  <c r="AE50" i="149"/>
  <c r="AG50" i="149" s="1"/>
  <c r="AI50" i="149" s="1"/>
  <c r="AF50" i="149"/>
  <c r="AH50" i="149" s="1"/>
  <c r="AJ58" i="149"/>
  <c r="AF58" i="149"/>
  <c r="AH58" i="149" s="1"/>
  <c r="AE58" i="149"/>
  <c r="AG58" i="149" s="1"/>
  <c r="AI58" i="149" s="1"/>
  <c r="AJ23" i="149"/>
  <c r="AF23" i="149"/>
  <c r="AH23" i="149" s="1"/>
  <c r="AE23" i="149"/>
  <c r="AG23" i="149" s="1"/>
  <c r="AI23" i="149" s="1"/>
  <c r="AJ49" i="149"/>
  <c r="AE49" i="149"/>
  <c r="AG49" i="149" s="1"/>
  <c r="AI49" i="149" s="1"/>
  <c r="AF49" i="149"/>
  <c r="AH49" i="149" s="1"/>
  <c r="AJ62" i="149"/>
  <c r="AF62" i="149"/>
  <c r="AH62" i="149" s="1"/>
  <c r="AE62" i="149"/>
  <c r="AG62" i="149" s="1"/>
  <c r="AI62" i="149" s="1"/>
  <c r="AJ20" i="149"/>
  <c r="AE20" i="149"/>
  <c r="AG20" i="149" s="1"/>
  <c r="AI20" i="149" s="1"/>
  <c r="AF20" i="149"/>
  <c r="AH20" i="149" s="1"/>
  <c r="AD66" i="149"/>
  <c r="AJ16" i="149"/>
  <c r="AE16" i="149"/>
  <c r="AG16" i="149" s="1"/>
  <c r="AI16" i="149" s="1"/>
  <c r="AF16" i="149"/>
  <c r="AJ21" i="149"/>
  <c r="AE21" i="149"/>
  <c r="AG21" i="149" s="1"/>
  <c r="AI21" i="149" s="1"/>
  <c r="AF21" i="149"/>
  <c r="AH21" i="149" s="1"/>
  <c r="AJ44" i="149"/>
  <c r="AF44" i="149"/>
  <c r="AH44" i="149" s="1"/>
  <c r="AE44" i="149"/>
  <c r="AG44" i="149" s="1"/>
  <c r="AI44" i="149" s="1"/>
  <c r="AJ37" i="149"/>
  <c r="AE37" i="149"/>
  <c r="AG37" i="149" s="1"/>
  <c r="AI37" i="149" s="1"/>
  <c r="AF37" i="149"/>
  <c r="AH37" i="149" s="1"/>
  <c r="R38" i="149"/>
  <c r="R54" i="149"/>
  <c r="R41" i="149"/>
  <c r="R48" i="149"/>
  <c r="R27" i="149"/>
  <c r="R60" i="149"/>
  <c r="R64" i="149"/>
  <c r="R40" i="149"/>
  <c r="R30" i="149"/>
  <c r="R18" i="149"/>
  <c r="R65" i="149"/>
  <c r="R61" i="149"/>
  <c r="R25" i="149"/>
  <c r="R53" i="149"/>
  <c r="R17" i="149"/>
  <c r="R43" i="149"/>
  <c r="R26" i="149"/>
  <c r="R29" i="149"/>
  <c r="R42" i="149"/>
  <c r="R55" i="149"/>
  <c r="R19" i="149"/>
  <c r="R24" i="149"/>
  <c r="R36" i="149"/>
  <c r="R59" i="149"/>
  <c r="R63" i="149"/>
  <c r="R56" i="149"/>
  <c r="R39" i="149"/>
  <c r="R51" i="149"/>
  <c r="R45" i="149"/>
  <c r="R57" i="149"/>
  <c r="R47" i="149"/>
  <c r="R34" i="149"/>
  <c r="R52" i="149"/>
  <c r="R31" i="149"/>
  <c r="R33" i="149"/>
  <c r="R32" i="149"/>
  <c r="R28" i="149"/>
  <c r="R46" i="149"/>
  <c r="R22" i="149"/>
  <c r="R35" i="149"/>
  <c r="R50" i="149"/>
  <c r="R58" i="149"/>
  <c r="R23" i="149"/>
  <c r="R49" i="149"/>
  <c r="R62" i="149"/>
  <c r="R20" i="149"/>
  <c r="R66" i="148"/>
  <c r="R67" i="148" s="1"/>
  <c r="F67" i="149" s="1"/>
  <c r="P67" i="149" s="1"/>
  <c r="R16" i="149"/>
  <c r="R21" i="149"/>
  <c r="R44" i="149"/>
  <c r="R37" i="149"/>
  <c r="O44" i="149" l="1"/>
  <c r="P44" i="149" s="1"/>
  <c r="Q44" i="149" s="1"/>
  <c r="R44" i="150" s="1"/>
  <c r="O34" i="149"/>
  <c r="P34" i="149" s="1"/>
  <c r="Q34" i="149" s="1"/>
  <c r="R34" i="150" s="1"/>
  <c r="O42" i="149"/>
  <c r="P42" i="149" s="1"/>
  <c r="Q42" i="149" s="1"/>
  <c r="R42" i="150" s="1"/>
  <c r="O30" i="149"/>
  <c r="P30" i="149" s="1"/>
  <c r="Q30" i="149" s="1"/>
  <c r="R30" i="150" s="1"/>
  <c r="O27" i="149"/>
  <c r="P27" i="149" s="1"/>
  <c r="Q27" i="149" s="1"/>
  <c r="R27" i="150" s="1"/>
  <c r="O61" i="149"/>
  <c r="P61" i="149" s="1"/>
  <c r="Q61" i="149" s="1"/>
  <c r="R61" i="150" s="1"/>
  <c r="O37" i="149"/>
  <c r="P37" i="149" s="1"/>
  <c r="Q37" i="149" s="1"/>
  <c r="R37" i="150" s="1"/>
  <c r="O41" i="149"/>
  <c r="P41" i="149" s="1"/>
  <c r="Q41" i="149" s="1"/>
  <c r="R41" i="150" s="1"/>
  <c r="O48" i="149"/>
  <c r="P48" i="149" s="1"/>
  <c r="Q48" i="149" s="1"/>
  <c r="R48" i="150" s="1"/>
  <c r="O38" i="149"/>
  <c r="P38" i="149" s="1"/>
  <c r="Q38" i="149" s="1"/>
  <c r="R38" i="150" s="1"/>
  <c r="O58" i="149"/>
  <c r="P58" i="149" s="1"/>
  <c r="Q58" i="149" s="1"/>
  <c r="R58" i="150" s="1"/>
  <c r="O20" i="149"/>
  <c r="P20" i="149" s="1"/>
  <c r="Q20" i="149" s="1"/>
  <c r="R20" i="150" s="1"/>
  <c r="O31" i="149"/>
  <c r="P31" i="149" s="1"/>
  <c r="Q31" i="149" s="1"/>
  <c r="R31" i="150" s="1"/>
  <c r="O46" i="149"/>
  <c r="P46" i="149" s="1"/>
  <c r="Q46" i="149" s="1"/>
  <c r="R46" i="150" s="1"/>
  <c r="O40" i="149"/>
  <c r="P40" i="149" s="1"/>
  <c r="Q40" i="149" s="1"/>
  <c r="R40" i="150" s="1"/>
  <c r="O47" i="149"/>
  <c r="P47" i="149" s="1"/>
  <c r="Q47" i="149" s="1"/>
  <c r="R47" i="150" s="1"/>
  <c r="O65" i="149"/>
  <c r="P65" i="149" s="1"/>
  <c r="Q65" i="149" s="1"/>
  <c r="R65" i="150" s="1"/>
  <c r="O21" i="149"/>
  <c r="P21" i="149" s="1"/>
  <c r="Q21" i="149" s="1"/>
  <c r="R21" i="150" s="1"/>
  <c r="O25" i="149"/>
  <c r="P25" i="149" s="1"/>
  <c r="Q25" i="149" s="1"/>
  <c r="R25" i="150" s="1"/>
  <c r="O59" i="149"/>
  <c r="P59" i="149" s="1"/>
  <c r="Q59" i="149" s="1"/>
  <c r="R59" i="150" s="1"/>
  <c r="O60" i="149"/>
  <c r="P60" i="149" s="1"/>
  <c r="Q60" i="149" s="1"/>
  <c r="R60" i="150" s="1"/>
  <c r="O52" i="149"/>
  <c r="P52" i="149" s="1"/>
  <c r="Q52" i="149" s="1"/>
  <c r="R52" i="150" s="1"/>
  <c r="O55" i="149"/>
  <c r="P55" i="149" s="1"/>
  <c r="Q55" i="149" s="1"/>
  <c r="R55" i="150" s="1"/>
  <c r="O50" i="149"/>
  <c r="P50" i="149" s="1"/>
  <c r="Q50" i="149" s="1"/>
  <c r="R50" i="150" s="1"/>
  <c r="O45" i="149"/>
  <c r="P45" i="149" s="1"/>
  <c r="Q45" i="149" s="1"/>
  <c r="R45" i="150" s="1"/>
  <c r="O49" i="149"/>
  <c r="P49" i="149" s="1"/>
  <c r="Q49" i="149" s="1"/>
  <c r="R49" i="150" s="1"/>
  <c r="O23" i="149"/>
  <c r="P23" i="149" s="1"/>
  <c r="Q23" i="149" s="1"/>
  <c r="R23" i="150" s="1"/>
  <c r="O26" i="149"/>
  <c r="P26" i="149" s="1"/>
  <c r="Q26" i="149" s="1"/>
  <c r="R26" i="150" s="1"/>
  <c r="O36" i="149"/>
  <c r="P36" i="149" s="1"/>
  <c r="Q36" i="149" s="1"/>
  <c r="R36" i="150" s="1"/>
  <c r="O32" i="149"/>
  <c r="P32" i="149" s="1"/>
  <c r="Q32" i="149" s="1"/>
  <c r="R32" i="150" s="1"/>
  <c r="O24" i="149"/>
  <c r="P24" i="149" s="1"/>
  <c r="Q24" i="149" s="1"/>
  <c r="R24" i="150" s="1"/>
  <c r="O51" i="149"/>
  <c r="P51" i="149" s="1"/>
  <c r="Q51" i="149" s="1"/>
  <c r="R51" i="150" s="1"/>
  <c r="O29" i="149"/>
  <c r="P29" i="149" s="1"/>
  <c r="Q29" i="149" s="1"/>
  <c r="R29" i="150" s="1"/>
  <c r="O43" i="149"/>
  <c r="P43" i="149" s="1"/>
  <c r="Q43" i="149" s="1"/>
  <c r="R43" i="150" s="1"/>
  <c r="O18" i="149"/>
  <c r="P18" i="149" s="1"/>
  <c r="Q18" i="149" s="1"/>
  <c r="K21" i="21" s="1"/>
  <c r="O64" i="149"/>
  <c r="P64" i="149" s="1"/>
  <c r="Q64" i="149" s="1"/>
  <c r="R64" i="150" s="1"/>
  <c r="O39" i="149"/>
  <c r="P39" i="149" s="1"/>
  <c r="Q39" i="149" s="1"/>
  <c r="R39" i="150" s="1"/>
  <c r="O19" i="149"/>
  <c r="P19" i="149" s="1"/>
  <c r="Q19" i="149" s="1"/>
  <c r="R19" i="150" s="1"/>
  <c r="O16" i="149"/>
  <c r="P16" i="149" s="1"/>
  <c r="Q16" i="149" s="1"/>
  <c r="O62" i="149"/>
  <c r="P62" i="149" s="1"/>
  <c r="Q62" i="149" s="1"/>
  <c r="R62" i="150" s="1"/>
  <c r="O56" i="149"/>
  <c r="P56" i="149" s="1"/>
  <c r="Q56" i="149" s="1"/>
  <c r="R56" i="150" s="1"/>
  <c r="O57" i="149"/>
  <c r="P57" i="149" s="1"/>
  <c r="Q57" i="149" s="1"/>
  <c r="R57" i="150" s="1"/>
  <c r="O33" i="149"/>
  <c r="P33" i="149" s="1"/>
  <c r="Q33" i="149" s="1"/>
  <c r="R33" i="150" s="1"/>
  <c r="O22" i="149"/>
  <c r="P22" i="149" s="1"/>
  <c r="Q22" i="149" s="1"/>
  <c r="R22" i="150" s="1"/>
  <c r="O54" i="149"/>
  <c r="P54" i="149" s="1"/>
  <c r="Q54" i="149" s="1"/>
  <c r="R54" i="150" s="1"/>
  <c r="O63" i="149"/>
  <c r="P63" i="149" s="1"/>
  <c r="Q63" i="149" s="1"/>
  <c r="R63" i="150" s="1"/>
  <c r="O28" i="149"/>
  <c r="P28" i="149" s="1"/>
  <c r="Q28" i="149" s="1"/>
  <c r="R28" i="150" s="1"/>
  <c r="O35" i="149"/>
  <c r="P35" i="149" s="1"/>
  <c r="Q35" i="149" s="1"/>
  <c r="R35" i="150" s="1"/>
  <c r="O53" i="149"/>
  <c r="P53" i="149" s="1"/>
  <c r="Q53" i="149" s="1"/>
  <c r="R53" i="150" s="1"/>
  <c r="O17" i="149"/>
  <c r="P17" i="149" s="1"/>
  <c r="Q17" i="149" s="1"/>
  <c r="R17" i="150" s="1"/>
  <c r="AH16" i="149"/>
  <c r="AF66" i="149"/>
  <c r="AF67" i="149" s="1"/>
  <c r="AI66" i="149"/>
  <c r="AI67" i="149" s="1"/>
  <c r="R18" i="150"/>
  <c r="R66" i="149" l="1"/>
  <c r="R67" i="149" s="1"/>
  <c r="F67" i="150" s="1"/>
  <c r="P67" i="150" s="1"/>
  <c r="AI18" i="150"/>
  <c r="AI22" i="150"/>
  <c r="AI17" i="150"/>
  <c r="R16" i="150"/>
  <c r="AI16" i="150" l="1"/>
  <c r="AI66" i="150" s="1"/>
  <c r="AI67" i="150" s="1"/>
  <c r="O43" i="150"/>
  <c r="P43" i="150" s="1"/>
  <c r="O25" i="150"/>
  <c r="P25" i="150" s="1"/>
  <c r="O64" i="150"/>
  <c r="P64" i="150" s="1"/>
  <c r="O44" i="150"/>
  <c r="P44" i="150" s="1"/>
  <c r="O34" i="150"/>
  <c r="P34" i="150" s="1"/>
  <c r="O26" i="150"/>
  <c r="P26" i="150" s="1"/>
  <c r="O65" i="150"/>
  <c r="P65" i="150" s="1"/>
  <c r="O27" i="150"/>
  <c r="P27" i="150" s="1"/>
  <c r="O48" i="150"/>
  <c r="P48" i="150" s="1"/>
  <c r="O28" i="150"/>
  <c r="P28" i="150" s="1"/>
  <c r="O52" i="150"/>
  <c r="P52" i="150" s="1"/>
  <c r="O41" i="150"/>
  <c r="P41" i="150" s="1"/>
  <c r="O39" i="150"/>
  <c r="P39" i="150" s="1"/>
  <c r="O33" i="150"/>
  <c r="P33" i="150" s="1"/>
  <c r="O18" i="150"/>
  <c r="P18" i="150" s="1"/>
  <c r="O30" i="150"/>
  <c r="P30" i="150" s="1"/>
  <c r="O16" i="150"/>
  <c r="P16" i="150" s="1"/>
  <c r="O51" i="150"/>
  <c r="P51" i="150" s="1"/>
  <c r="O29" i="150"/>
  <c r="P29" i="150" s="1"/>
  <c r="O53" i="150"/>
  <c r="P53" i="150" s="1"/>
  <c r="O54" i="150"/>
  <c r="P54" i="150" s="1"/>
  <c r="O42" i="150"/>
  <c r="P42" i="150" s="1"/>
  <c r="O35" i="150"/>
  <c r="P35" i="150" s="1"/>
  <c r="O19" i="150"/>
  <c r="P19" i="150" s="1"/>
  <c r="O62" i="150"/>
  <c r="P62" i="150" s="1"/>
  <c r="O56" i="150"/>
  <c r="P56" i="150" s="1"/>
  <c r="O24" i="150"/>
  <c r="P24" i="150" s="1"/>
  <c r="O31" i="150"/>
  <c r="P31" i="150" s="1"/>
  <c r="O45" i="150"/>
  <c r="P45" i="150" s="1"/>
  <c r="O20" i="150"/>
  <c r="P20" i="150" s="1"/>
  <c r="O49" i="150"/>
  <c r="P49" i="150" s="1"/>
  <c r="O38" i="150"/>
  <c r="P38" i="150" s="1"/>
  <c r="O22" i="150"/>
  <c r="P22" i="150" s="1"/>
  <c r="O47" i="150"/>
  <c r="P47" i="150" s="1"/>
  <c r="O57" i="150"/>
  <c r="P57" i="150" s="1"/>
  <c r="O46" i="150"/>
  <c r="P46" i="150" s="1"/>
  <c r="O60" i="150"/>
  <c r="P60" i="150" s="1"/>
  <c r="O36" i="150"/>
  <c r="P36" i="150" s="1"/>
  <c r="O59" i="150"/>
  <c r="P59" i="150" s="1"/>
  <c r="O58" i="150"/>
  <c r="P58" i="150" s="1"/>
  <c r="O32" i="150"/>
  <c r="P32" i="150" s="1"/>
  <c r="O55" i="150"/>
  <c r="P55" i="150" s="1"/>
  <c r="O23" i="150"/>
  <c r="P23" i="150" s="1"/>
  <c r="O37" i="150"/>
  <c r="P37" i="150" s="1"/>
  <c r="O50" i="150"/>
  <c r="P50" i="150" s="1"/>
  <c r="O61" i="150"/>
  <c r="P61" i="150" s="1"/>
  <c r="O17" i="150"/>
  <c r="P17" i="150" s="1"/>
  <c r="O40" i="150"/>
  <c r="P40" i="150" s="1"/>
  <c r="O63" i="150"/>
  <c r="P63" i="150" s="1"/>
  <c r="O21" i="150"/>
  <c r="P21" i="150" s="1"/>
  <c r="AC65" i="134"/>
  <c r="AC18" i="134"/>
  <c r="AC35" i="134"/>
  <c r="AC49" i="134"/>
  <c r="AC59" i="134"/>
  <c r="AC17" i="134"/>
  <c r="AC58" i="134"/>
  <c r="AC23" i="134"/>
  <c r="AC36" i="134"/>
  <c r="AC27" i="134"/>
  <c r="AC30" i="134"/>
  <c r="AC19" i="134"/>
  <c r="AC38" i="134"/>
  <c r="AC40" i="134"/>
  <c r="AC33" i="134"/>
  <c r="AC43" i="134"/>
  <c r="AC48" i="134"/>
  <c r="AC16" i="134"/>
  <c r="AC62" i="134"/>
  <c r="AC22" i="134"/>
  <c r="AC32" i="134"/>
  <c r="AC63" i="134"/>
  <c r="AC50" i="134"/>
  <c r="AC25" i="134"/>
  <c r="AC28" i="134"/>
  <c r="AC51" i="134"/>
  <c r="AC56" i="134"/>
  <c r="AC47" i="134"/>
  <c r="AC55" i="134"/>
  <c r="AC21" i="134"/>
  <c r="AC20" i="134"/>
  <c r="AC64" i="134"/>
  <c r="AC52" i="134"/>
  <c r="AC29" i="134"/>
  <c r="AC24" i="134"/>
  <c r="AC57" i="134"/>
  <c r="AC61" i="134"/>
  <c r="AC44" i="134"/>
  <c r="AC41" i="134"/>
  <c r="AC53" i="134"/>
  <c r="AC31" i="134"/>
  <c r="AC46" i="134"/>
  <c r="AC37" i="134"/>
  <c r="AC26" i="134"/>
  <c r="AC34" i="134"/>
  <c r="AC39" i="134"/>
  <c r="AC54" i="134"/>
  <c r="AC45" i="134"/>
  <c r="AC60" i="134"/>
  <c r="AC42" i="134"/>
  <c r="AC66" i="134" l="1"/>
  <c r="Q42" i="150"/>
  <c r="Q60" i="150"/>
  <c r="Q45" i="150"/>
  <c r="Q54" i="150"/>
  <c r="Q39" i="150"/>
  <c r="Q34" i="150"/>
  <c r="Q26" i="150"/>
  <c r="Q37" i="150"/>
  <c r="Q46" i="150"/>
  <c r="Q31" i="150"/>
  <c r="Q53" i="150"/>
  <c r="Q41" i="150"/>
  <c r="Q44" i="150"/>
  <c r="Q61" i="150"/>
  <c r="Q57" i="150"/>
  <c r="Q24" i="150"/>
  <c r="Q29" i="150"/>
  <c r="Q52" i="150"/>
  <c r="Q64" i="150"/>
  <c r="Q20" i="150"/>
  <c r="Q21" i="150"/>
  <c r="Q55" i="150"/>
  <c r="Q47" i="150"/>
  <c r="Q56" i="150"/>
  <c r="Q51" i="150"/>
  <c r="Q28" i="150"/>
  <c r="Q25" i="150"/>
  <c r="Q50" i="150"/>
  <c r="Q63" i="150"/>
  <c r="Q32" i="150"/>
  <c r="Q22" i="150"/>
  <c r="Q62" i="150"/>
  <c r="Q16" i="150"/>
  <c r="Q48" i="150"/>
  <c r="Q43" i="150"/>
  <c r="Q33" i="150"/>
  <c r="Q40" i="150"/>
  <c r="Q38" i="150"/>
  <c r="Q19" i="150"/>
  <c r="Q30" i="150"/>
  <c r="Q27" i="150"/>
  <c r="Q36" i="150"/>
  <c r="Q23" i="150"/>
  <c r="Q58" i="150"/>
  <c r="Q17" i="150"/>
  <c r="Q59" i="150"/>
  <c r="Q49" i="150"/>
  <c r="Q35" i="150"/>
  <c r="Q18" i="150"/>
  <c r="Q65" i="150"/>
  <c r="AD54" i="134"/>
  <c r="AD41" i="134"/>
  <c r="AD20" i="134"/>
  <c r="AD50" i="134"/>
  <c r="AD33" i="134"/>
  <c r="AD58" i="134"/>
  <c r="AD16" i="134"/>
  <c r="AD64" i="134"/>
  <c r="AD39" i="134"/>
  <c r="AD44" i="134"/>
  <c r="AD21" i="134"/>
  <c r="AD63" i="134"/>
  <c r="AD40" i="134"/>
  <c r="AD17" i="134"/>
  <c r="AD22" i="134"/>
  <c r="AD49" i="134"/>
  <c r="AD31" i="134"/>
  <c r="AD34" i="134"/>
  <c r="AD61" i="134"/>
  <c r="AD55" i="134"/>
  <c r="AD32" i="134"/>
  <c r="AD38" i="134"/>
  <c r="AD59" i="134"/>
  <c r="AD47" i="134"/>
  <c r="AD27" i="134"/>
  <c r="AD28" i="134"/>
  <c r="AD43" i="134"/>
  <c r="AD26" i="134"/>
  <c r="AD57" i="134"/>
  <c r="AD19" i="134"/>
  <c r="AD48" i="134"/>
  <c r="AD37" i="134"/>
  <c r="AD24" i="134"/>
  <c r="AD56" i="134"/>
  <c r="AD62" i="134"/>
  <c r="AD30" i="134"/>
  <c r="AD35" i="134"/>
  <c r="AD18" i="134"/>
  <c r="AD65" i="134"/>
  <c r="AD23" i="134"/>
  <c r="AD42" i="134"/>
  <c r="AD46" i="134"/>
  <c r="AD29" i="134"/>
  <c r="AD51" i="134"/>
  <c r="AD52" i="134"/>
  <c r="AD60" i="134"/>
  <c r="AD36" i="134"/>
  <c r="AD45" i="134"/>
  <c r="AD53" i="134"/>
  <c r="AD25" i="134"/>
  <c r="AJ25" i="134" l="1"/>
  <c r="AF25" i="134"/>
  <c r="AH25" i="134" s="1"/>
  <c r="AE25" i="134"/>
  <c r="AG25" i="134" s="1"/>
  <c r="AI25" i="134" s="1"/>
  <c r="AJ53" i="134"/>
  <c r="AF53" i="134"/>
  <c r="AH53" i="134" s="1"/>
  <c r="AE53" i="134"/>
  <c r="AG53" i="134" s="1"/>
  <c r="AI53" i="134" s="1"/>
  <c r="AJ45" i="134"/>
  <c r="AF45" i="134"/>
  <c r="AH45" i="134" s="1"/>
  <c r="AE45" i="134"/>
  <c r="AG45" i="134" s="1"/>
  <c r="AI45" i="134" s="1"/>
  <c r="AJ36" i="134"/>
  <c r="AE36" i="134"/>
  <c r="AG36" i="134" s="1"/>
  <c r="AI36" i="134" s="1"/>
  <c r="AF36" i="134"/>
  <c r="AH36" i="134" s="1"/>
  <c r="AJ60" i="134"/>
  <c r="AE60" i="134"/>
  <c r="AG60" i="134" s="1"/>
  <c r="AI60" i="134" s="1"/>
  <c r="AF60" i="134"/>
  <c r="AH60" i="134" s="1"/>
  <c r="AJ52" i="134"/>
  <c r="AF52" i="134"/>
  <c r="AH52" i="134" s="1"/>
  <c r="AE52" i="134"/>
  <c r="AG52" i="134" s="1"/>
  <c r="AI52" i="134" s="1"/>
  <c r="AJ51" i="134"/>
  <c r="AF51" i="134"/>
  <c r="AH51" i="134" s="1"/>
  <c r="AE51" i="134"/>
  <c r="AG51" i="134" s="1"/>
  <c r="AI51" i="134" s="1"/>
  <c r="AJ29" i="134"/>
  <c r="AE29" i="134"/>
  <c r="AG29" i="134" s="1"/>
  <c r="AI29" i="134" s="1"/>
  <c r="AF29" i="134"/>
  <c r="AH29" i="134" s="1"/>
  <c r="AJ46" i="134"/>
  <c r="AF46" i="134"/>
  <c r="AH46" i="134" s="1"/>
  <c r="AE46" i="134"/>
  <c r="AG46" i="134" s="1"/>
  <c r="AI46" i="134" s="1"/>
  <c r="AJ42" i="134"/>
  <c r="AE42" i="134"/>
  <c r="AG42" i="134" s="1"/>
  <c r="AI42" i="134" s="1"/>
  <c r="AF42" i="134"/>
  <c r="AH42" i="134" s="1"/>
  <c r="AJ23" i="134"/>
  <c r="AF23" i="134"/>
  <c r="AH23" i="134" s="1"/>
  <c r="AE23" i="134"/>
  <c r="AG23" i="134" s="1"/>
  <c r="AI23" i="134" s="1"/>
  <c r="AJ65" i="134"/>
  <c r="AF65" i="134"/>
  <c r="AH65" i="134" s="1"/>
  <c r="AE65" i="134"/>
  <c r="AG65" i="134" s="1"/>
  <c r="AI65" i="134" s="1"/>
  <c r="AJ18" i="134"/>
  <c r="AE18" i="134"/>
  <c r="AG18" i="134" s="1"/>
  <c r="AI18" i="134" s="1"/>
  <c r="AF18" i="134"/>
  <c r="AH18" i="134" s="1"/>
  <c r="AJ35" i="134"/>
  <c r="AF35" i="134"/>
  <c r="AH35" i="134" s="1"/>
  <c r="AE35" i="134"/>
  <c r="AG35" i="134" s="1"/>
  <c r="AI35" i="134" s="1"/>
  <c r="AJ30" i="134"/>
  <c r="AF30" i="134"/>
  <c r="AH30" i="134" s="1"/>
  <c r="AE30" i="134"/>
  <c r="AG30" i="134" s="1"/>
  <c r="AI30" i="134" s="1"/>
  <c r="AJ62" i="134"/>
  <c r="AE62" i="134"/>
  <c r="AG62" i="134" s="1"/>
  <c r="AI62" i="134" s="1"/>
  <c r="AF62" i="134"/>
  <c r="AH62" i="134" s="1"/>
  <c r="AJ56" i="134"/>
  <c r="AE56" i="134"/>
  <c r="AG56" i="134" s="1"/>
  <c r="AI56" i="134" s="1"/>
  <c r="AF56" i="134"/>
  <c r="AH56" i="134" s="1"/>
  <c r="AJ24" i="134"/>
  <c r="AE24" i="134"/>
  <c r="AG24" i="134" s="1"/>
  <c r="AI24" i="134" s="1"/>
  <c r="AF24" i="134"/>
  <c r="AH24" i="134" s="1"/>
  <c r="AJ37" i="134"/>
  <c r="AE37" i="134"/>
  <c r="AG37" i="134" s="1"/>
  <c r="AI37" i="134" s="1"/>
  <c r="AF37" i="134"/>
  <c r="AH37" i="134" s="1"/>
  <c r="AJ48" i="134"/>
  <c r="AE48" i="134"/>
  <c r="AG48" i="134" s="1"/>
  <c r="AI48" i="134" s="1"/>
  <c r="AF48" i="134"/>
  <c r="AH48" i="134" s="1"/>
  <c r="AJ19" i="134"/>
  <c r="AE19" i="134"/>
  <c r="AG19" i="134" s="1"/>
  <c r="AI19" i="134" s="1"/>
  <c r="AF19" i="134"/>
  <c r="AH19" i="134" s="1"/>
  <c r="AJ57" i="134"/>
  <c r="AF57" i="134"/>
  <c r="AH57" i="134" s="1"/>
  <c r="AE57" i="134"/>
  <c r="AG57" i="134" s="1"/>
  <c r="AI57" i="134" s="1"/>
  <c r="AJ26" i="134"/>
  <c r="AE26" i="134"/>
  <c r="AG26" i="134" s="1"/>
  <c r="AI26" i="134" s="1"/>
  <c r="AF26" i="134"/>
  <c r="AH26" i="134" s="1"/>
  <c r="AJ43" i="134"/>
  <c r="AE43" i="134"/>
  <c r="AG43" i="134" s="1"/>
  <c r="AI43" i="134" s="1"/>
  <c r="AF43" i="134"/>
  <c r="AH43" i="134" s="1"/>
  <c r="AJ28" i="134"/>
  <c r="AF28" i="134"/>
  <c r="AH28" i="134" s="1"/>
  <c r="AE28" i="134"/>
  <c r="AG28" i="134" s="1"/>
  <c r="AI28" i="134" s="1"/>
  <c r="AJ27" i="134"/>
  <c r="AF27" i="134"/>
  <c r="AH27" i="134" s="1"/>
  <c r="AE27" i="134"/>
  <c r="AG27" i="134" s="1"/>
  <c r="AI27" i="134" s="1"/>
  <c r="AJ47" i="134"/>
  <c r="AF47" i="134"/>
  <c r="AH47" i="134" s="1"/>
  <c r="AE47" i="134"/>
  <c r="AG47" i="134" s="1"/>
  <c r="AI47" i="134" s="1"/>
  <c r="AJ59" i="134"/>
  <c r="AF59" i="134"/>
  <c r="AH59" i="134" s="1"/>
  <c r="AE59" i="134"/>
  <c r="AG59" i="134" s="1"/>
  <c r="AI59" i="134" s="1"/>
  <c r="AJ38" i="134"/>
  <c r="AF38" i="134"/>
  <c r="AH38" i="134" s="1"/>
  <c r="AE38" i="134"/>
  <c r="AG38" i="134" s="1"/>
  <c r="AI38" i="134" s="1"/>
  <c r="AJ32" i="134"/>
  <c r="AE32" i="134"/>
  <c r="AG32" i="134" s="1"/>
  <c r="AI32" i="134" s="1"/>
  <c r="AF32" i="134"/>
  <c r="AH32" i="134" s="1"/>
  <c r="AJ55" i="134"/>
  <c r="AF55" i="134"/>
  <c r="AH55" i="134" s="1"/>
  <c r="AE55" i="134"/>
  <c r="AG55" i="134" s="1"/>
  <c r="AI55" i="134" s="1"/>
  <c r="AJ61" i="134"/>
  <c r="AE61" i="134"/>
  <c r="AG61" i="134" s="1"/>
  <c r="AI61" i="134" s="1"/>
  <c r="AF61" i="134"/>
  <c r="AH61" i="134" s="1"/>
  <c r="AJ34" i="134"/>
  <c r="AF34" i="134"/>
  <c r="AH34" i="134" s="1"/>
  <c r="AE34" i="134"/>
  <c r="AG34" i="134" s="1"/>
  <c r="AI34" i="134" s="1"/>
  <c r="AJ31" i="134"/>
  <c r="AE31" i="134"/>
  <c r="AG31" i="134" s="1"/>
  <c r="AI31" i="134" s="1"/>
  <c r="AF31" i="134"/>
  <c r="AH31" i="134" s="1"/>
  <c r="AJ49" i="134"/>
  <c r="AF49" i="134"/>
  <c r="AH49" i="134" s="1"/>
  <c r="AE49" i="134"/>
  <c r="AG49" i="134" s="1"/>
  <c r="AI49" i="134" s="1"/>
  <c r="AJ22" i="134"/>
  <c r="AF22" i="134"/>
  <c r="AH22" i="134" s="1"/>
  <c r="AE22" i="134"/>
  <c r="AG22" i="134" s="1"/>
  <c r="AI22" i="134" s="1"/>
  <c r="AJ17" i="134"/>
  <c r="AE17" i="134"/>
  <c r="AG17" i="134" s="1"/>
  <c r="AI17" i="134" s="1"/>
  <c r="AF17" i="134"/>
  <c r="AH17" i="134" s="1"/>
  <c r="AJ40" i="134"/>
  <c r="AE40" i="134"/>
  <c r="AG40" i="134" s="1"/>
  <c r="AI40" i="134" s="1"/>
  <c r="AF40" i="134"/>
  <c r="AH40" i="134" s="1"/>
  <c r="AJ63" i="134"/>
  <c r="AF63" i="134"/>
  <c r="AH63" i="134" s="1"/>
  <c r="AE63" i="134"/>
  <c r="AG63" i="134" s="1"/>
  <c r="AI63" i="134" s="1"/>
  <c r="AJ21" i="134"/>
  <c r="AE21" i="134"/>
  <c r="AG21" i="134" s="1"/>
  <c r="AI21" i="134" s="1"/>
  <c r="AF21" i="134"/>
  <c r="AH21" i="134" s="1"/>
  <c r="AJ44" i="134"/>
  <c r="AF44" i="134"/>
  <c r="AH44" i="134" s="1"/>
  <c r="AE44" i="134"/>
  <c r="AG44" i="134" s="1"/>
  <c r="AI44" i="134" s="1"/>
  <c r="AJ39" i="134"/>
  <c r="AF39" i="134"/>
  <c r="AH39" i="134" s="1"/>
  <c r="AE39" i="134"/>
  <c r="AG39" i="134" s="1"/>
  <c r="AI39" i="134" s="1"/>
  <c r="AJ64" i="134"/>
  <c r="AE64" i="134"/>
  <c r="AG64" i="134" s="1"/>
  <c r="AI64" i="134" s="1"/>
  <c r="AF64" i="134"/>
  <c r="AH64" i="134" s="1"/>
  <c r="AJ16" i="134"/>
  <c r="AD66" i="134"/>
  <c r="AE16" i="134"/>
  <c r="AG16" i="134" s="1"/>
  <c r="AI16" i="134" s="1"/>
  <c r="AF16" i="134"/>
  <c r="AJ58" i="134"/>
  <c r="AF58" i="134"/>
  <c r="AH58" i="134" s="1"/>
  <c r="AE58" i="134"/>
  <c r="AG58" i="134" s="1"/>
  <c r="AI58" i="134" s="1"/>
  <c r="AJ33" i="134"/>
  <c r="AF33" i="134"/>
  <c r="AH33" i="134" s="1"/>
  <c r="AE33" i="134"/>
  <c r="AG33" i="134" s="1"/>
  <c r="AI33" i="134" s="1"/>
  <c r="AJ50" i="134"/>
  <c r="AF50" i="134"/>
  <c r="AH50" i="134" s="1"/>
  <c r="AE50" i="134"/>
  <c r="AG50" i="134" s="1"/>
  <c r="AI50" i="134" s="1"/>
  <c r="AJ20" i="134"/>
  <c r="AE20" i="134"/>
  <c r="AG20" i="134" s="1"/>
  <c r="AI20" i="134" s="1"/>
  <c r="AF20" i="134"/>
  <c r="AH20" i="134" s="1"/>
  <c r="AJ41" i="134"/>
  <c r="AE41" i="134"/>
  <c r="AG41" i="134" s="1"/>
  <c r="AI41" i="134" s="1"/>
  <c r="AF41" i="134"/>
  <c r="AH41" i="134" s="1"/>
  <c r="AJ54" i="134"/>
  <c r="AE54" i="134"/>
  <c r="AG54" i="134" s="1"/>
  <c r="AI54" i="134" s="1"/>
  <c r="AF54" i="134"/>
  <c r="AH54" i="134" s="1"/>
  <c r="R25" i="134"/>
  <c r="R53" i="134"/>
  <c r="R45" i="134"/>
  <c r="R36" i="134"/>
  <c r="R60" i="134"/>
  <c r="R52" i="134"/>
  <c r="R51" i="134"/>
  <c r="R29" i="134"/>
  <c r="R46" i="134"/>
  <c r="R42" i="134"/>
  <c r="R23" i="134"/>
  <c r="R65" i="134"/>
  <c r="K22" i="21"/>
  <c r="R18" i="134"/>
  <c r="R35" i="134"/>
  <c r="R30" i="134"/>
  <c r="R62" i="134"/>
  <c r="R56" i="134"/>
  <c r="R24" i="134"/>
  <c r="R37" i="134"/>
  <c r="R48" i="134"/>
  <c r="R19" i="134"/>
  <c r="R57" i="134"/>
  <c r="R26" i="134"/>
  <c r="R43" i="134"/>
  <c r="R28" i="134"/>
  <c r="R27" i="134"/>
  <c r="R47" i="134"/>
  <c r="R59" i="134"/>
  <c r="R38" i="134"/>
  <c r="R32" i="134"/>
  <c r="R55" i="134"/>
  <c r="R61" i="134"/>
  <c r="R34" i="134"/>
  <c r="R31" i="134"/>
  <c r="R49" i="134"/>
  <c r="R22" i="134"/>
  <c r="R17" i="134"/>
  <c r="R40" i="134"/>
  <c r="R63" i="134"/>
  <c r="R21" i="134"/>
  <c r="R44" i="134"/>
  <c r="R39" i="134"/>
  <c r="R64" i="134"/>
  <c r="R66" i="150"/>
  <c r="R67" i="150" s="1"/>
  <c r="F67" i="134" s="1"/>
  <c r="P67" i="134" s="1"/>
  <c r="R16" i="134"/>
  <c r="R58" i="134"/>
  <c r="R33" i="134"/>
  <c r="R50" i="134"/>
  <c r="R20" i="134"/>
  <c r="R41" i="134"/>
  <c r="R54" i="134"/>
  <c r="AH16" i="134" l="1"/>
  <c r="AF66" i="134"/>
  <c r="AF67" i="134" s="1"/>
  <c r="AI66" i="134"/>
  <c r="AI67" i="134" s="1"/>
  <c r="O18" i="134"/>
  <c r="P18" i="134" s="1"/>
  <c r="O64" i="134"/>
  <c r="P64" i="134" s="1"/>
  <c r="O37" i="134"/>
  <c r="P37" i="134" s="1"/>
  <c r="O26" i="134"/>
  <c r="P26" i="134" s="1"/>
  <c r="O36" i="134"/>
  <c r="P36" i="134" s="1"/>
  <c r="O44" i="134"/>
  <c r="P44" i="134" s="1"/>
  <c r="O62" i="134"/>
  <c r="P62" i="134" s="1"/>
  <c r="O27" i="134"/>
  <c r="P27" i="134" s="1"/>
  <c r="O58" i="134"/>
  <c r="P58" i="134" s="1"/>
  <c r="O50" i="134"/>
  <c r="P50" i="134" s="1"/>
  <c r="O43" i="134"/>
  <c r="P43" i="134" s="1"/>
  <c r="O32" i="134"/>
  <c r="P32" i="134" s="1"/>
  <c r="O63" i="134"/>
  <c r="P63" i="134" s="1"/>
  <c r="O23" i="134"/>
  <c r="P23" i="134" s="1"/>
  <c r="O60" i="134"/>
  <c r="P60" i="134" s="1"/>
  <c r="O21" i="134"/>
  <c r="P21" i="134" s="1"/>
  <c r="O29" i="134"/>
  <c r="P29" i="134" s="1"/>
  <c r="O19" i="134"/>
  <c r="P19" i="134" s="1"/>
  <c r="O35" i="134"/>
  <c r="P35" i="134" s="1"/>
  <c r="O65" i="134"/>
  <c r="P65" i="134" s="1"/>
  <c r="O39" i="134"/>
  <c r="P39" i="134" s="1"/>
  <c r="O40" i="134"/>
  <c r="P40" i="134" s="1"/>
  <c r="O57" i="134"/>
  <c r="P57" i="134" s="1"/>
  <c r="O45" i="134"/>
  <c r="P45" i="134" s="1"/>
  <c r="O54" i="134"/>
  <c r="P54" i="134" s="1"/>
  <c r="O20" i="134"/>
  <c r="P20" i="134" s="1"/>
  <c r="O51" i="134"/>
  <c r="P51" i="134" s="1"/>
  <c r="O49" i="134"/>
  <c r="P49" i="134" s="1"/>
  <c r="O41" i="134"/>
  <c r="P41" i="134" s="1"/>
  <c r="O56" i="134"/>
  <c r="P56" i="134" s="1"/>
  <c r="O53" i="134"/>
  <c r="P53" i="134" s="1"/>
  <c r="O24" i="134"/>
  <c r="P24" i="134" s="1"/>
  <c r="O42" i="134"/>
  <c r="P42" i="134" s="1"/>
  <c r="O48" i="134"/>
  <c r="P48" i="134" s="1"/>
  <c r="O16" i="134"/>
  <c r="P16" i="134" s="1"/>
  <c r="O30" i="134"/>
  <c r="P30" i="134" s="1"/>
  <c r="O33" i="134"/>
  <c r="P33" i="134" s="1"/>
  <c r="O28" i="134"/>
  <c r="P28" i="134" s="1"/>
  <c r="O34" i="134"/>
  <c r="P34" i="134" s="1"/>
  <c r="O17" i="134"/>
  <c r="P17" i="134" s="1"/>
  <c r="O46" i="134"/>
  <c r="P46" i="134" s="1"/>
  <c r="O38" i="134"/>
  <c r="P38" i="134" s="1"/>
  <c r="O55" i="134"/>
  <c r="P55" i="134" s="1"/>
  <c r="O47" i="134"/>
  <c r="P47" i="134" s="1"/>
  <c r="O31" i="134"/>
  <c r="P31" i="134" s="1"/>
  <c r="O61" i="134"/>
  <c r="P61" i="134" s="1"/>
  <c r="O59" i="134"/>
  <c r="P59" i="134" s="1"/>
  <c r="O52" i="134"/>
  <c r="P52" i="134" s="1"/>
  <c r="O25" i="134"/>
  <c r="P25" i="134" s="1"/>
  <c r="O22" i="134"/>
  <c r="P22" i="134" s="1"/>
  <c r="AC44" i="141"/>
  <c r="AC23" i="141"/>
  <c r="AC40" i="141"/>
  <c r="AC56" i="141"/>
  <c r="AC28" i="141"/>
  <c r="AC61" i="141"/>
  <c r="AC21" i="141"/>
  <c r="AC17" i="141"/>
  <c r="AC62" i="141"/>
  <c r="AC60" i="141"/>
  <c r="AC57" i="141"/>
  <c r="AC53" i="141"/>
  <c r="AC34" i="141"/>
  <c r="AC59" i="141"/>
  <c r="AC45" i="141"/>
  <c r="AC52" i="141"/>
  <c r="AC27" i="141"/>
  <c r="AC24" i="141"/>
  <c r="AC31" i="141"/>
  <c r="AC18" i="141"/>
  <c r="AC58" i="141"/>
  <c r="AC29" i="141"/>
  <c r="AC54" i="141"/>
  <c r="AC42" i="141"/>
  <c r="AC46" i="141"/>
  <c r="AC25" i="141"/>
  <c r="AC64" i="141"/>
  <c r="AC50" i="141"/>
  <c r="AC19" i="141"/>
  <c r="AC20" i="141"/>
  <c r="AC48" i="141"/>
  <c r="AC38" i="141"/>
  <c r="AC22" i="141"/>
  <c r="AC30" i="141"/>
  <c r="AC37" i="141"/>
  <c r="AC43" i="141"/>
  <c r="AC35" i="141"/>
  <c r="AC51" i="141"/>
  <c r="AC16" i="141"/>
  <c r="AC55" i="141"/>
  <c r="AC47" i="141"/>
  <c r="AC26" i="141"/>
  <c r="AC32" i="141"/>
  <c r="AC65" i="141"/>
  <c r="AC49" i="141"/>
  <c r="AC36" i="141"/>
  <c r="AC63" i="141"/>
  <c r="AC39" i="141"/>
  <c r="AC41" i="141"/>
  <c r="AC33" i="141"/>
  <c r="AC66" i="141" l="1"/>
  <c r="Q33" i="134"/>
  <c r="Q41" i="134"/>
  <c r="Q39" i="134"/>
  <c r="Q63" i="134"/>
  <c r="Q36" i="134"/>
  <c r="Q49" i="134"/>
  <c r="Q65" i="134"/>
  <c r="Q32" i="134"/>
  <c r="Q26" i="134"/>
  <c r="Q47" i="134"/>
  <c r="Q55" i="134"/>
  <c r="Q16" i="134"/>
  <c r="Q51" i="134"/>
  <c r="Q35" i="134"/>
  <c r="Q43" i="134"/>
  <c r="Q37" i="134"/>
  <c r="Q30" i="134"/>
  <c r="Q22" i="134"/>
  <c r="Q38" i="134"/>
  <c r="Q48" i="134"/>
  <c r="Q20" i="134"/>
  <c r="Q19" i="134"/>
  <c r="Q50" i="134"/>
  <c r="Q64" i="134"/>
  <c r="Q25" i="134"/>
  <c r="Q46" i="134"/>
  <c r="Q42" i="134"/>
  <c r="Q54" i="134"/>
  <c r="Q29" i="134"/>
  <c r="Q58" i="134"/>
  <c r="Q18" i="134"/>
  <c r="Q31" i="134"/>
  <c r="Q24" i="134"/>
  <c r="Q27" i="134"/>
  <c r="Q52" i="134"/>
  <c r="Q45" i="134"/>
  <c r="Q59" i="134"/>
  <c r="Q34" i="134"/>
  <c r="Q53" i="134"/>
  <c r="Q57" i="134"/>
  <c r="Q60" i="134"/>
  <c r="Q62" i="134"/>
  <c r="Q17" i="134"/>
  <c r="Q21" i="134"/>
  <c r="Q61" i="134"/>
  <c r="Q28" i="134"/>
  <c r="Q56" i="134"/>
  <c r="Q40" i="134"/>
  <c r="Q23" i="134"/>
  <c r="Q44" i="134"/>
  <c r="AD63" i="141"/>
  <c r="AD16" i="141"/>
  <c r="AD48" i="141"/>
  <c r="AD54" i="141"/>
  <c r="AD45" i="141"/>
  <c r="AD21" i="141"/>
  <c r="AD40" i="141"/>
  <c r="AD22" i="141"/>
  <c r="AD36" i="141"/>
  <c r="AD51" i="141"/>
  <c r="AD20" i="141"/>
  <c r="AD29" i="141"/>
  <c r="AD59" i="141"/>
  <c r="AD61" i="141"/>
  <c r="AD28" i="141"/>
  <c r="AD57" i="141"/>
  <c r="AD47" i="141"/>
  <c r="AD49" i="141"/>
  <c r="AD35" i="141"/>
  <c r="AD19" i="141"/>
  <c r="AD58" i="141"/>
  <c r="AD34" i="141"/>
  <c r="AD31" i="141"/>
  <c r="AD23" i="141"/>
  <c r="AD65" i="141"/>
  <c r="AD43" i="141"/>
  <c r="AD50" i="141"/>
  <c r="AD18" i="141"/>
  <c r="AD53" i="141"/>
  <c r="AD56" i="141"/>
  <c r="AD60" i="141"/>
  <c r="AD62" i="141"/>
  <c r="AD32" i="141"/>
  <c r="AD37" i="141"/>
  <c r="AD64" i="141"/>
  <c r="AD27" i="141"/>
  <c r="AD33" i="141"/>
  <c r="AD26" i="141"/>
  <c r="AD30" i="141"/>
  <c r="AD25" i="141"/>
  <c r="AD24" i="141"/>
  <c r="AD44" i="141"/>
  <c r="AD41" i="141"/>
  <c r="AD46" i="141"/>
  <c r="AD39" i="141"/>
  <c r="AD55" i="141"/>
  <c r="AD38" i="141"/>
  <c r="AD42" i="141"/>
  <c r="AD52" i="141"/>
  <c r="AD17" i="141"/>
  <c r="AJ17" i="141" l="1"/>
  <c r="AF17" i="141"/>
  <c r="AH17" i="141" s="1"/>
  <c r="AE17" i="141"/>
  <c r="AG17" i="141" s="1"/>
  <c r="AI17" i="141" s="1"/>
  <c r="AJ52" i="141"/>
  <c r="AE52" i="141"/>
  <c r="AG52" i="141" s="1"/>
  <c r="AI52" i="141" s="1"/>
  <c r="AF52" i="141"/>
  <c r="AH52" i="141" s="1"/>
  <c r="AJ42" i="141"/>
  <c r="AF42" i="141"/>
  <c r="AH42" i="141" s="1"/>
  <c r="AE42" i="141"/>
  <c r="AG42" i="141" s="1"/>
  <c r="AI42" i="141" s="1"/>
  <c r="AJ38" i="141"/>
  <c r="AF38" i="141"/>
  <c r="AH38" i="141" s="1"/>
  <c r="AE38" i="141"/>
  <c r="AG38" i="141" s="1"/>
  <c r="AI38" i="141" s="1"/>
  <c r="AJ55" i="141"/>
  <c r="AE55" i="141"/>
  <c r="AG55" i="141" s="1"/>
  <c r="AI55" i="141" s="1"/>
  <c r="AF55" i="141"/>
  <c r="AH55" i="141" s="1"/>
  <c r="AJ39" i="141"/>
  <c r="AF39" i="141"/>
  <c r="AH39" i="141" s="1"/>
  <c r="AE39" i="141"/>
  <c r="AG39" i="141" s="1"/>
  <c r="AI39" i="141" s="1"/>
  <c r="AJ46" i="141"/>
  <c r="AE46" i="141"/>
  <c r="AG46" i="141" s="1"/>
  <c r="AI46" i="141" s="1"/>
  <c r="AF46" i="141"/>
  <c r="AH46" i="141" s="1"/>
  <c r="AJ41" i="141"/>
  <c r="AF41" i="141"/>
  <c r="AH41" i="141" s="1"/>
  <c r="AE41" i="141"/>
  <c r="AG41" i="141" s="1"/>
  <c r="AI41" i="141" s="1"/>
  <c r="AJ44" i="141"/>
  <c r="AE44" i="141"/>
  <c r="AG44" i="141" s="1"/>
  <c r="AI44" i="141" s="1"/>
  <c r="AF44" i="141"/>
  <c r="AH44" i="141" s="1"/>
  <c r="AJ24" i="141"/>
  <c r="AF24" i="141"/>
  <c r="AH24" i="141" s="1"/>
  <c r="AE24" i="141"/>
  <c r="AG24" i="141" s="1"/>
  <c r="AI24" i="141" s="1"/>
  <c r="AJ25" i="141"/>
  <c r="AF25" i="141"/>
  <c r="AH25" i="141" s="1"/>
  <c r="AE25" i="141"/>
  <c r="AG25" i="141" s="1"/>
  <c r="AI25" i="141" s="1"/>
  <c r="AJ30" i="141"/>
  <c r="AE30" i="141"/>
  <c r="AG30" i="141" s="1"/>
  <c r="AI30" i="141" s="1"/>
  <c r="AF30" i="141"/>
  <c r="AH30" i="141" s="1"/>
  <c r="AJ26" i="141"/>
  <c r="AF26" i="141"/>
  <c r="AH26" i="141" s="1"/>
  <c r="AE26" i="141"/>
  <c r="AG26" i="141" s="1"/>
  <c r="AI26" i="141" s="1"/>
  <c r="AJ33" i="141"/>
  <c r="AE33" i="141"/>
  <c r="AG33" i="141" s="1"/>
  <c r="AI33" i="141" s="1"/>
  <c r="AF33" i="141"/>
  <c r="AH33" i="141" s="1"/>
  <c r="AJ27" i="141"/>
  <c r="AE27" i="141"/>
  <c r="AG27" i="141" s="1"/>
  <c r="AI27" i="141" s="1"/>
  <c r="AF27" i="141"/>
  <c r="AH27" i="141" s="1"/>
  <c r="AJ64" i="141"/>
  <c r="AF64" i="141"/>
  <c r="AH64" i="141" s="1"/>
  <c r="AE64" i="141"/>
  <c r="AG64" i="141" s="1"/>
  <c r="AI64" i="141" s="1"/>
  <c r="AJ37" i="141"/>
  <c r="AF37" i="141"/>
  <c r="AH37" i="141" s="1"/>
  <c r="AE37" i="141"/>
  <c r="AG37" i="141" s="1"/>
  <c r="AI37" i="141" s="1"/>
  <c r="AJ32" i="141"/>
  <c r="AE32" i="141"/>
  <c r="AG32" i="141" s="1"/>
  <c r="AI32" i="141" s="1"/>
  <c r="AF32" i="141"/>
  <c r="AH32" i="141" s="1"/>
  <c r="AJ62" i="141"/>
  <c r="AE62" i="141"/>
  <c r="AG62" i="141" s="1"/>
  <c r="AI62" i="141" s="1"/>
  <c r="AF62" i="141"/>
  <c r="AH62" i="141" s="1"/>
  <c r="AJ60" i="141"/>
  <c r="AF60" i="141"/>
  <c r="AH60" i="141" s="1"/>
  <c r="AE60" i="141"/>
  <c r="AG60" i="141" s="1"/>
  <c r="AI60" i="141" s="1"/>
  <c r="AJ56" i="141"/>
  <c r="AE56" i="141"/>
  <c r="AG56" i="141" s="1"/>
  <c r="AI56" i="141" s="1"/>
  <c r="AF56" i="141"/>
  <c r="AH56" i="141" s="1"/>
  <c r="AJ53" i="141"/>
  <c r="AF53" i="141"/>
  <c r="AH53" i="141" s="1"/>
  <c r="AE53" i="141"/>
  <c r="AG53" i="141" s="1"/>
  <c r="AI53" i="141" s="1"/>
  <c r="AJ18" i="141"/>
  <c r="AE18" i="141"/>
  <c r="AG18" i="141" s="1"/>
  <c r="AI18" i="141" s="1"/>
  <c r="AF18" i="141"/>
  <c r="AH18" i="141" s="1"/>
  <c r="AJ50" i="141"/>
  <c r="AF50" i="141"/>
  <c r="AH50" i="141" s="1"/>
  <c r="AE50" i="141"/>
  <c r="AG50" i="141" s="1"/>
  <c r="AI50" i="141" s="1"/>
  <c r="AJ43" i="141"/>
  <c r="AE43" i="141"/>
  <c r="AG43" i="141" s="1"/>
  <c r="AI43" i="141" s="1"/>
  <c r="AF43" i="141"/>
  <c r="AH43" i="141" s="1"/>
  <c r="AJ65" i="141"/>
  <c r="AE65" i="141"/>
  <c r="AG65" i="141" s="1"/>
  <c r="AI65" i="141" s="1"/>
  <c r="AF65" i="141"/>
  <c r="AH65" i="141" s="1"/>
  <c r="AJ23" i="141"/>
  <c r="AE23" i="141"/>
  <c r="AG23" i="141" s="1"/>
  <c r="AI23" i="141" s="1"/>
  <c r="AF23" i="141"/>
  <c r="AH23" i="141" s="1"/>
  <c r="AJ31" i="141"/>
  <c r="AE31" i="141"/>
  <c r="AG31" i="141" s="1"/>
  <c r="AI31" i="141" s="1"/>
  <c r="AF31" i="141"/>
  <c r="AH31" i="141" s="1"/>
  <c r="AJ34" i="141"/>
  <c r="AF34" i="141"/>
  <c r="AH34" i="141" s="1"/>
  <c r="AE34" i="141"/>
  <c r="AG34" i="141" s="1"/>
  <c r="AI34" i="141" s="1"/>
  <c r="AJ58" i="141"/>
  <c r="AF58" i="141"/>
  <c r="AH58" i="141" s="1"/>
  <c r="AE58" i="141"/>
  <c r="AG58" i="141" s="1"/>
  <c r="AI58" i="141" s="1"/>
  <c r="AJ19" i="141"/>
  <c r="AE19" i="141"/>
  <c r="AG19" i="141" s="1"/>
  <c r="AI19" i="141" s="1"/>
  <c r="AF19" i="141"/>
  <c r="AH19" i="141" s="1"/>
  <c r="AJ35" i="141"/>
  <c r="AF35" i="141"/>
  <c r="AH35" i="141" s="1"/>
  <c r="AE35" i="141"/>
  <c r="AG35" i="141" s="1"/>
  <c r="AI35" i="141" s="1"/>
  <c r="AJ49" i="141"/>
  <c r="AF49" i="141"/>
  <c r="AH49" i="141" s="1"/>
  <c r="AE49" i="141"/>
  <c r="AG49" i="141" s="1"/>
  <c r="AI49" i="141" s="1"/>
  <c r="AJ47" i="141"/>
  <c r="AE47" i="141"/>
  <c r="AG47" i="141" s="1"/>
  <c r="AI47" i="141" s="1"/>
  <c r="AF47" i="141"/>
  <c r="AH47" i="141" s="1"/>
  <c r="AJ57" i="141"/>
  <c r="AF57" i="141"/>
  <c r="AH57" i="141" s="1"/>
  <c r="AE57" i="141"/>
  <c r="AG57" i="141" s="1"/>
  <c r="AI57" i="141" s="1"/>
  <c r="AJ28" i="141"/>
  <c r="AF28" i="141"/>
  <c r="AH28" i="141" s="1"/>
  <c r="AE28" i="141"/>
  <c r="AG28" i="141" s="1"/>
  <c r="AI28" i="141" s="1"/>
  <c r="AJ61" i="141"/>
  <c r="AE61" i="141"/>
  <c r="AG61" i="141" s="1"/>
  <c r="AI61" i="141" s="1"/>
  <c r="AF61" i="141"/>
  <c r="AH61" i="141" s="1"/>
  <c r="AJ59" i="141"/>
  <c r="AE59" i="141"/>
  <c r="AG59" i="141" s="1"/>
  <c r="AI59" i="141" s="1"/>
  <c r="AF59" i="141"/>
  <c r="AH59" i="141" s="1"/>
  <c r="AJ29" i="141"/>
  <c r="AF29" i="141"/>
  <c r="AH29" i="141" s="1"/>
  <c r="AE29" i="141"/>
  <c r="AG29" i="141" s="1"/>
  <c r="AI29" i="141" s="1"/>
  <c r="AJ20" i="141"/>
  <c r="AE20" i="141"/>
  <c r="AG20" i="141" s="1"/>
  <c r="AI20" i="141" s="1"/>
  <c r="AF20" i="141"/>
  <c r="AH20" i="141" s="1"/>
  <c r="AJ51" i="141"/>
  <c r="AE51" i="141"/>
  <c r="AG51" i="141" s="1"/>
  <c r="AI51" i="141" s="1"/>
  <c r="AF51" i="141"/>
  <c r="AH51" i="141" s="1"/>
  <c r="AJ36" i="141"/>
  <c r="AF36" i="141"/>
  <c r="AH36" i="141" s="1"/>
  <c r="AE36" i="141"/>
  <c r="AG36" i="141" s="1"/>
  <c r="AI36" i="141" s="1"/>
  <c r="AJ22" i="141"/>
  <c r="AF22" i="141"/>
  <c r="AH22" i="141" s="1"/>
  <c r="AE22" i="141"/>
  <c r="AG22" i="141" s="1"/>
  <c r="AI22" i="141" s="1"/>
  <c r="AJ40" i="141"/>
  <c r="AE40" i="141"/>
  <c r="AG40" i="141" s="1"/>
  <c r="AI40" i="141" s="1"/>
  <c r="AF40" i="141"/>
  <c r="AH40" i="141" s="1"/>
  <c r="AJ21" i="141"/>
  <c r="AE21" i="141"/>
  <c r="AG21" i="141" s="1"/>
  <c r="AI21" i="141" s="1"/>
  <c r="AF21" i="141"/>
  <c r="AH21" i="141" s="1"/>
  <c r="AJ45" i="141"/>
  <c r="AE45" i="141"/>
  <c r="AG45" i="141" s="1"/>
  <c r="AI45" i="141" s="1"/>
  <c r="AF45" i="141"/>
  <c r="AH45" i="141" s="1"/>
  <c r="AJ54" i="141"/>
  <c r="AE54" i="141"/>
  <c r="AG54" i="141" s="1"/>
  <c r="AI54" i="141" s="1"/>
  <c r="AF54" i="141"/>
  <c r="AH54" i="141" s="1"/>
  <c r="AJ48" i="141"/>
  <c r="AF48" i="141"/>
  <c r="AH48" i="141" s="1"/>
  <c r="AE48" i="141"/>
  <c r="AG48" i="141" s="1"/>
  <c r="AI48" i="141" s="1"/>
  <c r="AD66" i="141"/>
  <c r="AJ16" i="141"/>
  <c r="AE16" i="141"/>
  <c r="AG16" i="141" s="1"/>
  <c r="AI16" i="141" s="1"/>
  <c r="AF16" i="141"/>
  <c r="AJ63" i="141"/>
  <c r="AE63" i="141"/>
  <c r="AG63" i="141" s="1"/>
  <c r="AI63" i="141" s="1"/>
  <c r="AF63" i="141"/>
  <c r="AH63" i="141" s="1"/>
  <c r="K23" i="21"/>
  <c r="K6" i="21" s="1"/>
  <c r="R66" i="134"/>
  <c r="R67" i="134" s="1"/>
  <c r="AF66" i="141" l="1"/>
  <c r="AF67" i="141" s="1"/>
  <c r="AH16" i="141"/>
  <c r="AI66" i="141"/>
  <c r="AI67" i="14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<sst xmlns="http://schemas.openxmlformats.org/spreadsheetml/2006/main" count="1716" uniqueCount="218">
  <si>
    <t>VREDNOTENJE KRITERIJEV</t>
  </si>
  <si>
    <t>IZRAČUN SREDSTEV</t>
  </si>
  <si>
    <t>Priimek in ime</t>
  </si>
  <si>
    <t>VSOTA</t>
  </si>
  <si>
    <t>A</t>
  </si>
  <si>
    <t>B</t>
  </si>
  <si>
    <t>C</t>
  </si>
  <si>
    <t>Šifra proračunskega uporabnika:</t>
  </si>
  <si>
    <t>Organizacijska enota:</t>
  </si>
  <si>
    <t>Datum ocenjevanja:</t>
  </si>
  <si>
    <t>Ocenjevalec:</t>
  </si>
  <si>
    <t>Tarifni razred</t>
  </si>
  <si>
    <t>Plačni razred</t>
  </si>
  <si>
    <t>OSNOVNI PODATKI O JAVNIH USLUŽBENCIH</t>
  </si>
  <si>
    <t>KRITERIJ</t>
  </si>
  <si>
    <t>DELOVNA USPEŠNOST</t>
  </si>
  <si>
    <t>KORIGIRANA DELOVNA USPEŠNOST</t>
  </si>
  <si>
    <t>IZPLAČILO DELOVNE USPEŠNOSTI</t>
  </si>
  <si>
    <t>NAJVIŠJE MOŽNO IZPLAČILO DELOVNE USPEŠNOSTI</t>
  </si>
  <si>
    <t>v koeficientu</t>
  </si>
  <si>
    <t>v €</t>
  </si>
  <si>
    <t>OCENE</t>
  </si>
  <si>
    <t>D</t>
  </si>
  <si>
    <t>E</t>
  </si>
  <si>
    <t>B - kakovost in natančnost</t>
  </si>
  <si>
    <t>A - znanje in strokovnost</t>
  </si>
  <si>
    <t>C - odnos do dela in delovnih sredstev</t>
  </si>
  <si>
    <t>D - obseg in učinkovitost</t>
  </si>
  <si>
    <t>E - inovativnost</t>
  </si>
  <si>
    <t>* LEGENDA:</t>
  </si>
  <si>
    <t>NAJVIŠJI DELEŽ
OSNOVNE PLAČE</t>
  </si>
  <si>
    <t>letno izplačilo</t>
  </si>
  <si>
    <t>10=SUM(5..9)</t>
  </si>
  <si>
    <t>LIST</t>
  </si>
  <si>
    <t>VRSTICA</t>
  </si>
  <si>
    <t>PREJŠNJI LIST</t>
  </si>
  <si>
    <t>12</t>
  </si>
  <si>
    <t>I</t>
  </si>
  <si>
    <t>IZPLAČILO REDNE DELOVNE USPEŠNOSTI</t>
  </si>
  <si>
    <t>Nadpovprečni delovni rezultati *</t>
  </si>
  <si>
    <t>Julij</t>
  </si>
  <si>
    <t>Avgust</t>
  </si>
  <si>
    <t>September</t>
  </si>
  <si>
    <t>Oktober</t>
  </si>
  <si>
    <t>November</t>
  </si>
  <si>
    <t>December</t>
  </si>
  <si>
    <t>SREDSTVA ZA
OSNOVNE PLAČE</t>
  </si>
  <si>
    <t>II=I x %</t>
  </si>
  <si>
    <t>SKUPEN OBSEG SREDSTEV
DELOVNE USPEŠNOSTI</t>
  </si>
  <si>
    <t>OSNOVNA PLAČA</t>
  </si>
  <si>
    <t>III</t>
  </si>
  <si>
    <t>Ocenjevalno obdobje</t>
  </si>
  <si>
    <t>Kriteriji za določitev dela plače za redno delovno upešnost</t>
  </si>
  <si>
    <t>Vsota točk po posameznem ocenjevalnem obdobju</t>
  </si>
  <si>
    <t>Višina izplačila redne delovne uspešnosti po ocenjevalnem obdobju</t>
  </si>
  <si>
    <t>znanje in strokovnost</t>
  </si>
  <si>
    <t>kakovost in natančnost</t>
  </si>
  <si>
    <t>odnos do dela in delovnih sredstev</t>
  </si>
  <si>
    <t>obseg in učinkovitost</t>
  </si>
  <si>
    <t>inovativnost</t>
  </si>
  <si>
    <t>Podpis odgovorne osebe:</t>
  </si>
  <si>
    <t>LETO</t>
  </si>
  <si>
    <t>Leto:</t>
  </si>
  <si>
    <t>januar</t>
  </si>
  <si>
    <t>februar</t>
  </si>
  <si>
    <t>marec</t>
  </si>
  <si>
    <t>april</t>
  </si>
  <si>
    <t>maj</t>
  </si>
  <si>
    <t>junij</t>
  </si>
  <si>
    <t>julij</t>
  </si>
  <si>
    <t>avgust</t>
  </si>
  <si>
    <t>september</t>
  </si>
  <si>
    <t>oktober</t>
  </si>
  <si>
    <t>november</t>
  </si>
  <si>
    <t>december</t>
  </si>
  <si>
    <t>Priloga 2: mesečno izplačilo redne delovne uspešnosti</t>
  </si>
  <si>
    <t>11=10 / IV</t>
  </si>
  <si>
    <t>ŠTEVILO OBDOBIJ</t>
  </si>
  <si>
    <t>OBRAČUNANA OSNOVNA PLAČA</t>
  </si>
  <si>
    <t>delež maks. ocene</t>
  </si>
  <si>
    <t>IZRAČUN REDNE
DELOVNE USPEŠNOSTI</t>
  </si>
  <si>
    <t>koeficient</t>
  </si>
  <si>
    <t>€</t>
  </si>
  <si>
    <t>Kor. faktor (KF)</t>
  </si>
  <si>
    <t>NAJVIŠJE MOŽNO IZPLAČILO REDNE LETNE DELOVNE USPEŠNOSTI</t>
  </si>
  <si>
    <t>IV</t>
  </si>
  <si>
    <t>Izplačana masa</t>
  </si>
  <si>
    <t>Ostanek</t>
  </si>
  <si>
    <t>MAKSIMALNA OCENA</t>
  </si>
  <si>
    <t>SKUPAJ</t>
  </si>
  <si>
    <t>12=11 x KF</t>
  </si>
  <si>
    <t>13=4 x 12</t>
  </si>
  <si>
    <t>14=MIN(13,15)</t>
  </si>
  <si>
    <t>5 x OCENE</t>
  </si>
  <si>
    <t>Obr. osnovna plača (obdobje)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</si>
  <si>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</si>
  <si>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</si>
  <si>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</si>
  <si>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</si>
  <si>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</si>
  <si>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</si>
  <si>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</si>
  <si>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</si>
  <si>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</si>
  <si>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</si>
  <si>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</si>
  <si>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OBDOBJE</t>
  </si>
  <si>
    <t>ZAČETEK SKLICEVANJA</t>
  </si>
  <si>
    <t>PREDHODNI LIST</t>
  </si>
  <si>
    <t>ZAMIK VRSTIC</t>
  </si>
  <si>
    <t>ZAČETNI STOLPEC</t>
  </si>
  <si>
    <t>ZAMIK STOPLCEV</t>
  </si>
  <si>
    <t>NASTAVITVE ZA IZRAČUN VSOTE RAZPOLOŽLJIVIH SREDSTEV GLEDE NA OBDOBJE</t>
  </si>
  <si>
    <t>ROČEN VNOS: VELJA ZA VSE LISTE</t>
  </si>
  <si>
    <t>OSNOVNA PLAČA (1. odst. 28. člena KPJS)</t>
  </si>
  <si>
    <t>OSNOVNA PLAČA ZA ČAS REDNEGA DELA V OCENJEVALNEM OBDOBJU (3. odst. 28. člena KPJS)</t>
  </si>
  <si>
    <t>$H$10</t>
  </si>
  <si>
    <t>11-1</t>
  </si>
  <si>
    <t>2-4</t>
  </si>
  <si>
    <t>5-7</t>
  </si>
  <si>
    <t>8-10</t>
  </si>
  <si>
    <t>11-4</t>
  </si>
  <si>
    <t>5-10</t>
  </si>
  <si>
    <t>november-januar</t>
  </si>
  <si>
    <t>februar-april</t>
  </si>
  <si>
    <t>maj-julij</t>
  </si>
  <si>
    <t>avgust-oktober</t>
  </si>
  <si>
    <t>november-april</t>
  </si>
  <si>
    <t>maj-oktober</t>
  </si>
  <si>
    <t>OBDOBJE IZPLAČILA</t>
  </si>
  <si>
    <t>Zap_št</t>
  </si>
  <si>
    <r>
      <t xml:space="preserve">                 </t>
    </r>
    <r>
      <rPr>
        <b/>
        <sz val="12"/>
        <rFont val="Arial CE"/>
        <charset val="238"/>
      </rPr>
      <t>OSNOVNI PODATKI O JAVNIH USLUŽBENCIH</t>
    </r>
  </si>
  <si>
    <t>Zap_št.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</si>
  <si>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</si>
  <si>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</si>
  <si>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</si>
  <si>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</si>
  <si>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</si>
  <si>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</si>
  <si>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</si>
  <si>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</si>
  <si>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</si>
  <si>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</si>
  <si>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</si>
  <si>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</si>
  <si>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</si>
  <si>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</si>
  <si>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</si>
  <si>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</si>
  <si>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</si>
  <si>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A20</t>
  </si>
  <si>
    <t>A21</t>
  </si>
  <si>
    <t>A22</t>
  </si>
  <si>
    <t>A23</t>
  </si>
  <si>
    <t>A24</t>
  </si>
  <si>
    <t>A25</t>
  </si>
  <si>
    <t>A26</t>
  </si>
  <si>
    <t>A27</t>
  </si>
  <si>
    <t>A28</t>
  </si>
  <si>
    <t>A29</t>
  </si>
  <si>
    <t>A30</t>
  </si>
  <si>
    <t>A31</t>
  </si>
  <si>
    <t>A32</t>
  </si>
  <si>
    <t>A33</t>
  </si>
  <si>
    <t>A34</t>
  </si>
  <si>
    <t>A35</t>
  </si>
  <si>
    <t>A36</t>
  </si>
  <si>
    <t>A37</t>
  </si>
  <si>
    <t>A38</t>
  </si>
  <si>
    <t>A39</t>
  </si>
  <si>
    <t>A40</t>
  </si>
  <si>
    <t>A41</t>
  </si>
  <si>
    <t>A42</t>
  </si>
  <si>
    <t>A43</t>
  </si>
  <si>
    <t>A44</t>
  </si>
  <si>
    <t>A45</t>
  </si>
  <si>
    <t>A46</t>
  </si>
  <si>
    <t>A47</t>
  </si>
  <si>
    <t>A48</t>
  </si>
  <si>
    <t>A49</t>
  </si>
  <si>
    <t>A50</t>
  </si>
  <si>
    <t>V</t>
  </si>
  <si>
    <t>Zap. št.</t>
  </si>
  <si>
    <t>VII</t>
  </si>
  <si>
    <t xml:space="preserve">šifra </t>
  </si>
  <si>
    <t xml:space="preserve">enota </t>
  </si>
  <si>
    <t>Januar</t>
  </si>
  <si>
    <t xml:space="preserve">Februar </t>
  </si>
  <si>
    <t>Marec</t>
  </si>
  <si>
    <t xml:space="preserve">April </t>
  </si>
  <si>
    <t xml:space="preserve">Maj </t>
  </si>
  <si>
    <t xml:space="preserve">Junij </t>
  </si>
  <si>
    <t xml:space="preserve">januar </t>
  </si>
  <si>
    <t xml:space="preserve">februar </t>
  </si>
  <si>
    <t>točki</t>
  </si>
  <si>
    <t>točke</t>
  </si>
  <si>
    <t>točk</t>
  </si>
  <si>
    <t xml:space="preserve">SEZNAM JAVNIH USLUŽBENCEV S ŠTEVILOM NADPOOVPREČNIH OCEN KRITERJEV ZA REDNO DELOVNO USPEŠNOST </t>
  </si>
  <si>
    <t xml:space="preserve">Število nadpovprečnih ocen </t>
  </si>
  <si>
    <t>Priloga 2: izplačilo redne delovne uspešnosti za februar</t>
  </si>
  <si>
    <t>Priloga 2: izplačilo redne delovne uspešnosti za december</t>
  </si>
  <si>
    <t>Priloga 2: izplačilo redne delovne uspešnosti za november</t>
  </si>
  <si>
    <t>Priloga 2: izplačilo redne delovne uspešnosti za oktober</t>
  </si>
  <si>
    <t>Priloga 2: izplačilo redne delovne uspešnosti za september</t>
  </si>
  <si>
    <t>Priloga 2: izplačilo redne delovne uspešnosti za avgust</t>
  </si>
  <si>
    <t>Priloga 2: izplačilo redne delovne uspešnosti za julij</t>
  </si>
  <si>
    <t>Priloga 2: izplačilo redne delovne uspešnosti za junij</t>
  </si>
  <si>
    <t>Priloga 2: izplačilo redne delovne uspešnosti za maj</t>
  </si>
  <si>
    <t>Priloga 2: izplačilo redne delovne uspešnosti za april</t>
  </si>
  <si>
    <t>Priloga 2: izplačilo redne delovne uspešnosti za marec</t>
  </si>
  <si>
    <t>Priloga 2: izplačilo redne delovne uspešnosti za januar</t>
  </si>
  <si>
    <t>Izračunana masa (KF)</t>
  </si>
  <si>
    <t>VIII</t>
  </si>
  <si>
    <t xml:space="preserve">Zaporedna številka </t>
  </si>
  <si>
    <t>A1</t>
  </si>
  <si>
    <t>A2</t>
  </si>
  <si>
    <t>točko</t>
  </si>
  <si>
    <t>3  A3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</si>
</sst>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0.000"/>
    <numFmt numFmtId="166" formatCode="dd/mm/yyyy;@"/>
  </numFmts>
  <fonts count="25" x14ac:knownFonts="1">
    <font>
      <sz val="10"/>
      <name val="Arial CE"/>
      <charset val="238"/>
    </font>
    <font>
      <sz val="10"/>
      <name val="Arial CE"/>
      <charset val="238"/>
    </font>
    <font>
      <sz val="8"/>
      <name val="Arial CE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b/>
      <sz val="10"/>
      <name val="Arial CE"/>
      <family val="2"/>
      <charset val="238"/>
    </font>
    <font>
      <sz val="9"/>
      <name val="Arial CE"/>
      <charset val="238"/>
    </font>
    <font>
      <b/>
      <sz val="9"/>
      <name val="Arial CE"/>
      <charset val="238"/>
    </font>
    <font>
      <i/>
      <sz val="10"/>
      <name val="Arial CE"/>
      <family val="2"/>
      <charset val="238"/>
    </font>
    <font>
      <sz val="10"/>
      <name val="Arial CE"/>
      <family val="2"/>
      <charset val="238"/>
    </font>
    <font>
      <sz val="8"/>
      <name val="Arial CE"/>
      <family val="2"/>
      <charset val="238"/>
    </font>
    <font>
      <i/>
      <sz val="8"/>
      <name val="Arial CE"/>
      <family val="2"/>
      <charset val="238"/>
    </font>
    <font>
      <b/>
      <sz val="10"/>
      <color indexed="10"/>
      <name val="Arial CE"/>
      <charset val="238"/>
    </font>
    <font>
      <sz val="10"/>
      <color indexed="10"/>
      <name val="Arial CE"/>
      <charset val="238"/>
    </font>
    <font>
      <b/>
      <sz val="9"/>
      <color indexed="10"/>
      <name val="Arial CE"/>
      <charset val="238"/>
    </font>
    <font>
      <i/>
      <sz val="10"/>
      <name val="Arial CE"/>
      <charset val="238"/>
    </font>
    <font>
      <b/>
      <sz val="12"/>
      <name val="Arial CE"/>
      <charset val="238"/>
    </font>
    <font>
      <sz val="9"/>
      <name val="Arial CE"/>
      <family val="2"/>
      <charset val="238"/>
    </font>
    <font>
      <b/>
      <sz val="8"/>
      <name val="Arial CE"/>
      <charset val="238"/>
    </font>
    <font>
      <b/>
      <i/>
      <sz val="8"/>
      <name val="Arial CE"/>
      <charset val="238"/>
    </font>
    <font>
      <b/>
      <sz val="8"/>
      <color indexed="10"/>
      <name val="Arial CE"/>
      <charset val="238"/>
    </font>
    <font>
      <sz val="10"/>
      <color indexed="8"/>
      <name val="Arial CE"/>
      <charset val="238"/>
    </font>
    <font>
      <sz val="10"/>
      <name val="Arial CE"/>
      <charset val="238"/>
    </font>
    <font>
      <b/>
      <sz val="9"/>
      <name val="Calibri"/>
      <family val="2"/>
      <charset val="238"/>
    </font>
    <font>
      <sz val="10"/>
      <name val="Consolas"/>
      <family val="3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9" tint="0.39997558519241921"/>
        <bgColor indexed="64"/>
      </patternFill>
    </fill>
  </fills>
  <borders count="10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2" fillId="0" borderId="0"/>
  </cellStyleXfs>
  <cellXfs count="464">
    <xf numFmtId="0" fontId="0" fillId="0" borderId="0" xfId="0"/>
    <xf numFmtId="0" fontId="0" fillId="0" borderId="2" xfId="0" applyBorder="1" applyAlignment="1" applyProtection="1">
      <alignment horizontal="center" vertical="center"/>
      <protection locked="0"/>
    </xf>
    <xf numFmtId="3" fontId="9" fillId="0" borderId="2" xfId="0" applyNumberFormat="1" applyFont="1" applyFill="1" applyBorder="1" applyAlignment="1" applyProtection="1">
      <alignment horizontal="center" vertical="center"/>
      <protection locked="0"/>
    </xf>
    <xf numFmtId="4" fontId="9" fillId="0" borderId="2" xfId="0" applyNumberFormat="1" applyFont="1" applyFill="1" applyBorder="1" applyAlignment="1" applyProtection="1">
      <alignment horizontal="right" vertical="center"/>
      <protection locked="0"/>
    </xf>
    <xf numFmtId="3" fontId="9" fillId="0" borderId="2" xfId="0" applyNumberFormat="1" applyFont="1" applyBorder="1" applyAlignment="1" applyProtection="1">
      <alignment horizontal="center" vertical="center"/>
      <protection locked="0"/>
    </xf>
    <xf numFmtId="4" fontId="9" fillId="0" borderId="2" xfId="0" applyNumberFormat="1" applyFont="1" applyBorder="1" applyAlignment="1" applyProtection="1">
      <alignment horizontal="right" vertical="center"/>
      <protection locked="0"/>
    </xf>
    <xf numFmtId="0" fontId="0" fillId="0" borderId="0" xfId="0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3" fontId="0" fillId="0" borderId="0" xfId="0" applyNumberFormat="1" applyAlignment="1" applyProtection="1">
      <alignment vertical="center"/>
      <protection locked="0"/>
    </xf>
    <xf numFmtId="0" fontId="0" fillId="0" borderId="0" xfId="0" applyProtection="1">
      <protection locked="0"/>
    </xf>
    <xf numFmtId="0" fontId="0" fillId="0" borderId="2" xfId="0" applyBorder="1" applyProtection="1">
      <protection locked="0"/>
    </xf>
    <xf numFmtId="3" fontId="0" fillId="0" borderId="0" xfId="0" applyNumberFormat="1" applyBorder="1" applyAlignment="1" applyProtection="1">
      <alignment horizontal="left" vertical="center"/>
      <protection locked="0"/>
    </xf>
    <xf numFmtId="0" fontId="4" fillId="0" borderId="0" xfId="0" applyFont="1" applyProtection="1">
      <protection locked="0"/>
    </xf>
    <xf numFmtId="3" fontId="0" fillId="0" borderId="0" xfId="0" applyNumberFormat="1" applyBorder="1" applyAlignment="1" applyProtection="1">
      <alignment horizontal="center" vertical="center"/>
      <protection locked="0"/>
    </xf>
    <xf numFmtId="0" fontId="5" fillId="0" borderId="47" xfId="0" applyFont="1" applyBorder="1" applyAlignment="1" applyProtection="1">
      <alignment vertical="center"/>
      <protection locked="0"/>
    </xf>
    <xf numFmtId="3" fontId="0" fillId="0" borderId="47" xfId="0" applyNumberFormat="1" applyBorder="1" applyAlignment="1" applyProtection="1">
      <alignment vertical="center"/>
      <protection locked="0"/>
    </xf>
    <xf numFmtId="0" fontId="4" fillId="4" borderId="2" xfId="2" applyFont="1" applyFill="1" applyBorder="1" applyAlignment="1" applyProtection="1">
      <alignment horizontal="left"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22" fillId="4" borderId="61" xfId="2" applyFill="1" applyBorder="1" applyAlignment="1" applyProtection="1">
      <alignment horizontal="center" vertical="center" wrapText="1"/>
      <protection locked="0"/>
    </xf>
    <xf numFmtId="0" fontId="0" fillId="4" borderId="51" xfId="0" applyFill="1" applyBorder="1" applyAlignment="1" applyProtection="1">
      <alignment horizontal="center" vertical="center" wrapText="1"/>
      <protection locked="0"/>
    </xf>
    <xf numFmtId="0" fontId="0" fillId="4" borderId="52" xfId="0" applyFill="1" applyBorder="1" applyAlignment="1" applyProtection="1">
      <alignment horizontal="center" vertical="center" wrapText="1"/>
      <protection locked="0"/>
    </xf>
    <xf numFmtId="3" fontId="0" fillId="7" borderId="50" xfId="0" applyNumberFormat="1" applyFill="1" applyBorder="1" applyAlignment="1" applyProtection="1">
      <alignment horizontal="center" vertical="center" wrapText="1"/>
      <protection locked="0"/>
    </xf>
    <xf numFmtId="3" fontId="0" fillId="7" borderId="26" xfId="0" applyNumberFormat="1" applyFill="1" applyBorder="1" applyAlignment="1" applyProtection="1">
      <alignment horizontal="center" vertical="center" wrapText="1"/>
      <protection locked="0"/>
    </xf>
    <xf numFmtId="0" fontId="18" fillId="4" borderId="90" xfId="2" applyFont="1" applyFill="1" applyBorder="1" applyAlignment="1" applyProtection="1">
      <alignment horizontal="left" vertical="center" indent="2"/>
      <protection locked="0"/>
    </xf>
    <xf numFmtId="0" fontId="18" fillId="4" borderId="92" xfId="0" applyFont="1" applyFill="1" applyBorder="1" applyAlignment="1" applyProtection="1">
      <alignment horizontal="center" vertical="center"/>
      <protection locked="0"/>
    </xf>
    <xf numFmtId="0" fontId="18" fillId="4" borderId="93" xfId="0" applyFont="1" applyFill="1" applyBorder="1" applyAlignment="1" applyProtection="1">
      <alignment horizontal="center" vertical="center"/>
      <protection locked="0"/>
    </xf>
    <xf numFmtId="3" fontId="18" fillId="5" borderId="94" xfId="0" applyNumberFormat="1" applyFont="1" applyFill="1" applyBorder="1" applyAlignment="1" applyProtection="1">
      <alignment horizontal="center" vertical="center"/>
      <protection locked="0"/>
    </xf>
    <xf numFmtId="3" fontId="18" fillId="7" borderId="95" xfId="0" applyNumberFormat="1" applyFont="1" applyFill="1" applyBorder="1" applyAlignment="1" applyProtection="1">
      <alignment horizontal="center" vertical="center"/>
      <protection locked="0"/>
    </xf>
    <xf numFmtId="3" fontId="18" fillId="7" borderId="96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vertical="center"/>
      <protection locked="0"/>
    </xf>
    <xf numFmtId="0" fontId="1" fillId="0" borderId="0" xfId="0" applyFont="1" applyFill="1" applyBorder="1" applyAlignment="1" applyProtection="1">
      <alignment horizontal="left" vertical="center"/>
      <protection locked="0"/>
    </xf>
    <xf numFmtId="0" fontId="0" fillId="0" borderId="0" xfId="0" applyProtection="1">
      <protection hidden="1"/>
    </xf>
    <xf numFmtId="0" fontId="0" fillId="0" borderId="0" xfId="0" applyAlignment="1" applyProtection="1">
      <alignment vertical="center"/>
      <protection hidden="1"/>
    </xf>
    <xf numFmtId="0" fontId="4" fillId="0" borderId="2" xfId="0" applyFont="1" applyBorder="1" applyProtection="1">
      <protection hidden="1"/>
    </xf>
    <xf numFmtId="0" fontId="0" fillId="0" borderId="2" xfId="0" applyBorder="1" applyProtection="1">
      <protection hidden="1"/>
    </xf>
    <xf numFmtId="0" fontId="4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7" fillId="0" borderId="0" xfId="0" applyFont="1" applyFill="1" applyBorder="1" applyAlignment="1" applyProtection="1">
      <alignment horizontal="center" vertical="center"/>
      <protection hidden="1"/>
    </xf>
    <xf numFmtId="4" fontId="9" fillId="5" borderId="97" xfId="0" applyNumberFormat="1" applyFont="1" applyFill="1" applyBorder="1" applyAlignment="1" applyProtection="1">
      <alignment horizontal="right" vertical="center"/>
      <protection hidden="1"/>
    </xf>
    <xf numFmtId="4" fontId="9" fillId="7" borderId="7" xfId="0" applyNumberFormat="1" applyFont="1" applyFill="1" applyBorder="1" applyAlignment="1" applyProtection="1">
      <alignment horizontal="right" vertical="center"/>
      <protection hidden="1"/>
    </xf>
    <xf numFmtId="4" fontId="9" fillId="7" borderId="5" xfId="0" applyNumberFormat="1" applyFont="1" applyFill="1" applyBorder="1" applyAlignment="1" applyProtection="1">
      <alignment horizontal="right" vertical="center"/>
      <protection hidden="1"/>
    </xf>
    <xf numFmtId="3" fontId="0" fillId="0" borderId="0" xfId="0" applyNumberFormat="1" applyAlignment="1" applyProtection="1">
      <alignment vertical="center"/>
      <protection hidden="1"/>
    </xf>
    <xf numFmtId="0" fontId="0" fillId="4" borderId="48" xfId="0" applyFill="1" applyBorder="1" applyAlignment="1" applyProtection="1">
      <alignment horizontal="center" vertical="center" wrapText="1"/>
      <protection locked="0"/>
    </xf>
    <xf numFmtId="0" fontId="0" fillId="4" borderId="49" xfId="0" applyFill="1" applyBorder="1" applyAlignment="1" applyProtection="1">
      <alignment horizontal="center" vertical="center" wrapText="1"/>
      <protection locked="0"/>
    </xf>
    <xf numFmtId="2" fontId="1" fillId="0" borderId="0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vertical="center"/>
      <protection hidden="1"/>
    </xf>
    <xf numFmtId="3" fontId="0" fillId="0" borderId="0" xfId="0" applyNumberFormat="1" applyBorder="1" applyAlignment="1" applyProtection="1">
      <alignment horizontal="left" vertical="center"/>
      <protection hidden="1"/>
    </xf>
    <xf numFmtId="3" fontId="0" fillId="0" borderId="0" xfId="0" applyNumberFormat="1" applyBorder="1" applyAlignment="1" applyProtection="1">
      <alignment horizontal="center" vertical="center"/>
      <protection hidden="1"/>
    </xf>
    <xf numFmtId="0" fontId="5" fillId="0" borderId="47" xfId="0" applyFont="1" applyBorder="1" applyAlignment="1" applyProtection="1">
      <alignment vertical="center"/>
      <protection hidden="1"/>
    </xf>
    <xf numFmtId="3" fontId="0" fillId="0" borderId="47" xfId="0" applyNumberFormat="1" applyBorder="1" applyAlignment="1" applyProtection="1">
      <alignment vertical="center"/>
      <protection hidden="1"/>
    </xf>
    <xf numFmtId="0" fontId="22" fillId="4" borderId="9" xfId="2" applyFill="1" applyBorder="1" applyAlignment="1" applyProtection="1">
      <alignment horizontal="center" vertical="center" wrapText="1"/>
      <protection locked="0"/>
    </xf>
    <xf numFmtId="0" fontId="22" fillId="4" borderId="2" xfId="2" applyFill="1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vertical="center"/>
      <protection hidden="1"/>
    </xf>
    <xf numFmtId="0" fontId="0" fillId="0" borderId="2" xfId="0" applyBorder="1" applyAlignment="1" applyProtection="1">
      <alignment horizontal="center" vertical="center"/>
      <protection hidden="1"/>
    </xf>
    <xf numFmtId="3" fontId="9" fillId="0" borderId="2" xfId="0" applyNumberFormat="1" applyFont="1" applyFill="1" applyBorder="1" applyAlignment="1" applyProtection="1">
      <alignment horizontal="center" vertical="center"/>
      <protection hidden="1"/>
    </xf>
    <xf numFmtId="3" fontId="9" fillId="0" borderId="2" xfId="0" applyNumberFormat="1" applyFont="1" applyBorder="1" applyAlignment="1" applyProtection="1">
      <alignment horizontal="center" vertical="center"/>
      <protection hidden="1"/>
    </xf>
    <xf numFmtId="1" fontId="15" fillId="0" borderId="2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vertical="center"/>
      <protection hidden="1"/>
    </xf>
    <xf numFmtId="0" fontId="4" fillId="2" borderId="4" xfId="0" applyFont="1" applyFill="1" applyBorder="1" applyAlignment="1" applyProtection="1">
      <alignment horizontal="center" vertical="center" wrapText="1"/>
      <protection hidden="1"/>
    </xf>
    <xf numFmtId="0" fontId="0" fillId="0" borderId="0" xfId="0" applyBorder="1" applyAlignment="1" applyProtection="1">
      <alignment horizontal="left" vertical="center"/>
      <protection hidden="1"/>
    </xf>
    <xf numFmtId="49" fontId="0" fillId="0" borderId="2" xfId="0" applyNumberFormat="1" applyBorder="1" applyAlignment="1" applyProtection="1">
      <alignment horizontal="center" vertical="center"/>
      <protection hidden="1"/>
    </xf>
    <xf numFmtId="0" fontId="23" fillId="2" borderId="9" xfId="0" applyFont="1" applyFill="1" applyBorder="1" applyAlignment="1" applyProtection="1">
      <alignment horizontal="center" vertical="center"/>
      <protection hidden="1"/>
    </xf>
    <xf numFmtId="0" fontId="23" fillId="2" borderId="10" xfId="0" applyFont="1" applyFill="1" applyBorder="1" applyAlignment="1" applyProtection="1">
      <alignment horizontal="center" vertical="center"/>
      <protection hidden="1"/>
    </xf>
    <xf numFmtId="0" fontId="6" fillId="0" borderId="0" xfId="0" applyFont="1" applyProtection="1">
      <protection hidden="1"/>
    </xf>
    <xf numFmtId="0" fontId="4" fillId="0" borderId="0" xfId="0" applyFont="1" applyFill="1" applyBorder="1" applyAlignment="1" applyProtection="1">
      <alignment horizontal="left" vertical="center"/>
      <protection hidden="1"/>
    </xf>
    <xf numFmtId="0" fontId="0" fillId="0" borderId="16" xfId="0" applyBorder="1" applyAlignment="1" applyProtection="1">
      <alignment vertical="center"/>
      <protection hidden="1"/>
    </xf>
    <xf numFmtId="0" fontId="0" fillId="0" borderId="19" xfId="0" applyBorder="1" applyAlignment="1" applyProtection="1">
      <alignment vertical="center"/>
      <protection hidden="1"/>
    </xf>
    <xf numFmtId="0" fontId="6" fillId="0" borderId="0" xfId="0" applyFont="1" applyAlignment="1" applyProtection="1">
      <alignment vertical="center"/>
      <protection hidden="1"/>
    </xf>
    <xf numFmtId="4" fontId="0" fillId="0" borderId="6" xfId="0" applyNumberFormat="1" applyBorder="1" applyAlignment="1" applyProtection="1">
      <alignment vertical="center"/>
      <protection hidden="1"/>
    </xf>
    <xf numFmtId="0" fontId="0" fillId="0" borderId="12" xfId="0" applyBorder="1" applyProtection="1">
      <protection hidden="1"/>
    </xf>
    <xf numFmtId="0" fontId="0" fillId="0" borderId="0" xfId="0" applyBorder="1" applyAlignment="1" applyProtection="1">
      <alignment vertical="center"/>
      <protection hidden="1"/>
    </xf>
    <xf numFmtId="3" fontId="0" fillId="0" borderId="0" xfId="0" applyNumberFormat="1" applyFill="1" applyBorder="1" applyAlignment="1" applyProtection="1">
      <alignment vertical="center"/>
      <protection locked="0"/>
    </xf>
    <xf numFmtId="0" fontId="0" fillId="0" borderId="0" xfId="0" applyFill="1" applyBorder="1" applyAlignment="1" applyProtection="1">
      <alignment vertical="center"/>
      <protection locked="0"/>
    </xf>
    <xf numFmtId="0" fontId="0" fillId="0" borderId="0" xfId="0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vertical="center"/>
      <protection locked="0"/>
    </xf>
    <xf numFmtId="0" fontId="0" fillId="2" borderId="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49" fontId="0" fillId="0" borderId="2" xfId="0" applyNumberFormat="1" applyBorder="1" applyAlignment="1" applyProtection="1">
      <alignment horizontal="center" vertical="center"/>
      <protection locked="0"/>
    </xf>
    <xf numFmtId="1" fontId="0" fillId="0" borderId="2" xfId="0" applyNumberFormat="1" applyBorder="1" applyAlignment="1" applyProtection="1">
      <alignment horizontal="center" vertical="center"/>
      <protection locked="0"/>
    </xf>
    <xf numFmtId="0" fontId="0" fillId="0" borderId="2" xfId="0" applyNumberFormat="1" applyBorder="1" applyAlignment="1" applyProtection="1">
      <alignment horizontal="center" vertical="center"/>
      <protection locked="0"/>
    </xf>
    <xf numFmtId="0" fontId="1" fillId="2" borderId="21" xfId="0" applyFont="1" applyFill="1" applyBorder="1" applyAlignment="1" applyProtection="1">
      <alignment vertical="center"/>
      <protection locked="0"/>
    </xf>
    <xf numFmtId="0" fontId="1" fillId="2" borderId="36" xfId="0" applyFont="1" applyFill="1" applyBorder="1" applyAlignment="1" applyProtection="1">
      <alignment vertical="center"/>
      <protection locked="0"/>
    </xf>
    <xf numFmtId="49" fontId="0" fillId="0" borderId="0" xfId="0" applyNumberFormat="1" applyAlignment="1" applyProtection="1">
      <alignment vertical="center"/>
      <protection locked="0"/>
    </xf>
    <xf numFmtId="0" fontId="0" fillId="2" borderId="20" xfId="0" applyFill="1" applyBorder="1" applyAlignment="1" applyProtection="1">
      <alignment vertical="center"/>
      <protection locked="0"/>
    </xf>
    <xf numFmtId="0" fontId="0" fillId="0" borderId="20" xfId="0" applyBorder="1" applyAlignment="1" applyProtection="1">
      <alignment horizontal="right" vertical="center"/>
      <protection locked="0"/>
    </xf>
    <xf numFmtId="0" fontId="0" fillId="0" borderId="0" xfId="0" applyBorder="1" applyAlignment="1" applyProtection="1">
      <alignment vertical="center"/>
      <protection locked="0"/>
    </xf>
    <xf numFmtId="0" fontId="0" fillId="0" borderId="15" xfId="0" applyBorder="1" applyAlignment="1" applyProtection="1">
      <alignment vertical="center"/>
      <protection locked="0"/>
    </xf>
    <xf numFmtId="3" fontId="0" fillId="0" borderId="0" xfId="0" applyNumberFormat="1" applyBorder="1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Fill="1" applyBorder="1" applyAlignment="1" applyProtection="1">
      <alignment horizontal="center" vertical="center"/>
      <protection locked="0"/>
    </xf>
    <xf numFmtId="3" fontId="16" fillId="0" borderId="12" xfId="0" applyNumberFormat="1" applyFont="1" applyFill="1" applyBorder="1" applyAlignment="1" applyProtection="1">
      <alignment horizontal="center" vertical="center"/>
      <protection locked="0"/>
    </xf>
    <xf numFmtId="3" fontId="16" fillId="0" borderId="0" xfId="0" applyNumberFormat="1" applyFont="1" applyFill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vertical="center"/>
      <protection locked="0"/>
    </xf>
    <xf numFmtId="3" fontId="0" fillId="0" borderId="22" xfId="0" applyNumberFormat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3" fontId="0" fillId="0" borderId="1" xfId="0" applyNumberFormat="1" applyBorder="1" applyAlignment="1" applyProtection="1">
      <alignment vertical="center"/>
      <protection locked="0"/>
    </xf>
    <xf numFmtId="3" fontId="12" fillId="2" borderId="23" xfId="0" applyNumberFormat="1" applyFont="1" applyFill="1" applyBorder="1" applyAlignment="1" applyProtection="1">
      <alignment horizontal="center" vertical="center" wrapText="1"/>
      <protection locked="0"/>
    </xf>
    <xf numFmtId="3" fontId="12" fillId="2" borderId="3" xfId="0" applyNumberFormat="1" applyFont="1" applyFill="1" applyBorder="1" applyAlignment="1" applyProtection="1">
      <alignment horizontal="center" vertical="center" wrapText="1"/>
      <protection locked="0"/>
    </xf>
    <xf numFmtId="3" fontId="12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6" fillId="3" borderId="24" xfId="0" applyFont="1" applyFill="1" applyBorder="1" applyAlignment="1" applyProtection="1">
      <alignment horizontal="center" vertical="center"/>
      <protection locked="0"/>
    </xf>
    <xf numFmtId="0" fontId="6" fillId="3" borderId="25" xfId="0" applyFont="1" applyFill="1" applyBorder="1" applyAlignment="1" applyProtection="1">
      <alignment horizontal="center" vertical="center"/>
      <protection locked="0"/>
    </xf>
    <xf numFmtId="0" fontId="1" fillId="3" borderId="25" xfId="0" applyFont="1" applyFill="1" applyBorder="1" applyAlignment="1" applyProtection="1">
      <alignment horizontal="center" vertical="center"/>
      <protection locked="0"/>
    </xf>
    <xf numFmtId="0" fontId="1" fillId="3" borderId="26" xfId="0" applyFont="1" applyFill="1" applyBorder="1" applyAlignment="1" applyProtection="1">
      <alignment horizontal="center" vertical="center"/>
      <protection locked="0"/>
    </xf>
    <xf numFmtId="0" fontId="19" fillId="3" borderId="98" xfId="0" applyFont="1" applyFill="1" applyBorder="1" applyAlignment="1" applyProtection="1">
      <alignment horizontal="center" vertical="center"/>
      <protection locked="0"/>
    </xf>
    <xf numFmtId="0" fontId="19" fillId="3" borderId="92" xfId="0" applyFont="1" applyFill="1" applyBorder="1" applyAlignment="1" applyProtection="1">
      <alignment horizontal="center" vertical="center"/>
      <protection locked="0"/>
    </xf>
    <xf numFmtId="0" fontId="18" fillId="3" borderId="92" xfId="0" applyFont="1" applyFill="1" applyBorder="1" applyAlignment="1" applyProtection="1">
      <alignment horizontal="center" vertical="center"/>
      <protection locked="0"/>
    </xf>
    <xf numFmtId="0" fontId="18" fillId="3" borderId="95" xfId="0" applyFont="1" applyFill="1" applyBorder="1" applyAlignment="1" applyProtection="1">
      <alignment horizontal="center" vertical="center"/>
      <protection locked="0"/>
    </xf>
    <xf numFmtId="0" fontId="18" fillId="2" borderId="21" xfId="0" applyFont="1" applyFill="1" applyBorder="1" applyAlignment="1" applyProtection="1">
      <alignment horizontal="center" vertical="center"/>
      <protection locked="0"/>
    </xf>
    <xf numFmtId="3" fontId="20" fillId="2" borderId="2" xfId="0" applyNumberFormat="1" applyFont="1" applyFill="1" applyBorder="1" applyAlignment="1" applyProtection="1">
      <alignment horizontal="center" vertical="center"/>
      <protection locked="0"/>
    </xf>
    <xf numFmtId="3" fontId="18" fillId="5" borderId="2" xfId="0" applyNumberFormat="1" applyFont="1" applyFill="1" applyBorder="1" applyAlignment="1" applyProtection="1">
      <alignment horizontal="center" vertical="center" wrapText="1"/>
      <protection locked="0"/>
    </xf>
    <xf numFmtId="3" fontId="18" fillId="6" borderId="2" xfId="0" applyNumberFormat="1" applyFont="1" applyFill="1" applyBorder="1" applyAlignment="1" applyProtection="1">
      <alignment horizontal="center" vertical="center" wrapText="1"/>
      <protection locked="0"/>
    </xf>
    <xf numFmtId="0" fontId="18" fillId="6" borderId="2" xfId="0" applyFont="1" applyFill="1" applyBorder="1" applyAlignment="1" applyProtection="1">
      <alignment horizontal="center" vertical="center" wrapText="1"/>
      <protection locked="0"/>
    </xf>
    <xf numFmtId="3" fontId="20" fillId="2" borderId="2" xfId="0" applyNumberFormat="1" applyFont="1" applyFill="1" applyBorder="1" applyAlignment="1" applyProtection="1">
      <alignment horizontal="center" vertical="center" wrapText="1"/>
      <protection locked="0"/>
    </xf>
    <xf numFmtId="3" fontId="20" fillId="2" borderId="27" xfId="0" applyNumberFormat="1" applyFont="1" applyFill="1" applyBorder="1" applyAlignment="1" applyProtection="1">
      <alignment horizontal="center" vertical="center"/>
      <protection locked="0"/>
    </xf>
    <xf numFmtId="4" fontId="0" fillId="0" borderId="2" xfId="0" applyNumberFormat="1" applyBorder="1" applyAlignment="1" applyProtection="1">
      <alignment vertical="center"/>
      <protection locked="0"/>
    </xf>
    <xf numFmtId="164" fontId="0" fillId="0" borderId="2" xfId="0" applyNumberFormat="1" applyBorder="1" applyAlignment="1" applyProtection="1">
      <alignment vertical="center"/>
      <protection locked="0"/>
    </xf>
    <xf numFmtId="4" fontId="0" fillId="0" borderId="27" xfId="0" applyNumberFormat="1" applyBorder="1" applyAlignment="1" applyProtection="1">
      <alignment vertical="center"/>
      <protection locked="0"/>
    </xf>
    <xf numFmtId="2" fontId="11" fillId="0" borderId="0" xfId="0" applyNumberFormat="1" applyFont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horizontal="center" vertical="center"/>
      <protection locked="0"/>
    </xf>
    <xf numFmtId="4" fontId="0" fillId="2" borderId="2" xfId="0" applyNumberFormat="1" applyFill="1" applyBorder="1" applyAlignment="1" applyProtection="1">
      <alignment vertical="center"/>
      <protection locked="0"/>
    </xf>
    <xf numFmtId="4" fontId="0" fillId="5" borderId="2" xfId="0" applyNumberFormat="1" applyFill="1" applyBorder="1" applyAlignment="1" applyProtection="1">
      <alignment vertical="center"/>
      <protection locked="0"/>
    </xf>
    <xf numFmtId="0" fontId="1" fillId="0" borderId="0" xfId="0" applyFont="1" applyFill="1" applyBorder="1" applyAlignment="1" applyProtection="1">
      <alignment vertical="center"/>
      <protection locked="0"/>
    </xf>
    <xf numFmtId="0" fontId="10" fillId="0" borderId="0" xfId="0" applyFont="1" applyBorder="1" applyAlignment="1" applyProtection="1">
      <alignment vertical="center"/>
      <protection locked="0"/>
    </xf>
    <xf numFmtId="3" fontId="12" fillId="2" borderId="2" xfId="0" applyNumberFormat="1" applyFont="1" applyFill="1" applyBorder="1" applyAlignment="1" applyProtection="1">
      <alignment vertical="center"/>
      <protection locked="0"/>
    </xf>
    <xf numFmtId="4" fontId="12" fillId="2" borderId="2" xfId="0" applyNumberFormat="1" applyFont="1" applyFill="1" applyBorder="1" applyAlignment="1" applyProtection="1">
      <alignment vertical="center"/>
      <protection locked="0"/>
    </xf>
    <xf numFmtId="165" fontId="0" fillId="5" borderId="2" xfId="0" applyNumberFormat="1" applyFill="1" applyBorder="1" applyAlignment="1" applyProtection="1">
      <alignment horizontal="right" vertical="center"/>
      <protection locked="0"/>
    </xf>
    <xf numFmtId="3" fontId="12" fillId="2" borderId="2" xfId="0" applyNumberFormat="1" applyFont="1" applyFill="1" applyBorder="1" applyAlignment="1" applyProtection="1">
      <alignment horizontal="center" vertical="center"/>
      <protection locked="0"/>
    </xf>
    <xf numFmtId="9" fontId="4" fillId="2" borderId="2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right"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4" fillId="2" borderId="33" xfId="0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Border="1" applyAlignment="1" applyProtection="1">
      <alignment horizontal="center" vertical="center"/>
      <protection locked="0"/>
    </xf>
    <xf numFmtId="3" fontId="1" fillId="0" borderId="0" xfId="0" applyNumberFormat="1" applyFont="1" applyAlignment="1" applyProtection="1">
      <alignment vertical="center"/>
      <protection locked="0"/>
    </xf>
    <xf numFmtId="3" fontId="1" fillId="0" borderId="35" xfId="0" applyNumberFormat="1" applyFont="1" applyBorder="1" applyAlignment="1" applyProtection="1">
      <alignment vertical="center"/>
      <protection locked="0"/>
    </xf>
    <xf numFmtId="0" fontId="1" fillId="0" borderId="36" xfId="0" applyFont="1" applyBorder="1" applyAlignment="1" applyProtection="1">
      <protection locked="0"/>
    </xf>
    <xf numFmtId="0" fontId="1" fillId="0" borderId="37" xfId="0" applyFont="1" applyBorder="1" applyAlignment="1" applyProtection="1"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1" fillId="0" borderId="39" xfId="0" applyFont="1" applyBorder="1" applyAlignment="1" applyProtection="1">
      <alignment horizontal="left" vertical="center"/>
      <protection locked="0"/>
    </xf>
    <xf numFmtId="2" fontId="1" fillId="0" borderId="40" xfId="0" applyNumberFormat="1" applyFont="1" applyBorder="1" applyAlignment="1" applyProtection="1">
      <alignment horizontal="center" vertical="center"/>
      <protection locked="0"/>
    </xf>
    <xf numFmtId="0" fontId="1" fillId="0" borderId="41" xfId="0" applyFont="1" applyBorder="1" applyAlignment="1" applyProtection="1">
      <alignment horizontal="center" vertical="center"/>
      <protection locked="0"/>
    </xf>
    <xf numFmtId="0" fontId="4" fillId="0" borderId="31" xfId="0" applyFont="1" applyFill="1" applyBorder="1" applyAlignment="1" applyProtection="1">
      <alignment horizontal="center" vertical="center"/>
      <protection locked="0"/>
    </xf>
    <xf numFmtId="0" fontId="1" fillId="0" borderId="42" xfId="0" applyFont="1" applyFill="1" applyBorder="1" applyAlignment="1" applyProtection="1">
      <alignment horizontal="left" vertical="center"/>
      <protection locked="0"/>
    </xf>
    <xf numFmtId="2" fontId="1" fillId="0" borderId="43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1" fillId="0" borderId="0" xfId="0" applyFont="1" applyProtection="1">
      <protection locked="0"/>
    </xf>
    <xf numFmtId="3" fontId="1" fillId="0" borderId="44" xfId="0" applyNumberFormat="1" applyFont="1" applyBorder="1" applyAlignment="1" applyProtection="1">
      <alignment vertical="center"/>
      <protection locked="0"/>
    </xf>
    <xf numFmtId="0" fontId="1" fillId="0" borderId="45" xfId="0" applyFont="1" applyBorder="1" applyAlignment="1" applyProtection="1">
      <protection locked="0"/>
    </xf>
    <xf numFmtId="0" fontId="1" fillId="0" borderId="46" xfId="0" applyFont="1" applyBorder="1" applyAlignment="1" applyProtection="1">
      <protection locked="0"/>
    </xf>
    <xf numFmtId="165" fontId="1" fillId="0" borderId="0" xfId="0" applyNumberFormat="1" applyFont="1" applyAlignment="1" applyProtection="1">
      <alignment vertical="center"/>
      <protection locked="0"/>
    </xf>
    <xf numFmtId="3" fontId="0" fillId="0" borderId="0" xfId="0" applyNumberFormat="1" applyFill="1" applyBorder="1" applyAlignment="1" applyProtection="1">
      <alignment vertical="center"/>
      <protection hidden="1"/>
    </xf>
    <xf numFmtId="3" fontId="4" fillId="0" borderId="0" xfId="0" applyNumberFormat="1" applyFont="1" applyFill="1" applyBorder="1" applyAlignment="1" applyProtection="1">
      <alignment horizontal="center" vertical="center"/>
      <protection hidden="1"/>
    </xf>
    <xf numFmtId="0" fontId="0" fillId="0" borderId="0" xfId="0" applyFill="1" applyBorder="1" applyAlignment="1" applyProtection="1">
      <alignment vertical="center"/>
      <protection hidden="1"/>
    </xf>
    <xf numFmtId="4" fontId="4" fillId="0" borderId="0" xfId="0" applyNumberFormat="1" applyFont="1" applyFill="1" applyBorder="1" applyAlignment="1" applyProtection="1">
      <alignment vertical="center"/>
      <protection hidden="1"/>
    </xf>
    <xf numFmtId="3" fontId="0" fillId="0" borderId="0" xfId="0" applyNumberFormat="1" applyBorder="1" applyAlignment="1" applyProtection="1">
      <alignment vertical="center"/>
      <protection hidden="1"/>
    </xf>
    <xf numFmtId="0" fontId="4" fillId="4" borderId="2" xfId="0" applyFont="1" applyFill="1" applyBorder="1" applyAlignment="1" applyProtection="1">
      <alignment horizontal="center" vertical="center"/>
      <protection hidden="1"/>
    </xf>
    <xf numFmtId="0" fontId="18" fillId="4" borderId="92" xfId="0" applyFont="1" applyFill="1" applyBorder="1" applyAlignment="1" applyProtection="1">
      <alignment horizontal="center" vertical="center"/>
      <protection hidden="1"/>
    </xf>
    <xf numFmtId="3" fontId="18" fillId="4" borderId="93" xfId="0" applyNumberFormat="1" applyFont="1" applyFill="1" applyBorder="1" applyAlignment="1" applyProtection="1">
      <alignment horizontal="center" vertical="center"/>
      <protection hidden="1"/>
    </xf>
    <xf numFmtId="4" fontId="9" fillId="0" borderId="2" xfId="0" applyNumberFormat="1" applyFont="1" applyFill="1" applyBorder="1" applyAlignment="1" applyProtection="1">
      <alignment horizontal="right" vertical="center"/>
      <protection hidden="1"/>
    </xf>
    <xf numFmtId="0" fontId="7" fillId="6" borderId="101" xfId="0" applyFont="1" applyFill="1" applyBorder="1" applyAlignment="1" applyProtection="1">
      <alignment horizontal="center" vertical="center"/>
      <protection hidden="1"/>
    </xf>
    <xf numFmtId="4" fontId="9" fillId="6" borderId="18" xfId="0" applyNumberFormat="1" applyFont="1" applyFill="1" applyBorder="1" applyAlignment="1" applyProtection="1">
      <alignment vertical="center"/>
      <protection hidden="1"/>
    </xf>
    <xf numFmtId="0" fontId="7" fillId="6" borderId="31" xfId="0" applyFont="1" applyFill="1" applyBorder="1" applyAlignment="1" applyProtection="1">
      <alignment horizontal="center" vertical="center"/>
      <protection hidden="1"/>
    </xf>
    <xf numFmtId="9" fontId="9" fillId="6" borderId="53" xfId="0" applyNumberFormat="1" applyFont="1" applyFill="1" applyBorder="1" applyAlignment="1" applyProtection="1">
      <alignment horizontal="center" vertical="center"/>
      <protection hidden="1"/>
    </xf>
    <xf numFmtId="4" fontId="9" fillId="6" borderId="43" xfId="0" applyNumberFormat="1" applyFont="1" applyFill="1" applyBorder="1" applyAlignment="1" applyProtection="1">
      <alignment vertical="center"/>
      <protection hidden="1"/>
    </xf>
    <xf numFmtId="3" fontId="12" fillId="0" borderId="0" xfId="0" applyNumberFormat="1" applyFont="1" applyFill="1" applyBorder="1" applyAlignment="1" applyProtection="1">
      <alignment horizontal="center" vertical="center" wrapText="1"/>
      <protection hidden="1"/>
    </xf>
    <xf numFmtId="0" fontId="18" fillId="3" borderId="94" xfId="0" applyFont="1" applyFill="1" applyBorder="1" applyAlignment="1" applyProtection="1">
      <alignment horizontal="center" vertical="center"/>
      <protection hidden="1"/>
    </xf>
    <xf numFmtId="3" fontId="18" fillId="5" borderId="95" xfId="0" applyNumberFormat="1" applyFont="1" applyFill="1" applyBorder="1" applyAlignment="1" applyProtection="1">
      <alignment horizontal="center" vertical="center"/>
      <protection hidden="1"/>
    </xf>
    <xf numFmtId="0" fontId="18" fillId="5" borderId="95" xfId="0" applyFont="1" applyFill="1" applyBorder="1" applyAlignment="1" applyProtection="1">
      <alignment horizontal="center" vertical="center" wrapText="1"/>
      <protection hidden="1"/>
    </xf>
    <xf numFmtId="0" fontId="18" fillId="5" borderId="99" xfId="0" applyFont="1" applyFill="1" applyBorder="1" applyAlignment="1" applyProtection="1">
      <alignment horizontal="center" vertical="center" wrapText="1"/>
      <protection hidden="1"/>
    </xf>
    <xf numFmtId="3" fontId="20" fillId="2" borderId="100" xfId="0" applyNumberFormat="1" applyFont="1" applyFill="1" applyBorder="1" applyAlignment="1" applyProtection="1">
      <alignment horizontal="center" vertical="center"/>
      <protection hidden="1"/>
    </xf>
    <xf numFmtId="3" fontId="20" fillId="2" borderId="99" xfId="0" applyNumberFormat="1" applyFont="1" applyFill="1" applyBorder="1" applyAlignment="1" applyProtection="1">
      <alignment horizontal="center" vertical="center"/>
      <protection hidden="1"/>
    </xf>
    <xf numFmtId="3" fontId="14" fillId="0" borderId="0" xfId="0" applyNumberFormat="1" applyFont="1" applyFill="1" applyBorder="1" applyAlignment="1" applyProtection="1">
      <alignment horizontal="center" vertical="center"/>
      <protection hidden="1"/>
    </xf>
    <xf numFmtId="1" fontId="1" fillId="0" borderId="2" xfId="0" applyNumberFormat="1" applyFont="1" applyFill="1" applyBorder="1" applyAlignment="1" applyProtection="1">
      <alignment horizontal="center" vertical="center"/>
      <protection hidden="1"/>
    </xf>
    <xf numFmtId="165" fontId="1" fillId="0" borderId="2" xfId="1" applyNumberFormat="1" applyBorder="1" applyAlignment="1" applyProtection="1">
      <alignment horizontal="center" vertical="center"/>
      <protection hidden="1"/>
    </xf>
    <xf numFmtId="164" fontId="1" fillId="0" borderId="2" xfId="0" applyNumberFormat="1" applyFont="1" applyFill="1" applyBorder="1" applyAlignment="1" applyProtection="1">
      <alignment horizontal="center" vertical="center"/>
      <protection hidden="1"/>
    </xf>
    <xf numFmtId="4" fontId="1" fillId="0" borderId="2" xfId="1" applyNumberFormat="1" applyFill="1" applyBorder="1" applyAlignment="1" applyProtection="1">
      <alignment horizontal="right" vertical="center"/>
      <protection hidden="1"/>
    </xf>
    <xf numFmtId="4" fontId="13" fillId="0" borderId="2" xfId="0" applyNumberFormat="1" applyFont="1" applyFill="1" applyBorder="1" applyAlignment="1" applyProtection="1">
      <alignment horizontal="right" vertical="center"/>
      <protection hidden="1"/>
    </xf>
    <xf numFmtId="165" fontId="13" fillId="0" borderId="0" xfId="0" applyNumberFormat="1" applyFont="1" applyFill="1" applyBorder="1" applyAlignment="1" applyProtection="1">
      <alignment horizontal="center" vertical="center"/>
      <protection hidden="1"/>
    </xf>
    <xf numFmtId="3" fontId="4" fillId="5" borderId="13" xfId="0" applyNumberFormat="1" applyFont="1" applyFill="1" applyBorder="1" applyAlignment="1" applyProtection="1">
      <alignment horizontal="center" vertical="center" wrapText="1"/>
      <protection hidden="1"/>
    </xf>
    <xf numFmtId="4" fontId="4" fillId="5" borderId="6" xfId="0" applyNumberFormat="1" applyFont="1" applyFill="1" applyBorder="1" applyAlignment="1" applyProtection="1">
      <alignment horizontal="center" vertical="center" wrapText="1"/>
      <protection hidden="1"/>
    </xf>
    <xf numFmtId="3" fontId="12" fillId="2" borderId="102" xfId="0" applyNumberFormat="1" applyFont="1" applyFill="1" applyBorder="1" applyAlignment="1" applyProtection="1">
      <alignment horizontal="center" vertical="center" wrapText="1"/>
      <protection hidden="1"/>
    </xf>
    <xf numFmtId="4" fontId="12" fillId="2" borderId="72" xfId="0" applyNumberFormat="1" applyFont="1" applyFill="1" applyBorder="1" applyAlignment="1" applyProtection="1">
      <alignment horizontal="right" vertical="center" wrapText="1"/>
      <protection hidden="1"/>
    </xf>
    <xf numFmtId="2" fontId="13" fillId="0" borderId="0" xfId="0" applyNumberFormat="1" applyFont="1" applyFill="1" applyBorder="1" applyAlignment="1" applyProtection="1">
      <alignment horizontal="center" vertical="center"/>
      <protection hidden="1"/>
    </xf>
    <xf numFmtId="3" fontId="4" fillId="5" borderId="28" xfId="0" applyNumberFormat="1" applyFont="1" applyFill="1" applyBorder="1" applyAlignment="1" applyProtection="1">
      <alignment horizontal="center" vertical="center" wrapText="1"/>
      <protection hidden="1"/>
    </xf>
    <xf numFmtId="165" fontId="4" fillId="5" borderId="29" xfId="0" applyNumberFormat="1" applyFont="1" applyFill="1" applyBorder="1" applyAlignment="1" applyProtection="1">
      <alignment horizontal="center" vertical="center" wrapText="1"/>
      <protection hidden="1"/>
    </xf>
    <xf numFmtId="3" fontId="12" fillId="2" borderId="31" xfId="0" applyNumberFormat="1" applyFont="1" applyFill="1" applyBorder="1" applyAlignment="1" applyProtection="1">
      <alignment horizontal="center" vertical="center" wrapText="1"/>
      <protection hidden="1"/>
    </xf>
    <xf numFmtId="4" fontId="12" fillId="2" borderId="32" xfId="0" applyNumberFormat="1" applyFont="1" applyFill="1" applyBorder="1" applyAlignment="1" applyProtection="1">
      <alignment vertical="center" wrapText="1"/>
      <protection hidden="1"/>
    </xf>
    <xf numFmtId="0" fontId="0" fillId="0" borderId="0" xfId="0" applyBorder="1" applyAlignment="1" applyProtection="1">
      <alignment horizontal="right" vertical="center"/>
      <protection hidden="1"/>
    </xf>
    <xf numFmtId="0" fontId="1" fillId="0" borderId="0" xfId="0" applyFont="1" applyAlignment="1" applyProtection="1">
      <alignment vertical="center"/>
      <protection hidden="1"/>
    </xf>
    <xf numFmtId="0" fontId="4" fillId="2" borderId="33" xfId="0" applyFont="1" applyFill="1" applyBorder="1" applyAlignment="1" applyProtection="1">
      <alignment horizontal="center" vertical="center"/>
      <protection hidden="1"/>
    </xf>
    <xf numFmtId="3" fontId="1" fillId="0" borderId="0" xfId="0" applyNumberFormat="1" applyFont="1" applyAlignment="1" applyProtection="1">
      <alignment vertical="center"/>
      <protection hidden="1"/>
    </xf>
    <xf numFmtId="0" fontId="1" fillId="0" borderId="38" xfId="0" applyFont="1" applyBorder="1" applyAlignment="1" applyProtection="1">
      <alignment horizontal="center" vertical="center"/>
      <protection hidden="1"/>
    </xf>
    <xf numFmtId="0" fontId="1" fillId="0" borderId="0" xfId="0" applyFont="1" applyBorder="1" applyAlignment="1" applyProtection="1">
      <alignment horizontal="center" vertical="center"/>
      <protection hidden="1"/>
    </xf>
    <xf numFmtId="0" fontId="1" fillId="0" borderId="41" xfId="0" applyFont="1" applyBorder="1" applyAlignment="1" applyProtection="1">
      <alignment horizontal="center" vertical="center"/>
      <protection hidden="1"/>
    </xf>
    <xf numFmtId="0" fontId="4" fillId="0" borderId="31" xfId="0" applyFont="1" applyFill="1" applyBorder="1" applyAlignment="1" applyProtection="1">
      <alignment horizontal="center" vertical="center"/>
      <protection hidden="1"/>
    </xf>
    <xf numFmtId="0" fontId="1" fillId="0" borderId="42" xfId="0" applyFont="1" applyFill="1" applyBorder="1" applyAlignment="1" applyProtection="1">
      <alignment horizontal="left" vertical="center"/>
      <protection hidden="1"/>
    </xf>
    <xf numFmtId="2" fontId="1" fillId="0" borderId="43" xfId="0" applyNumberFormat="1" applyFont="1" applyFill="1" applyBorder="1" applyAlignment="1" applyProtection="1">
      <alignment horizontal="center" vertical="center"/>
      <protection hidden="1"/>
    </xf>
    <xf numFmtId="0" fontId="1" fillId="0" borderId="0" xfId="0" applyFont="1" applyProtection="1">
      <protection hidden="1"/>
    </xf>
    <xf numFmtId="165" fontId="1" fillId="0" borderId="0" xfId="0" applyNumberFormat="1" applyFont="1" applyAlignment="1" applyProtection="1">
      <alignment vertical="center"/>
      <protection hidden="1"/>
    </xf>
    <xf numFmtId="0" fontId="0" fillId="2" borderId="2" xfId="0" applyNumberFormat="1" applyFill="1" applyBorder="1" applyAlignment="1" applyProtection="1">
      <alignment horizontal="center" vertical="center"/>
      <protection hidden="1"/>
    </xf>
    <xf numFmtId="0" fontId="0" fillId="2" borderId="2" xfId="0" applyFill="1" applyBorder="1" applyAlignment="1" applyProtection="1">
      <alignment horizontal="center" vertical="center"/>
      <protection hidden="1"/>
    </xf>
    <xf numFmtId="0" fontId="0" fillId="2" borderId="2" xfId="0" applyFill="1" applyBorder="1" applyAlignment="1" applyProtection="1">
      <alignment horizontal="left" vertical="center"/>
      <protection hidden="1"/>
    </xf>
    <xf numFmtId="1" fontId="0" fillId="0" borderId="2" xfId="0" applyNumberFormat="1" applyBorder="1" applyAlignment="1" applyProtection="1">
      <alignment horizontal="center" vertical="center"/>
      <protection hidden="1"/>
    </xf>
    <xf numFmtId="0" fontId="0" fillId="0" borderId="2" xfId="0" applyNumberFormat="1" applyBorder="1" applyAlignment="1" applyProtection="1">
      <alignment horizontal="center" vertical="center"/>
      <protection hidden="1"/>
    </xf>
    <xf numFmtId="0" fontId="1" fillId="2" borderId="21" xfId="0" applyFont="1" applyFill="1" applyBorder="1" applyAlignment="1" applyProtection="1">
      <alignment vertical="center"/>
      <protection hidden="1"/>
    </xf>
    <xf numFmtId="0" fontId="1" fillId="2" borderId="36" xfId="0" applyFont="1" applyFill="1" applyBorder="1" applyAlignment="1" applyProtection="1">
      <alignment vertical="center"/>
      <protection hidden="1"/>
    </xf>
    <xf numFmtId="49" fontId="0" fillId="0" borderId="0" xfId="0" applyNumberFormat="1" applyAlignment="1" applyProtection="1">
      <alignment vertical="center"/>
      <protection hidden="1"/>
    </xf>
    <xf numFmtId="0" fontId="0" fillId="2" borderId="20" xfId="0" applyFill="1" applyBorder="1" applyAlignment="1" applyProtection="1">
      <alignment vertical="center"/>
      <protection hidden="1"/>
    </xf>
    <xf numFmtId="0" fontId="0" fillId="0" borderId="20" xfId="0" applyBorder="1" applyAlignment="1" applyProtection="1">
      <alignment horizontal="right" vertical="center"/>
      <protection hidden="1"/>
    </xf>
    <xf numFmtId="0" fontId="0" fillId="0" borderId="15" xfId="0" applyBorder="1" applyAlignment="1" applyProtection="1">
      <alignment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0" fontId="0" fillId="0" borderId="5" xfId="0" applyBorder="1" applyAlignment="1" applyProtection="1">
      <alignment horizontal="center" vertical="center" wrapText="1"/>
      <protection hidden="1"/>
    </xf>
    <xf numFmtId="0" fontId="0" fillId="0" borderId="11" xfId="0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14" xfId="0" applyBorder="1" applyAlignment="1" applyProtection="1">
      <alignment horizontal="left" vertical="center" wrapText="1"/>
      <protection locked="0"/>
    </xf>
    <xf numFmtId="0" fontId="0" fillId="0" borderId="15" xfId="0" applyBorder="1" applyAlignment="1" applyProtection="1">
      <alignment horizontal="left" vertical="center" wrapText="1"/>
      <protection locked="0"/>
    </xf>
    <xf numFmtId="0" fontId="0" fillId="0" borderId="13" xfId="0" applyBorder="1" applyAlignment="1" applyProtection="1">
      <alignment horizontal="left" vertical="center" wrapText="1"/>
      <protection locked="0"/>
    </xf>
    <xf numFmtId="0" fontId="0" fillId="0" borderId="8" xfId="0" applyBorder="1" applyAlignment="1" applyProtection="1">
      <alignment horizontal="left" vertical="center" wrapText="1"/>
      <protection locked="0"/>
    </xf>
    <xf numFmtId="0" fontId="0" fillId="0" borderId="7" xfId="0" applyBorder="1" applyAlignment="1" applyProtection="1">
      <alignment horizontal="left" vertical="center" wrapText="1"/>
      <protection locked="0"/>
    </xf>
    <xf numFmtId="0" fontId="8" fillId="0" borderId="2" xfId="0" applyFont="1" applyBorder="1" applyAlignment="1" applyProtection="1">
      <alignment horizontal="left" vertical="center"/>
      <protection locked="0"/>
    </xf>
    <xf numFmtId="0" fontId="0" fillId="4" borderId="55" xfId="0" applyFill="1" applyBorder="1" applyAlignment="1" applyProtection="1">
      <alignment horizontal="center" vertical="center" wrapText="1"/>
      <protection locked="0"/>
    </xf>
    <xf numFmtId="0" fontId="18" fillId="4" borderId="90" xfId="0" applyFont="1" applyFill="1" applyBorder="1" applyAlignment="1" applyProtection="1">
      <alignment horizontal="center" vertical="center"/>
      <protection locked="0"/>
    </xf>
    <xf numFmtId="0" fontId="18" fillId="4" borderId="60" xfId="0" applyFont="1" applyFill="1" applyBorder="1" applyAlignment="1" applyProtection="1">
      <alignment horizontal="center" vertical="center"/>
      <protection locked="0"/>
    </xf>
    <xf numFmtId="0" fontId="0" fillId="4" borderId="61" xfId="0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Border="1" applyAlignment="1" applyProtection="1">
      <alignment horizontal="left" vertical="center"/>
      <protection hidden="1"/>
    </xf>
    <xf numFmtId="0" fontId="4" fillId="0" borderId="0" xfId="0" applyFont="1" applyAlignment="1" applyProtection="1">
      <alignment horizontal="left"/>
      <protection hidden="1"/>
    </xf>
    <xf numFmtId="0" fontId="7" fillId="2" borderId="10" xfId="0" applyFont="1" applyFill="1" applyBorder="1" applyAlignment="1" applyProtection="1">
      <alignment horizontal="center" vertical="center"/>
      <protection hidden="1"/>
    </xf>
    <xf numFmtId="4" fontId="0" fillId="0" borderId="18" xfId="0" applyNumberFormat="1" applyBorder="1" applyAlignment="1" applyProtection="1">
      <alignment horizontal="center" vertical="center"/>
      <protection hidden="1"/>
    </xf>
    <xf numFmtId="0" fontId="24" fillId="0" borderId="0" xfId="0" applyFont="1" applyAlignment="1">
      <alignment horizontal="left" vertical="center" indent="1"/>
    </xf>
    <xf numFmtId="0" fontId="4" fillId="0" borderId="0" xfId="0" applyFont="1"/>
    <xf numFmtId="0" fontId="0" fillId="0" borderId="0" xfId="0" applyFont="1" applyAlignment="1" applyProtection="1">
      <alignment horizontal="left" vertical="top" wrapText="1"/>
      <protection hidden="1"/>
    </xf>
    <xf numFmtId="0" fontId="0" fillId="0" borderId="0" xfId="0" applyFont="1" applyProtection="1">
      <protection hidden="1"/>
    </xf>
    <xf numFmtId="2" fontId="0" fillId="0" borderId="2" xfId="0" applyNumberFormat="1" applyBorder="1" applyAlignment="1" applyProtection="1">
      <alignment horizontal="center" vertical="center"/>
      <protection hidden="1"/>
    </xf>
    <xf numFmtId="0" fontId="4" fillId="4" borderId="2" xfId="0" applyFont="1" applyFill="1" applyBorder="1" applyAlignment="1" applyProtection="1">
      <alignment horizontal="center" vertical="center"/>
      <protection locked="0"/>
    </xf>
    <xf numFmtId="0" fontId="8" fillId="0" borderId="2" xfId="0" applyFont="1" applyBorder="1" applyAlignment="1" applyProtection="1">
      <alignment horizontal="left" vertical="center"/>
      <protection hidden="1"/>
    </xf>
    <xf numFmtId="3" fontId="1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18" fillId="4" borderId="91" xfId="0" applyFont="1" applyFill="1" applyBorder="1" applyAlignment="1" applyProtection="1">
      <alignment horizontal="center" vertical="center"/>
      <protection hidden="1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/>
      <protection hidden="1"/>
    </xf>
    <xf numFmtId="0" fontId="0" fillId="0" borderId="103" xfId="0" applyBorder="1" applyAlignment="1">
      <alignment horizontal="center"/>
    </xf>
    <xf numFmtId="3" fontId="4" fillId="0" borderId="0" xfId="0" applyNumberFormat="1" applyFont="1" applyFill="1" applyBorder="1" applyAlignment="1" applyProtection="1">
      <alignment horizontal="center" vertical="center"/>
      <protection locked="0"/>
    </xf>
    <xf numFmtId="4" fontId="4" fillId="0" borderId="0" xfId="0" applyNumberFormat="1" applyFont="1" applyFill="1" applyBorder="1" applyAlignment="1" applyProtection="1">
      <alignment vertical="center"/>
      <protection locked="0"/>
    </xf>
    <xf numFmtId="3" fontId="16" fillId="0" borderId="0" xfId="0" applyNumberFormat="1" applyFont="1" applyFill="1" applyBorder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18" fillId="2" borderId="21" xfId="0" applyFont="1" applyFill="1" applyBorder="1" applyAlignment="1" applyProtection="1">
      <alignment horizontal="center" vertical="center"/>
      <protection hidden="1"/>
    </xf>
    <xf numFmtId="3" fontId="20" fillId="2" borderId="2" xfId="0" applyNumberFormat="1" applyFont="1" applyFill="1" applyBorder="1" applyAlignment="1" applyProtection="1">
      <alignment horizontal="center" vertical="center"/>
      <protection hidden="1"/>
    </xf>
    <xf numFmtId="3" fontId="18" fillId="5" borderId="2" xfId="0" applyNumberFormat="1" applyFont="1" applyFill="1" applyBorder="1" applyAlignment="1" applyProtection="1">
      <alignment horizontal="center" vertical="center" wrapText="1"/>
      <protection hidden="1"/>
    </xf>
    <xf numFmtId="3" fontId="18" fillId="6" borderId="2" xfId="0" applyNumberFormat="1" applyFont="1" applyFill="1" applyBorder="1" applyAlignment="1" applyProtection="1">
      <alignment horizontal="center" vertical="center" wrapText="1"/>
      <protection hidden="1"/>
    </xf>
    <xf numFmtId="0" fontId="18" fillId="6" borderId="2" xfId="0" applyFont="1" applyFill="1" applyBorder="1" applyAlignment="1" applyProtection="1">
      <alignment horizontal="center" vertical="center" wrapText="1"/>
      <protection hidden="1"/>
    </xf>
    <xf numFmtId="3" fontId="20" fillId="2" borderId="2" xfId="0" applyNumberFormat="1" applyFont="1" applyFill="1" applyBorder="1" applyAlignment="1" applyProtection="1">
      <alignment horizontal="center" vertical="center" wrapText="1"/>
      <protection hidden="1"/>
    </xf>
    <xf numFmtId="3" fontId="20" fillId="2" borderId="27" xfId="0" applyNumberFormat="1" applyFont="1" applyFill="1" applyBorder="1" applyAlignment="1" applyProtection="1">
      <alignment horizontal="center" vertical="center"/>
      <protection hidden="1"/>
    </xf>
    <xf numFmtId="4" fontId="0" fillId="0" borderId="2" xfId="0" applyNumberFormat="1" applyBorder="1" applyAlignment="1" applyProtection="1">
      <alignment vertical="center"/>
      <protection hidden="1"/>
    </xf>
    <xf numFmtId="164" fontId="0" fillId="0" borderId="2" xfId="0" applyNumberFormat="1" applyBorder="1" applyAlignment="1" applyProtection="1">
      <alignment vertical="center"/>
      <protection hidden="1"/>
    </xf>
    <xf numFmtId="4" fontId="0" fillId="0" borderId="27" xfId="0" applyNumberFormat="1" applyBorder="1" applyAlignment="1" applyProtection="1">
      <alignment vertical="center"/>
      <protection hidden="1"/>
    </xf>
    <xf numFmtId="0" fontId="0" fillId="2" borderId="21" xfId="0" applyFill="1" applyBorder="1" applyAlignment="1" applyProtection="1">
      <alignment horizontal="center" vertical="center"/>
      <protection hidden="1"/>
    </xf>
    <xf numFmtId="4" fontId="0" fillId="2" borderId="2" xfId="0" applyNumberFormat="1" applyFill="1" applyBorder="1" applyAlignment="1" applyProtection="1">
      <alignment vertical="center"/>
      <protection hidden="1"/>
    </xf>
    <xf numFmtId="4" fontId="0" fillId="5" borderId="2" xfId="0" applyNumberFormat="1" applyFill="1" applyBorder="1" applyAlignment="1" applyProtection="1">
      <alignment vertical="center"/>
      <protection hidden="1"/>
    </xf>
    <xf numFmtId="0" fontId="1" fillId="0" borderId="0" xfId="0" applyFont="1" applyFill="1" applyBorder="1" applyAlignment="1" applyProtection="1">
      <alignment vertical="center"/>
      <protection hidden="1"/>
    </xf>
    <xf numFmtId="3" fontId="12" fillId="2" borderId="2" xfId="0" applyNumberFormat="1" applyFont="1" applyFill="1" applyBorder="1" applyAlignment="1" applyProtection="1">
      <alignment horizontal="center" vertical="center" wrapText="1"/>
      <protection hidden="1"/>
    </xf>
    <xf numFmtId="3" fontId="12" fillId="2" borderId="2" xfId="0" applyNumberFormat="1" applyFont="1" applyFill="1" applyBorder="1" applyAlignment="1" applyProtection="1">
      <alignment vertical="center"/>
      <protection hidden="1"/>
    </xf>
    <xf numFmtId="4" fontId="12" fillId="2" borderId="2" xfId="0" applyNumberFormat="1" applyFont="1" applyFill="1" applyBorder="1" applyAlignment="1" applyProtection="1">
      <alignment vertical="center"/>
      <protection hidden="1"/>
    </xf>
    <xf numFmtId="165" fontId="0" fillId="5" borderId="2" xfId="0" applyNumberFormat="1" applyFill="1" applyBorder="1" applyAlignment="1" applyProtection="1">
      <alignment horizontal="right" vertical="center"/>
      <protection hidden="1"/>
    </xf>
    <xf numFmtId="3" fontId="12" fillId="2" borderId="2" xfId="0" applyNumberFormat="1" applyFont="1" applyFill="1" applyBorder="1" applyAlignment="1" applyProtection="1">
      <alignment horizontal="center" vertical="center"/>
      <protection hidden="1"/>
    </xf>
    <xf numFmtId="9" fontId="4" fillId="2" borderId="2" xfId="0" applyNumberFormat="1" applyFont="1" applyFill="1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left" vertical="center" wrapText="1"/>
      <protection hidden="1"/>
    </xf>
    <xf numFmtId="0" fontId="0" fillId="0" borderId="0" xfId="0" applyAlignment="1" applyProtection="1">
      <alignment horizontal="left" vertical="top" wrapText="1"/>
      <protection hidden="1"/>
    </xf>
    <xf numFmtId="0" fontId="0" fillId="0" borderId="21" xfId="0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/>
      <protection hidden="1"/>
    </xf>
    <xf numFmtId="3" fontId="12" fillId="2" borderId="2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0" xfId="0" applyFont="1" applyAlignment="1" applyProtection="1">
      <alignment horizontal="left" vertical="center" indent="1"/>
    </xf>
    <xf numFmtId="0" fontId="4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31" xfId="0" applyBorder="1" applyAlignment="1">
      <alignment horizontal="center"/>
    </xf>
    <xf numFmtId="0" fontId="0" fillId="0" borderId="105" xfId="0" applyBorder="1" applyAlignment="1">
      <alignment horizontal="center"/>
    </xf>
    <xf numFmtId="0" fontId="0" fillId="10" borderId="107" xfId="0" applyFont="1" applyFill="1" applyBorder="1"/>
    <xf numFmtId="3" fontId="4" fillId="7" borderId="21" xfId="0" applyNumberFormat="1" applyFont="1" applyFill="1" applyBorder="1" applyAlignment="1" applyProtection="1">
      <alignment horizontal="center" vertical="center" wrapText="1"/>
      <protection locked="0"/>
    </xf>
    <xf numFmtId="3" fontId="4" fillId="7" borderId="36" xfId="0" applyNumberFormat="1" applyFont="1" applyFill="1" applyBorder="1" applyAlignment="1" applyProtection="1">
      <alignment horizontal="center" vertical="center" wrapText="1"/>
      <protection locked="0"/>
    </xf>
    <xf numFmtId="3" fontId="4" fillId="7" borderId="27" xfId="0" applyNumberFormat="1" applyFont="1" applyFill="1" applyBorder="1" applyAlignment="1" applyProtection="1">
      <alignment horizontal="center" vertical="center" wrapText="1"/>
      <protection locked="0"/>
    </xf>
    <xf numFmtId="2" fontId="4" fillId="0" borderId="13" xfId="0" applyNumberFormat="1" applyFont="1" applyFill="1" applyBorder="1" applyAlignment="1" applyProtection="1">
      <alignment horizontal="center" vertical="center"/>
      <protection hidden="1"/>
    </xf>
    <xf numFmtId="2" fontId="4" fillId="0" borderId="8" xfId="0" applyNumberFormat="1" applyFont="1" applyFill="1" applyBorder="1" applyAlignment="1" applyProtection="1">
      <alignment horizontal="center" vertical="center"/>
      <protection hidden="1"/>
    </xf>
    <xf numFmtId="0" fontId="4" fillId="0" borderId="0" xfId="0" applyFont="1" applyFill="1" applyBorder="1" applyAlignment="1" applyProtection="1">
      <alignment horizontal="left" vertical="center"/>
      <protection locked="0"/>
    </xf>
    <xf numFmtId="0" fontId="4" fillId="0" borderId="15" xfId="0" applyFont="1" applyFill="1" applyBorder="1" applyAlignment="1" applyProtection="1">
      <alignment horizontal="left" vertical="center"/>
      <protection locked="0"/>
    </xf>
    <xf numFmtId="0" fontId="0" fillId="0" borderId="21" xfId="0" applyNumberFormat="1" applyBorder="1" applyAlignment="1" applyProtection="1">
      <alignment horizontal="center" vertical="center"/>
      <protection locked="0"/>
    </xf>
    <xf numFmtId="0" fontId="0" fillId="0" borderId="27" xfId="0" applyNumberFormat="1" applyBorder="1" applyAlignment="1" applyProtection="1">
      <alignment horizontal="center" vertical="center"/>
      <protection locked="0"/>
    </xf>
    <xf numFmtId="3" fontId="0" fillId="0" borderId="21" xfId="0" applyNumberFormat="1" applyBorder="1" applyAlignment="1" applyProtection="1">
      <alignment horizontal="center" vertical="center"/>
      <protection locked="0"/>
    </xf>
    <xf numFmtId="3" fontId="0" fillId="0" borderId="36" xfId="0" applyNumberFormat="1" applyBorder="1" applyAlignment="1" applyProtection="1">
      <alignment horizontal="center" vertical="center"/>
      <protection locked="0"/>
    </xf>
    <xf numFmtId="3" fontId="0" fillId="0" borderId="27" xfId="0" applyNumberFormat="1" applyBorder="1" applyAlignment="1" applyProtection="1">
      <alignment horizontal="center" vertical="center"/>
      <protection locked="0"/>
    </xf>
    <xf numFmtId="0" fontId="4" fillId="4" borderId="21" xfId="0" applyFont="1" applyFill="1" applyBorder="1" applyAlignment="1" applyProtection="1">
      <alignment horizontal="center" vertical="center"/>
      <protection locked="0"/>
    </xf>
    <xf numFmtId="0" fontId="4" fillId="4" borderId="36" xfId="0" applyFont="1" applyFill="1" applyBorder="1" applyAlignment="1" applyProtection="1">
      <alignment horizontal="center" vertical="center"/>
      <protection locked="0"/>
    </xf>
    <xf numFmtId="3" fontId="0" fillId="5" borderId="82" xfId="0" applyNumberFormat="1" applyFill="1" applyBorder="1" applyAlignment="1" applyProtection="1">
      <alignment horizontal="center" vertical="center" wrapText="1"/>
      <protection locked="0"/>
    </xf>
    <xf numFmtId="0" fontId="0" fillId="0" borderId="57" xfId="0" applyBorder="1" applyProtection="1">
      <protection locked="0"/>
    </xf>
    <xf numFmtId="0" fontId="0" fillId="0" borderId="21" xfId="0" applyBorder="1" applyAlignment="1" applyProtection="1">
      <alignment horizontal="center"/>
      <protection locked="0"/>
    </xf>
    <xf numFmtId="0" fontId="0" fillId="0" borderId="27" xfId="0" applyBorder="1" applyAlignment="1" applyProtection="1">
      <alignment horizontal="center"/>
      <protection locked="0"/>
    </xf>
    <xf numFmtId="0" fontId="4" fillId="4" borderId="2" xfId="0" applyFont="1" applyFill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/>
      <protection hidden="1"/>
    </xf>
    <xf numFmtId="3" fontId="0" fillId="0" borderId="2" xfId="0" applyNumberFormat="1" applyBorder="1" applyAlignment="1" applyProtection="1">
      <alignment horizontal="left" vertical="center"/>
      <protection hidden="1"/>
    </xf>
    <xf numFmtId="0" fontId="0" fillId="0" borderId="63" xfId="0" applyBorder="1" applyAlignment="1" applyProtection="1">
      <alignment horizontal="center"/>
      <protection hidden="1"/>
    </xf>
    <xf numFmtId="0" fontId="0" fillId="0" borderId="64" xfId="0" applyBorder="1" applyAlignment="1" applyProtection="1">
      <alignment horizontal="center"/>
      <protection hidden="1"/>
    </xf>
    <xf numFmtId="0" fontId="22" fillId="4" borderId="9" xfId="0" applyFont="1" applyFill="1" applyBorder="1" applyAlignment="1" applyProtection="1">
      <alignment horizontal="center" vertical="center"/>
      <protection hidden="1"/>
    </xf>
    <xf numFmtId="0" fontId="22" fillId="4" borderId="50" xfId="0" applyFont="1" applyFill="1" applyBorder="1" applyAlignment="1" applyProtection="1">
      <alignment horizontal="center" vertical="center"/>
      <protection hidden="1"/>
    </xf>
    <xf numFmtId="0" fontId="0" fillId="5" borderId="10" xfId="0" applyFill="1" applyBorder="1" applyAlignment="1" applyProtection="1">
      <alignment horizontal="center" vertical="center" wrapText="1"/>
      <protection hidden="1"/>
    </xf>
    <xf numFmtId="0" fontId="0" fillId="5" borderId="75" xfId="0" applyFill="1" applyBorder="1" applyProtection="1">
      <protection hidden="1"/>
    </xf>
    <xf numFmtId="0" fontId="0" fillId="9" borderId="82" xfId="0" applyFill="1" applyBorder="1" applyAlignment="1" applyProtection="1">
      <alignment horizontal="center" vertical="center" wrapText="1"/>
      <protection locked="0"/>
    </xf>
    <xf numFmtId="0" fontId="0" fillId="9" borderId="84" xfId="0" applyFill="1" applyBorder="1" applyAlignment="1" applyProtection="1">
      <alignment horizontal="center" vertical="center" wrapText="1"/>
      <protection locked="0"/>
    </xf>
    <xf numFmtId="0" fontId="0" fillId="9" borderId="85" xfId="0" applyFill="1" applyBorder="1" applyAlignment="1" applyProtection="1">
      <alignment horizontal="center" vertical="center" wrapText="1"/>
      <protection locked="0"/>
    </xf>
    <xf numFmtId="0" fontId="0" fillId="9" borderId="63" xfId="0" applyFill="1" applyBorder="1" applyAlignment="1" applyProtection="1">
      <alignment horizontal="center" vertical="center" wrapText="1"/>
      <protection locked="0"/>
    </xf>
    <xf numFmtId="0" fontId="0" fillId="9" borderId="47" xfId="0" applyFill="1" applyBorder="1" applyAlignment="1" applyProtection="1">
      <alignment horizontal="center" vertical="center" wrapText="1"/>
      <protection locked="0"/>
    </xf>
    <xf numFmtId="0" fontId="0" fillId="9" borderId="64" xfId="0" applyFill="1" applyBorder="1" applyAlignment="1" applyProtection="1">
      <alignment horizontal="center" vertical="center" wrapText="1"/>
      <protection locked="0"/>
    </xf>
    <xf numFmtId="0" fontId="0" fillId="9" borderId="21" xfId="0" applyFill="1" applyBorder="1" applyAlignment="1" applyProtection="1">
      <alignment horizontal="center" vertical="center"/>
      <protection locked="0"/>
    </xf>
    <xf numFmtId="0" fontId="0" fillId="9" borderId="36" xfId="0" applyFill="1" applyBorder="1" applyAlignment="1" applyProtection="1">
      <alignment horizontal="center" vertical="center"/>
      <protection locked="0"/>
    </xf>
    <xf numFmtId="0" fontId="0" fillId="9" borderId="27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21" xfId="0" applyFill="1" applyBorder="1" applyAlignment="1" applyProtection="1">
      <alignment horizontal="left" vertical="center"/>
      <protection locked="0"/>
    </xf>
    <xf numFmtId="0" fontId="0" fillId="2" borderId="36" xfId="0" applyFill="1" applyBorder="1" applyAlignment="1" applyProtection="1">
      <alignment horizontal="left" vertical="center"/>
      <protection locked="0"/>
    </xf>
    <xf numFmtId="0" fontId="0" fillId="2" borderId="27" xfId="0" applyFill="1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0" borderId="36" xfId="0" applyBorder="1" applyAlignment="1" applyProtection="1">
      <alignment horizontal="center" vertical="center"/>
      <protection locked="0"/>
    </xf>
    <xf numFmtId="0" fontId="0" fillId="0" borderId="27" xfId="0" applyBorder="1" applyAlignment="1" applyProtection="1">
      <alignment horizontal="center" vertical="center"/>
      <protection locked="0"/>
    </xf>
    <xf numFmtId="0" fontId="1" fillId="2" borderId="21" xfId="0" applyFont="1" applyFill="1" applyBorder="1" applyAlignment="1" applyProtection="1">
      <alignment horizontal="left" vertical="center"/>
      <protection locked="0"/>
    </xf>
    <xf numFmtId="0" fontId="1" fillId="2" borderId="27" xfId="0" applyFont="1" applyFill="1" applyBorder="1" applyAlignment="1" applyProtection="1">
      <alignment horizontal="left" vertical="center"/>
      <protection locked="0"/>
    </xf>
    <xf numFmtId="0" fontId="4" fillId="0" borderId="0" xfId="0" applyFont="1" applyFill="1" applyBorder="1" applyAlignment="1" applyProtection="1">
      <alignment horizontal="left" vertical="center"/>
      <protection hidden="1"/>
    </xf>
    <xf numFmtId="0" fontId="4" fillId="0" borderId="15" xfId="0" applyFont="1" applyFill="1" applyBorder="1" applyAlignment="1" applyProtection="1">
      <alignment horizontal="left" vertical="center"/>
      <protection hidden="1"/>
    </xf>
    <xf numFmtId="0" fontId="4" fillId="0" borderId="0" xfId="0" applyFont="1" applyAlignment="1" applyProtection="1">
      <alignment horizontal="left" vertical="center"/>
      <protection locked="0"/>
    </xf>
    <xf numFmtId="0" fontId="4" fillId="0" borderId="15" xfId="0" applyFont="1" applyBorder="1" applyAlignment="1" applyProtection="1">
      <alignment horizontal="left" vertical="center"/>
      <protection locked="0"/>
    </xf>
    <xf numFmtId="166" fontId="0" fillId="0" borderId="21" xfId="0" applyNumberFormat="1" applyBorder="1" applyAlignment="1" applyProtection="1">
      <alignment horizontal="center" vertical="center"/>
      <protection locked="0"/>
    </xf>
    <xf numFmtId="0" fontId="0" fillId="0" borderId="27" xfId="0" applyBorder="1" applyProtection="1">
      <protection locked="0"/>
    </xf>
    <xf numFmtId="1" fontId="0" fillId="0" borderId="21" xfId="0" applyNumberFormat="1" applyBorder="1" applyAlignment="1" applyProtection="1">
      <alignment horizontal="center" vertical="center"/>
      <protection locked="0"/>
    </xf>
    <xf numFmtId="3" fontId="0" fillId="0" borderId="21" xfId="0" applyNumberFormat="1" applyBorder="1" applyAlignment="1" applyProtection="1">
      <alignment horizontal="left" vertical="center"/>
      <protection locked="0"/>
    </xf>
    <xf numFmtId="0" fontId="0" fillId="0" borderId="36" xfId="0" applyBorder="1" applyProtection="1">
      <protection locked="0"/>
    </xf>
    <xf numFmtId="0" fontId="4" fillId="0" borderId="0" xfId="0" applyFont="1" applyBorder="1" applyAlignment="1" applyProtection="1">
      <alignment horizontal="left" vertical="center"/>
      <protection locked="0"/>
    </xf>
    <xf numFmtId="0" fontId="0" fillId="4" borderId="51" xfId="0" applyFill="1" applyBorder="1" applyAlignment="1" applyProtection="1">
      <alignment horizontal="center" vertical="center" wrapText="1"/>
      <protection hidden="1"/>
    </xf>
    <xf numFmtId="0" fontId="0" fillId="4" borderId="78" xfId="0" applyFill="1" applyBorder="1" applyAlignment="1" applyProtection="1">
      <alignment horizontal="center" vertical="center" wrapText="1"/>
      <protection hidden="1"/>
    </xf>
    <xf numFmtId="3" fontId="0" fillId="4" borderId="52" xfId="0" applyNumberFormat="1" applyFill="1" applyBorder="1" applyAlignment="1" applyProtection="1">
      <alignment horizontal="center" vertical="center" wrapText="1"/>
      <protection hidden="1"/>
    </xf>
    <xf numFmtId="3" fontId="0" fillId="4" borderId="79" xfId="0" applyNumberFormat="1" applyFill="1" applyBorder="1" applyAlignment="1" applyProtection="1">
      <alignment horizontal="center" vertical="center" wrapText="1"/>
      <protection hidden="1"/>
    </xf>
    <xf numFmtId="0" fontId="16" fillId="8" borderId="28" xfId="0" applyFont="1" applyFill="1" applyBorder="1" applyAlignment="1" applyProtection="1">
      <alignment horizontal="center" vertical="center"/>
      <protection locked="0"/>
    </xf>
    <xf numFmtId="0" fontId="16" fillId="8" borderId="54" xfId="0" applyFont="1" applyFill="1" applyBorder="1" applyAlignment="1" applyProtection="1">
      <alignment horizontal="center" vertical="center"/>
      <protection locked="0"/>
    </xf>
    <xf numFmtId="0" fontId="16" fillId="8" borderId="32" xfId="0" applyFont="1" applyFill="1" applyBorder="1" applyAlignment="1" applyProtection="1">
      <alignment horizontal="center" vertical="center"/>
      <protection locked="0"/>
    </xf>
    <xf numFmtId="0" fontId="4" fillId="4" borderId="63" xfId="0" applyFont="1" applyFill="1" applyBorder="1" applyAlignment="1" applyProtection="1">
      <alignment horizontal="center" vertical="center"/>
      <protection hidden="1"/>
    </xf>
    <xf numFmtId="0" fontId="4" fillId="4" borderId="47" xfId="0" applyFont="1" applyFill="1" applyBorder="1" applyAlignment="1" applyProtection="1">
      <alignment horizontal="center" vertical="center"/>
      <protection hidden="1"/>
    </xf>
    <xf numFmtId="0" fontId="4" fillId="4" borderId="80" xfId="0" applyFont="1" applyFill="1" applyBorder="1" applyAlignment="1" applyProtection="1">
      <alignment horizontal="center" vertical="center"/>
      <protection hidden="1"/>
    </xf>
    <xf numFmtId="0" fontId="4" fillId="3" borderId="81" xfId="0" applyFont="1" applyFill="1" applyBorder="1" applyAlignment="1" applyProtection="1">
      <alignment horizontal="center" vertical="center"/>
      <protection locked="0"/>
    </xf>
    <xf numFmtId="0" fontId="4" fillId="3" borderId="47" xfId="0" applyFont="1" applyFill="1" applyBorder="1" applyAlignment="1" applyProtection="1">
      <alignment horizontal="center" vertical="center"/>
      <protection locked="0"/>
    </xf>
    <xf numFmtId="0" fontId="4" fillId="3" borderId="80" xfId="0" applyFont="1" applyFill="1" applyBorder="1" applyAlignment="1" applyProtection="1">
      <alignment horizontal="center" vertical="center"/>
      <protection locked="0"/>
    </xf>
    <xf numFmtId="0" fontId="1" fillId="3" borderId="73" xfId="0" applyFont="1" applyFill="1" applyBorder="1" applyAlignment="1" applyProtection="1">
      <alignment horizontal="center" vertical="center" wrapText="1"/>
      <protection locked="0"/>
    </xf>
    <xf numFmtId="0" fontId="1" fillId="3" borderId="36" xfId="0" applyFont="1" applyFill="1" applyBorder="1" applyAlignment="1" applyProtection="1">
      <alignment horizontal="center" vertical="center" wrapText="1"/>
      <protection locked="0"/>
    </xf>
    <xf numFmtId="0" fontId="1" fillId="3" borderId="27" xfId="0" applyFont="1" applyFill="1" applyBorder="1" applyAlignment="1" applyProtection="1">
      <alignment horizontal="center" vertical="center" wrapText="1"/>
      <protection locked="0"/>
    </xf>
    <xf numFmtId="0" fontId="0" fillId="4" borderId="82" xfId="0" applyFill="1" applyBorder="1" applyAlignment="1" applyProtection="1">
      <alignment horizontal="center" vertical="center" wrapText="1"/>
      <protection hidden="1"/>
    </xf>
    <xf numFmtId="0" fontId="0" fillId="4" borderId="83" xfId="0" applyFill="1" applyBorder="1" applyAlignment="1" applyProtection="1">
      <alignment horizontal="center" vertical="center" wrapText="1"/>
      <protection hidden="1"/>
    </xf>
    <xf numFmtId="0" fontId="0" fillId="4" borderId="61" xfId="0" applyFill="1" applyBorder="1" applyAlignment="1" applyProtection="1">
      <alignment horizontal="center" vertical="center" wrapText="1"/>
      <protection hidden="1"/>
    </xf>
    <xf numFmtId="0" fontId="0" fillId="4" borderId="62" xfId="0" applyFill="1" applyBorder="1" applyAlignment="1" applyProtection="1">
      <alignment horizontal="center" vertical="center" wrapText="1"/>
      <protection hidden="1"/>
    </xf>
    <xf numFmtId="3" fontId="1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70" xfId="0" applyFont="1" applyFill="1" applyBorder="1" applyAlignment="1" applyProtection="1">
      <alignment horizontal="center" vertical="center" wrapText="1"/>
      <protection locked="0"/>
    </xf>
    <xf numFmtId="0" fontId="4" fillId="2" borderId="71" xfId="0" applyFont="1" applyFill="1" applyBorder="1" applyAlignment="1" applyProtection="1">
      <alignment horizontal="center" vertical="center" wrapText="1"/>
      <protection locked="0"/>
    </xf>
    <xf numFmtId="0" fontId="4" fillId="2" borderId="47" xfId="0" applyFont="1" applyFill="1" applyBorder="1" applyAlignment="1" applyProtection="1">
      <alignment horizontal="center" vertical="center" wrapText="1"/>
      <protection locked="0"/>
    </xf>
    <xf numFmtId="0" fontId="4" fillId="2" borderId="72" xfId="0" applyFont="1" applyFill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 applyProtection="1">
      <alignment horizontal="left" vertical="center"/>
      <protection hidden="1"/>
    </xf>
    <xf numFmtId="0" fontId="17" fillId="6" borderId="76" xfId="0" applyFont="1" applyFill="1" applyBorder="1" applyAlignment="1" applyProtection="1">
      <alignment horizontal="center" vertical="center" wrapText="1"/>
      <protection hidden="1"/>
    </xf>
    <xf numFmtId="0" fontId="17" fillId="6" borderId="77" xfId="0" applyFont="1" applyFill="1" applyBorder="1" applyAlignment="1" applyProtection="1">
      <alignment horizontal="center" vertical="center" wrapText="1"/>
      <protection hidden="1"/>
    </xf>
    <xf numFmtId="0" fontId="17" fillId="6" borderId="60" xfId="0" applyFont="1" applyFill="1" applyBorder="1" applyAlignment="1" applyProtection="1">
      <alignment horizontal="center" vertical="center" wrapText="1"/>
      <protection hidden="1"/>
    </xf>
    <xf numFmtId="0" fontId="17" fillId="6" borderId="0" xfId="0" applyFont="1" applyFill="1" applyBorder="1" applyAlignment="1" applyProtection="1">
      <alignment horizontal="center" vertical="center" wrapText="1"/>
      <protection hidden="1"/>
    </xf>
    <xf numFmtId="0" fontId="17" fillId="6" borderId="15" xfId="0" applyFont="1" applyFill="1" applyBorder="1" applyAlignment="1" applyProtection="1">
      <alignment horizontal="center" vertical="center" wrapText="1"/>
      <protection hidden="1"/>
    </xf>
    <xf numFmtId="3" fontId="0" fillId="5" borderId="9" xfId="0" applyNumberFormat="1" applyFill="1" applyBorder="1" applyAlignment="1" applyProtection="1">
      <alignment horizontal="center" vertical="center" wrapText="1"/>
      <protection hidden="1"/>
    </xf>
    <xf numFmtId="0" fontId="0" fillId="5" borderId="50" xfId="0" applyFill="1" applyBorder="1" applyProtection="1">
      <protection hidden="1"/>
    </xf>
    <xf numFmtId="0" fontId="1" fillId="3" borderId="56" xfId="0" applyFont="1" applyFill="1" applyBorder="1" applyAlignment="1" applyProtection="1">
      <alignment horizontal="center" vertical="center"/>
      <protection hidden="1"/>
    </xf>
    <xf numFmtId="0" fontId="1" fillId="3" borderId="57" xfId="0" applyFont="1" applyFill="1" applyBorder="1" applyAlignment="1" applyProtection="1">
      <alignment horizontal="center" vertical="center"/>
      <protection hidden="1"/>
    </xf>
    <xf numFmtId="0" fontId="18" fillId="4" borderId="90" xfId="0" applyFont="1" applyFill="1" applyBorder="1" applyAlignment="1" applyProtection="1">
      <alignment horizontal="center" vertical="center"/>
      <protection hidden="1"/>
    </xf>
    <xf numFmtId="0" fontId="18" fillId="4" borderId="91" xfId="0" applyFont="1" applyFill="1" applyBorder="1" applyAlignment="1" applyProtection="1">
      <alignment horizontal="center" vertical="center"/>
      <protection hidden="1"/>
    </xf>
    <xf numFmtId="3" fontId="0" fillId="5" borderId="58" xfId="0" applyNumberFormat="1" applyFill="1" applyBorder="1" applyAlignment="1" applyProtection="1">
      <alignment horizontal="center" vertical="center" wrapText="1"/>
      <protection hidden="1"/>
    </xf>
    <xf numFmtId="0" fontId="0" fillId="5" borderId="59" xfId="0" applyFill="1" applyBorder="1" applyProtection="1">
      <protection hidden="1"/>
    </xf>
    <xf numFmtId="3" fontId="4" fillId="5" borderId="73" xfId="0" applyNumberFormat="1" applyFont="1" applyFill="1" applyBorder="1" applyAlignment="1" applyProtection="1">
      <alignment horizontal="center" vertical="center" wrapText="1"/>
      <protection locked="0"/>
    </xf>
    <xf numFmtId="3" fontId="4" fillId="5" borderId="36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1" xfId="0" applyFont="1" applyFill="1" applyBorder="1" applyAlignment="1" applyProtection="1">
      <alignment horizontal="center" vertical="center"/>
      <protection locked="0"/>
    </xf>
    <xf numFmtId="0" fontId="4" fillId="2" borderId="36" xfId="0" applyFont="1" applyFill="1" applyBorder="1" applyAlignment="1" applyProtection="1">
      <alignment horizontal="center" vertical="center"/>
      <protection locked="0"/>
    </xf>
    <xf numFmtId="0" fontId="4" fillId="2" borderId="27" xfId="0" applyFont="1" applyFill="1" applyBorder="1" applyAlignment="1" applyProtection="1">
      <alignment horizontal="center" vertical="center"/>
      <protection locked="0"/>
    </xf>
    <xf numFmtId="3" fontId="4" fillId="2" borderId="69" xfId="0" applyNumberFormat="1" applyFont="1" applyFill="1" applyBorder="1" applyAlignment="1" applyProtection="1">
      <alignment horizontal="center" vertical="center"/>
      <protection locked="0"/>
    </xf>
    <xf numFmtId="3" fontId="4" fillId="2" borderId="22" xfId="0" applyNumberFormat="1" applyFont="1" applyFill="1" applyBorder="1" applyAlignment="1" applyProtection="1">
      <alignment horizontal="center" vertical="center"/>
      <protection locked="0"/>
    </xf>
    <xf numFmtId="3" fontId="4" fillId="2" borderId="30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hidden="1"/>
    </xf>
    <xf numFmtId="0" fontId="4" fillId="2" borderId="1" xfId="0" applyFont="1" applyFill="1" applyBorder="1" applyAlignment="1" applyProtection="1">
      <alignment horizontal="center" vertical="center" wrapText="1"/>
      <protection hidden="1"/>
    </xf>
    <xf numFmtId="0" fontId="4" fillId="2" borderId="70" xfId="0" applyFont="1" applyFill="1" applyBorder="1" applyAlignment="1" applyProtection="1">
      <alignment horizontal="center" vertical="center" wrapText="1"/>
      <protection hidden="1"/>
    </xf>
    <xf numFmtId="0" fontId="4" fillId="2" borderId="71" xfId="0" applyFont="1" applyFill="1" applyBorder="1" applyAlignment="1" applyProtection="1">
      <alignment horizontal="center" vertical="center" wrapText="1"/>
      <protection hidden="1"/>
    </xf>
    <xf numFmtId="0" fontId="4" fillId="2" borderId="47" xfId="0" applyFont="1" applyFill="1" applyBorder="1" applyAlignment="1" applyProtection="1">
      <alignment horizontal="center" vertical="center" wrapText="1"/>
      <protection hidden="1"/>
    </xf>
    <xf numFmtId="0" fontId="4" fillId="2" borderId="72" xfId="0" applyFont="1" applyFill="1" applyBorder="1" applyAlignment="1" applyProtection="1">
      <alignment horizontal="center" vertical="center" wrapText="1"/>
      <protection hidden="1"/>
    </xf>
    <xf numFmtId="3" fontId="4" fillId="5" borderId="2" xfId="0" applyNumberFormat="1" applyFont="1" applyFill="1" applyBorder="1" applyAlignment="1" applyProtection="1">
      <alignment horizontal="center" vertical="center" wrapText="1"/>
      <protection locked="0"/>
    </xf>
    <xf numFmtId="3" fontId="4" fillId="6" borderId="2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2" xfId="0" applyNumberFormat="1" applyFont="1" applyFill="1" applyBorder="1" applyAlignment="1" applyProtection="1">
      <alignment horizontal="center" vertical="center"/>
      <protection locked="0"/>
    </xf>
    <xf numFmtId="0" fontId="0" fillId="2" borderId="65" xfId="0" applyFill="1" applyBorder="1" applyAlignment="1" applyProtection="1">
      <alignment horizontal="center" vertical="center" wrapText="1"/>
      <protection hidden="1"/>
    </xf>
    <xf numFmtId="0" fontId="0" fillId="2" borderId="66" xfId="0" applyFill="1" applyBorder="1" applyProtection="1">
      <protection hidden="1"/>
    </xf>
    <xf numFmtId="0" fontId="0" fillId="2" borderId="67" xfId="0" applyFill="1" applyBorder="1" applyAlignment="1" applyProtection="1">
      <alignment horizontal="center" vertical="center" wrapText="1"/>
      <protection hidden="1"/>
    </xf>
    <xf numFmtId="0" fontId="0" fillId="2" borderId="68" xfId="0" applyFill="1" applyBorder="1" applyProtection="1">
      <protection hidden="1"/>
    </xf>
    <xf numFmtId="3" fontId="16" fillId="5" borderId="28" xfId="0" applyNumberFormat="1" applyFont="1" applyFill="1" applyBorder="1" applyAlignment="1" applyProtection="1">
      <alignment horizontal="center" vertical="center"/>
      <protection locked="0"/>
    </xf>
    <xf numFmtId="3" fontId="16" fillId="5" borderId="54" xfId="0" applyNumberFormat="1" applyFont="1" applyFill="1" applyBorder="1" applyAlignment="1" applyProtection="1">
      <alignment horizontal="center" vertical="center"/>
      <protection locked="0"/>
    </xf>
    <xf numFmtId="0" fontId="4" fillId="2" borderId="21" xfId="0" applyFont="1" applyFill="1" applyBorder="1" applyAlignment="1" applyProtection="1">
      <alignment horizontal="center" vertical="center"/>
      <protection hidden="1"/>
    </xf>
    <xf numFmtId="0" fontId="4" fillId="2" borderId="36" xfId="0" applyFont="1" applyFill="1" applyBorder="1" applyAlignment="1" applyProtection="1">
      <alignment horizontal="center" vertical="center"/>
      <protection hidden="1"/>
    </xf>
    <xf numFmtId="0" fontId="4" fillId="2" borderId="27" xfId="0" applyFont="1" applyFill="1" applyBorder="1" applyAlignment="1" applyProtection="1">
      <alignment horizontal="center" vertical="center"/>
      <protection hidden="1"/>
    </xf>
    <xf numFmtId="3" fontId="12" fillId="2" borderId="2" xfId="0" applyNumberFormat="1" applyFont="1" applyFill="1" applyBorder="1" applyAlignment="1" applyProtection="1">
      <alignment horizontal="center" vertical="center" wrapText="1"/>
      <protection hidden="1"/>
    </xf>
    <xf numFmtId="3" fontId="4" fillId="5" borderId="2" xfId="0" applyNumberFormat="1" applyFont="1" applyFill="1" applyBorder="1" applyAlignment="1" applyProtection="1">
      <alignment horizontal="center" vertical="center" wrapText="1"/>
      <protection hidden="1"/>
    </xf>
    <xf numFmtId="3" fontId="4" fillId="6" borderId="2" xfId="0" applyNumberFormat="1" applyFont="1" applyFill="1" applyBorder="1" applyAlignment="1" applyProtection="1">
      <alignment horizontal="center" vertical="center" wrapText="1"/>
      <protection hidden="1"/>
    </xf>
    <xf numFmtId="0" fontId="4" fillId="4" borderId="63" xfId="0" applyFont="1" applyFill="1" applyBorder="1" applyAlignment="1" applyProtection="1">
      <alignment horizontal="center" vertical="center"/>
      <protection locked="0"/>
    </xf>
    <xf numFmtId="0" fontId="4" fillId="4" borderId="47" xfId="0" applyFont="1" applyFill="1" applyBorder="1" applyAlignment="1" applyProtection="1">
      <alignment horizontal="center" vertical="center"/>
      <protection locked="0"/>
    </xf>
    <xf numFmtId="0" fontId="4" fillId="4" borderId="80" xfId="0" applyFont="1" applyFill="1" applyBorder="1" applyAlignment="1" applyProtection="1">
      <alignment horizontal="center" vertical="center"/>
      <protection locked="0"/>
    </xf>
    <xf numFmtId="3" fontId="0" fillId="0" borderId="21" xfId="0" applyNumberFormat="1" applyBorder="1" applyAlignment="1" applyProtection="1">
      <alignment horizontal="left" vertical="center"/>
      <protection hidden="1"/>
    </xf>
    <xf numFmtId="0" fontId="0" fillId="0" borderId="36" xfId="0" applyBorder="1" applyProtection="1">
      <protection hidden="1"/>
    </xf>
    <xf numFmtId="0" fontId="0" fillId="0" borderId="27" xfId="0" applyBorder="1" applyProtection="1">
      <protection hidden="1"/>
    </xf>
    <xf numFmtId="1" fontId="0" fillId="0" borderId="21" xfId="0" applyNumberFormat="1" applyBorder="1" applyAlignment="1" applyProtection="1">
      <alignment horizontal="center" vertical="center"/>
      <protection hidden="1"/>
    </xf>
    <xf numFmtId="0" fontId="0" fillId="2" borderId="21" xfId="0" applyFill="1" applyBorder="1" applyAlignment="1" applyProtection="1">
      <alignment horizontal="left" vertical="center"/>
      <protection hidden="1"/>
    </xf>
    <xf numFmtId="0" fontId="0" fillId="2" borderId="36" xfId="0" applyFill="1" applyBorder="1" applyAlignment="1" applyProtection="1">
      <alignment horizontal="left" vertical="center"/>
      <protection hidden="1"/>
    </xf>
    <xf numFmtId="0" fontId="0" fillId="2" borderId="27" xfId="0" applyFill="1" applyBorder="1" applyAlignment="1" applyProtection="1">
      <alignment horizontal="left" vertical="center"/>
      <protection hidden="1"/>
    </xf>
    <xf numFmtId="0" fontId="0" fillId="2" borderId="2" xfId="0" applyFill="1" applyBorder="1" applyAlignment="1" applyProtection="1">
      <alignment horizontal="left" vertical="center"/>
      <protection hidden="1"/>
    </xf>
    <xf numFmtId="0" fontId="0" fillId="9" borderId="21" xfId="0" applyFill="1" applyBorder="1" applyAlignment="1" applyProtection="1">
      <alignment horizontal="center" vertical="center"/>
      <protection hidden="1"/>
    </xf>
    <xf numFmtId="0" fontId="0" fillId="9" borderId="36" xfId="0" applyFill="1" applyBorder="1" applyAlignment="1" applyProtection="1">
      <alignment horizontal="center" vertical="center"/>
      <protection hidden="1"/>
    </xf>
    <xf numFmtId="0" fontId="0" fillId="9" borderId="27" xfId="0" applyFill="1" applyBorder="1" applyAlignment="1" applyProtection="1">
      <alignment horizontal="center" vertical="center"/>
      <protection hidden="1"/>
    </xf>
    <xf numFmtId="0" fontId="0" fillId="9" borderId="82" xfId="0" applyFill="1" applyBorder="1" applyAlignment="1" applyProtection="1">
      <alignment horizontal="center" vertical="center" wrapText="1"/>
      <protection hidden="1"/>
    </xf>
    <xf numFmtId="0" fontId="0" fillId="9" borderId="84" xfId="0" applyFill="1" applyBorder="1" applyAlignment="1" applyProtection="1">
      <alignment horizontal="center" vertical="center" wrapText="1"/>
      <protection hidden="1"/>
    </xf>
    <xf numFmtId="0" fontId="0" fillId="9" borderId="85" xfId="0" applyFill="1" applyBorder="1" applyAlignment="1" applyProtection="1">
      <alignment horizontal="center" vertical="center" wrapText="1"/>
      <protection hidden="1"/>
    </xf>
    <xf numFmtId="0" fontId="0" fillId="9" borderId="63" xfId="0" applyFill="1" applyBorder="1" applyAlignment="1" applyProtection="1">
      <alignment horizontal="center" vertical="center" wrapText="1"/>
      <protection hidden="1"/>
    </xf>
    <xf numFmtId="0" fontId="0" fillId="9" borderId="47" xfId="0" applyFill="1" applyBorder="1" applyAlignment="1" applyProtection="1">
      <alignment horizontal="center" vertical="center" wrapText="1"/>
      <protection hidden="1"/>
    </xf>
    <xf numFmtId="0" fontId="0" fillId="9" borderId="64" xfId="0" applyFill="1" applyBorder="1" applyAlignment="1" applyProtection="1">
      <alignment horizontal="center" vertical="center" wrapText="1"/>
      <protection hidden="1"/>
    </xf>
    <xf numFmtId="0" fontId="1" fillId="2" borderId="21" xfId="0" applyFont="1" applyFill="1" applyBorder="1" applyAlignment="1" applyProtection="1">
      <alignment horizontal="left" vertical="center"/>
      <protection hidden="1"/>
    </xf>
    <xf numFmtId="0" fontId="1" fillId="2" borderId="27" xfId="0" applyFont="1" applyFill="1" applyBorder="1" applyAlignment="1" applyProtection="1">
      <alignment horizontal="left" vertical="center"/>
      <protection hidden="1"/>
    </xf>
    <xf numFmtId="0" fontId="0" fillId="0" borderId="21" xfId="0" applyBorder="1" applyAlignment="1" applyProtection="1">
      <alignment horizontal="center" vertical="center"/>
      <protection hidden="1"/>
    </xf>
    <xf numFmtId="0" fontId="0" fillId="0" borderId="36" xfId="0" applyBorder="1" applyAlignment="1" applyProtection="1">
      <alignment horizontal="center" vertical="center"/>
      <protection hidden="1"/>
    </xf>
    <xf numFmtId="0" fontId="0" fillId="0" borderId="27" xfId="0" applyBorder="1" applyAlignment="1" applyProtection="1">
      <alignment horizontal="center" vertical="center"/>
      <protection hidden="1"/>
    </xf>
    <xf numFmtId="0" fontId="0" fillId="0" borderId="21" xfId="0" applyNumberFormat="1" applyBorder="1" applyAlignment="1" applyProtection="1">
      <alignment horizontal="center" vertical="center"/>
      <protection hidden="1"/>
    </xf>
    <xf numFmtId="0" fontId="0" fillId="0" borderId="27" xfId="0" applyNumberFormat="1" applyBorder="1" applyAlignment="1" applyProtection="1">
      <alignment horizontal="center" vertical="center"/>
      <protection hidden="1"/>
    </xf>
    <xf numFmtId="49" fontId="4" fillId="2" borderId="2" xfId="0" applyNumberFormat="1" applyFont="1" applyFill="1" applyBorder="1" applyAlignment="1" applyProtection="1">
      <alignment horizontal="center" vertical="center"/>
      <protection hidden="1"/>
    </xf>
    <xf numFmtId="0" fontId="16" fillId="0" borderId="0" xfId="0" applyFont="1" applyAlignment="1" applyProtection="1">
      <alignment horizontal="center" wrapText="1"/>
      <protection hidden="1"/>
    </xf>
    <xf numFmtId="0" fontId="4" fillId="2" borderId="87" xfId="0" applyFont="1" applyFill="1" applyBorder="1" applyAlignment="1" applyProtection="1">
      <alignment horizontal="center" vertical="center" wrapText="1"/>
      <protection hidden="1"/>
    </xf>
    <xf numFmtId="0" fontId="4" fillId="2" borderId="88" xfId="0" applyFont="1" applyFill="1" applyBorder="1" applyAlignment="1" applyProtection="1">
      <alignment horizontal="center" vertical="center" wrapText="1"/>
      <protection hidden="1"/>
    </xf>
    <xf numFmtId="0" fontId="4" fillId="2" borderId="16" xfId="0" applyFont="1" applyFill="1" applyBorder="1" applyAlignment="1" applyProtection="1">
      <alignment horizontal="center" vertical="center" wrapText="1"/>
      <protection hidden="1"/>
    </xf>
    <xf numFmtId="0" fontId="4" fillId="2" borderId="5" xfId="0" applyFont="1" applyFill="1" applyBorder="1" applyAlignment="1" applyProtection="1">
      <alignment horizontal="center" vertical="center" wrapText="1"/>
      <protection hidden="1"/>
    </xf>
    <xf numFmtId="0" fontId="4" fillId="2" borderId="17" xfId="0" applyFont="1" applyFill="1" applyBorder="1" applyAlignment="1" applyProtection="1">
      <alignment horizontal="center" vertical="center" wrapText="1"/>
      <protection hidden="1"/>
    </xf>
    <xf numFmtId="0" fontId="4" fillId="2" borderId="74" xfId="0" applyFont="1" applyFill="1" applyBorder="1" applyAlignment="1" applyProtection="1">
      <alignment horizontal="center" vertical="center" wrapText="1"/>
      <protection hidden="1"/>
    </xf>
    <xf numFmtId="0" fontId="4" fillId="2" borderId="63" xfId="0" applyFont="1" applyFill="1" applyBorder="1" applyAlignment="1" applyProtection="1">
      <alignment horizontal="center" vertical="center" wrapText="1"/>
      <protection hidden="1"/>
    </xf>
    <xf numFmtId="0" fontId="21" fillId="0" borderId="89" xfId="0" applyFont="1" applyBorder="1" applyAlignment="1" applyProtection="1">
      <alignment horizontal="left" vertical="center" wrapText="1"/>
      <protection locked="0"/>
    </xf>
    <xf numFmtId="2" fontId="0" fillId="0" borderId="16" xfId="0" applyNumberFormat="1" applyBorder="1" applyAlignment="1" applyProtection="1">
      <alignment horizontal="center" vertical="center" wrapText="1"/>
      <protection hidden="1"/>
    </xf>
    <xf numFmtId="2" fontId="0" fillId="0" borderId="17" xfId="0" applyNumberFormat="1" applyBorder="1" applyAlignment="1" applyProtection="1">
      <alignment horizontal="center" vertical="center" wrapText="1"/>
      <protection hidden="1"/>
    </xf>
    <xf numFmtId="2" fontId="0" fillId="0" borderId="5" xfId="0" applyNumberFormat="1" applyBorder="1" applyAlignment="1" applyProtection="1">
      <alignment horizontal="center" vertical="center" wrapText="1"/>
      <protection hidden="1"/>
    </xf>
    <xf numFmtId="0" fontId="4" fillId="2" borderId="86" xfId="0" applyFont="1" applyFill="1" applyBorder="1" applyAlignment="1" applyProtection="1">
      <alignment horizontal="center" vertical="center"/>
      <protection hidden="1"/>
    </xf>
    <xf numFmtId="0" fontId="7" fillId="2" borderId="2" xfId="0" applyFont="1" applyFill="1" applyBorder="1" applyAlignment="1" applyProtection="1">
      <alignment horizontal="center" vertical="center" wrapText="1"/>
      <protection hidden="1"/>
    </xf>
    <xf numFmtId="0" fontId="0" fillId="0" borderId="1" xfId="0" applyBorder="1" applyProtection="1">
      <protection hidden="1"/>
    </xf>
    <xf numFmtId="0" fontId="0" fillId="0" borderId="14" xfId="0" applyBorder="1" applyProtection="1">
      <protection hidden="1"/>
    </xf>
    <xf numFmtId="0" fontId="0" fillId="0" borderId="13" xfId="0" applyBorder="1" applyProtection="1">
      <protection hidden="1"/>
    </xf>
    <xf numFmtId="0" fontId="0" fillId="0" borderId="8" xfId="0" applyBorder="1" applyProtection="1">
      <protection hidden="1"/>
    </xf>
    <xf numFmtId="0" fontId="0" fillId="0" borderId="7" xfId="0" applyBorder="1" applyProtection="1">
      <protection hidden="1"/>
    </xf>
    <xf numFmtId="0" fontId="0" fillId="0" borderId="47" xfId="0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left" vertical="top" wrapText="1"/>
      <protection hidden="1"/>
    </xf>
    <xf numFmtId="0" fontId="0" fillId="0" borderId="0" xfId="0" applyAlignment="1" applyProtection="1">
      <alignment horizontal="left" vertical="top" wrapText="1"/>
      <protection hidden="1"/>
    </xf>
    <xf numFmtId="0" fontId="0" fillId="4" borderId="108" xfId="0" applyFill="1" applyBorder="1" applyAlignment="1" applyProtection="1">
      <alignment horizontal="center" vertical="center" wrapText="1"/>
      <protection locked="0"/>
    </xf>
    <xf numFmtId="0" fontId="0" fillId="4" borderId="29" xfId="0" applyFill="1" applyBorder="1" applyAlignment="1" applyProtection="1">
      <alignment horizontal="center" vertical="center" wrapText="1"/>
      <protection locked="0"/>
    </xf>
    <xf numFmtId="0" fontId="0" fillId="0" borderId="20" xfId="0" applyBorder="1" applyAlignment="1">
      <alignment horizontal="center"/>
    </xf>
    <xf numFmtId="0" fontId="0" fillId="0" borderId="106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04" xfId="0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43" xfId="0" applyBorder="1" applyAlignment="1">
      <alignment horizontal="center"/>
    </xf>
  </cellXfs>
  <cellStyles count="3">
    <cellStyle name="Navadno" xfId="0" builtinId="0"/>
    <cellStyle name="Navadno 2" xfId="2" xr:uid="{00000000-0005-0000-0000-000001000000}"/>
    <cellStyle name="Odstotek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fitToPage="1"/>
  </sheetPr>
  <dimension ref="A1:AY90"/>
  <sheetViews>
    <sheetView showGridLines="0" showRowColHeaders="0" showZeros="0" tabSelected="1" zoomScale="95" workbookViewId="0">
      <selection activeCell="D5" sqref="D5:E5"/>
    </sheetView>
  </sheetViews>
  <sheetFormatPr defaultColWidth="9.140625" defaultRowHeight="12.75" x14ac:dyDescent="0.2"/>
  <cols>
    <col min="1" max="1" width="7.85546875" style="6" customWidth="1"/>
    <col min="2" max="2" width="58.85546875" style="6" customWidth="1"/>
    <col min="3" max="4" width="9" style="6" customWidth="1"/>
    <col min="5" max="17" width="23.5703125" style="8" customWidth="1"/>
    <col min="18" max="19" width="9.140625" style="33"/>
    <col min="20" max="20" width="9.140625" style="33" hidden="1" customWidth="1"/>
    <col min="21" max="23" width="0" style="33" hidden="1" customWidth="1"/>
    <col min="24" max="24" width="0" style="32" hidden="1" customWidth="1"/>
    <col min="25" max="45" width="0" style="33" hidden="1" customWidth="1"/>
    <col min="46" max="51" width="9.140625" style="33"/>
    <col min="52" max="16384" width="9.140625" style="6"/>
  </cols>
  <sheetData>
    <row r="1" spans="1:51" ht="15.75" x14ac:dyDescent="0.2">
      <c r="B1" s="7" t="s">
        <v>75</v>
      </c>
      <c r="T1" s="34" t="s">
        <v>61</v>
      </c>
    </row>
    <row r="2" spans="1:51" ht="15.75" x14ac:dyDescent="0.2">
      <c r="B2" s="7"/>
      <c r="T2" s="35">
        <v>2009</v>
      </c>
    </row>
    <row r="3" spans="1:51" ht="15" customHeight="1" x14ac:dyDescent="0.2">
      <c r="B3" s="285" t="s">
        <v>7</v>
      </c>
      <c r="C3" s="286"/>
      <c r="D3" s="287" t="s">
        <v>184</v>
      </c>
      <c r="E3" s="288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T3" s="35">
        <v>2010</v>
      </c>
    </row>
    <row r="4" spans="1:51" ht="15" customHeight="1" x14ac:dyDescent="0.2">
      <c r="B4" s="285" t="s">
        <v>8</v>
      </c>
      <c r="C4" s="285"/>
      <c r="D4" s="289" t="s">
        <v>185</v>
      </c>
      <c r="E4" s="290"/>
      <c r="F4" s="290"/>
      <c r="G4" s="290"/>
      <c r="H4" s="290"/>
      <c r="I4" s="290"/>
      <c r="J4" s="290"/>
      <c r="K4" s="291"/>
      <c r="L4" s="32"/>
      <c r="M4" s="33"/>
      <c r="N4" s="33"/>
      <c r="O4" s="33"/>
      <c r="P4" s="33"/>
      <c r="Q4" s="33"/>
      <c r="T4" s="35">
        <v>2011</v>
      </c>
    </row>
    <row r="5" spans="1:51" ht="15" customHeight="1" x14ac:dyDescent="0.2">
      <c r="B5" s="12" t="s">
        <v>62</v>
      </c>
      <c r="C5" s="9"/>
      <c r="D5" s="296">
        <v>2024</v>
      </c>
      <c r="E5" s="297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T5" s="35">
        <v>2012</v>
      </c>
    </row>
    <row r="6" spans="1:51" x14ac:dyDescent="0.2">
      <c r="B6" s="14"/>
      <c r="C6" s="14"/>
      <c r="D6" s="14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T6" s="35">
        <v>2013</v>
      </c>
    </row>
    <row r="7" spans="1:51" s="17" customFormat="1" ht="35.1" customHeight="1" x14ac:dyDescent="0.2">
      <c r="A7" s="16" t="s">
        <v>131</v>
      </c>
      <c r="B7" s="292" t="s">
        <v>13</v>
      </c>
      <c r="C7" s="293"/>
      <c r="D7" s="293"/>
      <c r="E7" s="294" t="str">
        <f>"OSNOVNA PLAČA 
" &amp; "december " &amp; D5-1 &amp; "
(2. odst. 28. člena KPJS)"</f>
        <v>OSNOVNA PLAČA 
december 2023
(2. odst. 28. člena KPJS)</v>
      </c>
      <c r="F7" s="280" t="s">
        <v>114</v>
      </c>
      <c r="G7" s="281"/>
      <c r="H7" s="281"/>
      <c r="I7" s="281"/>
      <c r="J7" s="281"/>
      <c r="K7" s="281"/>
      <c r="L7" s="281"/>
      <c r="M7" s="281"/>
      <c r="N7" s="281"/>
      <c r="O7" s="281"/>
      <c r="P7" s="281"/>
      <c r="Q7" s="282"/>
      <c r="R7" s="36"/>
      <c r="S7" s="36"/>
      <c r="T7" s="35">
        <v>2014</v>
      </c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</row>
    <row r="8" spans="1:51" ht="35.1" customHeight="1" thickBot="1" x14ac:dyDescent="0.25">
      <c r="A8" s="18" t="s">
        <v>132</v>
      </c>
      <c r="B8" s="225" t="s">
        <v>2</v>
      </c>
      <c r="C8" s="19" t="s">
        <v>11</v>
      </c>
      <c r="D8" s="20" t="s">
        <v>12</v>
      </c>
      <c r="E8" s="295"/>
      <c r="F8" s="21" t="s">
        <v>186</v>
      </c>
      <c r="G8" s="21" t="s">
        <v>187</v>
      </c>
      <c r="H8" s="21" t="s">
        <v>188</v>
      </c>
      <c r="I8" s="21" t="s">
        <v>189</v>
      </c>
      <c r="J8" s="22" t="s">
        <v>190</v>
      </c>
      <c r="K8" s="21" t="s">
        <v>191</v>
      </c>
      <c r="L8" s="21" t="s">
        <v>40</v>
      </c>
      <c r="M8" s="21" t="s">
        <v>41</v>
      </c>
      <c r="N8" s="21" t="s">
        <v>42</v>
      </c>
      <c r="O8" s="21" t="s">
        <v>43</v>
      </c>
      <c r="P8" s="22" t="s">
        <v>44</v>
      </c>
      <c r="Q8" s="21" t="s">
        <v>45</v>
      </c>
      <c r="T8" s="35">
        <v>2015</v>
      </c>
    </row>
    <row r="9" spans="1:51" s="29" customFormat="1" ht="13.5" thickTop="1" x14ac:dyDescent="0.2">
      <c r="A9" s="23">
        <v>0</v>
      </c>
      <c r="B9" s="226">
        <v>1</v>
      </c>
      <c r="C9" s="24">
        <v>2</v>
      </c>
      <c r="D9" s="25">
        <v>3</v>
      </c>
      <c r="E9" s="26">
        <v>5</v>
      </c>
      <c r="F9" s="27">
        <v>6</v>
      </c>
      <c r="G9" s="28">
        <v>7</v>
      </c>
      <c r="H9" s="28">
        <v>8</v>
      </c>
      <c r="I9" s="28">
        <v>9</v>
      </c>
      <c r="J9" s="28">
        <v>10</v>
      </c>
      <c r="K9" s="28">
        <v>11</v>
      </c>
      <c r="L9" s="27">
        <v>6</v>
      </c>
      <c r="M9" s="28">
        <v>7</v>
      </c>
      <c r="N9" s="28">
        <v>8</v>
      </c>
      <c r="O9" s="28">
        <v>9</v>
      </c>
      <c r="P9" s="28">
        <v>10</v>
      </c>
      <c r="Q9" s="28">
        <v>11</v>
      </c>
      <c r="R9" s="37"/>
      <c r="S9" s="37"/>
      <c r="T9" s="35">
        <v>2016</v>
      </c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7"/>
      <c r="AO9" s="37"/>
      <c r="AP9" s="37"/>
      <c r="AQ9" s="37"/>
      <c r="AR9" s="37"/>
      <c r="AS9" s="37"/>
      <c r="AT9" s="37"/>
      <c r="AU9" s="37"/>
      <c r="AV9" s="37"/>
      <c r="AW9" s="37"/>
      <c r="AX9" s="37"/>
      <c r="AY9" s="37"/>
    </row>
    <row r="10" spans="1:51" ht="24.75" customHeight="1" x14ac:dyDescent="0.2">
      <c r="A10" s="30">
        <v>1</v>
      </c>
      <c r="B10" s="224" t="s">
        <v>214</v>
      </c>
      <c r="C10" s="1" t="s">
        <v>181</v>
      </c>
      <c r="D10" s="2">
        <v>20</v>
      </c>
      <c r="E10" s="3">
        <v>1000</v>
      </c>
      <c r="F10" s="3">
        <v>1000</v>
      </c>
      <c r="G10" s="3">
        <v>1000</v>
      </c>
      <c r="H10" s="3">
        <v>1200</v>
      </c>
      <c r="I10" s="3">
        <v>1200</v>
      </c>
      <c r="J10" s="3">
        <v>1200</v>
      </c>
      <c r="K10" s="3">
        <v>1200</v>
      </c>
      <c r="L10" s="3">
        <v>1200</v>
      </c>
      <c r="M10" s="3">
        <v>1200</v>
      </c>
      <c r="N10" s="3">
        <v>1200</v>
      </c>
      <c r="O10" s="3">
        <v>1200</v>
      </c>
      <c r="P10" s="3">
        <v>1200</v>
      </c>
      <c r="Q10" s="3">
        <v>1200</v>
      </c>
      <c r="T10" s="35">
        <v>2017</v>
      </c>
    </row>
    <row r="11" spans="1:51" ht="24.75" customHeight="1" x14ac:dyDescent="0.2">
      <c r="A11" s="30">
        <v>2</v>
      </c>
      <c r="B11" s="224" t="s">
        <v>215</v>
      </c>
      <c r="C11" s="1" t="s">
        <v>183</v>
      </c>
      <c r="D11" s="4">
        <v>40</v>
      </c>
      <c r="E11" s="5">
        <v>2000</v>
      </c>
      <c r="F11" s="5">
        <v>1900</v>
      </c>
      <c r="G11" s="5">
        <v>2000</v>
      </c>
      <c r="H11" s="5">
        <v>2000</v>
      </c>
      <c r="I11" s="5">
        <v>2000</v>
      </c>
      <c r="J11" s="5">
        <v>2000</v>
      </c>
      <c r="K11" s="5">
        <v>2000</v>
      </c>
      <c r="L11" s="5">
        <v>2000</v>
      </c>
      <c r="M11" s="5">
        <v>2000</v>
      </c>
      <c r="N11" s="5">
        <v>2000</v>
      </c>
      <c r="O11" s="5">
        <v>2000</v>
      </c>
      <c r="P11" s="5">
        <v>2400</v>
      </c>
      <c r="Q11" s="5">
        <v>2400</v>
      </c>
      <c r="T11" s="35">
        <v>2018</v>
      </c>
    </row>
    <row r="12" spans="1:51" ht="24.75" customHeight="1" x14ac:dyDescent="0.2">
      <c r="A12" s="30">
        <v>3</v>
      </c>
      <c r="B12" s="224" t="s">
        <v>133</v>
      </c>
      <c r="C12" s="1" t="s">
        <v>212</v>
      </c>
      <c r="D12" s="4">
        <v>48</v>
      </c>
      <c r="E12" s="5">
        <v>2500</v>
      </c>
      <c r="F12" s="5">
        <v>2500</v>
      </c>
      <c r="G12" s="5"/>
      <c r="H12" s="5"/>
      <c r="I12" s="5"/>
      <c r="J12" s="5"/>
      <c r="K12" s="5"/>
      <c r="L12" s="5"/>
      <c r="M12" s="5"/>
      <c r="N12" s="5">
        <v>1400</v>
      </c>
      <c r="O12" s="5"/>
      <c r="P12" s="5"/>
      <c r="Q12" s="5"/>
      <c r="T12" s="35">
        <v>2019</v>
      </c>
    </row>
    <row r="13" spans="1:51" ht="24.75" customHeight="1" x14ac:dyDescent="0.2">
      <c r="A13" s="30">
        <v>4</v>
      </c>
      <c r="B13" s="224" t="s">
        <v>134</v>
      </c>
      <c r="C13" s="1"/>
      <c r="D13" s="4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T13" s="35">
        <v>2020</v>
      </c>
    </row>
    <row r="14" spans="1:51" ht="24.75" customHeight="1" x14ac:dyDescent="0.2">
      <c r="A14" s="30">
        <v>5</v>
      </c>
      <c r="B14" s="224" t="s">
        <v>135</v>
      </c>
      <c r="C14" s="1"/>
      <c r="D14" s="4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T14" s="35">
        <v>2021</v>
      </c>
    </row>
    <row r="15" spans="1:51" ht="24.75" customHeight="1" x14ac:dyDescent="0.2">
      <c r="A15" s="30">
        <v>6</v>
      </c>
      <c r="B15" s="224" t="s">
        <v>136</v>
      </c>
      <c r="C15" s="1"/>
      <c r="D15" s="4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T15" s="35">
        <v>2022</v>
      </c>
    </row>
    <row r="16" spans="1:51" ht="24.75" customHeight="1" x14ac:dyDescent="0.2">
      <c r="A16" s="30">
        <v>7</v>
      </c>
      <c r="B16" s="224" t="s">
        <v>137</v>
      </c>
      <c r="C16" s="1" t="s">
        <v>85</v>
      </c>
      <c r="D16" s="4">
        <v>34</v>
      </c>
      <c r="E16" s="5">
        <v>1500</v>
      </c>
      <c r="G16" s="5">
        <v>1500</v>
      </c>
      <c r="H16" s="5">
        <v>1500</v>
      </c>
      <c r="I16" s="5">
        <v>1500</v>
      </c>
      <c r="J16" s="5">
        <v>1500</v>
      </c>
      <c r="K16" s="5">
        <v>1500</v>
      </c>
      <c r="L16" s="5">
        <v>1500</v>
      </c>
      <c r="M16" s="5">
        <v>1500</v>
      </c>
      <c r="N16" s="5">
        <v>1500</v>
      </c>
      <c r="O16" s="5">
        <v>1500</v>
      </c>
      <c r="P16" s="5">
        <v>1500</v>
      </c>
      <c r="Q16" s="5">
        <v>1500</v>
      </c>
      <c r="T16" s="35">
        <v>2023</v>
      </c>
    </row>
    <row r="17" spans="1:20" ht="24.75" customHeight="1" x14ac:dyDescent="0.2">
      <c r="A17" s="30">
        <v>8</v>
      </c>
      <c r="B17" s="224" t="s">
        <v>138</v>
      </c>
      <c r="C17" s="1"/>
      <c r="D17" s="4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T17" s="35">
        <v>2024</v>
      </c>
    </row>
    <row r="18" spans="1:20" ht="24.75" customHeight="1" x14ac:dyDescent="0.2">
      <c r="A18" s="30">
        <v>9</v>
      </c>
      <c r="B18" s="224" t="s">
        <v>139</v>
      </c>
      <c r="C18" s="1"/>
      <c r="D18" s="4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T18" s="35">
        <v>2025</v>
      </c>
    </row>
    <row r="19" spans="1:20" ht="24.75" customHeight="1" x14ac:dyDescent="0.2">
      <c r="A19" s="30">
        <v>10</v>
      </c>
      <c r="B19" s="224" t="s">
        <v>140</v>
      </c>
      <c r="C19" s="1"/>
      <c r="D19" s="4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T19" s="35">
        <v>2026</v>
      </c>
    </row>
    <row r="20" spans="1:20" ht="24.75" customHeight="1" x14ac:dyDescent="0.2">
      <c r="A20" s="30">
        <v>11</v>
      </c>
      <c r="B20" s="224" t="s">
        <v>141</v>
      </c>
      <c r="C20" s="1"/>
      <c r="D20" s="4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T20" s="35">
        <v>2027</v>
      </c>
    </row>
    <row r="21" spans="1:20" ht="24.75" customHeight="1" x14ac:dyDescent="0.2">
      <c r="A21" s="30">
        <v>12</v>
      </c>
      <c r="B21" s="224" t="s">
        <v>142</v>
      </c>
      <c r="C21" s="1"/>
      <c r="D21" s="4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T21" s="35">
        <v>2028</v>
      </c>
    </row>
    <row r="22" spans="1:20" ht="24.75" customHeight="1" x14ac:dyDescent="0.2">
      <c r="A22" s="30">
        <v>13</v>
      </c>
      <c r="B22" s="224" t="s">
        <v>143</v>
      </c>
      <c r="C22" s="1"/>
      <c r="D22" s="4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T22" s="35">
        <v>2024</v>
      </c>
    </row>
    <row r="23" spans="1:20" ht="24.75" customHeight="1" x14ac:dyDescent="0.2">
      <c r="A23" s="30">
        <v>14</v>
      </c>
      <c r="B23" s="224" t="s">
        <v>144</v>
      </c>
      <c r="C23" s="1"/>
      <c r="D23" s="4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T23" s="35">
        <v>2025</v>
      </c>
    </row>
    <row r="24" spans="1:20" ht="24.75" customHeight="1" x14ac:dyDescent="0.2">
      <c r="A24" s="30">
        <v>15</v>
      </c>
      <c r="B24" s="224" t="s">
        <v>145</v>
      </c>
      <c r="C24" s="1"/>
      <c r="D24" s="4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T24" s="35">
        <v>2026</v>
      </c>
    </row>
    <row r="25" spans="1:20" ht="24.75" customHeight="1" x14ac:dyDescent="0.2">
      <c r="A25" s="30">
        <v>16</v>
      </c>
      <c r="B25" s="224" t="s">
        <v>146</v>
      </c>
      <c r="C25" s="1"/>
      <c r="D25" s="4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T25" s="35">
        <v>2027</v>
      </c>
    </row>
    <row r="26" spans="1:20" ht="24.75" customHeight="1" x14ac:dyDescent="0.2">
      <c r="A26" s="30">
        <v>17</v>
      </c>
      <c r="B26" s="224" t="s">
        <v>147</v>
      </c>
      <c r="C26" s="1"/>
      <c r="D26" s="4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T26" s="35">
        <v>2028</v>
      </c>
    </row>
    <row r="27" spans="1:20" ht="24.75" customHeight="1" x14ac:dyDescent="0.2">
      <c r="A27" s="30">
        <v>18</v>
      </c>
      <c r="B27" s="224" t="s">
        <v>148</v>
      </c>
      <c r="C27" s="1"/>
      <c r="D27" s="4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T27" s="35">
        <v>2024</v>
      </c>
    </row>
    <row r="28" spans="1:20" ht="24.75" customHeight="1" x14ac:dyDescent="0.2">
      <c r="A28" s="30">
        <v>19</v>
      </c>
      <c r="B28" s="224" t="s">
        <v>149</v>
      </c>
      <c r="C28" s="1"/>
      <c r="D28" s="4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T28" s="35">
        <v>2025</v>
      </c>
    </row>
    <row r="29" spans="1:20" ht="24.75" customHeight="1" x14ac:dyDescent="0.2">
      <c r="A29" s="30">
        <v>20</v>
      </c>
      <c r="B29" s="224" t="s">
        <v>150</v>
      </c>
      <c r="C29" s="1"/>
      <c r="D29" s="4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T29" s="35">
        <v>2026</v>
      </c>
    </row>
    <row r="30" spans="1:20" ht="24.75" customHeight="1" x14ac:dyDescent="0.2">
      <c r="A30" s="30">
        <v>21</v>
      </c>
      <c r="B30" s="224" t="s">
        <v>151</v>
      </c>
      <c r="C30" s="1"/>
      <c r="D30" s="4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T30" s="35">
        <v>2027</v>
      </c>
    </row>
    <row r="31" spans="1:20" ht="24.75" customHeight="1" x14ac:dyDescent="0.2">
      <c r="A31" s="30">
        <v>22</v>
      </c>
      <c r="B31" s="224" t="s">
        <v>152</v>
      </c>
      <c r="C31" s="1"/>
      <c r="D31" s="4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T31" s="35">
        <v>2028</v>
      </c>
    </row>
    <row r="32" spans="1:20" ht="24.75" customHeight="1" x14ac:dyDescent="0.2">
      <c r="A32" s="30">
        <v>23</v>
      </c>
      <c r="B32" s="224" t="s">
        <v>153</v>
      </c>
      <c r="C32" s="1"/>
      <c r="D32" s="4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T32" s="35">
        <v>2024</v>
      </c>
    </row>
    <row r="33" spans="1:20" ht="24.75" customHeight="1" x14ac:dyDescent="0.2">
      <c r="A33" s="30">
        <v>24</v>
      </c>
      <c r="B33" s="224" t="s">
        <v>154</v>
      </c>
      <c r="C33" s="1"/>
      <c r="D33" s="4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T33" s="35">
        <v>2025</v>
      </c>
    </row>
    <row r="34" spans="1:20" ht="24.75" customHeight="1" x14ac:dyDescent="0.2">
      <c r="A34" s="30">
        <v>25</v>
      </c>
      <c r="B34" s="224" t="s">
        <v>155</v>
      </c>
      <c r="C34" s="1"/>
      <c r="D34" s="4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T34" s="35">
        <v>2026</v>
      </c>
    </row>
    <row r="35" spans="1:20" ht="24.75" customHeight="1" x14ac:dyDescent="0.2">
      <c r="A35" s="30">
        <v>26</v>
      </c>
      <c r="B35" s="224" t="s">
        <v>156</v>
      </c>
      <c r="C35" s="1"/>
      <c r="D35" s="4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T35" s="35">
        <v>2022</v>
      </c>
    </row>
    <row r="36" spans="1:20" ht="24.75" customHeight="1" x14ac:dyDescent="0.2">
      <c r="A36" s="30">
        <v>27</v>
      </c>
      <c r="B36" s="224" t="s">
        <v>157</v>
      </c>
      <c r="C36" s="1"/>
      <c r="D36" s="4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T36" s="35">
        <v>2023</v>
      </c>
    </row>
    <row r="37" spans="1:20" ht="24.75" customHeight="1" x14ac:dyDescent="0.2">
      <c r="A37" s="30">
        <v>28</v>
      </c>
      <c r="B37" s="224" t="s">
        <v>158</v>
      </c>
      <c r="C37" s="1"/>
      <c r="D37" s="4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T37" s="35">
        <v>2024</v>
      </c>
    </row>
    <row r="38" spans="1:20" ht="24.75" customHeight="1" x14ac:dyDescent="0.2">
      <c r="A38" s="30">
        <v>29</v>
      </c>
      <c r="B38" s="224" t="s">
        <v>159</v>
      </c>
      <c r="C38" s="1"/>
      <c r="D38" s="4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T38" s="35">
        <v>2025</v>
      </c>
    </row>
    <row r="39" spans="1:20" ht="24.75" customHeight="1" x14ac:dyDescent="0.2">
      <c r="A39" s="30">
        <v>30</v>
      </c>
      <c r="B39" s="224" t="s">
        <v>160</v>
      </c>
      <c r="C39" s="1"/>
      <c r="D39" s="4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T39" s="35">
        <v>2026</v>
      </c>
    </row>
    <row r="40" spans="1:20" ht="24.75" customHeight="1" x14ac:dyDescent="0.2">
      <c r="A40" s="30">
        <v>31</v>
      </c>
      <c r="B40" s="224" t="s">
        <v>161</v>
      </c>
      <c r="C40" s="1"/>
      <c r="D40" s="4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T40" s="35">
        <v>2027</v>
      </c>
    </row>
    <row r="41" spans="1:20" ht="24.75" customHeight="1" x14ac:dyDescent="0.2">
      <c r="A41" s="30">
        <v>32</v>
      </c>
      <c r="B41" s="224" t="s">
        <v>162</v>
      </c>
      <c r="C41" s="1"/>
      <c r="D41" s="4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T41" s="35">
        <v>2028</v>
      </c>
    </row>
    <row r="42" spans="1:20" ht="24.75" customHeight="1" x14ac:dyDescent="0.2">
      <c r="A42" s="30">
        <v>33</v>
      </c>
      <c r="B42" s="224" t="s">
        <v>163</v>
      </c>
      <c r="C42" s="1"/>
      <c r="D42" s="4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T42" s="35">
        <v>2024</v>
      </c>
    </row>
    <row r="43" spans="1:20" ht="24.75" customHeight="1" x14ac:dyDescent="0.2">
      <c r="A43" s="30">
        <v>34</v>
      </c>
      <c r="B43" s="224" t="s">
        <v>164</v>
      </c>
      <c r="C43" s="1"/>
      <c r="D43" s="4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T43" s="35">
        <v>2025</v>
      </c>
    </row>
    <row r="44" spans="1:20" ht="24.75" customHeight="1" x14ac:dyDescent="0.2">
      <c r="A44" s="30">
        <v>35</v>
      </c>
      <c r="B44" s="224" t="s">
        <v>165</v>
      </c>
      <c r="C44" s="1"/>
      <c r="D44" s="4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T44" s="35">
        <v>2026</v>
      </c>
    </row>
    <row r="45" spans="1:20" ht="24.75" customHeight="1" x14ac:dyDescent="0.2">
      <c r="A45" s="30">
        <v>36</v>
      </c>
      <c r="B45" s="224" t="s">
        <v>166</v>
      </c>
      <c r="C45" s="1"/>
      <c r="D45" s="4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T45" s="35">
        <v>2027</v>
      </c>
    </row>
    <row r="46" spans="1:20" ht="24.75" customHeight="1" x14ac:dyDescent="0.2">
      <c r="A46" s="30">
        <v>37</v>
      </c>
      <c r="B46" s="224" t="s">
        <v>167</v>
      </c>
      <c r="C46" s="1"/>
      <c r="D46" s="4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T46" s="35">
        <v>2028</v>
      </c>
    </row>
    <row r="47" spans="1:20" ht="24.75" customHeight="1" x14ac:dyDescent="0.2">
      <c r="A47" s="30">
        <v>38</v>
      </c>
      <c r="B47" s="224" t="s">
        <v>168</v>
      </c>
      <c r="C47" s="1"/>
      <c r="D47" s="4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T47" s="35">
        <v>2028</v>
      </c>
    </row>
    <row r="48" spans="1:20" ht="24.75" customHeight="1" x14ac:dyDescent="0.2">
      <c r="A48" s="30">
        <v>39</v>
      </c>
      <c r="B48" s="224" t="s">
        <v>169</v>
      </c>
      <c r="C48" s="1"/>
      <c r="D48" s="4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T48" s="35">
        <v>2028</v>
      </c>
    </row>
    <row r="49" spans="1:20" ht="24.75" customHeight="1" x14ac:dyDescent="0.2">
      <c r="A49" s="30">
        <v>40</v>
      </c>
      <c r="B49" s="224" t="s">
        <v>170</v>
      </c>
      <c r="C49" s="1"/>
      <c r="D49" s="4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T49" s="35">
        <v>2028</v>
      </c>
    </row>
    <row r="50" spans="1:20" ht="24.75" customHeight="1" x14ac:dyDescent="0.2">
      <c r="A50" s="30">
        <v>41</v>
      </c>
      <c r="B50" s="224" t="s">
        <v>171</v>
      </c>
      <c r="C50" s="1"/>
      <c r="D50" s="4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T50" s="35">
        <v>2028</v>
      </c>
    </row>
    <row r="51" spans="1:20" ht="24.75" customHeight="1" x14ac:dyDescent="0.2">
      <c r="A51" s="30">
        <v>42</v>
      </c>
      <c r="B51" s="224" t="s">
        <v>172</v>
      </c>
      <c r="C51" s="1"/>
      <c r="D51" s="4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T51" s="35">
        <v>2028</v>
      </c>
    </row>
    <row r="52" spans="1:20" ht="24.75" customHeight="1" x14ac:dyDescent="0.2">
      <c r="A52" s="30">
        <v>43</v>
      </c>
      <c r="B52" s="224" t="s">
        <v>173</v>
      </c>
      <c r="C52" s="1"/>
      <c r="D52" s="4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T52" s="35">
        <v>2028</v>
      </c>
    </row>
    <row r="53" spans="1:20" ht="24.75" customHeight="1" x14ac:dyDescent="0.2">
      <c r="A53" s="30">
        <v>44</v>
      </c>
      <c r="B53" s="224" t="s">
        <v>174</v>
      </c>
      <c r="C53" s="1"/>
      <c r="D53" s="4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T53" s="35">
        <v>2028</v>
      </c>
    </row>
    <row r="54" spans="1:20" ht="24.75" customHeight="1" x14ac:dyDescent="0.2">
      <c r="A54" s="30">
        <v>45</v>
      </c>
      <c r="B54" s="224" t="s">
        <v>175</v>
      </c>
      <c r="C54" s="1"/>
      <c r="D54" s="4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T54" s="35">
        <v>2028</v>
      </c>
    </row>
    <row r="55" spans="1:20" ht="24.75" customHeight="1" x14ac:dyDescent="0.2">
      <c r="A55" s="30">
        <v>46</v>
      </c>
      <c r="B55" s="224" t="s">
        <v>176</v>
      </c>
      <c r="C55" s="1"/>
      <c r="D55" s="4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T55" s="35">
        <v>2028</v>
      </c>
    </row>
    <row r="56" spans="1:20" ht="24.75" customHeight="1" x14ac:dyDescent="0.2">
      <c r="A56" s="30">
        <v>47</v>
      </c>
      <c r="B56" s="224" t="s">
        <v>177</v>
      </c>
      <c r="C56" s="1"/>
      <c r="D56" s="4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T56" s="35">
        <v>2028</v>
      </c>
    </row>
    <row r="57" spans="1:20" ht="24.75" customHeight="1" x14ac:dyDescent="0.2">
      <c r="A57" s="30">
        <v>48</v>
      </c>
      <c r="B57" s="224" t="s">
        <v>178</v>
      </c>
      <c r="C57" s="1"/>
      <c r="D57" s="4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T57" s="35">
        <v>2028</v>
      </c>
    </row>
    <row r="58" spans="1:20" ht="24.75" customHeight="1" x14ac:dyDescent="0.2">
      <c r="A58" s="30">
        <v>49</v>
      </c>
      <c r="B58" s="224" t="s">
        <v>179</v>
      </c>
      <c r="C58" s="1"/>
      <c r="D58" s="4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T58" s="35">
        <v>2028</v>
      </c>
    </row>
    <row r="59" spans="1:20" ht="24.75" customHeight="1" x14ac:dyDescent="0.2">
      <c r="A59" s="30">
        <v>50</v>
      </c>
      <c r="B59" s="224" t="s">
        <v>180</v>
      </c>
      <c r="C59" s="1"/>
      <c r="D59" s="4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T59" s="35">
        <v>2028</v>
      </c>
    </row>
    <row r="60" spans="1:20" ht="13.5" thickBot="1" x14ac:dyDescent="0.25">
      <c r="A60" s="33"/>
      <c r="B60" s="38"/>
      <c r="C60" s="283" t="s">
        <v>89</v>
      </c>
      <c r="D60" s="284"/>
      <c r="E60" s="39">
        <f t="shared" ref="E60:Q60" si="0">SUM(E10:E59)</f>
        <v>7000</v>
      </c>
      <c r="F60" s="40">
        <f t="shared" si="0"/>
        <v>5400</v>
      </c>
      <c r="G60" s="41">
        <f t="shared" si="0"/>
        <v>4500</v>
      </c>
      <c r="H60" s="41">
        <f t="shared" si="0"/>
        <v>4700</v>
      </c>
      <c r="I60" s="41">
        <f t="shared" si="0"/>
        <v>4700</v>
      </c>
      <c r="J60" s="41">
        <f t="shared" si="0"/>
        <v>4700</v>
      </c>
      <c r="K60" s="41">
        <f t="shared" si="0"/>
        <v>4700</v>
      </c>
      <c r="L60" s="40">
        <f t="shared" si="0"/>
        <v>4700</v>
      </c>
      <c r="M60" s="41">
        <f t="shared" si="0"/>
        <v>4700</v>
      </c>
      <c r="N60" s="41">
        <f t="shared" si="0"/>
        <v>6100</v>
      </c>
      <c r="O60" s="41">
        <f t="shared" si="0"/>
        <v>4700</v>
      </c>
      <c r="P60" s="41">
        <f t="shared" si="0"/>
        <v>5100</v>
      </c>
      <c r="Q60" s="41">
        <f t="shared" si="0"/>
        <v>5100</v>
      </c>
      <c r="T60" s="35">
        <v>2032</v>
      </c>
    </row>
    <row r="61" spans="1:20" x14ac:dyDescent="0.2">
      <c r="A61" s="33"/>
      <c r="B61" s="33"/>
      <c r="C61" s="33"/>
      <c r="D61" s="33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  <c r="T61" s="35">
        <v>2033</v>
      </c>
    </row>
    <row r="62" spans="1:20" x14ac:dyDescent="0.2">
      <c r="A62" s="33"/>
      <c r="B62" s="33"/>
      <c r="C62" s="33"/>
      <c r="D62" s="33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T62" s="35">
        <v>2034</v>
      </c>
    </row>
    <row r="63" spans="1:20" x14ac:dyDescent="0.2">
      <c r="A63" s="33"/>
      <c r="B63" s="33"/>
      <c r="C63" s="33"/>
      <c r="D63" s="33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T63" s="35">
        <v>2035</v>
      </c>
    </row>
    <row r="64" spans="1:20" x14ac:dyDescent="0.2">
      <c r="A64" s="33"/>
      <c r="B64" s="33"/>
      <c r="C64" s="33"/>
      <c r="D64" s="33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T64" s="35">
        <v>2036</v>
      </c>
    </row>
    <row r="65" spans="1:20" x14ac:dyDescent="0.2">
      <c r="A65" s="33"/>
      <c r="B65" s="33"/>
      <c r="C65" s="33"/>
      <c r="D65" s="33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T65" s="35">
        <v>2037</v>
      </c>
    </row>
    <row r="66" spans="1:20" x14ac:dyDescent="0.2">
      <c r="A66" s="33"/>
      <c r="B66" s="33"/>
      <c r="C66" s="33"/>
      <c r="D66" s="33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T66" s="35">
        <v>2038</v>
      </c>
    </row>
    <row r="67" spans="1:20" x14ac:dyDescent="0.2">
      <c r="A67" s="33"/>
      <c r="B67" s="33"/>
      <c r="C67" s="33"/>
      <c r="D67" s="33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T67" s="35">
        <v>2039</v>
      </c>
    </row>
    <row r="68" spans="1:20" x14ac:dyDescent="0.2">
      <c r="A68" s="33"/>
      <c r="B68" s="33"/>
      <c r="C68" s="33"/>
      <c r="D68" s="33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T68" s="35">
        <v>2040</v>
      </c>
    </row>
    <row r="69" spans="1:20" x14ac:dyDescent="0.2">
      <c r="A69" s="33"/>
      <c r="B69" s="33"/>
      <c r="C69" s="33"/>
      <c r="D69" s="33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T69" s="35">
        <v>2041</v>
      </c>
    </row>
    <row r="70" spans="1:20" x14ac:dyDescent="0.2">
      <c r="A70" s="33"/>
      <c r="B70" s="33"/>
      <c r="C70" s="33"/>
      <c r="D70" s="33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T70" s="35">
        <v>2042</v>
      </c>
    </row>
    <row r="71" spans="1:20" x14ac:dyDescent="0.2">
      <c r="A71" s="33"/>
      <c r="B71" s="33"/>
      <c r="C71" s="33"/>
      <c r="D71" s="33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T71" s="35">
        <v>2043</v>
      </c>
    </row>
    <row r="72" spans="1:20" x14ac:dyDescent="0.2">
      <c r="A72" s="33"/>
      <c r="B72" s="33"/>
      <c r="C72" s="33"/>
      <c r="D72" s="33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T72" s="35">
        <v>2044</v>
      </c>
    </row>
    <row r="73" spans="1:20" x14ac:dyDescent="0.2">
      <c r="A73" s="33"/>
      <c r="B73" s="33"/>
      <c r="C73" s="33"/>
      <c r="D73" s="33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T73" s="35">
        <v>2045</v>
      </c>
    </row>
    <row r="74" spans="1:20" x14ac:dyDescent="0.2">
      <c r="A74" s="33"/>
      <c r="B74" s="33"/>
      <c r="C74" s="33"/>
      <c r="D74" s="33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  <c r="T74" s="35">
        <v>2046</v>
      </c>
    </row>
    <row r="75" spans="1:20" x14ac:dyDescent="0.2">
      <c r="A75" s="33"/>
      <c r="B75" s="33"/>
      <c r="C75" s="33"/>
      <c r="D75" s="33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T75" s="35">
        <v>2047</v>
      </c>
    </row>
    <row r="76" spans="1:20" x14ac:dyDescent="0.2">
      <c r="A76" s="33"/>
      <c r="B76" s="33"/>
      <c r="C76" s="33"/>
      <c r="D76" s="33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T76" s="35">
        <v>2048</v>
      </c>
    </row>
    <row r="77" spans="1:20" x14ac:dyDescent="0.2">
      <c r="A77" s="33"/>
      <c r="B77" s="33"/>
      <c r="C77" s="33"/>
      <c r="D77" s="33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T77" s="35">
        <v>2049</v>
      </c>
    </row>
    <row r="78" spans="1:20" x14ac:dyDescent="0.2">
      <c r="A78" s="33"/>
      <c r="B78" s="33"/>
      <c r="C78" s="33"/>
      <c r="D78" s="33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T78" s="35">
        <v>2050</v>
      </c>
    </row>
    <row r="79" spans="1:20" x14ac:dyDescent="0.2">
      <c r="A79" s="33"/>
      <c r="B79" s="33"/>
      <c r="C79" s="33"/>
      <c r="D79" s="33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  <c r="T79" s="35">
        <v>2051</v>
      </c>
    </row>
    <row r="80" spans="1:20" x14ac:dyDescent="0.2">
      <c r="A80" s="33"/>
      <c r="B80" s="33"/>
      <c r="C80" s="33"/>
      <c r="D80" s="33"/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42"/>
      <c r="P80" s="42"/>
      <c r="Q80" s="42"/>
      <c r="T80" s="35">
        <v>2052</v>
      </c>
    </row>
    <row r="81" spans="1:17" x14ac:dyDescent="0.2">
      <c r="A81" s="33"/>
      <c r="B81" s="33"/>
      <c r="C81" s="33"/>
      <c r="D81" s="33"/>
      <c r="E81" s="42"/>
      <c r="F81" s="42"/>
      <c r="G81" s="42"/>
      <c r="H81" s="42"/>
      <c r="I81" s="42"/>
      <c r="J81" s="42"/>
      <c r="K81" s="42"/>
      <c r="L81" s="42"/>
      <c r="M81" s="42"/>
      <c r="N81" s="42"/>
      <c r="O81" s="42"/>
      <c r="P81" s="42"/>
      <c r="Q81" s="42"/>
    </row>
    <row r="82" spans="1:17" x14ac:dyDescent="0.2">
      <c r="A82" s="33"/>
      <c r="B82" s="33"/>
      <c r="C82" s="33"/>
      <c r="D82" s="33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</row>
    <row r="83" spans="1:17" x14ac:dyDescent="0.2">
      <c r="A83" s="33"/>
      <c r="B83" s="33"/>
      <c r="C83" s="33"/>
      <c r="D83" s="33"/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</row>
    <row r="84" spans="1:17" x14ac:dyDescent="0.2">
      <c r="A84" s="33"/>
      <c r="B84" s="33"/>
      <c r="C84" s="33"/>
      <c r="D84" s="33"/>
      <c r="E84" s="42"/>
      <c r="F84" s="42"/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</row>
    <row r="85" spans="1:17" x14ac:dyDescent="0.2">
      <c r="A85" s="33"/>
      <c r="B85" s="33"/>
      <c r="C85" s="33"/>
      <c r="D85" s="33"/>
      <c r="E85" s="42"/>
      <c r="F85" s="42"/>
      <c r="G85" s="42"/>
      <c r="H85" s="42"/>
      <c r="I85" s="42"/>
      <c r="J85" s="42"/>
      <c r="K85" s="42"/>
      <c r="L85" s="42"/>
      <c r="M85" s="42"/>
      <c r="N85" s="42"/>
      <c r="O85" s="42"/>
      <c r="P85" s="42"/>
      <c r="Q85" s="42"/>
    </row>
    <row r="86" spans="1:17" x14ac:dyDescent="0.2">
      <c r="A86" s="33"/>
      <c r="B86" s="33"/>
      <c r="C86" s="33"/>
      <c r="D86" s="33"/>
      <c r="E86" s="42"/>
      <c r="F86" s="42"/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2"/>
    </row>
    <row r="87" spans="1:17" x14ac:dyDescent="0.2">
      <c r="A87" s="33"/>
      <c r="B87" s="33"/>
      <c r="C87" s="33"/>
      <c r="D87" s="33"/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</row>
    <row r="88" spans="1:17" x14ac:dyDescent="0.2">
      <c r="A88" s="33"/>
      <c r="B88" s="33"/>
      <c r="C88" s="33"/>
      <c r="D88" s="33"/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</row>
    <row r="89" spans="1:17" x14ac:dyDescent="0.2">
      <c r="A89" s="33"/>
      <c r="B89" s="33"/>
      <c r="C89" s="33"/>
      <c r="D89" s="33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</row>
    <row r="90" spans="1:17" x14ac:dyDescent="0.2">
      <c r="A90" s="33"/>
      <c r="B90" s="33"/>
      <c r="C90" s="33"/>
      <c r="D90" s="33"/>
      <c r="E90" s="42"/>
      <c r="F90" s="42"/>
      <c r="G90" s="42"/>
      <c r="H90" s="42"/>
      <c r="I90" s="42"/>
      <c r="J90" s="42"/>
      <c r="K90" s="42"/>
      <c r="L90" s="42"/>
      <c r="M90" s="42"/>
      <c r="N90" s="42"/>
      <c r="O90" s="42"/>
      <c r="P90" s="42"/>
      <c r="Q90" s="42"/>
    </row>
  </sheetData>
  <sheetProtection algorithmName="SHA-512" hashValue="AzUohDZDh0orFrfJudIfLlXH5ZALlSoSNbnomsT6gd2pJClNb3Gj0Q5gRptZZm4uzb8Zm1DJKycpGz8xr41EqQ==" saltValue="RE9eKJzPhXwjhOpM5nj8Xw==" spinCount="100000" sheet="1" objects="1" scenarios="1"/>
  <mergeCells count="9">
    <mergeCell ref="F7:Q7"/>
    <mergeCell ref="C60:D60"/>
    <mergeCell ref="B3:C3"/>
    <mergeCell ref="B4:C4"/>
    <mergeCell ref="D3:E3"/>
    <mergeCell ref="D4:K4"/>
    <mergeCell ref="B7:D7"/>
    <mergeCell ref="E7:E8"/>
    <mergeCell ref="D5:E5"/>
  </mergeCells>
  <phoneticPr fontId="2" type="noConversion"/>
  <dataValidations count="1">
    <dataValidation type="list" allowBlank="1" showInputMessage="1" showErrorMessage="1" sqref="D5:E5" xr:uid="{00000000-0002-0000-0000-000000000000}">
      <formula1>$T$2:$T$80</formula1>
    </dataValidation>
  </dataValidations>
  <printOptions horizontalCentered="1"/>
  <pageMargins left="0.75" right="0.75" top="0.39370078740157483" bottom="0.35433070866141736" header="0" footer="0"/>
  <pageSetup paperSize="9" scale="66" orientation="landscape" r:id="rId1"/>
  <headerFooter alignWithMargins="0">
    <oddFooter>&amp;C&amp;D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2A27D-E0FE-4793-BFAD-1C6393B83CF9}">
  <dimension ref="A1:BA76"/>
  <sheetViews>
    <sheetView showGridLines="0" showRowColHeaders="0" zoomScaleNormal="100" workbookViewId="0">
      <selection activeCell="F27" sqref="F27"/>
    </sheetView>
  </sheetViews>
  <sheetFormatPr defaultColWidth="9.140625" defaultRowHeight="12.75" x14ac:dyDescent="0.2"/>
  <cols>
    <col min="1" max="1" width="10.42578125" style="6" customWidth="1"/>
    <col min="2" max="2" width="6.5703125" style="6" customWidth="1"/>
    <col min="3" max="3" width="40.7109375" style="6" customWidth="1"/>
    <col min="4" max="5" width="7" style="6" customWidth="1"/>
    <col min="6" max="6" width="13.28515625" style="8" customWidth="1"/>
    <col min="7" max="11" width="5.42578125" style="6" customWidth="1"/>
    <col min="12" max="12" width="13.42578125" style="6" customWidth="1"/>
    <col min="13" max="18" width="13.42578125" style="8" customWidth="1"/>
    <col min="19" max="19" width="0.140625" style="8" customWidth="1"/>
    <col min="20" max="22" width="9.42578125" style="6" customWidth="1"/>
    <col min="23" max="23" width="10.85546875" style="6" customWidth="1"/>
    <col min="24" max="27" width="9.140625" style="6"/>
    <col min="28" max="28" width="9.28515625" style="89" hidden="1" customWidth="1"/>
    <col min="29" max="29" width="21.5703125" style="6" hidden="1" customWidth="1"/>
    <col min="30" max="30" width="12.85546875" style="6" hidden="1" customWidth="1"/>
    <col min="31" max="32" width="12.7109375" style="6" hidden="1" customWidth="1"/>
    <col min="33" max="33" width="13.42578125" style="83" hidden="1" customWidth="1"/>
    <col min="34" max="34" width="13.42578125" style="6" hidden="1" customWidth="1"/>
    <col min="35" max="38" width="13.7109375" style="6" hidden="1" customWidth="1"/>
    <col min="39" max="39" width="9.140625" style="6" hidden="1" customWidth="1"/>
    <col min="40" max="40" width="19.7109375" style="6" hidden="1" customWidth="1"/>
    <col min="41" max="41" width="25.28515625" style="6" hidden="1" customWidth="1"/>
    <col min="42" max="42" width="9.140625" style="6" hidden="1" customWidth="1"/>
    <col min="43" max="43" width="18.85546875" style="6" hidden="1" customWidth="1"/>
    <col min="44" max="44" width="9.85546875" style="6" hidden="1" customWidth="1"/>
    <col min="45" max="45" width="17.5703125" style="6" hidden="1" customWidth="1"/>
    <col min="46" max="46" width="11.7109375" style="6" hidden="1" customWidth="1"/>
    <col min="47" max="47" width="16" style="6" hidden="1" customWidth="1"/>
    <col min="48" max="53" width="9.140625" style="6" hidden="1" customWidth="1"/>
    <col min="54" max="16384" width="9.140625" style="6"/>
  </cols>
  <sheetData>
    <row r="1" spans="1:53" ht="15.75" x14ac:dyDescent="0.2">
      <c r="A1" s="33"/>
      <c r="B1" s="7" t="s">
        <v>204</v>
      </c>
      <c r="C1" s="46"/>
      <c r="D1" s="33"/>
      <c r="E1" s="33"/>
      <c r="F1" s="42"/>
      <c r="G1" s="33"/>
      <c r="H1" s="33"/>
      <c r="I1" s="33"/>
      <c r="J1" s="33"/>
      <c r="K1" s="33"/>
      <c r="L1" s="33"/>
      <c r="M1" s="42"/>
      <c r="N1" s="42"/>
      <c r="O1" s="42"/>
      <c r="P1" s="42"/>
      <c r="Q1" s="42"/>
      <c r="R1" s="153"/>
      <c r="S1" s="154"/>
      <c r="T1" s="154"/>
      <c r="U1" s="155"/>
      <c r="V1" s="33"/>
      <c r="W1" s="33"/>
      <c r="X1" s="33"/>
      <c r="Y1" s="33"/>
      <c r="Z1" s="33"/>
      <c r="AB1" s="313" t="s">
        <v>113</v>
      </c>
      <c r="AC1" s="314"/>
      <c r="AD1" s="314"/>
      <c r="AE1" s="314"/>
      <c r="AF1" s="315"/>
      <c r="AG1" s="74"/>
      <c r="AH1" s="307" t="s">
        <v>112</v>
      </c>
      <c r="AI1" s="308"/>
      <c r="AJ1" s="308"/>
      <c r="AK1" s="308"/>
      <c r="AL1" s="309"/>
      <c r="AN1" s="75" t="s">
        <v>33</v>
      </c>
      <c r="AO1" s="76" t="str">
        <f ca="1">RIGHT(CELL("filename",A1),LEN(CELL("filename",A1))-FIND("]",CELL("filename",A1)))</f>
        <v>8</v>
      </c>
      <c r="AP1" s="77" t="s">
        <v>33</v>
      </c>
      <c r="AQ1" s="77" t="s">
        <v>108</v>
      </c>
      <c r="AR1" s="77" t="s">
        <v>77</v>
      </c>
      <c r="AS1" s="77" t="s">
        <v>106</v>
      </c>
      <c r="AT1" s="77" t="s">
        <v>107</v>
      </c>
      <c r="AU1" s="77" t="s">
        <v>106</v>
      </c>
    </row>
    <row r="2" spans="1:53" ht="15.75" x14ac:dyDescent="0.2">
      <c r="A2" s="33"/>
      <c r="B2" s="46"/>
      <c r="C2" s="46"/>
      <c r="D2" s="33"/>
      <c r="E2" s="33"/>
      <c r="F2" s="42"/>
      <c r="G2" s="33"/>
      <c r="H2" s="33"/>
      <c r="I2" s="33"/>
      <c r="J2" s="33"/>
      <c r="K2" s="33"/>
      <c r="L2" s="33"/>
      <c r="M2" s="42"/>
      <c r="N2" s="42"/>
      <c r="O2" s="42"/>
      <c r="P2" s="42"/>
      <c r="Q2" s="42"/>
      <c r="R2" s="153"/>
      <c r="S2" s="154"/>
      <c r="T2" s="156"/>
      <c r="U2" s="155"/>
      <c r="V2" s="33"/>
      <c r="W2" s="33"/>
      <c r="X2" s="33"/>
      <c r="Y2" s="33"/>
      <c r="Z2" s="33"/>
      <c r="AB2" s="323" t="s">
        <v>49</v>
      </c>
      <c r="AC2" s="324"/>
      <c r="AD2" s="320" t="s">
        <v>49</v>
      </c>
      <c r="AE2" s="321"/>
      <c r="AF2" s="322"/>
      <c r="AG2" s="74"/>
      <c r="AH2" s="310"/>
      <c r="AI2" s="311"/>
      <c r="AJ2" s="311"/>
      <c r="AK2" s="311"/>
      <c r="AL2" s="312"/>
      <c r="AN2" s="242" t="s">
        <v>108</v>
      </c>
      <c r="AO2" s="77" t="str">
        <f ca="1">VLOOKUP(AO1,AP2:AQ19,2,FALSE)</f>
        <v>7</v>
      </c>
      <c r="AP2" s="78" t="s">
        <v>105</v>
      </c>
      <c r="AQ2" s="78"/>
      <c r="AR2" s="79">
        <f t="shared" ref="AR2:AR13" ca="1" si="0">MAX($AS$2:$AS$13)</f>
        <v>12</v>
      </c>
      <c r="AS2" s="80">
        <f t="shared" ref="AS2:AS19" ca="1" si="1">ROW(INDIRECT(CELL("address",AP2)))-ROW(INDIRECT(AT2))+1</f>
        <v>1</v>
      </c>
      <c r="AT2" s="1" t="str">
        <f t="shared" ref="AT2:AT13" ca="1" si="2">CELL("address",$AP$2)</f>
        <v>$AP$2</v>
      </c>
      <c r="AU2" s="10" t="s">
        <v>73</v>
      </c>
      <c r="BA2" s="9"/>
    </row>
    <row r="3" spans="1:53" x14ac:dyDescent="0.2">
      <c r="A3" s="33"/>
      <c r="B3" s="325" t="str">
        <f ca="1">INDIRECT( "'" &amp; $AD$2 &amp; "'!B3")</f>
        <v>Šifra proračunskega uporabnika:</v>
      </c>
      <c r="C3" s="325"/>
      <c r="D3" s="326"/>
      <c r="E3" s="287"/>
      <c r="F3" s="288"/>
      <c r="R3" s="72"/>
      <c r="S3" s="156"/>
      <c r="T3" s="155"/>
      <c r="U3" s="155"/>
      <c r="V3" s="33"/>
      <c r="W3" s="33"/>
      <c r="X3" s="33"/>
      <c r="Y3" s="33"/>
      <c r="Z3" s="33"/>
      <c r="AB3" s="81" t="s">
        <v>78</v>
      </c>
      <c r="AC3" s="82"/>
      <c r="AD3" s="320" t="s">
        <v>78</v>
      </c>
      <c r="AE3" s="321"/>
      <c r="AF3" s="322"/>
      <c r="AH3" s="84" t="s">
        <v>110</v>
      </c>
      <c r="AI3" s="85" t="s">
        <v>116</v>
      </c>
      <c r="AJ3" s="86"/>
      <c r="AK3" s="86"/>
      <c r="AL3" s="87"/>
      <c r="AN3" s="75" t="s">
        <v>106</v>
      </c>
      <c r="AO3" s="77">
        <f ca="1">VLOOKUP(AO1,AP2:AS19,4,FALSE)</f>
        <v>10</v>
      </c>
      <c r="AP3" s="78" t="s">
        <v>36</v>
      </c>
      <c r="AQ3" s="78" t="str">
        <f t="shared" ref="AQ3:AQ19" si="3">+AP2</f>
        <v>11</v>
      </c>
      <c r="AR3" s="79">
        <f t="shared" ca="1" si="0"/>
        <v>12</v>
      </c>
      <c r="AS3" s="80">
        <f t="shared" ca="1" si="1"/>
        <v>2</v>
      </c>
      <c r="AT3" s="1" t="str">
        <f t="shared" ca="1" si="2"/>
        <v>$AP$2</v>
      </c>
      <c r="AU3" s="10" t="s">
        <v>74</v>
      </c>
      <c r="BA3" s="9"/>
    </row>
    <row r="4" spans="1:53" x14ac:dyDescent="0.2">
      <c r="A4" s="33"/>
      <c r="B4" s="325" t="str">
        <f ca="1">INDIRECT( "'" &amp; $AD$2 &amp; "'!B4")</f>
        <v>Organizacijska enota:</v>
      </c>
      <c r="C4" s="325"/>
      <c r="D4" s="325"/>
      <c r="E4" s="332"/>
      <c r="F4" s="333"/>
      <c r="G4" s="333"/>
      <c r="H4" s="333"/>
      <c r="I4" s="333"/>
      <c r="J4" s="333"/>
      <c r="K4" s="333"/>
      <c r="L4" s="333"/>
      <c r="M4" s="333"/>
      <c r="N4" s="333"/>
      <c r="O4" s="333"/>
      <c r="P4" s="333"/>
      <c r="Q4" s="333"/>
      <c r="R4" s="330"/>
      <c r="S4" s="157"/>
      <c r="T4" s="157"/>
      <c r="U4" s="33"/>
      <c r="V4" s="33"/>
      <c r="W4" s="33"/>
      <c r="X4" s="33"/>
      <c r="Y4" s="33"/>
      <c r="Z4" s="33"/>
      <c r="AH4" s="75" t="s">
        <v>109</v>
      </c>
      <c r="AI4" s="30">
        <v>6</v>
      </c>
      <c r="AJ4" s="86"/>
      <c r="AK4" s="86"/>
      <c r="AL4" s="87"/>
      <c r="AN4" s="75" t="s">
        <v>77</v>
      </c>
      <c r="AO4" s="77">
        <f ca="1">VLOOKUP(AO1,AP2:AR19,3,FALSE)</f>
        <v>12</v>
      </c>
      <c r="AP4" s="78" t="s">
        <v>95</v>
      </c>
      <c r="AQ4" s="78" t="str">
        <f t="shared" si="3"/>
        <v>12</v>
      </c>
      <c r="AR4" s="79">
        <f t="shared" ca="1" si="0"/>
        <v>12</v>
      </c>
      <c r="AS4" s="80">
        <f t="shared" ca="1" si="1"/>
        <v>3</v>
      </c>
      <c r="AT4" s="1" t="str">
        <f t="shared" ca="1" si="2"/>
        <v>$AP$2</v>
      </c>
      <c r="AU4" s="10" t="s">
        <v>63</v>
      </c>
    </row>
    <row r="5" spans="1:53" x14ac:dyDescent="0.2">
      <c r="A5" s="33"/>
      <c r="B5" s="229" t="str">
        <f ca="1">INDIRECT( "'" &amp; $AD$2 &amp; "'!B5")</f>
        <v>Leto:</v>
      </c>
      <c r="C5" s="229"/>
      <c r="D5" s="229"/>
      <c r="E5" s="331"/>
      <c r="F5" s="330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47"/>
      <c r="T5" s="47"/>
      <c r="U5" s="33"/>
      <c r="V5" s="33"/>
      <c r="W5" s="33"/>
      <c r="X5" s="33"/>
      <c r="Y5" s="33"/>
      <c r="Z5" s="33"/>
      <c r="AB5" s="90"/>
      <c r="AC5" s="73"/>
      <c r="AD5" s="73"/>
      <c r="AE5" s="73"/>
      <c r="AH5" s="75" t="s">
        <v>111</v>
      </c>
      <c r="AI5" s="30">
        <v>29</v>
      </c>
      <c r="AJ5" s="317" t="str">
        <f>+$AD$2</f>
        <v>OSNOVNA PLAČA</v>
      </c>
      <c r="AK5" s="318"/>
      <c r="AL5" s="319"/>
      <c r="AN5" s="75" t="s">
        <v>106</v>
      </c>
      <c r="AO5" s="77" t="str">
        <f ca="1">VLOOKUP(AO1,AP2:AU19,6,FALSE)</f>
        <v>avgust</v>
      </c>
      <c r="AP5" s="78" t="s">
        <v>96</v>
      </c>
      <c r="AQ5" s="78" t="str">
        <f t="shared" si="3"/>
        <v>1</v>
      </c>
      <c r="AR5" s="79">
        <f t="shared" ca="1" si="0"/>
        <v>12</v>
      </c>
      <c r="AS5" s="80">
        <f t="shared" ca="1" si="1"/>
        <v>4</v>
      </c>
      <c r="AT5" s="1" t="str">
        <f t="shared" ca="1" si="2"/>
        <v>$AP$2</v>
      </c>
      <c r="AU5" s="10" t="s">
        <v>64</v>
      </c>
    </row>
    <row r="6" spans="1:53" x14ac:dyDescent="0.2">
      <c r="B6" s="17"/>
      <c r="C6" s="17"/>
      <c r="D6" s="17"/>
      <c r="E6" s="8"/>
      <c r="F6" s="6"/>
      <c r="R6" s="72"/>
      <c r="S6" s="72"/>
      <c r="T6" s="73"/>
      <c r="AB6" s="90"/>
      <c r="AE6" s="73"/>
      <c r="AH6" s="75" t="s">
        <v>111</v>
      </c>
      <c r="AI6" s="30">
        <v>29</v>
      </c>
      <c r="AJ6" s="316" t="str">
        <f>+$AD$3</f>
        <v>OBRAČUNANA OSNOVNA PLAČA</v>
      </c>
      <c r="AK6" s="316"/>
      <c r="AL6" s="316"/>
      <c r="AN6" s="75" t="s">
        <v>129</v>
      </c>
      <c r="AO6" s="77" t="str">
        <f ca="1">+IF(ISERROR(FIND("-",AO5,1)),AO5&amp;" "&amp;AO7,IF(ISERROR(FIND("november-",AO5,1)),REPLACE(AO5,FIND("-",AO5,1),1," " &amp; AO7 &amp; " - ") &amp; " " &amp; AO7, REPLACE(AO5,1,LEN("november-"),"november "&amp;(AO7-1) &amp; " - ") &amp;" "&amp;AO7))</f>
        <v xml:space="preserve">avgust </v>
      </c>
      <c r="AP6" s="78" t="s">
        <v>97</v>
      </c>
      <c r="AQ6" s="78" t="str">
        <f t="shared" si="3"/>
        <v>2</v>
      </c>
      <c r="AR6" s="79">
        <f t="shared" ca="1" si="0"/>
        <v>12</v>
      </c>
      <c r="AS6" s="80">
        <f t="shared" ca="1" si="1"/>
        <v>5</v>
      </c>
      <c r="AT6" s="1" t="str">
        <f t="shared" ca="1" si="2"/>
        <v>$AP$2</v>
      </c>
      <c r="AU6" s="10" t="s">
        <v>65</v>
      </c>
    </row>
    <row r="7" spans="1:53" x14ac:dyDescent="0.2">
      <c r="B7" s="327" t="s">
        <v>9</v>
      </c>
      <c r="C7" s="327"/>
      <c r="D7" s="328"/>
      <c r="E7" s="329"/>
      <c r="F7" s="330"/>
      <c r="R7" s="72"/>
      <c r="S7" s="72"/>
      <c r="T7" s="73"/>
      <c r="AB7" s="90"/>
      <c r="AE7" s="73"/>
      <c r="AN7" s="75" t="s">
        <v>61</v>
      </c>
      <c r="AO7" s="77" t="str">
        <f ca="1">+IF( ISERROR(FIND("-",AO5,1)),IF(LEN(INDIRECT( "'" &amp; $AD$2 &amp; "'!E5"))&gt;0,IF(VALUE($AO$1)&gt;10,VALUE(INDIRECT( "'" &amp; $AD$2 &amp; "'!E5"))-1,VALUE(INDIRECT( "'" &amp; $AD$2 &amp; "'!E5"))),""),VALUE(INDIRECT( "'" &amp; $AD$2 &amp; "'!E5")))</f>
        <v/>
      </c>
      <c r="AP7" s="78" t="s">
        <v>98</v>
      </c>
      <c r="AQ7" s="78" t="str">
        <f t="shared" si="3"/>
        <v>3</v>
      </c>
      <c r="AR7" s="79">
        <f t="shared" ca="1" si="0"/>
        <v>12</v>
      </c>
      <c r="AS7" s="80">
        <f t="shared" ca="1" si="1"/>
        <v>6</v>
      </c>
      <c r="AT7" s="1" t="str">
        <f t="shared" ca="1" si="2"/>
        <v>$AP$2</v>
      </c>
      <c r="AU7" s="10" t="s">
        <v>66</v>
      </c>
      <c r="AY7" s="9"/>
      <c r="AZ7" s="9"/>
      <c r="BA7" s="9"/>
    </row>
    <row r="8" spans="1:53" x14ac:dyDescent="0.2">
      <c r="B8" s="327" t="s">
        <v>10</v>
      </c>
      <c r="C8" s="327"/>
      <c r="D8" s="334"/>
      <c r="E8" s="332"/>
      <c r="F8" s="333"/>
      <c r="G8" s="333"/>
      <c r="H8" s="333"/>
      <c r="I8" s="333"/>
      <c r="J8" s="333"/>
      <c r="K8" s="333"/>
      <c r="L8" s="333"/>
      <c r="M8" s="333"/>
      <c r="N8" s="333"/>
      <c r="O8" s="333"/>
      <c r="P8" s="333"/>
      <c r="Q8" s="333"/>
      <c r="R8" s="330"/>
      <c r="S8" s="88"/>
      <c r="T8" s="88"/>
      <c r="AP8" s="78" t="s">
        <v>99</v>
      </c>
      <c r="AQ8" s="78" t="str">
        <f t="shared" si="3"/>
        <v>4</v>
      </c>
      <c r="AR8" s="79">
        <f t="shared" ca="1" si="0"/>
        <v>12</v>
      </c>
      <c r="AS8" s="80">
        <f t="shared" ca="1" si="1"/>
        <v>7</v>
      </c>
      <c r="AT8" s="1" t="str">
        <f t="shared" ca="1" si="2"/>
        <v>$AP$2</v>
      </c>
      <c r="AU8" s="10" t="s">
        <v>67</v>
      </c>
      <c r="AY8" s="9"/>
      <c r="AZ8" s="9"/>
      <c r="BA8" s="9"/>
    </row>
    <row r="9" spans="1:53" ht="16.5" thickBot="1" x14ac:dyDescent="0.25">
      <c r="B9" s="7"/>
      <c r="C9" s="7"/>
      <c r="AP9" s="78" t="s">
        <v>100</v>
      </c>
      <c r="AQ9" s="78" t="str">
        <f t="shared" si="3"/>
        <v>5</v>
      </c>
      <c r="AR9" s="79">
        <f t="shared" ca="1" si="0"/>
        <v>12</v>
      </c>
      <c r="AS9" s="80">
        <f t="shared" ca="1" si="1"/>
        <v>8</v>
      </c>
      <c r="AT9" s="1" t="str">
        <f t="shared" ca="1" si="2"/>
        <v>$AP$2</v>
      </c>
      <c r="AU9" s="10" t="s">
        <v>68</v>
      </c>
      <c r="AY9" s="9"/>
      <c r="AZ9" s="9"/>
      <c r="BA9" s="9"/>
    </row>
    <row r="10" spans="1:53" ht="15.75" customHeight="1" thickBot="1" x14ac:dyDescent="0.25">
      <c r="B10" s="339" t="s">
        <v>0</v>
      </c>
      <c r="C10" s="340"/>
      <c r="D10" s="340"/>
      <c r="E10" s="340"/>
      <c r="F10" s="340"/>
      <c r="G10" s="340"/>
      <c r="H10" s="340"/>
      <c r="I10" s="340"/>
      <c r="J10" s="340"/>
      <c r="K10" s="340"/>
      <c r="L10" s="341"/>
      <c r="M10" s="397" t="s">
        <v>1</v>
      </c>
      <c r="N10" s="398"/>
      <c r="O10" s="398"/>
      <c r="P10" s="398"/>
      <c r="Q10" s="398"/>
      <c r="R10" s="398"/>
      <c r="S10" s="91"/>
      <c r="T10" s="92"/>
      <c r="AP10" s="78" t="s">
        <v>101</v>
      </c>
      <c r="AQ10" s="78" t="str">
        <f t="shared" si="3"/>
        <v>6</v>
      </c>
      <c r="AR10" s="79">
        <f t="shared" ca="1" si="0"/>
        <v>12</v>
      </c>
      <c r="AS10" s="80">
        <f t="shared" ca="1" si="1"/>
        <v>9</v>
      </c>
      <c r="AT10" s="1" t="str">
        <f t="shared" ca="1" si="2"/>
        <v>$AP$2</v>
      </c>
      <c r="AU10" s="10" t="s">
        <v>69</v>
      </c>
      <c r="AY10" s="9"/>
      <c r="AZ10" s="9"/>
      <c r="BA10" s="9"/>
    </row>
    <row r="11" spans="1:53" ht="13.5" thickBot="1" x14ac:dyDescent="0.25">
      <c r="B11" s="93"/>
      <c r="C11" s="93"/>
      <c r="D11" s="93"/>
      <c r="E11" s="93"/>
      <c r="F11" s="94"/>
      <c r="G11" s="95"/>
      <c r="H11" s="95"/>
      <c r="I11" s="95"/>
      <c r="J11" s="95"/>
      <c r="K11" s="95"/>
      <c r="L11" s="95"/>
      <c r="M11" s="94"/>
      <c r="N11" s="94"/>
      <c r="O11" s="94"/>
      <c r="P11" s="94"/>
      <c r="Q11" s="94"/>
      <c r="R11" s="96"/>
      <c r="S11" s="88"/>
      <c r="T11" s="86"/>
      <c r="AC11" s="392" t="s">
        <v>35</v>
      </c>
      <c r="AD11" s="392"/>
      <c r="AG11" s="6"/>
      <c r="AP11" s="78" t="s">
        <v>102</v>
      </c>
      <c r="AQ11" s="78" t="str">
        <f t="shared" si="3"/>
        <v>7</v>
      </c>
      <c r="AR11" s="79">
        <f t="shared" ca="1" si="0"/>
        <v>12</v>
      </c>
      <c r="AS11" s="80">
        <f t="shared" ca="1" si="1"/>
        <v>10</v>
      </c>
      <c r="AT11" s="1" t="str">
        <f t="shared" ca="1" si="2"/>
        <v>$AP$2</v>
      </c>
      <c r="AU11" s="10" t="s">
        <v>70</v>
      </c>
    </row>
    <row r="12" spans="1:53" s="17" customFormat="1" ht="76.5" customHeight="1" x14ac:dyDescent="0.2">
      <c r="A12" s="238"/>
      <c r="B12" s="405" t="s">
        <v>13</v>
      </c>
      <c r="C12" s="406"/>
      <c r="D12" s="406"/>
      <c r="E12" s="406"/>
      <c r="F12" s="407"/>
      <c r="G12" s="345" t="s">
        <v>14</v>
      </c>
      <c r="H12" s="346"/>
      <c r="I12" s="346"/>
      <c r="J12" s="346"/>
      <c r="K12" s="346"/>
      <c r="L12" s="347"/>
      <c r="M12" s="376" t="s">
        <v>80</v>
      </c>
      <c r="N12" s="377"/>
      <c r="O12" s="377"/>
      <c r="P12" s="377"/>
      <c r="Q12" s="97" t="s">
        <v>38</v>
      </c>
      <c r="R12" s="98" t="s">
        <v>84</v>
      </c>
      <c r="S12" s="99"/>
      <c r="AB12" s="100"/>
      <c r="AC12" s="355" t="str">
        <f>+Q12</f>
        <v>IZPLAČILO REDNE DELOVNE USPEŠNOSTI</v>
      </c>
      <c r="AD12" s="355" t="str">
        <f>+R12</f>
        <v>NAJVIŠJE MOŽNO IZPLAČILO REDNE LETNE DELOVNE USPEŠNOSTI</v>
      </c>
      <c r="AE12" s="390" t="s">
        <v>15</v>
      </c>
      <c r="AF12" s="390"/>
      <c r="AG12" s="391" t="s">
        <v>16</v>
      </c>
      <c r="AH12" s="391"/>
      <c r="AI12" s="355" t="s">
        <v>17</v>
      </c>
      <c r="AJ12" s="355" t="s">
        <v>18</v>
      </c>
      <c r="AK12" s="355" t="str">
        <f>+AD3</f>
        <v>OBRAČUNANA OSNOVNA PLAČA</v>
      </c>
      <c r="AL12" s="355" t="str">
        <f>+AD2</f>
        <v>OSNOVNA PLAČA</v>
      </c>
      <c r="AN12" s="6"/>
      <c r="AO12" s="6"/>
      <c r="AP12" s="78" t="s">
        <v>103</v>
      </c>
      <c r="AQ12" s="78" t="str">
        <f t="shared" si="3"/>
        <v>8</v>
      </c>
      <c r="AR12" s="79">
        <f t="shared" ca="1" si="0"/>
        <v>12</v>
      </c>
      <c r="AS12" s="80">
        <f t="shared" ca="1" si="1"/>
        <v>11</v>
      </c>
      <c r="AT12" s="1" t="str">
        <f t="shared" ca="1" si="2"/>
        <v>$AP$2</v>
      </c>
      <c r="AU12" s="10" t="s">
        <v>71</v>
      </c>
      <c r="AY12" s="6"/>
      <c r="AZ12" s="6"/>
      <c r="BA12" s="6"/>
    </row>
    <row r="13" spans="1:53" ht="12.75" customHeight="1" x14ac:dyDescent="0.2">
      <c r="A13" s="303" t="s">
        <v>130</v>
      </c>
      <c r="B13" s="351" t="s">
        <v>2</v>
      </c>
      <c r="C13" s="352"/>
      <c r="D13" s="335" t="s">
        <v>11</v>
      </c>
      <c r="E13" s="335" t="s">
        <v>12</v>
      </c>
      <c r="F13" s="337" t="s">
        <v>94</v>
      </c>
      <c r="G13" s="348" t="s">
        <v>39</v>
      </c>
      <c r="H13" s="349"/>
      <c r="I13" s="349"/>
      <c r="J13" s="349"/>
      <c r="K13" s="350"/>
      <c r="L13" s="370" t="s">
        <v>3</v>
      </c>
      <c r="M13" s="374" t="s">
        <v>79</v>
      </c>
      <c r="N13" s="305" t="s">
        <v>82</v>
      </c>
      <c r="O13" s="368" t="s">
        <v>81</v>
      </c>
      <c r="P13" s="305" t="s">
        <v>82</v>
      </c>
      <c r="Q13" s="393" t="s">
        <v>82</v>
      </c>
      <c r="R13" s="395" t="s">
        <v>82</v>
      </c>
      <c r="S13" s="167"/>
      <c r="T13" s="33"/>
      <c r="U13" s="33"/>
      <c r="V13" s="33"/>
      <c r="W13" s="33"/>
      <c r="X13" s="33"/>
      <c r="Y13" s="33"/>
      <c r="AC13" s="355"/>
      <c r="AD13" s="355"/>
      <c r="AE13" s="390"/>
      <c r="AF13" s="390"/>
      <c r="AG13" s="391"/>
      <c r="AH13" s="391"/>
      <c r="AI13" s="355"/>
      <c r="AJ13" s="355"/>
      <c r="AK13" s="355"/>
      <c r="AL13" s="355"/>
      <c r="AP13" s="78" t="s">
        <v>104</v>
      </c>
      <c r="AQ13" s="78" t="str">
        <f t="shared" si="3"/>
        <v>9</v>
      </c>
      <c r="AR13" s="79">
        <f t="shared" ca="1" si="0"/>
        <v>12</v>
      </c>
      <c r="AS13" s="80">
        <f t="shared" ca="1" si="1"/>
        <v>12</v>
      </c>
      <c r="AT13" s="1" t="str">
        <f t="shared" ca="1" si="2"/>
        <v>$AP$2</v>
      </c>
      <c r="AU13" s="10" t="s">
        <v>72</v>
      </c>
    </row>
    <row r="14" spans="1:53" ht="13.5" thickBot="1" x14ac:dyDescent="0.25">
      <c r="A14" s="304"/>
      <c r="B14" s="353"/>
      <c r="C14" s="354"/>
      <c r="D14" s="336"/>
      <c r="E14" s="336"/>
      <c r="F14" s="338"/>
      <c r="G14" s="101" t="s">
        <v>4</v>
      </c>
      <c r="H14" s="102" t="s">
        <v>5</v>
      </c>
      <c r="I14" s="103" t="s">
        <v>6</v>
      </c>
      <c r="J14" s="102" t="s">
        <v>22</v>
      </c>
      <c r="K14" s="104" t="s">
        <v>23</v>
      </c>
      <c r="L14" s="371"/>
      <c r="M14" s="375"/>
      <c r="N14" s="306"/>
      <c r="O14" s="369"/>
      <c r="P14" s="306"/>
      <c r="Q14" s="394"/>
      <c r="R14" s="396"/>
      <c r="S14" s="167"/>
      <c r="T14" s="33"/>
      <c r="U14" s="33"/>
      <c r="V14" s="33"/>
      <c r="W14" s="33"/>
      <c r="X14" s="33"/>
      <c r="Y14" s="33"/>
      <c r="AC14" s="355"/>
      <c r="AD14" s="355"/>
      <c r="AE14" s="390"/>
      <c r="AF14" s="390"/>
      <c r="AG14" s="391"/>
      <c r="AH14" s="391"/>
      <c r="AI14" s="355"/>
      <c r="AJ14" s="355"/>
      <c r="AK14" s="355"/>
      <c r="AL14" s="355"/>
      <c r="AP14" s="78" t="s">
        <v>117</v>
      </c>
      <c r="AQ14" s="78" t="str">
        <f t="shared" si="3"/>
        <v>10</v>
      </c>
      <c r="AR14" s="79">
        <f ca="1">MAX($AS$14:$AS$17)</f>
        <v>4</v>
      </c>
      <c r="AS14" s="80">
        <f t="shared" ca="1" si="1"/>
        <v>1</v>
      </c>
      <c r="AT14" s="1" t="str">
        <f ca="1">CELL("address",$AP$14)</f>
        <v>$AP$14</v>
      </c>
      <c r="AU14" s="10" t="s">
        <v>123</v>
      </c>
    </row>
    <row r="15" spans="1:53" s="29" customFormat="1" ht="13.5" customHeight="1" thickTop="1" x14ac:dyDescent="0.2">
      <c r="A15" s="159"/>
      <c r="B15" s="372">
        <v>1</v>
      </c>
      <c r="C15" s="373"/>
      <c r="D15" s="159">
        <v>2</v>
      </c>
      <c r="E15" s="241">
        <v>3</v>
      </c>
      <c r="F15" s="160">
        <v>4</v>
      </c>
      <c r="G15" s="105">
        <v>5</v>
      </c>
      <c r="H15" s="106">
        <v>6</v>
      </c>
      <c r="I15" s="107">
        <v>7</v>
      </c>
      <c r="J15" s="106">
        <v>8</v>
      </c>
      <c r="K15" s="108">
        <v>9</v>
      </c>
      <c r="L15" s="168" t="s">
        <v>32</v>
      </c>
      <c r="M15" s="169" t="s">
        <v>76</v>
      </c>
      <c r="N15" s="169"/>
      <c r="O15" s="170" t="s">
        <v>90</v>
      </c>
      <c r="P15" s="171" t="s">
        <v>91</v>
      </c>
      <c r="Q15" s="172" t="s">
        <v>92</v>
      </c>
      <c r="R15" s="173">
        <v>15</v>
      </c>
      <c r="S15" s="174"/>
      <c r="T15" s="37"/>
      <c r="U15" s="37"/>
      <c r="V15" s="37"/>
      <c r="W15" s="37"/>
      <c r="X15" s="37"/>
      <c r="Y15" s="37"/>
      <c r="AB15" s="109" t="s">
        <v>34</v>
      </c>
      <c r="AC15" s="110" t="str">
        <f>+Q13</f>
        <v>€</v>
      </c>
      <c r="AD15" s="110" t="str">
        <f>+R13</f>
        <v>€</v>
      </c>
      <c r="AE15" s="111" t="s">
        <v>19</v>
      </c>
      <c r="AF15" s="111" t="s">
        <v>20</v>
      </c>
      <c r="AG15" s="112" t="s">
        <v>19</v>
      </c>
      <c r="AH15" s="113" t="s">
        <v>20</v>
      </c>
      <c r="AI15" s="114" t="s">
        <v>20</v>
      </c>
      <c r="AJ15" s="115" t="s">
        <v>20</v>
      </c>
      <c r="AK15" s="110" t="s">
        <v>20</v>
      </c>
      <c r="AL15" s="110" t="s">
        <v>20</v>
      </c>
      <c r="AN15" s="6"/>
      <c r="AO15" s="6"/>
      <c r="AP15" s="78" t="s">
        <v>118</v>
      </c>
      <c r="AQ15" s="78" t="str">
        <f t="shared" si="3"/>
        <v>11-1</v>
      </c>
      <c r="AR15" s="79">
        <f ca="1">MAX($AS$14:$AS$17)</f>
        <v>4</v>
      </c>
      <c r="AS15" s="80">
        <f t="shared" ca="1" si="1"/>
        <v>2</v>
      </c>
      <c r="AT15" s="1" t="str">
        <f ca="1">CELL("address",$AP$14)</f>
        <v>$AP$14</v>
      </c>
      <c r="AU15" s="10" t="s">
        <v>124</v>
      </c>
    </row>
    <row r="16" spans="1:53" ht="27" customHeight="1" x14ac:dyDescent="0.2">
      <c r="A16" s="53">
        <f>'OSNOVNA PLAČA'!A10</f>
        <v>1</v>
      </c>
      <c r="B16" s="362" t="str">
        <f t="shared" ref="B16:B65" ca="1" si="4">IF(LEN(INDIRECT( "'" &amp; $AD$2 &amp; "'!B" &amp; TEXT($AB16-6,0)))&gt;0,INDIRECT( "'" &amp; $AD$2 &amp; "'!B" &amp; TEXT($AB16-6,0)),"")</f>
        <v>A1</v>
      </c>
      <c r="C16" s="362"/>
      <c r="D16" s="54" t="str">
        <f>+IF(LEN('OSNOVNA PLAČA'!C10)&gt;0,'OSNOVNA PLAČA'!C10,"")</f>
        <v>V</v>
      </c>
      <c r="E16" s="55">
        <f>+IF(LEN('OSNOVNA PLAČA'!D10)&gt;0,'OSNOVNA PLAČA'!D10,"")</f>
        <v>20</v>
      </c>
      <c r="F16" s="161">
        <f ca="1">IF(LEN(B16)&gt;0,'OBRAČUNANA OSNOVNA PLAČA'!L10,"")</f>
        <v>1000</v>
      </c>
      <c r="G16" s="57">
        <v>1</v>
      </c>
      <c r="H16" s="57"/>
      <c r="I16" s="57"/>
      <c r="J16" s="57">
        <v>1</v>
      </c>
      <c r="K16" s="57"/>
      <c r="L16" s="175">
        <f t="shared" ref="L16:L65" si="5">+G16+H16+I16+J16+K16</f>
        <v>2</v>
      </c>
      <c r="M16" s="176">
        <f ca="1">IF(LEN(B16)&gt;0,L16/5,"")</f>
        <v>0.4</v>
      </c>
      <c r="N16" s="176">
        <f ca="1">IF(LEN(B16)&gt;0,F16*M16,"")</f>
        <v>400</v>
      </c>
      <c r="O16" s="177">
        <f t="shared" ref="O16:O47" ca="1" si="6">IF(LEN(B16)&gt;0,M16*$P$67,"")</f>
        <v>3.1333333333333338E-2</v>
      </c>
      <c r="P16" s="178">
        <f ca="1">IF(LEN(B16)&gt;0,F16*O16,"")</f>
        <v>31.333333333333339</v>
      </c>
      <c r="Q16" s="179">
        <f t="shared" ref="Q16:Q65" ca="1" si="7">MIN(P16,R16)</f>
        <v>31.333333333333339</v>
      </c>
      <c r="R16" s="179">
        <f ca="1">IF(LEN(B16)&gt;0,'7'!R16-'7'!Q16,"")</f>
        <v>1723.8232323232323</v>
      </c>
      <c r="S16" s="180"/>
      <c r="T16" s="33"/>
      <c r="U16" s="33"/>
      <c r="V16" s="33"/>
      <c r="W16" s="33"/>
      <c r="X16" s="33"/>
      <c r="Y16" s="33"/>
      <c r="AB16" s="243">
        <f>ROW()</f>
        <v>16</v>
      </c>
      <c r="AC16" s="116">
        <f t="shared" ref="AC16:AC65" ca="1" si="8">IF($AO$3=1,0,INDIRECT( "'" &amp; $AO$2 &amp; "'!P" &amp; TEXT($AB16,0)))</f>
        <v>31.333333333333339</v>
      </c>
      <c r="AD16" s="116">
        <f t="shared" ref="AD16:AD65" ca="1" si="9">IF($AO$3=1,(INDIRECT( "'" &amp; $AD$2 &amp; "'!F" &amp; TEXT($AB16-6,0))*2/12+INDIRECT( "'" &amp; $AD$2 &amp; "'!G" &amp; TEXT($AB16-6,0))*10/12)*2,INDIRECT( "'" &amp; $AO$2 &amp; "'!Q" &amp; TEXT($AB16,0)))</f>
        <v>31.333333333333339</v>
      </c>
      <c r="AE16" s="117" t="str">
        <f t="shared" ref="AE16:AE47" ca="1" si="10">IF(AC16&gt;=AD16,"-",$L16/(5*MAX($M$71:$M$72)))</f>
        <v>-</v>
      </c>
      <c r="AF16" s="116" t="str">
        <f t="shared" ref="AF16:AF47" ca="1" si="11">IF(AC16&gt;=AD16,"-",$L16/(5*MAX($M$71:$M$72))*AK16)</f>
        <v>-</v>
      </c>
      <c r="AG16" s="117" t="str">
        <f t="shared" ref="AG16:AG47" ca="1" si="12">IF(AE16="-","-",AE16*$AF$67)</f>
        <v>-</v>
      </c>
      <c r="AH16" s="116" t="str">
        <f t="shared" ref="AH16:AH47" ca="1" si="13">IF(AF16="-","-",AF16*$AF$67)</f>
        <v>-</v>
      </c>
      <c r="AI16" s="116">
        <f t="shared" ref="AI16:AI65" ca="1" si="14">IF(AG16="-",0,MIN(AH16,R16))</f>
        <v>0</v>
      </c>
      <c r="AJ16" s="118">
        <f t="shared" ref="AJ16:AJ65" ca="1" si="15">+AD16-AC16</f>
        <v>0</v>
      </c>
      <c r="AK16" s="116">
        <f t="shared" ref="AK16:AK65" ca="1" si="16">SUM(OFFSET(INDIRECT( "'" &amp; $AD$3 &amp; "'!" &amp; $AI$3),ROW()-ROW(INDIRECT( "'" &amp; $AD$3 &amp; "'!" &amp; $AI$3))-$AI$4,COLUMN()-COLUMN(INDIRECT( "'" &amp; $AD$3 &amp; "'!" &amp; $AI$3))-$AI$6+(12/$AO$4)*($AO$3-1),1,12/$AO$4))</f>
        <v>0</v>
      </c>
      <c r="AL16" s="116">
        <f t="shared" ref="AL16:AL65" ca="1" si="17">SUM(OFFSET(INDIRECT( "'" &amp; $AD$2 &amp; "'!" &amp; $AI$3),ROW()-ROW(INDIRECT( "'" &amp; $AD$2 &amp; "'!" &amp; $AI$3))-$AI$4,COLUMN()-COLUMN(INDIRECT( "'" &amp; $AD$2 &amp; "'!" &amp; $AI$3))-$AI$5+(12/$AO$4)*($AO$3-1),1,12/$AO$4))</f>
        <v>0</v>
      </c>
      <c r="AP16" s="78" t="s">
        <v>119</v>
      </c>
      <c r="AQ16" s="78" t="str">
        <f t="shared" si="3"/>
        <v>2-4</v>
      </c>
      <c r="AR16" s="79">
        <f ca="1">MAX($AS$14:$AS$17)</f>
        <v>4</v>
      </c>
      <c r="AS16" s="80">
        <f t="shared" ca="1" si="1"/>
        <v>3</v>
      </c>
      <c r="AT16" s="1" t="str">
        <f ca="1">CELL("address",$AP$14)</f>
        <v>$AP$14</v>
      </c>
      <c r="AU16" s="10" t="s">
        <v>125</v>
      </c>
    </row>
    <row r="17" spans="1:47" ht="27" customHeight="1" x14ac:dyDescent="0.2">
      <c r="A17" s="53">
        <f>'OSNOVNA PLAČA'!A11</f>
        <v>2</v>
      </c>
      <c r="B17" s="362" t="str">
        <f t="shared" ca="1" si="4"/>
        <v>A2</v>
      </c>
      <c r="C17" s="362"/>
      <c r="D17" s="54" t="str">
        <f>+IF(LEN('OSNOVNA PLAČA'!C11)&gt;0,'OSNOVNA PLAČA'!C11,"")</f>
        <v>VII</v>
      </c>
      <c r="E17" s="55">
        <f>+IF(LEN('OSNOVNA PLAČA'!D11)&gt;0,'OSNOVNA PLAČA'!D11,"")</f>
        <v>40</v>
      </c>
      <c r="F17" s="161">
        <f ca="1">IF(LEN(B17)&gt;0,'OBRAČUNANA OSNOVNA PLAČA'!L11,"")</f>
        <v>2000</v>
      </c>
      <c r="G17" s="57"/>
      <c r="H17" s="57"/>
      <c r="I17" s="57"/>
      <c r="J17" s="57">
        <v>1</v>
      </c>
      <c r="K17" s="57">
        <v>1</v>
      </c>
      <c r="L17" s="175">
        <f t="shared" si="5"/>
        <v>2</v>
      </c>
      <c r="M17" s="176">
        <f t="shared" ref="M17:M65" ca="1" si="18">IF(LEN(B17)&gt;0,L17/5,"")</f>
        <v>0.4</v>
      </c>
      <c r="N17" s="176">
        <f ca="1">IF(LEN(B17)&gt;0,F17*M17,"")</f>
        <v>800</v>
      </c>
      <c r="O17" s="177">
        <f t="shared" ca="1" si="6"/>
        <v>3.1333333333333338E-2</v>
      </c>
      <c r="P17" s="178">
        <f t="shared" ref="P17:P65" ca="1" si="19">IF(LEN(B17)&gt;0,F17*O17,"")</f>
        <v>62.666666666666679</v>
      </c>
      <c r="Q17" s="179">
        <f t="shared" ca="1" si="7"/>
        <v>62.666666666666679</v>
      </c>
      <c r="R17" s="179">
        <f ca="1">IF(LEN(B17)&gt;0,'7'!R17-'7'!Q17,"")</f>
        <v>3608.1767676767677</v>
      </c>
      <c r="S17" s="180"/>
      <c r="T17" s="33"/>
      <c r="U17" s="33"/>
      <c r="V17" s="33"/>
      <c r="W17" s="33"/>
      <c r="X17" s="33"/>
      <c r="Y17" s="33"/>
      <c r="AB17" s="243">
        <f>ROW()</f>
        <v>17</v>
      </c>
      <c r="AC17" s="116">
        <f t="shared" ca="1" si="8"/>
        <v>62.666666666666679</v>
      </c>
      <c r="AD17" s="116">
        <f t="shared" ca="1" si="9"/>
        <v>62.666666666666679</v>
      </c>
      <c r="AE17" s="117" t="str">
        <f t="shared" ca="1" si="10"/>
        <v>-</v>
      </c>
      <c r="AF17" s="116" t="str">
        <f t="shared" ca="1" si="11"/>
        <v>-</v>
      </c>
      <c r="AG17" s="117" t="str">
        <f t="shared" ca="1" si="12"/>
        <v>-</v>
      </c>
      <c r="AH17" s="116" t="str">
        <f t="shared" ca="1" si="13"/>
        <v>-</v>
      </c>
      <c r="AI17" s="116">
        <f t="shared" ca="1" si="14"/>
        <v>0</v>
      </c>
      <c r="AJ17" s="118">
        <f t="shared" ca="1" si="15"/>
        <v>0</v>
      </c>
      <c r="AK17" s="116">
        <f t="shared" ca="1" si="16"/>
        <v>0</v>
      </c>
      <c r="AL17" s="116">
        <f t="shared" ca="1" si="17"/>
        <v>0</v>
      </c>
      <c r="AP17" s="78" t="s">
        <v>120</v>
      </c>
      <c r="AQ17" s="78" t="str">
        <f t="shared" si="3"/>
        <v>5-7</v>
      </c>
      <c r="AR17" s="79">
        <f ca="1">MAX($AS$14:$AS$17)</f>
        <v>4</v>
      </c>
      <c r="AS17" s="80">
        <f t="shared" ca="1" si="1"/>
        <v>4</v>
      </c>
      <c r="AT17" s="1" t="str">
        <f ca="1">CELL("address",$AP$14)</f>
        <v>$AP$14</v>
      </c>
      <c r="AU17" s="10" t="s">
        <v>126</v>
      </c>
    </row>
    <row r="18" spans="1:47" ht="27" customHeight="1" x14ac:dyDescent="0.2">
      <c r="A18" s="53">
        <f>'OSNOVNA PLAČA'!A12</f>
        <v>3</v>
      </c>
      <c r="B18" s="362" t="str">
        <f t="shared" ca="1" si="4"/>
        <v>A3</v>
      </c>
      <c r="C18" s="362"/>
      <c r="D18" s="54" t="str">
        <f>+IF(LEN('OSNOVNA PLAČA'!C12)&gt;0,'OSNOVNA PLAČA'!C12,"")</f>
        <v>VIII</v>
      </c>
      <c r="E18" s="55">
        <f>+IF(LEN('OSNOVNA PLAČA'!D12)&gt;0,'OSNOVNA PLAČA'!D12,"")</f>
        <v>48</v>
      </c>
      <c r="F18" s="161">
        <f ca="1">IF(LEN(B18)&gt;0,'OBRAČUNANA OSNOVNA PLAČA'!L12,"")</f>
        <v>0</v>
      </c>
      <c r="G18" s="57"/>
      <c r="H18" s="57"/>
      <c r="I18" s="57"/>
      <c r="J18" s="57"/>
      <c r="K18" s="57"/>
      <c r="L18" s="175">
        <f t="shared" si="5"/>
        <v>0</v>
      </c>
      <c r="M18" s="176">
        <f t="shared" ca="1" si="18"/>
        <v>0</v>
      </c>
      <c r="N18" s="176">
        <f t="shared" ref="N18:N65" ca="1" si="20">IF(LEN(B18)&gt;0,F18*M18,"")</f>
        <v>0</v>
      </c>
      <c r="O18" s="177">
        <f t="shared" ca="1" si="6"/>
        <v>0</v>
      </c>
      <c r="P18" s="178">
        <f t="shared" ca="1" si="19"/>
        <v>0</v>
      </c>
      <c r="Q18" s="179">
        <f t="shared" ca="1" si="7"/>
        <v>0</v>
      </c>
      <c r="R18" s="179">
        <f ca="1">IF(LEN(B18)&gt;0,'7'!R18-'7'!Q18,"")</f>
        <v>5000</v>
      </c>
      <c r="S18" s="180"/>
      <c r="T18" s="33"/>
      <c r="U18" s="33"/>
      <c r="V18" s="33"/>
      <c r="W18" s="33"/>
      <c r="X18" s="33"/>
      <c r="Y18" s="33"/>
      <c r="AB18" s="243">
        <f>ROW()</f>
        <v>18</v>
      </c>
      <c r="AC18" s="116">
        <f t="shared" ca="1" si="8"/>
        <v>0</v>
      </c>
      <c r="AD18" s="116">
        <f t="shared" ca="1" si="9"/>
        <v>0</v>
      </c>
      <c r="AE18" s="117" t="str">
        <f t="shared" ca="1" si="10"/>
        <v>-</v>
      </c>
      <c r="AF18" s="116" t="str">
        <f t="shared" ca="1" si="11"/>
        <v>-</v>
      </c>
      <c r="AG18" s="117" t="str">
        <f t="shared" ca="1" si="12"/>
        <v>-</v>
      </c>
      <c r="AH18" s="116" t="str">
        <f t="shared" ca="1" si="13"/>
        <v>-</v>
      </c>
      <c r="AI18" s="116">
        <f t="shared" ca="1" si="14"/>
        <v>0</v>
      </c>
      <c r="AJ18" s="118">
        <f t="shared" ca="1" si="15"/>
        <v>0</v>
      </c>
      <c r="AK18" s="116">
        <f t="shared" ca="1" si="16"/>
        <v>0</v>
      </c>
      <c r="AL18" s="116">
        <f t="shared" ca="1" si="17"/>
        <v>0</v>
      </c>
      <c r="AP18" s="78" t="s">
        <v>121</v>
      </c>
      <c r="AQ18" s="78" t="str">
        <f t="shared" si="3"/>
        <v>8-10</v>
      </c>
      <c r="AR18" s="79">
        <f ca="1">MAX($AS$18:$AS$19)</f>
        <v>2</v>
      </c>
      <c r="AS18" s="80">
        <f t="shared" ca="1" si="1"/>
        <v>1</v>
      </c>
      <c r="AT18" s="1" t="str">
        <f ca="1">CELL("address",$AP$18)</f>
        <v>$AP$18</v>
      </c>
      <c r="AU18" s="10" t="s">
        <v>127</v>
      </c>
    </row>
    <row r="19" spans="1:47" ht="27" customHeight="1" x14ac:dyDescent="0.2">
      <c r="A19" s="53">
        <f>'OSNOVNA PLAČA'!A13</f>
        <v>4</v>
      </c>
      <c r="B19" s="362" t="str">
        <f t="shared" ca="1" si="4"/>
        <v>A4</v>
      </c>
      <c r="C19" s="362"/>
      <c r="D19" s="54" t="str">
        <f>+IF(LEN('OSNOVNA PLAČA'!C13)&gt;0,'OSNOVNA PLAČA'!C13,"")</f>
        <v/>
      </c>
      <c r="E19" s="55" t="str">
        <f>+IF(LEN('OSNOVNA PLAČA'!D13)&gt;0,'OSNOVNA PLAČA'!D13,"")</f>
        <v/>
      </c>
      <c r="F19" s="161">
        <f ca="1">IF(LEN(B19)&gt;0,'OBRAČUNANA OSNOVNA PLAČA'!L13,"")</f>
        <v>0</v>
      </c>
      <c r="G19" s="57"/>
      <c r="H19" s="57"/>
      <c r="I19" s="57"/>
      <c r="J19" s="57"/>
      <c r="K19" s="57"/>
      <c r="L19" s="175">
        <f t="shared" si="5"/>
        <v>0</v>
      </c>
      <c r="M19" s="176">
        <f t="shared" ca="1" si="18"/>
        <v>0</v>
      </c>
      <c r="N19" s="176">
        <f t="shared" ca="1" si="20"/>
        <v>0</v>
      </c>
      <c r="O19" s="177">
        <f t="shared" ca="1" si="6"/>
        <v>0</v>
      </c>
      <c r="P19" s="178">
        <f t="shared" ca="1" si="19"/>
        <v>0</v>
      </c>
      <c r="Q19" s="179">
        <f t="shared" ca="1" si="7"/>
        <v>0</v>
      </c>
      <c r="R19" s="179">
        <f ca="1">IF(LEN(B19)&gt;0,'7'!R19-'7'!Q19,"")</f>
        <v>0</v>
      </c>
      <c r="S19" s="180"/>
      <c r="T19" s="33"/>
      <c r="U19" s="33"/>
      <c r="V19" s="33"/>
      <c r="W19" s="33"/>
      <c r="X19" s="33"/>
      <c r="Y19" s="33"/>
      <c r="AB19" s="243">
        <f>ROW()</f>
        <v>19</v>
      </c>
      <c r="AC19" s="116">
        <f t="shared" ca="1" si="8"/>
        <v>0</v>
      </c>
      <c r="AD19" s="116">
        <f t="shared" ca="1" si="9"/>
        <v>0</v>
      </c>
      <c r="AE19" s="117" t="str">
        <f t="shared" ca="1" si="10"/>
        <v>-</v>
      </c>
      <c r="AF19" s="116" t="str">
        <f t="shared" ca="1" si="11"/>
        <v>-</v>
      </c>
      <c r="AG19" s="117" t="str">
        <f t="shared" ca="1" si="12"/>
        <v>-</v>
      </c>
      <c r="AH19" s="116" t="str">
        <f t="shared" ca="1" si="13"/>
        <v>-</v>
      </c>
      <c r="AI19" s="116">
        <f t="shared" ca="1" si="14"/>
        <v>0</v>
      </c>
      <c r="AJ19" s="118">
        <f t="shared" ca="1" si="15"/>
        <v>0</v>
      </c>
      <c r="AK19" s="116">
        <f t="shared" ca="1" si="16"/>
        <v>0</v>
      </c>
      <c r="AL19" s="116">
        <f t="shared" ca="1" si="17"/>
        <v>0</v>
      </c>
      <c r="AP19" s="78" t="s">
        <v>122</v>
      </c>
      <c r="AQ19" s="78" t="str">
        <f t="shared" si="3"/>
        <v>11-4</v>
      </c>
      <c r="AR19" s="79">
        <f ca="1">MAX($AS$18:$AS$19)</f>
        <v>2</v>
      </c>
      <c r="AS19" s="80">
        <f t="shared" ca="1" si="1"/>
        <v>2</v>
      </c>
      <c r="AT19" s="1" t="str">
        <f ca="1">CELL("address",$AP$18)</f>
        <v>$AP$18</v>
      </c>
      <c r="AU19" s="10" t="s">
        <v>128</v>
      </c>
    </row>
    <row r="20" spans="1:47" ht="27" customHeight="1" x14ac:dyDescent="0.2">
      <c r="A20" s="53">
        <f>'OSNOVNA PLAČA'!A14</f>
        <v>5</v>
      </c>
      <c r="B20" s="362" t="str">
        <f t="shared" ca="1" si="4"/>
        <v>A5</v>
      </c>
      <c r="C20" s="362"/>
      <c r="D20" s="54" t="str">
        <f>+IF(LEN('OSNOVNA PLAČA'!C14)&gt;0,'OSNOVNA PLAČA'!C14,"")</f>
        <v/>
      </c>
      <c r="E20" s="55" t="str">
        <f>+IF(LEN('OSNOVNA PLAČA'!D14)&gt;0,'OSNOVNA PLAČA'!D14,"")</f>
        <v/>
      </c>
      <c r="F20" s="161">
        <f ca="1">IF(LEN(B20)&gt;0,'OBRAČUNANA OSNOVNA PLAČA'!L14,"")</f>
        <v>0</v>
      </c>
      <c r="G20" s="57"/>
      <c r="H20" s="57"/>
      <c r="I20" s="57"/>
      <c r="J20" s="57"/>
      <c r="K20" s="57"/>
      <c r="L20" s="175">
        <f t="shared" si="5"/>
        <v>0</v>
      </c>
      <c r="M20" s="176">
        <f t="shared" ca="1" si="18"/>
        <v>0</v>
      </c>
      <c r="N20" s="176">
        <f t="shared" ca="1" si="20"/>
        <v>0</v>
      </c>
      <c r="O20" s="177">
        <f t="shared" ca="1" si="6"/>
        <v>0</v>
      </c>
      <c r="P20" s="178">
        <f t="shared" ca="1" si="19"/>
        <v>0</v>
      </c>
      <c r="Q20" s="179">
        <f t="shared" ca="1" si="7"/>
        <v>0</v>
      </c>
      <c r="R20" s="179">
        <f ca="1">IF(LEN(B20)&gt;0,'7'!R20-'7'!Q20,"")</f>
        <v>0</v>
      </c>
      <c r="S20" s="180"/>
      <c r="T20" s="33"/>
      <c r="U20" s="33"/>
      <c r="V20" s="33"/>
      <c r="W20" s="33"/>
      <c r="X20" s="33"/>
      <c r="Y20" s="33"/>
      <c r="AB20" s="243">
        <f>ROW()</f>
        <v>20</v>
      </c>
      <c r="AC20" s="116">
        <f t="shared" ca="1" si="8"/>
        <v>0</v>
      </c>
      <c r="AD20" s="116">
        <f t="shared" ca="1" si="9"/>
        <v>0</v>
      </c>
      <c r="AE20" s="117" t="str">
        <f t="shared" ca="1" si="10"/>
        <v>-</v>
      </c>
      <c r="AF20" s="116" t="str">
        <f t="shared" ca="1" si="11"/>
        <v>-</v>
      </c>
      <c r="AG20" s="117" t="str">
        <f t="shared" ca="1" si="12"/>
        <v>-</v>
      </c>
      <c r="AH20" s="116" t="str">
        <f t="shared" ca="1" si="13"/>
        <v>-</v>
      </c>
      <c r="AI20" s="116">
        <f t="shared" ca="1" si="14"/>
        <v>0</v>
      </c>
      <c r="AJ20" s="118">
        <f t="shared" ca="1" si="15"/>
        <v>0</v>
      </c>
      <c r="AK20" s="116">
        <f t="shared" ca="1" si="16"/>
        <v>0</v>
      </c>
      <c r="AL20" s="116">
        <f t="shared" ca="1" si="17"/>
        <v>0</v>
      </c>
    </row>
    <row r="21" spans="1:47" ht="27" customHeight="1" x14ac:dyDescent="0.2">
      <c r="A21" s="53">
        <f>'OSNOVNA PLAČA'!A15</f>
        <v>6</v>
      </c>
      <c r="B21" s="362" t="str">
        <f t="shared" ca="1" si="4"/>
        <v>A6</v>
      </c>
      <c r="C21" s="362"/>
      <c r="D21" s="54" t="str">
        <f>+IF(LEN('OSNOVNA PLAČA'!C15)&gt;0,'OSNOVNA PLAČA'!C15,"")</f>
        <v/>
      </c>
      <c r="E21" s="55" t="str">
        <f>+IF(LEN('OSNOVNA PLAČA'!D15)&gt;0,'OSNOVNA PLAČA'!D15,"")</f>
        <v/>
      </c>
      <c r="F21" s="161">
        <f ca="1">IF(LEN(B21)&gt;0,'OBRAČUNANA OSNOVNA PLAČA'!L15,"")</f>
        <v>0</v>
      </c>
      <c r="G21" s="57"/>
      <c r="H21" s="57"/>
      <c r="I21" s="57"/>
      <c r="J21" s="57"/>
      <c r="K21" s="57"/>
      <c r="L21" s="175">
        <f t="shared" si="5"/>
        <v>0</v>
      </c>
      <c r="M21" s="176">
        <f t="shared" ca="1" si="18"/>
        <v>0</v>
      </c>
      <c r="N21" s="176">
        <f t="shared" ca="1" si="20"/>
        <v>0</v>
      </c>
      <c r="O21" s="177">
        <f t="shared" ca="1" si="6"/>
        <v>0</v>
      </c>
      <c r="P21" s="178">
        <f t="shared" ca="1" si="19"/>
        <v>0</v>
      </c>
      <c r="Q21" s="179">
        <f t="shared" ca="1" si="7"/>
        <v>0</v>
      </c>
      <c r="R21" s="179">
        <f ca="1">IF(LEN(B21)&gt;0,'7'!R21-'7'!Q21,"")</f>
        <v>0</v>
      </c>
      <c r="S21" s="180"/>
      <c r="T21" s="33"/>
      <c r="U21" s="33"/>
      <c r="V21" s="33"/>
      <c r="W21" s="33"/>
      <c r="X21" s="33"/>
      <c r="Y21" s="33"/>
      <c r="AB21" s="243">
        <f>ROW()</f>
        <v>21</v>
      </c>
      <c r="AC21" s="116">
        <f t="shared" ca="1" si="8"/>
        <v>0</v>
      </c>
      <c r="AD21" s="116">
        <f t="shared" ca="1" si="9"/>
        <v>0</v>
      </c>
      <c r="AE21" s="117" t="str">
        <f t="shared" ca="1" si="10"/>
        <v>-</v>
      </c>
      <c r="AF21" s="116" t="str">
        <f t="shared" ca="1" si="11"/>
        <v>-</v>
      </c>
      <c r="AG21" s="117" t="str">
        <f t="shared" ca="1" si="12"/>
        <v>-</v>
      </c>
      <c r="AH21" s="116" t="str">
        <f t="shared" ca="1" si="13"/>
        <v>-</v>
      </c>
      <c r="AI21" s="116">
        <f t="shared" ca="1" si="14"/>
        <v>0</v>
      </c>
      <c r="AJ21" s="118">
        <f t="shared" ca="1" si="15"/>
        <v>0</v>
      </c>
      <c r="AK21" s="116">
        <f t="shared" ca="1" si="16"/>
        <v>0</v>
      </c>
      <c r="AL21" s="116">
        <f t="shared" ca="1" si="17"/>
        <v>0</v>
      </c>
    </row>
    <row r="22" spans="1:47" ht="27" customHeight="1" x14ac:dyDescent="0.2">
      <c r="A22" s="53">
        <f>'OSNOVNA PLAČA'!A16</f>
        <v>7</v>
      </c>
      <c r="B22" s="362" t="str">
        <f t="shared" ca="1" si="4"/>
        <v>A7</v>
      </c>
      <c r="C22" s="362"/>
      <c r="D22" s="54" t="str">
        <f>+IF(LEN('OSNOVNA PLAČA'!C16)&gt;0,'OSNOVNA PLAČA'!C16,"")</f>
        <v>IV</v>
      </c>
      <c r="E22" s="55">
        <f>+IF(LEN('OSNOVNA PLAČA'!D16)&gt;0,'OSNOVNA PLAČA'!D16,"")</f>
        <v>34</v>
      </c>
      <c r="F22" s="161">
        <f ca="1">IF(LEN(B22)&gt;0,'OBRAČUNANA OSNOVNA PLAČA'!L16,"")</f>
        <v>0</v>
      </c>
      <c r="G22" s="57"/>
      <c r="H22" s="57"/>
      <c r="I22" s="57"/>
      <c r="J22" s="57"/>
      <c r="K22" s="57"/>
      <c r="L22" s="175">
        <f t="shared" si="5"/>
        <v>0</v>
      </c>
      <c r="M22" s="176">
        <f t="shared" ca="1" si="18"/>
        <v>0</v>
      </c>
      <c r="N22" s="176">
        <f t="shared" ca="1" si="20"/>
        <v>0</v>
      </c>
      <c r="O22" s="177">
        <f t="shared" ca="1" si="6"/>
        <v>0</v>
      </c>
      <c r="P22" s="178">
        <f t="shared" ca="1" si="19"/>
        <v>0</v>
      </c>
      <c r="Q22" s="179">
        <f t="shared" ca="1" si="7"/>
        <v>0</v>
      </c>
      <c r="R22" s="179">
        <f ca="1">IF(LEN(B22)&gt;0,'7'!R22-'7'!Q22,"")</f>
        <v>3000</v>
      </c>
      <c r="S22" s="180"/>
      <c r="T22" s="33"/>
      <c r="U22" s="33"/>
      <c r="V22" s="33"/>
      <c r="W22" s="33"/>
      <c r="X22" s="33"/>
      <c r="Y22" s="33"/>
      <c r="AB22" s="243">
        <f>ROW()</f>
        <v>22</v>
      </c>
      <c r="AC22" s="116">
        <f t="shared" ca="1" si="8"/>
        <v>0</v>
      </c>
      <c r="AD22" s="116">
        <f t="shared" ca="1" si="9"/>
        <v>0</v>
      </c>
      <c r="AE22" s="117" t="str">
        <f t="shared" ca="1" si="10"/>
        <v>-</v>
      </c>
      <c r="AF22" s="116" t="str">
        <f t="shared" ca="1" si="11"/>
        <v>-</v>
      </c>
      <c r="AG22" s="117" t="str">
        <f t="shared" ca="1" si="12"/>
        <v>-</v>
      </c>
      <c r="AH22" s="116" t="str">
        <f t="shared" ca="1" si="13"/>
        <v>-</v>
      </c>
      <c r="AI22" s="116">
        <f t="shared" ca="1" si="14"/>
        <v>0</v>
      </c>
      <c r="AJ22" s="118">
        <f t="shared" ca="1" si="15"/>
        <v>0</v>
      </c>
      <c r="AK22" s="116">
        <f t="shared" ca="1" si="16"/>
        <v>0</v>
      </c>
      <c r="AL22" s="116">
        <f t="shared" ca="1" si="17"/>
        <v>0</v>
      </c>
    </row>
    <row r="23" spans="1:47" ht="27" customHeight="1" x14ac:dyDescent="0.2">
      <c r="A23" s="53">
        <f>'OSNOVNA PLAČA'!A17</f>
        <v>8</v>
      </c>
      <c r="B23" s="362" t="str">
        <f t="shared" ca="1" si="4"/>
        <v>A8</v>
      </c>
      <c r="C23" s="362"/>
      <c r="D23" s="54" t="str">
        <f>+IF(LEN('OSNOVNA PLAČA'!C17)&gt;0,'OSNOVNA PLAČA'!C17,"")</f>
        <v/>
      </c>
      <c r="E23" s="55" t="str">
        <f>+IF(LEN('OSNOVNA PLAČA'!D17)&gt;0,'OSNOVNA PLAČA'!D17,"")</f>
        <v/>
      </c>
      <c r="F23" s="161">
        <f ca="1">IF(LEN(B23)&gt;0,'OBRAČUNANA OSNOVNA PLAČA'!L17,"")</f>
        <v>0</v>
      </c>
      <c r="G23" s="57"/>
      <c r="H23" s="57"/>
      <c r="I23" s="57"/>
      <c r="J23" s="57"/>
      <c r="K23" s="57"/>
      <c r="L23" s="175">
        <f t="shared" si="5"/>
        <v>0</v>
      </c>
      <c r="M23" s="176">
        <f t="shared" ca="1" si="18"/>
        <v>0</v>
      </c>
      <c r="N23" s="176">
        <f t="shared" ca="1" si="20"/>
        <v>0</v>
      </c>
      <c r="O23" s="177">
        <f t="shared" ca="1" si="6"/>
        <v>0</v>
      </c>
      <c r="P23" s="178">
        <f t="shared" ca="1" si="19"/>
        <v>0</v>
      </c>
      <c r="Q23" s="179">
        <f t="shared" ca="1" si="7"/>
        <v>0</v>
      </c>
      <c r="R23" s="179">
        <f ca="1">IF(LEN(B23)&gt;0,'7'!R23-'7'!Q23,"")</f>
        <v>0</v>
      </c>
      <c r="S23" s="180"/>
      <c r="T23" s="33"/>
      <c r="U23" s="33"/>
      <c r="V23" s="33"/>
      <c r="W23" s="33"/>
      <c r="X23" s="33"/>
      <c r="Y23" s="33"/>
      <c r="AB23" s="243">
        <f>ROW()</f>
        <v>23</v>
      </c>
      <c r="AC23" s="116">
        <f t="shared" ca="1" si="8"/>
        <v>0</v>
      </c>
      <c r="AD23" s="116">
        <f t="shared" ca="1" si="9"/>
        <v>0</v>
      </c>
      <c r="AE23" s="117" t="str">
        <f t="shared" ca="1" si="10"/>
        <v>-</v>
      </c>
      <c r="AF23" s="116" t="str">
        <f t="shared" ca="1" si="11"/>
        <v>-</v>
      </c>
      <c r="AG23" s="117" t="str">
        <f t="shared" ca="1" si="12"/>
        <v>-</v>
      </c>
      <c r="AH23" s="116" t="str">
        <f t="shared" ca="1" si="13"/>
        <v>-</v>
      </c>
      <c r="AI23" s="116">
        <f t="shared" ca="1" si="14"/>
        <v>0</v>
      </c>
      <c r="AJ23" s="118">
        <f t="shared" ca="1" si="15"/>
        <v>0</v>
      </c>
      <c r="AK23" s="116">
        <f t="shared" ca="1" si="16"/>
        <v>0</v>
      </c>
      <c r="AL23" s="116">
        <f t="shared" ca="1" si="17"/>
        <v>0</v>
      </c>
    </row>
    <row r="24" spans="1:47" ht="27" customHeight="1" x14ac:dyDescent="0.2">
      <c r="A24" s="53">
        <f>'OSNOVNA PLAČA'!A18</f>
        <v>9</v>
      </c>
      <c r="B24" s="362" t="str">
        <f t="shared" ca="1" si="4"/>
        <v>A9</v>
      </c>
      <c r="C24" s="362"/>
      <c r="D24" s="54" t="str">
        <f>+IF(LEN('OSNOVNA PLAČA'!C18)&gt;0,'OSNOVNA PLAČA'!C18,"")</f>
        <v/>
      </c>
      <c r="E24" s="55" t="str">
        <f>+IF(LEN('OSNOVNA PLAČA'!D18)&gt;0,'OSNOVNA PLAČA'!D18,"")</f>
        <v/>
      </c>
      <c r="F24" s="161">
        <f ca="1">IF(LEN(B24)&gt;0,'OBRAČUNANA OSNOVNA PLAČA'!L18,"")</f>
        <v>0</v>
      </c>
      <c r="G24" s="57"/>
      <c r="H24" s="57"/>
      <c r="I24" s="57"/>
      <c r="J24" s="57"/>
      <c r="K24" s="57"/>
      <c r="L24" s="175">
        <f t="shared" si="5"/>
        <v>0</v>
      </c>
      <c r="M24" s="176">
        <f t="shared" ca="1" si="18"/>
        <v>0</v>
      </c>
      <c r="N24" s="176">
        <f t="shared" ca="1" si="20"/>
        <v>0</v>
      </c>
      <c r="O24" s="177">
        <f t="shared" ca="1" si="6"/>
        <v>0</v>
      </c>
      <c r="P24" s="178">
        <f t="shared" ca="1" si="19"/>
        <v>0</v>
      </c>
      <c r="Q24" s="179">
        <f t="shared" ca="1" si="7"/>
        <v>0</v>
      </c>
      <c r="R24" s="179">
        <f ca="1">IF(LEN(B24)&gt;0,'7'!R24-'7'!Q24,"")</f>
        <v>0</v>
      </c>
      <c r="S24" s="180"/>
      <c r="T24" s="33"/>
      <c r="U24" s="33"/>
      <c r="V24" s="33"/>
      <c r="W24" s="33"/>
      <c r="X24" s="33"/>
      <c r="Y24" s="33"/>
      <c r="AB24" s="243">
        <f>ROW()</f>
        <v>24</v>
      </c>
      <c r="AC24" s="116">
        <f t="shared" ca="1" si="8"/>
        <v>0</v>
      </c>
      <c r="AD24" s="116">
        <f t="shared" ca="1" si="9"/>
        <v>0</v>
      </c>
      <c r="AE24" s="117" t="str">
        <f t="shared" ca="1" si="10"/>
        <v>-</v>
      </c>
      <c r="AF24" s="116" t="str">
        <f t="shared" ca="1" si="11"/>
        <v>-</v>
      </c>
      <c r="AG24" s="117" t="str">
        <f t="shared" ca="1" si="12"/>
        <v>-</v>
      </c>
      <c r="AH24" s="116" t="str">
        <f t="shared" ca="1" si="13"/>
        <v>-</v>
      </c>
      <c r="AI24" s="116">
        <f t="shared" ca="1" si="14"/>
        <v>0</v>
      </c>
      <c r="AJ24" s="118">
        <f t="shared" ca="1" si="15"/>
        <v>0</v>
      </c>
      <c r="AK24" s="116">
        <f t="shared" ca="1" si="16"/>
        <v>0</v>
      </c>
      <c r="AL24" s="116">
        <f t="shared" ca="1" si="17"/>
        <v>0</v>
      </c>
    </row>
    <row r="25" spans="1:47" ht="27" customHeight="1" x14ac:dyDescent="0.2">
      <c r="A25" s="53">
        <f>'OSNOVNA PLAČA'!A19</f>
        <v>10</v>
      </c>
      <c r="B25" s="362" t="str">
        <f t="shared" ca="1" si="4"/>
        <v>A10</v>
      </c>
      <c r="C25" s="362"/>
      <c r="D25" s="54" t="str">
        <f>+IF(LEN('OSNOVNA PLAČA'!C19)&gt;0,'OSNOVNA PLAČA'!C19,"")</f>
        <v/>
      </c>
      <c r="E25" s="55" t="str">
        <f>+IF(LEN('OSNOVNA PLAČA'!D19)&gt;0,'OSNOVNA PLAČA'!D19,"")</f>
        <v/>
      </c>
      <c r="F25" s="161">
        <f ca="1">IF(LEN(B25)&gt;0,'OBRAČUNANA OSNOVNA PLAČA'!L19,"")</f>
        <v>0</v>
      </c>
      <c r="G25" s="57"/>
      <c r="H25" s="57"/>
      <c r="I25" s="57"/>
      <c r="J25" s="57"/>
      <c r="K25" s="57"/>
      <c r="L25" s="175">
        <f t="shared" si="5"/>
        <v>0</v>
      </c>
      <c r="M25" s="176">
        <f t="shared" ca="1" si="18"/>
        <v>0</v>
      </c>
      <c r="N25" s="176">
        <f t="shared" ca="1" si="20"/>
        <v>0</v>
      </c>
      <c r="O25" s="177">
        <f t="shared" ca="1" si="6"/>
        <v>0</v>
      </c>
      <c r="P25" s="178">
        <f t="shared" ca="1" si="19"/>
        <v>0</v>
      </c>
      <c r="Q25" s="179">
        <f t="shared" ca="1" si="7"/>
        <v>0</v>
      </c>
      <c r="R25" s="179">
        <f ca="1">IF(LEN(B25)&gt;0,'7'!R25-'7'!Q25,"")</f>
        <v>0</v>
      </c>
      <c r="S25" s="180"/>
      <c r="T25" s="33"/>
      <c r="U25" s="33"/>
      <c r="V25" s="33"/>
      <c r="W25" s="33"/>
      <c r="X25" s="33"/>
      <c r="Y25" s="33"/>
      <c r="AB25" s="243">
        <f>ROW()</f>
        <v>25</v>
      </c>
      <c r="AC25" s="116">
        <f t="shared" ca="1" si="8"/>
        <v>0</v>
      </c>
      <c r="AD25" s="116">
        <f t="shared" ca="1" si="9"/>
        <v>0</v>
      </c>
      <c r="AE25" s="117" t="str">
        <f t="shared" ca="1" si="10"/>
        <v>-</v>
      </c>
      <c r="AF25" s="116" t="str">
        <f t="shared" ca="1" si="11"/>
        <v>-</v>
      </c>
      <c r="AG25" s="117" t="str">
        <f t="shared" ca="1" si="12"/>
        <v>-</v>
      </c>
      <c r="AH25" s="116" t="str">
        <f t="shared" ca="1" si="13"/>
        <v>-</v>
      </c>
      <c r="AI25" s="116">
        <f t="shared" ca="1" si="14"/>
        <v>0</v>
      </c>
      <c r="AJ25" s="118">
        <f t="shared" ca="1" si="15"/>
        <v>0</v>
      </c>
      <c r="AK25" s="116">
        <f t="shared" ca="1" si="16"/>
        <v>0</v>
      </c>
      <c r="AL25" s="116">
        <f t="shared" ca="1" si="17"/>
        <v>0</v>
      </c>
    </row>
    <row r="26" spans="1:47" ht="27" customHeight="1" x14ac:dyDescent="0.2">
      <c r="A26" s="53">
        <f>'OSNOVNA PLAČA'!A20</f>
        <v>11</v>
      </c>
      <c r="B26" s="362" t="str">
        <f t="shared" ca="1" si="4"/>
        <v>A11</v>
      </c>
      <c r="C26" s="362"/>
      <c r="D26" s="54" t="str">
        <f>+IF(LEN('OSNOVNA PLAČA'!C20)&gt;0,'OSNOVNA PLAČA'!C20,"")</f>
        <v/>
      </c>
      <c r="E26" s="55" t="str">
        <f>+IF(LEN('OSNOVNA PLAČA'!D20)&gt;0,'OSNOVNA PLAČA'!D20,"")</f>
        <v/>
      </c>
      <c r="F26" s="161">
        <f ca="1">IF(LEN(B26)&gt;0,'OBRAČUNANA OSNOVNA PLAČA'!L20,"")</f>
        <v>0</v>
      </c>
      <c r="G26" s="57"/>
      <c r="H26" s="57"/>
      <c r="I26" s="57"/>
      <c r="J26" s="57"/>
      <c r="K26" s="57"/>
      <c r="L26" s="175">
        <f t="shared" si="5"/>
        <v>0</v>
      </c>
      <c r="M26" s="176">
        <f t="shared" ca="1" si="18"/>
        <v>0</v>
      </c>
      <c r="N26" s="176">
        <f t="shared" ca="1" si="20"/>
        <v>0</v>
      </c>
      <c r="O26" s="177">
        <f t="shared" ca="1" si="6"/>
        <v>0</v>
      </c>
      <c r="P26" s="178">
        <f t="shared" ca="1" si="19"/>
        <v>0</v>
      </c>
      <c r="Q26" s="179">
        <f t="shared" ca="1" si="7"/>
        <v>0</v>
      </c>
      <c r="R26" s="179">
        <f ca="1">IF(LEN(B26)&gt;0,'7'!R26-'7'!Q26,"")</f>
        <v>0</v>
      </c>
      <c r="S26" s="180"/>
      <c r="T26" s="33"/>
      <c r="U26" s="33"/>
      <c r="V26" s="33"/>
      <c r="W26" s="33"/>
      <c r="X26" s="33"/>
      <c r="Y26" s="33"/>
      <c r="AB26" s="243">
        <f>ROW()</f>
        <v>26</v>
      </c>
      <c r="AC26" s="116">
        <f t="shared" ca="1" si="8"/>
        <v>0</v>
      </c>
      <c r="AD26" s="116">
        <f t="shared" ca="1" si="9"/>
        <v>0</v>
      </c>
      <c r="AE26" s="117" t="str">
        <f t="shared" ca="1" si="10"/>
        <v>-</v>
      </c>
      <c r="AF26" s="116" t="str">
        <f t="shared" ca="1" si="11"/>
        <v>-</v>
      </c>
      <c r="AG26" s="117" t="str">
        <f t="shared" ca="1" si="12"/>
        <v>-</v>
      </c>
      <c r="AH26" s="116" t="str">
        <f t="shared" ca="1" si="13"/>
        <v>-</v>
      </c>
      <c r="AI26" s="116">
        <f t="shared" ca="1" si="14"/>
        <v>0</v>
      </c>
      <c r="AJ26" s="118">
        <f t="shared" ca="1" si="15"/>
        <v>0</v>
      </c>
      <c r="AK26" s="116">
        <f t="shared" ca="1" si="16"/>
        <v>0</v>
      </c>
      <c r="AL26" s="116">
        <f t="shared" ca="1" si="17"/>
        <v>0</v>
      </c>
    </row>
    <row r="27" spans="1:47" ht="27" customHeight="1" x14ac:dyDescent="0.2">
      <c r="A27" s="53">
        <f>'OSNOVNA PLAČA'!A21</f>
        <v>12</v>
      </c>
      <c r="B27" s="362" t="str">
        <f t="shared" ca="1" si="4"/>
        <v>A12</v>
      </c>
      <c r="C27" s="362"/>
      <c r="D27" s="54" t="str">
        <f>+IF(LEN('OSNOVNA PLAČA'!C21)&gt;0,'OSNOVNA PLAČA'!C21,"")</f>
        <v/>
      </c>
      <c r="E27" s="55" t="str">
        <f>+IF(LEN('OSNOVNA PLAČA'!D21)&gt;0,'OSNOVNA PLAČA'!D21,"")</f>
        <v/>
      </c>
      <c r="F27" s="161">
        <f ca="1">IF(LEN(B27)&gt;0,'OBRAČUNANA OSNOVNA PLAČA'!L21,"")</f>
        <v>0</v>
      </c>
      <c r="G27" s="57"/>
      <c r="H27" s="57"/>
      <c r="I27" s="57"/>
      <c r="J27" s="57"/>
      <c r="K27" s="57"/>
      <c r="L27" s="175">
        <f t="shared" si="5"/>
        <v>0</v>
      </c>
      <c r="M27" s="176">
        <f t="shared" ca="1" si="18"/>
        <v>0</v>
      </c>
      <c r="N27" s="176">
        <f t="shared" ca="1" si="20"/>
        <v>0</v>
      </c>
      <c r="O27" s="177">
        <f t="shared" ca="1" si="6"/>
        <v>0</v>
      </c>
      <c r="P27" s="178">
        <f t="shared" ca="1" si="19"/>
        <v>0</v>
      </c>
      <c r="Q27" s="179">
        <f t="shared" ca="1" si="7"/>
        <v>0</v>
      </c>
      <c r="R27" s="179">
        <f ca="1">IF(LEN(B27)&gt;0,'7'!R27-'7'!Q27,"")</f>
        <v>0</v>
      </c>
      <c r="S27" s="180"/>
      <c r="T27" s="33"/>
      <c r="U27" s="33"/>
      <c r="V27" s="33"/>
      <c r="W27" s="33"/>
      <c r="X27" s="33"/>
      <c r="Y27" s="33"/>
      <c r="AB27" s="243">
        <f>ROW()</f>
        <v>27</v>
      </c>
      <c r="AC27" s="116">
        <f t="shared" ca="1" si="8"/>
        <v>0</v>
      </c>
      <c r="AD27" s="116">
        <f t="shared" ca="1" si="9"/>
        <v>0</v>
      </c>
      <c r="AE27" s="117" t="str">
        <f t="shared" ca="1" si="10"/>
        <v>-</v>
      </c>
      <c r="AF27" s="116" t="str">
        <f t="shared" ca="1" si="11"/>
        <v>-</v>
      </c>
      <c r="AG27" s="117" t="str">
        <f t="shared" ca="1" si="12"/>
        <v>-</v>
      </c>
      <c r="AH27" s="116" t="str">
        <f t="shared" ca="1" si="13"/>
        <v>-</v>
      </c>
      <c r="AI27" s="116">
        <f t="shared" ca="1" si="14"/>
        <v>0</v>
      </c>
      <c r="AJ27" s="118">
        <f t="shared" ca="1" si="15"/>
        <v>0</v>
      </c>
      <c r="AK27" s="116">
        <f t="shared" ca="1" si="16"/>
        <v>0</v>
      </c>
      <c r="AL27" s="116">
        <f t="shared" ca="1" si="17"/>
        <v>0</v>
      </c>
    </row>
    <row r="28" spans="1:47" ht="27" customHeight="1" x14ac:dyDescent="0.2">
      <c r="A28" s="53">
        <f>'OSNOVNA PLAČA'!A22</f>
        <v>13</v>
      </c>
      <c r="B28" s="362" t="str">
        <f t="shared" ca="1" si="4"/>
        <v>A13</v>
      </c>
      <c r="C28" s="362"/>
      <c r="D28" s="54" t="str">
        <f>+IF(LEN('OSNOVNA PLAČA'!C22)&gt;0,'OSNOVNA PLAČA'!C22,"")</f>
        <v/>
      </c>
      <c r="E28" s="55" t="str">
        <f>+IF(LEN('OSNOVNA PLAČA'!D22)&gt;0,'OSNOVNA PLAČA'!D22,"")</f>
        <v/>
      </c>
      <c r="F28" s="161">
        <f ca="1">IF(LEN(B28)&gt;0,'OBRAČUNANA OSNOVNA PLAČA'!L22,"")</f>
        <v>0</v>
      </c>
      <c r="G28" s="57"/>
      <c r="H28" s="57"/>
      <c r="I28" s="57"/>
      <c r="J28" s="57"/>
      <c r="K28" s="57"/>
      <c r="L28" s="175">
        <f t="shared" si="5"/>
        <v>0</v>
      </c>
      <c r="M28" s="176">
        <f t="shared" ca="1" si="18"/>
        <v>0</v>
      </c>
      <c r="N28" s="176">
        <f t="shared" ca="1" si="20"/>
        <v>0</v>
      </c>
      <c r="O28" s="177">
        <f t="shared" ca="1" si="6"/>
        <v>0</v>
      </c>
      <c r="P28" s="178">
        <f t="shared" ca="1" si="19"/>
        <v>0</v>
      </c>
      <c r="Q28" s="179">
        <f t="shared" ca="1" si="7"/>
        <v>0</v>
      </c>
      <c r="R28" s="179">
        <f ca="1">IF(LEN(B28)&gt;0,'7'!R28-'7'!Q28,"")</f>
        <v>0</v>
      </c>
      <c r="S28" s="180"/>
      <c r="T28" s="33"/>
      <c r="U28" s="33"/>
      <c r="V28" s="33"/>
      <c r="W28" s="33"/>
      <c r="X28" s="33"/>
      <c r="Y28" s="33"/>
      <c r="AB28" s="243">
        <f>ROW()</f>
        <v>28</v>
      </c>
      <c r="AC28" s="116">
        <f t="shared" ca="1" si="8"/>
        <v>0</v>
      </c>
      <c r="AD28" s="116">
        <f t="shared" ca="1" si="9"/>
        <v>0</v>
      </c>
      <c r="AE28" s="117" t="str">
        <f t="shared" ca="1" si="10"/>
        <v>-</v>
      </c>
      <c r="AF28" s="116" t="str">
        <f t="shared" ca="1" si="11"/>
        <v>-</v>
      </c>
      <c r="AG28" s="117" t="str">
        <f t="shared" ca="1" si="12"/>
        <v>-</v>
      </c>
      <c r="AH28" s="116" t="str">
        <f t="shared" ca="1" si="13"/>
        <v>-</v>
      </c>
      <c r="AI28" s="116">
        <f t="shared" ca="1" si="14"/>
        <v>0</v>
      </c>
      <c r="AJ28" s="118">
        <f t="shared" ca="1" si="15"/>
        <v>0</v>
      </c>
      <c r="AK28" s="116">
        <f t="shared" ca="1" si="16"/>
        <v>0</v>
      </c>
      <c r="AL28" s="116">
        <f t="shared" ca="1" si="17"/>
        <v>0</v>
      </c>
    </row>
    <row r="29" spans="1:47" ht="27" customHeight="1" x14ac:dyDescent="0.2">
      <c r="A29" s="53">
        <f>'OSNOVNA PLAČA'!A23</f>
        <v>14</v>
      </c>
      <c r="B29" s="362" t="str">
        <f t="shared" ca="1" si="4"/>
        <v>A14</v>
      </c>
      <c r="C29" s="362"/>
      <c r="D29" s="54" t="str">
        <f>+IF(LEN('OSNOVNA PLAČA'!C23)&gt;0,'OSNOVNA PLAČA'!C23,"")</f>
        <v/>
      </c>
      <c r="E29" s="55" t="str">
        <f>+IF(LEN('OSNOVNA PLAČA'!D23)&gt;0,'OSNOVNA PLAČA'!D23,"")</f>
        <v/>
      </c>
      <c r="F29" s="161">
        <f ca="1">IF(LEN(B29)&gt;0,'OBRAČUNANA OSNOVNA PLAČA'!L23,"")</f>
        <v>0</v>
      </c>
      <c r="G29" s="57"/>
      <c r="H29" s="57"/>
      <c r="I29" s="57"/>
      <c r="J29" s="57"/>
      <c r="K29" s="57"/>
      <c r="L29" s="175">
        <f t="shared" si="5"/>
        <v>0</v>
      </c>
      <c r="M29" s="176">
        <f t="shared" ca="1" si="18"/>
        <v>0</v>
      </c>
      <c r="N29" s="176">
        <f t="shared" ca="1" si="20"/>
        <v>0</v>
      </c>
      <c r="O29" s="177">
        <f t="shared" ca="1" si="6"/>
        <v>0</v>
      </c>
      <c r="P29" s="178">
        <f t="shared" ca="1" si="19"/>
        <v>0</v>
      </c>
      <c r="Q29" s="179">
        <f t="shared" ca="1" si="7"/>
        <v>0</v>
      </c>
      <c r="R29" s="179">
        <f ca="1">IF(LEN(B29)&gt;0,'7'!R29-'7'!Q29,"")</f>
        <v>0</v>
      </c>
      <c r="S29" s="180"/>
      <c r="T29" s="33"/>
      <c r="U29" s="33"/>
      <c r="V29" s="33"/>
      <c r="W29" s="33"/>
      <c r="X29" s="33"/>
      <c r="Y29" s="33"/>
      <c r="AB29" s="243">
        <f>ROW()</f>
        <v>29</v>
      </c>
      <c r="AC29" s="116">
        <f t="shared" ca="1" si="8"/>
        <v>0</v>
      </c>
      <c r="AD29" s="116">
        <f t="shared" ca="1" si="9"/>
        <v>0</v>
      </c>
      <c r="AE29" s="117" t="str">
        <f t="shared" ca="1" si="10"/>
        <v>-</v>
      </c>
      <c r="AF29" s="116" t="str">
        <f t="shared" ca="1" si="11"/>
        <v>-</v>
      </c>
      <c r="AG29" s="117" t="str">
        <f t="shared" ca="1" si="12"/>
        <v>-</v>
      </c>
      <c r="AH29" s="116" t="str">
        <f t="shared" ca="1" si="13"/>
        <v>-</v>
      </c>
      <c r="AI29" s="116">
        <f t="shared" ca="1" si="14"/>
        <v>0</v>
      </c>
      <c r="AJ29" s="118">
        <f t="shared" ca="1" si="15"/>
        <v>0</v>
      </c>
      <c r="AK29" s="116">
        <f t="shared" ca="1" si="16"/>
        <v>0</v>
      </c>
      <c r="AL29" s="116">
        <f t="shared" ca="1" si="17"/>
        <v>0</v>
      </c>
    </row>
    <row r="30" spans="1:47" ht="27" customHeight="1" x14ac:dyDescent="0.2">
      <c r="A30" s="53">
        <f>'OSNOVNA PLAČA'!A24</f>
        <v>15</v>
      </c>
      <c r="B30" s="362" t="str">
        <f t="shared" ca="1" si="4"/>
        <v>A15</v>
      </c>
      <c r="C30" s="362"/>
      <c r="D30" s="54" t="str">
        <f>+IF(LEN('OSNOVNA PLAČA'!C24)&gt;0,'OSNOVNA PLAČA'!C24,"")</f>
        <v/>
      </c>
      <c r="E30" s="55" t="str">
        <f>+IF(LEN('OSNOVNA PLAČA'!D24)&gt;0,'OSNOVNA PLAČA'!D24,"")</f>
        <v/>
      </c>
      <c r="F30" s="161">
        <f ca="1">IF(LEN(B30)&gt;0,'OBRAČUNANA OSNOVNA PLAČA'!L24,"")</f>
        <v>0</v>
      </c>
      <c r="G30" s="57"/>
      <c r="H30" s="57"/>
      <c r="I30" s="57"/>
      <c r="J30" s="57"/>
      <c r="K30" s="57"/>
      <c r="L30" s="175">
        <f t="shared" si="5"/>
        <v>0</v>
      </c>
      <c r="M30" s="176">
        <f t="shared" ca="1" si="18"/>
        <v>0</v>
      </c>
      <c r="N30" s="176">
        <f t="shared" ca="1" si="20"/>
        <v>0</v>
      </c>
      <c r="O30" s="177">
        <f t="shared" ca="1" si="6"/>
        <v>0</v>
      </c>
      <c r="P30" s="178">
        <f t="shared" ca="1" si="19"/>
        <v>0</v>
      </c>
      <c r="Q30" s="179">
        <f t="shared" ca="1" si="7"/>
        <v>0</v>
      </c>
      <c r="R30" s="179">
        <f ca="1">IF(LEN(B30)&gt;0,'7'!R30-'7'!Q30,"")</f>
        <v>0</v>
      </c>
      <c r="S30" s="180"/>
      <c r="T30" s="33"/>
      <c r="U30" s="33"/>
      <c r="V30" s="33"/>
      <c r="W30" s="33"/>
      <c r="X30" s="33"/>
      <c r="Y30" s="33"/>
      <c r="AB30" s="243">
        <f>ROW()</f>
        <v>30</v>
      </c>
      <c r="AC30" s="116">
        <f t="shared" ca="1" si="8"/>
        <v>0</v>
      </c>
      <c r="AD30" s="116">
        <f t="shared" ca="1" si="9"/>
        <v>0</v>
      </c>
      <c r="AE30" s="117" t="str">
        <f t="shared" ca="1" si="10"/>
        <v>-</v>
      </c>
      <c r="AF30" s="116" t="str">
        <f t="shared" ca="1" si="11"/>
        <v>-</v>
      </c>
      <c r="AG30" s="117" t="str">
        <f t="shared" ca="1" si="12"/>
        <v>-</v>
      </c>
      <c r="AH30" s="116" t="str">
        <f t="shared" ca="1" si="13"/>
        <v>-</v>
      </c>
      <c r="AI30" s="116">
        <f t="shared" ca="1" si="14"/>
        <v>0</v>
      </c>
      <c r="AJ30" s="118">
        <f t="shared" ca="1" si="15"/>
        <v>0</v>
      </c>
      <c r="AK30" s="116">
        <f t="shared" ca="1" si="16"/>
        <v>0</v>
      </c>
      <c r="AL30" s="116">
        <f t="shared" ca="1" si="17"/>
        <v>0</v>
      </c>
    </row>
    <row r="31" spans="1:47" ht="27" customHeight="1" x14ac:dyDescent="0.2">
      <c r="A31" s="53">
        <f>'OSNOVNA PLAČA'!A25</f>
        <v>16</v>
      </c>
      <c r="B31" s="362" t="str">
        <f t="shared" ca="1" si="4"/>
        <v>A16</v>
      </c>
      <c r="C31" s="362"/>
      <c r="D31" s="54" t="str">
        <f>+IF(LEN('OSNOVNA PLAČA'!C25)&gt;0,'OSNOVNA PLAČA'!C25,"")</f>
        <v/>
      </c>
      <c r="E31" s="55" t="str">
        <f>+IF(LEN('OSNOVNA PLAČA'!D25)&gt;0,'OSNOVNA PLAČA'!D25,"")</f>
        <v/>
      </c>
      <c r="F31" s="161">
        <f ca="1">IF(LEN(B31)&gt;0,'OBRAČUNANA OSNOVNA PLAČA'!L25,"")</f>
        <v>0</v>
      </c>
      <c r="G31" s="57"/>
      <c r="H31" s="57"/>
      <c r="I31" s="57"/>
      <c r="J31" s="57"/>
      <c r="K31" s="57"/>
      <c r="L31" s="175">
        <f t="shared" si="5"/>
        <v>0</v>
      </c>
      <c r="M31" s="176">
        <f t="shared" ca="1" si="18"/>
        <v>0</v>
      </c>
      <c r="N31" s="176">
        <f t="shared" ca="1" si="20"/>
        <v>0</v>
      </c>
      <c r="O31" s="177">
        <f t="shared" ca="1" si="6"/>
        <v>0</v>
      </c>
      <c r="P31" s="178">
        <f t="shared" ca="1" si="19"/>
        <v>0</v>
      </c>
      <c r="Q31" s="179">
        <f t="shared" ca="1" si="7"/>
        <v>0</v>
      </c>
      <c r="R31" s="179">
        <f ca="1">IF(LEN(B31)&gt;0,'7'!R31-'7'!Q31,"")</f>
        <v>0</v>
      </c>
      <c r="S31" s="180"/>
      <c r="T31" s="33"/>
      <c r="U31" s="33"/>
      <c r="V31" s="33"/>
      <c r="W31" s="33"/>
      <c r="X31" s="33"/>
      <c r="Y31" s="33"/>
      <c r="AB31" s="243">
        <f>ROW()</f>
        <v>31</v>
      </c>
      <c r="AC31" s="116">
        <f t="shared" ca="1" si="8"/>
        <v>0</v>
      </c>
      <c r="AD31" s="116">
        <f t="shared" ca="1" si="9"/>
        <v>0</v>
      </c>
      <c r="AE31" s="117" t="str">
        <f t="shared" ca="1" si="10"/>
        <v>-</v>
      </c>
      <c r="AF31" s="116" t="str">
        <f t="shared" ca="1" si="11"/>
        <v>-</v>
      </c>
      <c r="AG31" s="117" t="str">
        <f t="shared" ca="1" si="12"/>
        <v>-</v>
      </c>
      <c r="AH31" s="116" t="str">
        <f t="shared" ca="1" si="13"/>
        <v>-</v>
      </c>
      <c r="AI31" s="116">
        <f t="shared" ca="1" si="14"/>
        <v>0</v>
      </c>
      <c r="AJ31" s="118">
        <f t="shared" ca="1" si="15"/>
        <v>0</v>
      </c>
      <c r="AK31" s="116">
        <f t="shared" ca="1" si="16"/>
        <v>0</v>
      </c>
      <c r="AL31" s="116">
        <f t="shared" ca="1" si="17"/>
        <v>0</v>
      </c>
    </row>
    <row r="32" spans="1:47" ht="27" customHeight="1" x14ac:dyDescent="0.2">
      <c r="A32" s="53">
        <f>'OSNOVNA PLAČA'!A26</f>
        <v>17</v>
      </c>
      <c r="B32" s="362" t="str">
        <f t="shared" ca="1" si="4"/>
        <v>A17</v>
      </c>
      <c r="C32" s="362"/>
      <c r="D32" s="54" t="str">
        <f>+IF(LEN('OSNOVNA PLAČA'!C26)&gt;0,'OSNOVNA PLAČA'!C26,"")</f>
        <v/>
      </c>
      <c r="E32" s="55" t="str">
        <f>+IF(LEN('OSNOVNA PLAČA'!D26)&gt;0,'OSNOVNA PLAČA'!D26,"")</f>
        <v/>
      </c>
      <c r="F32" s="161">
        <f ca="1">IF(LEN(B32)&gt;0,'OBRAČUNANA OSNOVNA PLAČA'!L26,"")</f>
        <v>0</v>
      </c>
      <c r="G32" s="57"/>
      <c r="H32" s="57"/>
      <c r="I32" s="57"/>
      <c r="J32" s="57"/>
      <c r="K32" s="57"/>
      <c r="L32" s="175">
        <f t="shared" si="5"/>
        <v>0</v>
      </c>
      <c r="M32" s="176">
        <f t="shared" ca="1" si="18"/>
        <v>0</v>
      </c>
      <c r="N32" s="176">
        <f t="shared" ca="1" si="20"/>
        <v>0</v>
      </c>
      <c r="O32" s="177">
        <f t="shared" ca="1" si="6"/>
        <v>0</v>
      </c>
      <c r="P32" s="178">
        <f t="shared" ca="1" si="19"/>
        <v>0</v>
      </c>
      <c r="Q32" s="179">
        <f t="shared" ca="1" si="7"/>
        <v>0</v>
      </c>
      <c r="R32" s="179">
        <f ca="1">IF(LEN(B32)&gt;0,'7'!R32-'7'!Q32,"")</f>
        <v>0</v>
      </c>
      <c r="S32" s="180"/>
      <c r="T32" s="33"/>
      <c r="U32" s="33"/>
      <c r="V32" s="33"/>
      <c r="W32" s="33"/>
      <c r="X32" s="33"/>
      <c r="Y32" s="33"/>
      <c r="AB32" s="243">
        <f>ROW()</f>
        <v>32</v>
      </c>
      <c r="AC32" s="116">
        <f t="shared" ca="1" si="8"/>
        <v>0</v>
      </c>
      <c r="AD32" s="116">
        <f t="shared" ca="1" si="9"/>
        <v>0</v>
      </c>
      <c r="AE32" s="117" t="str">
        <f t="shared" ca="1" si="10"/>
        <v>-</v>
      </c>
      <c r="AF32" s="116" t="str">
        <f t="shared" ca="1" si="11"/>
        <v>-</v>
      </c>
      <c r="AG32" s="117" t="str">
        <f t="shared" ca="1" si="12"/>
        <v>-</v>
      </c>
      <c r="AH32" s="116" t="str">
        <f t="shared" ca="1" si="13"/>
        <v>-</v>
      </c>
      <c r="AI32" s="116">
        <f t="shared" ca="1" si="14"/>
        <v>0</v>
      </c>
      <c r="AJ32" s="118">
        <f t="shared" ca="1" si="15"/>
        <v>0</v>
      </c>
      <c r="AK32" s="116">
        <f t="shared" ca="1" si="16"/>
        <v>0</v>
      </c>
      <c r="AL32" s="116">
        <f t="shared" ca="1" si="17"/>
        <v>0</v>
      </c>
    </row>
    <row r="33" spans="1:38" ht="27" customHeight="1" x14ac:dyDescent="0.2">
      <c r="A33" s="53">
        <f>'OSNOVNA PLAČA'!A27</f>
        <v>18</v>
      </c>
      <c r="B33" s="362" t="str">
        <f t="shared" ca="1" si="4"/>
        <v>A18</v>
      </c>
      <c r="C33" s="362"/>
      <c r="D33" s="54" t="str">
        <f>+IF(LEN('OSNOVNA PLAČA'!C27)&gt;0,'OSNOVNA PLAČA'!C27,"")</f>
        <v/>
      </c>
      <c r="E33" s="55" t="str">
        <f>+IF(LEN('OSNOVNA PLAČA'!D27)&gt;0,'OSNOVNA PLAČA'!D27,"")</f>
        <v/>
      </c>
      <c r="F33" s="161">
        <f ca="1">IF(LEN(B33)&gt;0,'OBRAČUNANA OSNOVNA PLAČA'!L27,"")</f>
        <v>0</v>
      </c>
      <c r="G33" s="57"/>
      <c r="H33" s="57"/>
      <c r="I33" s="57"/>
      <c r="J33" s="57"/>
      <c r="K33" s="57"/>
      <c r="L33" s="175">
        <f t="shared" si="5"/>
        <v>0</v>
      </c>
      <c r="M33" s="176">
        <f t="shared" ca="1" si="18"/>
        <v>0</v>
      </c>
      <c r="N33" s="176">
        <f t="shared" ca="1" si="20"/>
        <v>0</v>
      </c>
      <c r="O33" s="177">
        <f t="shared" ca="1" si="6"/>
        <v>0</v>
      </c>
      <c r="P33" s="178">
        <f t="shared" ca="1" si="19"/>
        <v>0</v>
      </c>
      <c r="Q33" s="179">
        <f t="shared" ca="1" si="7"/>
        <v>0</v>
      </c>
      <c r="R33" s="179">
        <f ca="1">IF(LEN(B33)&gt;0,'7'!R33-'7'!Q33,"")</f>
        <v>0</v>
      </c>
      <c r="S33" s="180"/>
      <c r="T33" s="33"/>
      <c r="U33" s="33"/>
      <c r="V33" s="33"/>
      <c r="W33" s="33"/>
      <c r="X33" s="33"/>
      <c r="Y33" s="33"/>
      <c r="AB33" s="243">
        <f>ROW()</f>
        <v>33</v>
      </c>
      <c r="AC33" s="116">
        <f t="shared" ca="1" si="8"/>
        <v>0</v>
      </c>
      <c r="AD33" s="116">
        <f t="shared" ca="1" si="9"/>
        <v>0</v>
      </c>
      <c r="AE33" s="117" t="str">
        <f t="shared" ca="1" si="10"/>
        <v>-</v>
      </c>
      <c r="AF33" s="116" t="str">
        <f t="shared" ca="1" si="11"/>
        <v>-</v>
      </c>
      <c r="AG33" s="117" t="str">
        <f t="shared" ca="1" si="12"/>
        <v>-</v>
      </c>
      <c r="AH33" s="116" t="str">
        <f t="shared" ca="1" si="13"/>
        <v>-</v>
      </c>
      <c r="AI33" s="116">
        <f t="shared" ca="1" si="14"/>
        <v>0</v>
      </c>
      <c r="AJ33" s="118">
        <f t="shared" ca="1" si="15"/>
        <v>0</v>
      </c>
      <c r="AK33" s="116">
        <f t="shared" ca="1" si="16"/>
        <v>0</v>
      </c>
      <c r="AL33" s="116">
        <f t="shared" ca="1" si="17"/>
        <v>0</v>
      </c>
    </row>
    <row r="34" spans="1:38" ht="27" customHeight="1" x14ac:dyDescent="0.2">
      <c r="A34" s="53">
        <f>'OSNOVNA PLAČA'!A28</f>
        <v>19</v>
      </c>
      <c r="B34" s="362" t="str">
        <f t="shared" ca="1" si="4"/>
        <v>A19</v>
      </c>
      <c r="C34" s="362"/>
      <c r="D34" s="54" t="str">
        <f>+IF(LEN('OSNOVNA PLAČA'!C28)&gt;0,'OSNOVNA PLAČA'!C28,"")</f>
        <v/>
      </c>
      <c r="E34" s="55" t="str">
        <f>+IF(LEN('OSNOVNA PLAČA'!D28)&gt;0,'OSNOVNA PLAČA'!D28,"")</f>
        <v/>
      </c>
      <c r="F34" s="161">
        <f ca="1">IF(LEN(B34)&gt;0,'OBRAČUNANA OSNOVNA PLAČA'!L28,"")</f>
        <v>0</v>
      </c>
      <c r="G34" s="57"/>
      <c r="H34" s="57"/>
      <c r="I34" s="57"/>
      <c r="J34" s="57"/>
      <c r="K34" s="57"/>
      <c r="L34" s="175">
        <f t="shared" si="5"/>
        <v>0</v>
      </c>
      <c r="M34" s="176">
        <f t="shared" ca="1" si="18"/>
        <v>0</v>
      </c>
      <c r="N34" s="176">
        <f t="shared" ca="1" si="20"/>
        <v>0</v>
      </c>
      <c r="O34" s="177">
        <f t="shared" ca="1" si="6"/>
        <v>0</v>
      </c>
      <c r="P34" s="178">
        <f t="shared" ca="1" si="19"/>
        <v>0</v>
      </c>
      <c r="Q34" s="179">
        <f t="shared" ca="1" si="7"/>
        <v>0</v>
      </c>
      <c r="R34" s="179">
        <f ca="1">IF(LEN(B34)&gt;0,'7'!R34-'7'!Q34,"")</f>
        <v>0</v>
      </c>
      <c r="S34" s="180"/>
      <c r="T34" s="33"/>
      <c r="U34" s="33"/>
      <c r="V34" s="33"/>
      <c r="W34" s="33"/>
      <c r="X34" s="33"/>
      <c r="Y34" s="33"/>
      <c r="AB34" s="243">
        <f>ROW()</f>
        <v>34</v>
      </c>
      <c r="AC34" s="116">
        <f t="shared" ca="1" si="8"/>
        <v>0</v>
      </c>
      <c r="AD34" s="116">
        <f t="shared" ca="1" si="9"/>
        <v>0</v>
      </c>
      <c r="AE34" s="117" t="str">
        <f t="shared" ca="1" si="10"/>
        <v>-</v>
      </c>
      <c r="AF34" s="116" t="str">
        <f t="shared" ca="1" si="11"/>
        <v>-</v>
      </c>
      <c r="AG34" s="117" t="str">
        <f t="shared" ca="1" si="12"/>
        <v>-</v>
      </c>
      <c r="AH34" s="116" t="str">
        <f t="shared" ca="1" si="13"/>
        <v>-</v>
      </c>
      <c r="AI34" s="116">
        <f t="shared" ca="1" si="14"/>
        <v>0</v>
      </c>
      <c r="AJ34" s="118">
        <f t="shared" ca="1" si="15"/>
        <v>0</v>
      </c>
      <c r="AK34" s="116">
        <f t="shared" ca="1" si="16"/>
        <v>0</v>
      </c>
      <c r="AL34" s="116">
        <f t="shared" ca="1" si="17"/>
        <v>0</v>
      </c>
    </row>
    <row r="35" spans="1:38" ht="27" customHeight="1" x14ac:dyDescent="0.2">
      <c r="A35" s="53">
        <f>'OSNOVNA PLAČA'!A29</f>
        <v>20</v>
      </c>
      <c r="B35" s="362" t="str">
        <f t="shared" ca="1" si="4"/>
        <v>A20</v>
      </c>
      <c r="C35" s="362"/>
      <c r="D35" s="54" t="str">
        <f>+IF(LEN('OSNOVNA PLAČA'!C29)&gt;0,'OSNOVNA PLAČA'!C29,"")</f>
        <v/>
      </c>
      <c r="E35" s="55" t="str">
        <f>+IF(LEN('OSNOVNA PLAČA'!D29)&gt;0,'OSNOVNA PLAČA'!D29,"")</f>
        <v/>
      </c>
      <c r="F35" s="161">
        <f ca="1">IF(LEN(B35)&gt;0,'OBRAČUNANA OSNOVNA PLAČA'!L29,"")</f>
        <v>0</v>
      </c>
      <c r="G35" s="57"/>
      <c r="H35" s="57"/>
      <c r="I35" s="57"/>
      <c r="J35" s="57"/>
      <c r="K35" s="57"/>
      <c r="L35" s="175">
        <f t="shared" si="5"/>
        <v>0</v>
      </c>
      <c r="M35" s="176">
        <f t="shared" ca="1" si="18"/>
        <v>0</v>
      </c>
      <c r="N35" s="176">
        <f t="shared" ca="1" si="20"/>
        <v>0</v>
      </c>
      <c r="O35" s="177">
        <f t="shared" ca="1" si="6"/>
        <v>0</v>
      </c>
      <c r="P35" s="178">
        <f t="shared" ca="1" si="19"/>
        <v>0</v>
      </c>
      <c r="Q35" s="179">
        <f t="shared" ca="1" si="7"/>
        <v>0</v>
      </c>
      <c r="R35" s="179">
        <f ca="1">IF(LEN(B35)&gt;0,'7'!R35-'7'!Q35,"")</f>
        <v>0</v>
      </c>
      <c r="S35" s="180"/>
      <c r="T35" s="33"/>
      <c r="U35" s="33"/>
      <c r="V35" s="33"/>
      <c r="W35" s="33"/>
      <c r="X35" s="33"/>
      <c r="Y35" s="33"/>
      <c r="AB35" s="243">
        <f>ROW()</f>
        <v>35</v>
      </c>
      <c r="AC35" s="116">
        <f t="shared" ca="1" si="8"/>
        <v>0</v>
      </c>
      <c r="AD35" s="116">
        <f t="shared" ca="1" si="9"/>
        <v>0</v>
      </c>
      <c r="AE35" s="117" t="str">
        <f t="shared" ca="1" si="10"/>
        <v>-</v>
      </c>
      <c r="AF35" s="116" t="str">
        <f t="shared" ca="1" si="11"/>
        <v>-</v>
      </c>
      <c r="AG35" s="117" t="str">
        <f t="shared" ca="1" si="12"/>
        <v>-</v>
      </c>
      <c r="AH35" s="116" t="str">
        <f t="shared" ca="1" si="13"/>
        <v>-</v>
      </c>
      <c r="AI35" s="116">
        <f t="shared" ca="1" si="14"/>
        <v>0</v>
      </c>
      <c r="AJ35" s="118">
        <f t="shared" ca="1" si="15"/>
        <v>0</v>
      </c>
      <c r="AK35" s="116">
        <f t="shared" ca="1" si="16"/>
        <v>0</v>
      </c>
      <c r="AL35" s="116">
        <f t="shared" ca="1" si="17"/>
        <v>0</v>
      </c>
    </row>
    <row r="36" spans="1:38" ht="27" customHeight="1" x14ac:dyDescent="0.2">
      <c r="A36" s="53">
        <f>'OSNOVNA PLAČA'!A30</f>
        <v>21</v>
      </c>
      <c r="B36" s="362" t="str">
        <f t="shared" ca="1" si="4"/>
        <v>A21</v>
      </c>
      <c r="C36" s="362"/>
      <c r="D36" s="54" t="str">
        <f>+IF(LEN('OSNOVNA PLAČA'!C30)&gt;0,'OSNOVNA PLAČA'!C30,"")</f>
        <v/>
      </c>
      <c r="E36" s="55" t="str">
        <f>+IF(LEN('OSNOVNA PLAČA'!D30)&gt;0,'OSNOVNA PLAČA'!D30,"")</f>
        <v/>
      </c>
      <c r="F36" s="161">
        <f ca="1">IF(LEN(B36)&gt;0,'OBRAČUNANA OSNOVNA PLAČA'!L30,"")</f>
        <v>0</v>
      </c>
      <c r="G36" s="57"/>
      <c r="H36" s="57"/>
      <c r="I36" s="57"/>
      <c r="J36" s="57"/>
      <c r="K36" s="57"/>
      <c r="L36" s="175">
        <f t="shared" si="5"/>
        <v>0</v>
      </c>
      <c r="M36" s="176">
        <f t="shared" ca="1" si="18"/>
        <v>0</v>
      </c>
      <c r="N36" s="176">
        <f t="shared" ca="1" si="20"/>
        <v>0</v>
      </c>
      <c r="O36" s="177">
        <f t="shared" ca="1" si="6"/>
        <v>0</v>
      </c>
      <c r="P36" s="178">
        <f t="shared" ca="1" si="19"/>
        <v>0</v>
      </c>
      <c r="Q36" s="179">
        <f t="shared" ca="1" si="7"/>
        <v>0</v>
      </c>
      <c r="R36" s="179">
        <f ca="1">IF(LEN(B36)&gt;0,'7'!R36-'7'!Q36,"")</f>
        <v>0</v>
      </c>
      <c r="S36" s="180"/>
      <c r="T36" s="33"/>
      <c r="U36" s="33"/>
      <c r="V36" s="33"/>
      <c r="W36" s="33"/>
      <c r="X36" s="33"/>
      <c r="Y36" s="33"/>
      <c r="AB36" s="243">
        <f>ROW()</f>
        <v>36</v>
      </c>
      <c r="AC36" s="116">
        <f t="shared" ca="1" si="8"/>
        <v>0</v>
      </c>
      <c r="AD36" s="116">
        <f t="shared" ca="1" si="9"/>
        <v>0</v>
      </c>
      <c r="AE36" s="117" t="str">
        <f t="shared" ca="1" si="10"/>
        <v>-</v>
      </c>
      <c r="AF36" s="116" t="str">
        <f t="shared" ca="1" si="11"/>
        <v>-</v>
      </c>
      <c r="AG36" s="117" t="str">
        <f t="shared" ca="1" si="12"/>
        <v>-</v>
      </c>
      <c r="AH36" s="116" t="str">
        <f t="shared" ca="1" si="13"/>
        <v>-</v>
      </c>
      <c r="AI36" s="116">
        <f t="shared" ca="1" si="14"/>
        <v>0</v>
      </c>
      <c r="AJ36" s="118">
        <f t="shared" ca="1" si="15"/>
        <v>0</v>
      </c>
      <c r="AK36" s="116">
        <f t="shared" ca="1" si="16"/>
        <v>0</v>
      </c>
      <c r="AL36" s="116">
        <f t="shared" ca="1" si="17"/>
        <v>0</v>
      </c>
    </row>
    <row r="37" spans="1:38" ht="27" customHeight="1" x14ac:dyDescent="0.2">
      <c r="A37" s="53">
        <f>'OSNOVNA PLAČA'!A31</f>
        <v>22</v>
      </c>
      <c r="B37" s="362" t="str">
        <f t="shared" ca="1" si="4"/>
        <v>A22</v>
      </c>
      <c r="C37" s="362"/>
      <c r="D37" s="54" t="str">
        <f>+IF(LEN('OSNOVNA PLAČA'!C31)&gt;0,'OSNOVNA PLAČA'!C31,"")</f>
        <v/>
      </c>
      <c r="E37" s="55" t="str">
        <f>+IF(LEN('OSNOVNA PLAČA'!D31)&gt;0,'OSNOVNA PLAČA'!D31,"")</f>
        <v/>
      </c>
      <c r="F37" s="161">
        <f ca="1">IF(LEN(B37)&gt;0,'OBRAČUNANA OSNOVNA PLAČA'!L31,"")</f>
        <v>0</v>
      </c>
      <c r="G37" s="57"/>
      <c r="H37" s="57"/>
      <c r="I37" s="57"/>
      <c r="J37" s="57"/>
      <c r="K37" s="57"/>
      <c r="L37" s="175">
        <f t="shared" si="5"/>
        <v>0</v>
      </c>
      <c r="M37" s="176">
        <f t="shared" ca="1" si="18"/>
        <v>0</v>
      </c>
      <c r="N37" s="176">
        <f t="shared" ca="1" si="20"/>
        <v>0</v>
      </c>
      <c r="O37" s="177">
        <f t="shared" ca="1" si="6"/>
        <v>0</v>
      </c>
      <c r="P37" s="178">
        <f t="shared" ca="1" si="19"/>
        <v>0</v>
      </c>
      <c r="Q37" s="179">
        <f t="shared" ca="1" si="7"/>
        <v>0</v>
      </c>
      <c r="R37" s="179">
        <f ca="1">IF(LEN(B37)&gt;0,'7'!R37-'7'!Q37,"")</f>
        <v>0</v>
      </c>
      <c r="S37" s="180"/>
      <c r="T37" s="33"/>
      <c r="U37" s="33"/>
      <c r="V37" s="33"/>
      <c r="W37" s="33"/>
      <c r="X37" s="33"/>
      <c r="Y37" s="33"/>
      <c r="AB37" s="243">
        <f>ROW()</f>
        <v>37</v>
      </c>
      <c r="AC37" s="116">
        <f t="shared" ca="1" si="8"/>
        <v>0</v>
      </c>
      <c r="AD37" s="116">
        <f t="shared" ca="1" si="9"/>
        <v>0</v>
      </c>
      <c r="AE37" s="117" t="str">
        <f t="shared" ca="1" si="10"/>
        <v>-</v>
      </c>
      <c r="AF37" s="116" t="str">
        <f t="shared" ca="1" si="11"/>
        <v>-</v>
      </c>
      <c r="AG37" s="117" t="str">
        <f t="shared" ca="1" si="12"/>
        <v>-</v>
      </c>
      <c r="AH37" s="116" t="str">
        <f t="shared" ca="1" si="13"/>
        <v>-</v>
      </c>
      <c r="AI37" s="116">
        <f t="shared" ca="1" si="14"/>
        <v>0</v>
      </c>
      <c r="AJ37" s="118">
        <f t="shared" ca="1" si="15"/>
        <v>0</v>
      </c>
      <c r="AK37" s="116">
        <f t="shared" ca="1" si="16"/>
        <v>0</v>
      </c>
      <c r="AL37" s="116">
        <f t="shared" ca="1" si="17"/>
        <v>0</v>
      </c>
    </row>
    <row r="38" spans="1:38" ht="27" customHeight="1" x14ac:dyDescent="0.2">
      <c r="A38" s="53">
        <f>'OSNOVNA PLAČA'!A32</f>
        <v>23</v>
      </c>
      <c r="B38" s="362" t="str">
        <f t="shared" ca="1" si="4"/>
        <v>A23</v>
      </c>
      <c r="C38" s="362"/>
      <c r="D38" s="54" t="str">
        <f>+IF(LEN('OSNOVNA PLAČA'!C32)&gt;0,'OSNOVNA PLAČA'!C32,"")</f>
        <v/>
      </c>
      <c r="E38" s="55" t="str">
        <f>+IF(LEN('OSNOVNA PLAČA'!D32)&gt;0,'OSNOVNA PLAČA'!D32,"")</f>
        <v/>
      </c>
      <c r="F38" s="161">
        <f ca="1">IF(LEN(B38)&gt;0,'OBRAČUNANA OSNOVNA PLAČA'!L32,"")</f>
        <v>0</v>
      </c>
      <c r="G38" s="57"/>
      <c r="H38" s="57"/>
      <c r="I38" s="57"/>
      <c r="J38" s="57"/>
      <c r="K38" s="57"/>
      <c r="L38" s="175">
        <f t="shared" si="5"/>
        <v>0</v>
      </c>
      <c r="M38" s="176">
        <f t="shared" ca="1" si="18"/>
        <v>0</v>
      </c>
      <c r="N38" s="176">
        <f t="shared" ca="1" si="20"/>
        <v>0</v>
      </c>
      <c r="O38" s="177">
        <f t="shared" ca="1" si="6"/>
        <v>0</v>
      </c>
      <c r="P38" s="178">
        <f t="shared" ca="1" si="19"/>
        <v>0</v>
      </c>
      <c r="Q38" s="179">
        <f t="shared" ca="1" si="7"/>
        <v>0</v>
      </c>
      <c r="R38" s="179">
        <f ca="1">IF(LEN(B38)&gt;0,'7'!R38-'7'!Q38,"")</f>
        <v>0</v>
      </c>
      <c r="S38" s="180"/>
      <c r="T38" s="33"/>
      <c r="U38" s="33"/>
      <c r="V38" s="33"/>
      <c r="W38" s="33"/>
      <c r="X38" s="33"/>
      <c r="Y38" s="33"/>
      <c r="AB38" s="243">
        <f>ROW()</f>
        <v>38</v>
      </c>
      <c r="AC38" s="116">
        <f t="shared" ca="1" si="8"/>
        <v>0</v>
      </c>
      <c r="AD38" s="116">
        <f t="shared" ca="1" si="9"/>
        <v>0</v>
      </c>
      <c r="AE38" s="117" t="str">
        <f t="shared" ca="1" si="10"/>
        <v>-</v>
      </c>
      <c r="AF38" s="116" t="str">
        <f t="shared" ca="1" si="11"/>
        <v>-</v>
      </c>
      <c r="AG38" s="117" t="str">
        <f t="shared" ca="1" si="12"/>
        <v>-</v>
      </c>
      <c r="AH38" s="116" t="str">
        <f t="shared" ca="1" si="13"/>
        <v>-</v>
      </c>
      <c r="AI38" s="116">
        <f t="shared" ca="1" si="14"/>
        <v>0</v>
      </c>
      <c r="AJ38" s="118">
        <f t="shared" ca="1" si="15"/>
        <v>0</v>
      </c>
      <c r="AK38" s="116">
        <f t="shared" ca="1" si="16"/>
        <v>0</v>
      </c>
      <c r="AL38" s="116">
        <f t="shared" ca="1" si="17"/>
        <v>0</v>
      </c>
    </row>
    <row r="39" spans="1:38" ht="27" customHeight="1" x14ac:dyDescent="0.2">
      <c r="A39" s="53">
        <f>'OSNOVNA PLAČA'!A33</f>
        <v>24</v>
      </c>
      <c r="B39" s="362" t="str">
        <f t="shared" ca="1" si="4"/>
        <v>A24</v>
      </c>
      <c r="C39" s="362"/>
      <c r="D39" s="54" t="str">
        <f>+IF(LEN('OSNOVNA PLAČA'!C33)&gt;0,'OSNOVNA PLAČA'!C33,"")</f>
        <v/>
      </c>
      <c r="E39" s="55" t="str">
        <f>+IF(LEN('OSNOVNA PLAČA'!D33)&gt;0,'OSNOVNA PLAČA'!D33,"")</f>
        <v/>
      </c>
      <c r="F39" s="161">
        <f ca="1">IF(LEN(B39)&gt;0,'OBRAČUNANA OSNOVNA PLAČA'!L33,"")</f>
        <v>0</v>
      </c>
      <c r="G39" s="57"/>
      <c r="H39" s="57"/>
      <c r="I39" s="57"/>
      <c r="J39" s="57"/>
      <c r="K39" s="57"/>
      <c r="L39" s="175">
        <f t="shared" si="5"/>
        <v>0</v>
      </c>
      <c r="M39" s="176">
        <f t="shared" ca="1" si="18"/>
        <v>0</v>
      </c>
      <c r="N39" s="176">
        <f t="shared" ca="1" si="20"/>
        <v>0</v>
      </c>
      <c r="O39" s="177">
        <f t="shared" ca="1" si="6"/>
        <v>0</v>
      </c>
      <c r="P39" s="178">
        <f t="shared" ca="1" si="19"/>
        <v>0</v>
      </c>
      <c r="Q39" s="179">
        <f t="shared" ca="1" si="7"/>
        <v>0</v>
      </c>
      <c r="R39" s="179">
        <f ca="1">IF(LEN(B39)&gt;0,'7'!R39-'7'!Q39,"")</f>
        <v>0</v>
      </c>
      <c r="S39" s="180"/>
      <c r="T39" s="33"/>
      <c r="U39" s="33"/>
      <c r="V39" s="33"/>
      <c r="W39" s="33"/>
      <c r="X39" s="33"/>
      <c r="Y39" s="33"/>
      <c r="AB39" s="243">
        <f>ROW()</f>
        <v>39</v>
      </c>
      <c r="AC39" s="116">
        <f t="shared" ca="1" si="8"/>
        <v>0</v>
      </c>
      <c r="AD39" s="116">
        <f t="shared" ca="1" si="9"/>
        <v>0</v>
      </c>
      <c r="AE39" s="117" t="str">
        <f t="shared" ca="1" si="10"/>
        <v>-</v>
      </c>
      <c r="AF39" s="116" t="str">
        <f t="shared" ca="1" si="11"/>
        <v>-</v>
      </c>
      <c r="AG39" s="117" t="str">
        <f t="shared" ca="1" si="12"/>
        <v>-</v>
      </c>
      <c r="AH39" s="116" t="str">
        <f t="shared" ca="1" si="13"/>
        <v>-</v>
      </c>
      <c r="AI39" s="116">
        <f t="shared" ca="1" si="14"/>
        <v>0</v>
      </c>
      <c r="AJ39" s="118">
        <f t="shared" ca="1" si="15"/>
        <v>0</v>
      </c>
      <c r="AK39" s="116">
        <f t="shared" ca="1" si="16"/>
        <v>0</v>
      </c>
      <c r="AL39" s="116">
        <f t="shared" ca="1" si="17"/>
        <v>0</v>
      </c>
    </row>
    <row r="40" spans="1:38" ht="27" customHeight="1" x14ac:dyDescent="0.2">
      <c r="A40" s="53">
        <f>'OSNOVNA PLAČA'!A34</f>
        <v>25</v>
      </c>
      <c r="B40" s="362" t="str">
        <f t="shared" ca="1" si="4"/>
        <v>A25</v>
      </c>
      <c r="C40" s="362"/>
      <c r="D40" s="54" t="str">
        <f>+IF(LEN('OSNOVNA PLAČA'!C34)&gt;0,'OSNOVNA PLAČA'!C34,"")</f>
        <v/>
      </c>
      <c r="E40" s="55" t="str">
        <f>+IF(LEN('OSNOVNA PLAČA'!D34)&gt;0,'OSNOVNA PLAČA'!D34,"")</f>
        <v/>
      </c>
      <c r="F40" s="161">
        <f ca="1">IF(LEN(B40)&gt;0,'OBRAČUNANA OSNOVNA PLAČA'!L34,"")</f>
        <v>0</v>
      </c>
      <c r="G40" s="57"/>
      <c r="H40" s="57"/>
      <c r="I40" s="57"/>
      <c r="J40" s="57"/>
      <c r="K40" s="57"/>
      <c r="L40" s="175">
        <f t="shared" si="5"/>
        <v>0</v>
      </c>
      <c r="M40" s="176">
        <f t="shared" ca="1" si="18"/>
        <v>0</v>
      </c>
      <c r="N40" s="176">
        <f t="shared" ca="1" si="20"/>
        <v>0</v>
      </c>
      <c r="O40" s="177">
        <f t="shared" ca="1" si="6"/>
        <v>0</v>
      </c>
      <c r="P40" s="178">
        <f t="shared" ca="1" si="19"/>
        <v>0</v>
      </c>
      <c r="Q40" s="179">
        <f t="shared" ca="1" si="7"/>
        <v>0</v>
      </c>
      <c r="R40" s="179">
        <f ca="1">IF(LEN(B40)&gt;0,'7'!R40-'7'!Q40,"")</f>
        <v>0</v>
      </c>
      <c r="S40" s="180"/>
      <c r="T40" s="33"/>
      <c r="U40" s="33"/>
      <c r="V40" s="33"/>
      <c r="W40" s="33"/>
      <c r="X40" s="33"/>
      <c r="Y40" s="33"/>
      <c r="AB40" s="243">
        <f>ROW()</f>
        <v>40</v>
      </c>
      <c r="AC40" s="116">
        <f t="shared" ca="1" si="8"/>
        <v>0</v>
      </c>
      <c r="AD40" s="116">
        <f t="shared" ca="1" si="9"/>
        <v>0</v>
      </c>
      <c r="AE40" s="117" t="str">
        <f t="shared" ca="1" si="10"/>
        <v>-</v>
      </c>
      <c r="AF40" s="116" t="str">
        <f t="shared" ca="1" si="11"/>
        <v>-</v>
      </c>
      <c r="AG40" s="117" t="str">
        <f t="shared" ca="1" si="12"/>
        <v>-</v>
      </c>
      <c r="AH40" s="116" t="str">
        <f t="shared" ca="1" si="13"/>
        <v>-</v>
      </c>
      <c r="AI40" s="116">
        <f t="shared" ca="1" si="14"/>
        <v>0</v>
      </c>
      <c r="AJ40" s="118">
        <f t="shared" ca="1" si="15"/>
        <v>0</v>
      </c>
      <c r="AK40" s="116">
        <f t="shared" ca="1" si="16"/>
        <v>0</v>
      </c>
      <c r="AL40" s="116">
        <f t="shared" ca="1" si="17"/>
        <v>0</v>
      </c>
    </row>
    <row r="41" spans="1:38" ht="27" customHeight="1" x14ac:dyDescent="0.2">
      <c r="A41" s="53">
        <f>'OSNOVNA PLAČA'!A35</f>
        <v>26</v>
      </c>
      <c r="B41" s="362" t="str">
        <f t="shared" ca="1" si="4"/>
        <v>A26</v>
      </c>
      <c r="C41" s="362"/>
      <c r="D41" s="54" t="str">
        <f>+IF(LEN('OSNOVNA PLAČA'!C35)&gt;0,'OSNOVNA PLAČA'!C35,"")</f>
        <v/>
      </c>
      <c r="E41" s="55" t="str">
        <f>+IF(LEN('OSNOVNA PLAČA'!D35)&gt;0,'OSNOVNA PLAČA'!D35,"")</f>
        <v/>
      </c>
      <c r="F41" s="161">
        <f ca="1">IF(LEN(B41)&gt;0,'OBRAČUNANA OSNOVNA PLAČA'!L35,"")</f>
        <v>0</v>
      </c>
      <c r="G41" s="57"/>
      <c r="H41" s="57"/>
      <c r="I41" s="57"/>
      <c r="J41" s="57"/>
      <c r="K41" s="57"/>
      <c r="L41" s="175">
        <f t="shared" si="5"/>
        <v>0</v>
      </c>
      <c r="M41" s="176">
        <f t="shared" ca="1" si="18"/>
        <v>0</v>
      </c>
      <c r="N41" s="176">
        <f t="shared" ca="1" si="20"/>
        <v>0</v>
      </c>
      <c r="O41" s="177">
        <f t="shared" ca="1" si="6"/>
        <v>0</v>
      </c>
      <c r="P41" s="178">
        <f t="shared" ca="1" si="19"/>
        <v>0</v>
      </c>
      <c r="Q41" s="179">
        <f t="shared" ca="1" si="7"/>
        <v>0</v>
      </c>
      <c r="R41" s="179">
        <f ca="1">IF(LEN(B41)&gt;0,'7'!R41-'7'!Q41,"")</f>
        <v>0</v>
      </c>
      <c r="S41" s="180"/>
      <c r="T41" s="33"/>
      <c r="U41" s="33"/>
      <c r="V41" s="33"/>
      <c r="W41" s="33"/>
      <c r="X41" s="33"/>
      <c r="Y41" s="33"/>
      <c r="AB41" s="243">
        <f>ROW()</f>
        <v>41</v>
      </c>
      <c r="AC41" s="116">
        <f t="shared" ca="1" si="8"/>
        <v>0</v>
      </c>
      <c r="AD41" s="116">
        <f t="shared" ca="1" si="9"/>
        <v>0</v>
      </c>
      <c r="AE41" s="117" t="str">
        <f t="shared" ca="1" si="10"/>
        <v>-</v>
      </c>
      <c r="AF41" s="116" t="str">
        <f t="shared" ca="1" si="11"/>
        <v>-</v>
      </c>
      <c r="AG41" s="117" t="str">
        <f t="shared" ca="1" si="12"/>
        <v>-</v>
      </c>
      <c r="AH41" s="116" t="str">
        <f t="shared" ca="1" si="13"/>
        <v>-</v>
      </c>
      <c r="AI41" s="116">
        <f t="shared" ca="1" si="14"/>
        <v>0</v>
      </c>
      <c r="AJ41" s="118">
        <f t="shared" ca="1" si="15"/>
        <v>0</v>
      </c>
      <c r="AK41" s="116">
        <f t="shared" ca="1" si="16"/>
        <v>0</v>
      </c>
      <c r="AL41" s="116">
        <f t="shared" ca="1" si="17"/>
        <v>0</v>
      </c>
    </row>
    <row r="42" spans="1:38" ht="27" customHeight="1" x14ac:dyDescent="0.2">
      <c r="A42" s="53">
        <f>'OSNOVNA PLAČA'!A36</f>
        <v>27</v>
      </c>
      <c r="B42" s="362" t="str">
        <f t="shared" ca="1" si="4"/>
        <v>A27</v>
      </c>
      <c r="C42" s="362"/>
      <c r="D42" s="54" t="str">
        <f>+IF(LEN('OSNOVNA PLAČA'!C36)&gt;0,'OSNOVNA PLAČA'!C36,"")</f>
        <v/>
      </c>
      <c r="E42" s="55" t="str">
        <f>+IF(LEN('OSNOVNA PLAČA'!D36)&gt;0,'OSNOVNA PLAČA'!D36,"")</f>
        <v/>
      </c>
      <c r="F42" s="161">
        <f ca="1">IF(LEN(B42)&gt;0,'OBRAČUNANA OSNOVNA PLAČA'!L36,"")</f>
        <v>0</v>
      </c>
      <c r="G42" s="57"/>
      <c r="H42" s="57"/>
      <c r="I42" s="57"/>
      <c r="J42" s="57"/>
      <c r="K42" s="57"/>
      <c r="L42" s="175">
        <f t="shared" si="5"/>
        <v>0</v>
      </c>
      <c r="M42" s="176">
        <f t="shared" ca="1" si="18"/>
        <v>0</v>
      </c>
      <c r="N42" s="176">
        <f t="shared" ca="1" si="20"/>
        <v>0</v>
      </c>
      <c r="O42" s="177">
        <f t="shared" ca="1" si="6"/>
        <v>0</v>
      </c>
      <c r="P42" s="178">
        <f t="shared" ca="1" si="19"/>
        <v>0</v>
      </c>
      <c r="Q42" s="179">
        <f t="shared" ca="1" si="7"/>
        <v>0</v>
      </c>
      <c r="R42" s="179">
        <f ca="1">IF(LEN(B42)&gt;0,'7'!R42-'7'!Q42,"")</f>
        <v>0</v>
      </c>
      <c r="S42" s="180"/>
      <c r="T42" s="33"/>
      <c r="U42" s="33"/>
      <c r="V42" s="33"/>
      <c r="W42" s="33"/>
      <c r="X42" s="33"/>
      <c r="Y42" s="33"/>
      <c r="AB42" s="243">
        <f>ROW()</f>
        <v>42</v>
      </c>
      <c r="AC42" s="116">
        <f t="shared" ca="1" si="8"/>
        <v>0</v>
      </c>
      <c r="AD42" s="116">
        <f t="shared" ca="1" si="9"/>
        <v>0</v>
      </c>
      <c r="AE42" s="117" t="str">
        <f t="shared" ca="1" si="10"/>
        <v>-</v>
      </c>
      <c r="AF42" s="116" t="str">
        <f t="shared" ca="1" si="11"/>
        <v>-</v>
      </c>
      <c r="AG42" s="117" t="str">
        <f t="shared" ca="1" si="12"/>
        <v>-</v>
      </c>
      <c r="AH42" s="116" t="str">
        <f t="shared" ca="1" si="13"/>
        <v>-</v>
      </c>
      <c r="AI42" s="116">
        <f t="shared" ca="1" si="14"/>
        <v>0</v>
      </c>
      <c r="AJ42" s="118">
        <f t="shared" ca="1" si="15"/>
        <v>0</v>
      </c>
      <c r="AK42" s="116">
        <f t="shared" ca="1" si="16"/>
        <v>0</v>
      </c>
      <c r="AL42" s="116">
        <f t="shared" ca="1" si="17"/>
        <v>0</v>
      </c>
    </row>
    <row r="43" spans="1:38" ht="27" customHeight="1" x14ac:dyDescent="0.2">
      <c r="A43" s="53">
        <f>'OSNOVNA PLAČA'!A37</f>
        <v>28</v>
      </c>
      <c r="B43" s="362" t="str">
        <f t="shared" ca="1" si="4"/>
        <v>A28</v>
      </c>
      <c r="C43" s="362"/>
      <c r="D43" s="54" t="str">
        <f>+IF(LEN('OSNOVNA PLAČA'!C37)&gt;0,'OSNOVNA PLAČA'!C37,"")</f>
        <v/>
      </c>
      <c r="E43" s="55" t="str">
        <f>+IF(LEN('OSNOVNA PLAČA'!D37)&gt;0,'OSNOVNA PLAČA'!D37,"")</f>
        <v/>
      </c>
      <c r="F43" s="161">
        <f ca="1">IF(LEN(B43)&gt;0,'OBRAČUNANA OSNOVNA PLAČA'!L37,"")</f>
        <v>0</v>
      </c>
      <c r="G43" s="57"/>
      <c r="H43" s="57"/>
      <c r="I43" s="57"/>
      <c r="J43" s="57"/>
      <c r="K43" s="57"/>
      <c r="L43" s="175">
        <f t="shared" si="5"/>
        <v>0</v>
      </c>
      <c r="M43" s="176">
        <f t="shared" ca="1" si="18"/>
        <v>0</v>
      </c>
      <c r="N43" s="176">
        <f t="shared" ca="1" si="20"/>
        <v>0</v>
      </c>
      <c r="O43" s="177">
        <f t="shared" ca="1" si="6"/>
        <v>0</v>
      </c>
      <c r="P43" s="178">
        <f t="shared" ca="1" si="19"/>
        <v>0</v>
      </c>
      <c r="Q43" s="179">
        <f t="shared" ca="1" si="7"/>
        <v>0</v>
      </c>
      <c r="R43" s="179">
        <f ca="1">IF(LEN(B43)&gt;0,'7'!R43-'7'!Q43,"")</f>
        <v>0</v>
      </c>
      <c r="S43" s="180"/>
      <c r="T43" s="33"/>
      <c r="U43" s="33"/>
      <c r="V43" s="33"/>
      <c r="W43" s="33"/>
      <c r="X43" s="33"/>
      <c r="Y43" s="33"/>
      <c r="AB43" s="243">
        <f>ROW()</f>
        <v>43</v>
      </c>
      <c r="AC43" s="116">
        <f t="shared" ca="1" si="8"/>
        <v>0</v>
      </c>
      <c r="AD43" s="116">
        <f t="shared" ca="1" si="9"/>
        <v>0</v>
      </c>
      <c r="AE43" s="117" t="str">
        <f t="shared" ca="1" si="10"/>
        <v>-</v>
      </c>
      <c r="AF43" s="116" t="str">
        <f t="shared" ca="1" si="11"/>
        <v>-</v>
      </c>
      <c r="AG43" s="117" t="str">
        <f t="shared" ca="1" si="12"/>
        <v>-</v>
      </c>
      <c r="AH43" s="116" t="str">
        <f t="shared" ca="1" si="13"/>
        <v>-</v>
      </c>
      <c r="AI43" s="116">
        <f t="shared" ca="1" si="14"/>
        <v>0</v>
      </c>
      <c r="AJ43" s="118">
        <f t="shared" ca="1" si="15"/>
        <v>0</v>
      </c>
      <c r="AK43" s="116">
        <f t="shared" ca="1" si="16"/>
        <v>0</v>
      </c>
      <c r="AL43" s="116">
        <f t="shared" ca="1" si="17"/>
        <v>0</v>
      </c>
    </row>
    <row r="44" spans="1:38" ht="27" customHeight="1" x14ac:dyDescent="0.2">
      <c r="A44" s="53">
        <f>'OSNOVNA PLAČA'!A38</f>
        <v>29</v>
      </c>
      <c r="B44" s="362" t="str">
        <f t="shared" ca="1" si="4"/>
        <v>A29</v>
      </c>
      <c r="C44" s="362"/>
      <c r="D44" s="54" t="str">
        <f>+IF(LEN('OSNOVNA PLAČA'!C38)&gt;0,'OSNOVNA PLAČA'!C38,"")</f>
        <v/>
      </c>
      <c r="E44" s="55" t="str">
        <f>+IF(LEN('OSNOVNA PLAČA'!D38)&gt;0,'OSNOVNA PLAČA'!D38,"")</f>
        <v/>
      </c>
      <c r="F44" s="161">
        <f ca="1">IF(LEN(B44)&gt;0,'OBRAČUNANA OSNOVNA PLAČA'!L38,"")</f>
        <v>0</v>
      </c>
      <c r="G44" s="57"/>
      <c r="H44" s="57"/>
      <c r="I44" s="57"/>
      <c r="J44" s="57"/>
      <c r="K44" s="57"/>
      <c r="L44" s="175">
        <f t="shared" si="5"/>
        <v>0</v>
      </c>
      <c r="M44" s="176">
        <f t="shared" ca="1" si="18"/>
        <v>0</v>
      </c>
      <c r="N44" s="176">
        <f t="shared" ca="1" si="20"/>
        <v>0</v>
      </c>
      <c r="O44" s="177">
        <f t="shared" ca="1" si="6"/>
        <v>0</v>
      </c>
      <c r="P44" s="178">
        <f t="shared" ca="1" si="19"/>
        <v>0</v>
      </c>
      <c r="Q44" s="179">
        <f t="shared" ca="1" si="7"/>
        <v>0</v>
      </c>
      <c r="R44" s="179">
        <f ca="1">IF(LEN(B44)&gt;0,'7'!R44-'7'!Q44,"")</f>
        <v>0</v>
      </c>
      <c r="S44" s="180"/>
      <c r="T44" s="33"/>
      <c r="U44" s="33"/>
      <c r="V44" s="33"/>
      <c r="W44" s="33"/>
      <c r="X44" s="33"/>
      <c r="Y44" s="33"/>
      <c r="AB44" s="243">
        <f>ROW()</f>
        <v>44</v>
      </c>
      <c r="AC44" s="116">
        <f t="shared" ca="1" si="8"/>
        <v>0</v>
      </c>
      <c r="AD44" s="116">
        <f t="shared" ca="1" si="9"/>
        <v>0</v>
      </c>
      <c r="AE44" s="117" t="str">
        <f t="shared" ca="1" si="10"/>
        <v>-</v>
      </c>
      <c r="AF44" s="116" t="str">
        <f t="shared" ca="1" si="11"/>
        <v>-</v>
      </c>
      <c r="AG44" s="117" t="str">
        <f t="shared" ca="1" si="12"/>
        <v>-</v>
      </c>
      <c r="AH44" s="116" t="str">
        <f t="shared" ca="1" si="13"/>
        <v>-</v>
      </c>
      <c r="AI44" s="116">
        <f t="shared" ca="1" si="14"/>
        <v>0</v>
      </c>
      <c r="AJ44" s="118">
        <f t="shared" ca="1" si="15"/>
        <v>0</v>
      </c>
      <c r="AK44" s="116">
        <f t="shared" ca="1" si="16"/>
        <v>0</v>
      </c>
      <c r="AL44" s="116">
        <f t="shared" ca="1" si="17"/>
        <v>0</v>
      </c>
    </row>
    <row r="45" spans="1:38" ht="27" customHeight="1" x14ac:dyDescent="0.2">
      <c r="A45" s="53">
        <f>'OSNOVNA PLAČA'!A39</f>
        <v>30</v>
      </c>
      <c r="B45" s="362" t="str">
        <f t="shared" ca="1" si="4"/>
        <v>A30</v>
      </c>
      <c r="C45" s="362"/>
      <c r="D45" s="54" t="str">
        <f>+IF(LEN('OSNOVNA PLAČA'!C39)&gt;0,'OSNOVNA PLAČA'!C39,"")</f>
        <v/>
      </c>
      <c r="E45" s="55" t="str">
        <f>+IF(LEN('OSNOVNA PLAČA'!D39)&gt;0,'OSNOVNA PLAČA'!D39,"")</f>
        <v/>
      </c>
      <c r="F45" s="161">
        <f ca="1">IF(LEN(B45)&gt;0,'OBRAČUNANA OSNOVNA PLAČA'!L39,"")</f>
        <v>0</v>
      </c>
      <c r="G45" s="57"/>
      <c r="H45" s="57"/>
      <c r="I45" s="57"/>
      <c r="J45" s="57"/>
      <c r="K45" s="57"/>
      <c r="L45" s="175">
        <f t="shared" si="5"/>
        <v>0</v>
      </c>
      <c r="M45" s="176">
        <f t="shared" ca="1" si="18"/>
        <v>0</v>
      </c>
      <c r="N45" s="176">
        <f t="shared" ca="1" si="20"/>
        <v>0</v>
      </c>
      <c r="O45" s="177">
        <f t="shared" ca="1" si="6"/>
        <v>0</v>
      </c>
      <c r="P45" s="178">
        <f t="shared" ca="1" si="19"/>
        <v>0</v>
      </c>
      <c r="Q45" s="179">
        <f t="shared" ca="1" si="7"/>
        <v>0</v>
      </c>
      <c r="R45" s="179">
        <f ca="1">IF(LEN(B45)&gt;0,'7'!R45-'7'!Q45,"")</f>
        <v>0</v>
      </c>
      <c r="S45" s="180"/>
      <c r="T45" s="33"/>
      <c r="U45" s="33"/>
      <c r="V45" s="33"/>
      <c r="W45" s="33"/>
      <c r="X45" s="33"/>
      <c r="Y45" s="33"/>
      <c r="AB45" s="243">
        <f>ROW()</f>
        <v>45</v>
      </c>
      <c r="AC45" s="116">
        <f t="shared" ca="1" si="8"/>
        <v>0</v>
      </c>
      <c r="AD45" s="116">
        <f t="shared" ca="1" si="9"/>
        <v>0</v>
      </c>
      <c r="AE45" s="117" t="str">
        <f t="shared" ca="1" si="10"/>
        <v>-</v>
      </c>
      <c r="AF45" s="116" t="str">
        <f t="shared" ca="1" si="11"/>
        <v>-</v>
      </c>
      <c r="AG45" s="117" t="str">
        <f t="shared" ca="1" si="12"/>
        <v>-</v>
      </c>
      <c r="AH45" s="116" t="str">
        <f t="shared" ca="1" si="13"/>
        <v>-</v>
      </c>
      <c r="AI45" s="116">
        <f t="shared" ca="1" si="14"/>
        <v>0</v>
      </c>
      <c r="AJ45" s="118">
        <f t="shared" ca="1" si="15"/>
        <v>0</v>
      </c>
      <c r="AK45" s="116">
        <f t="shared" ca="1" si="16"/>
        <v>0</v>
      </c>
      <c r="AL45" s="116">
        <f t="shared" ca="1" si="17"/>
        <v>0</v>
      </c>
    </row>
    <row r="46" spans="1:38" ht="27" customHeight="1" x14ac:dyDescent="0.2">
      <c r="A46" s="53">
        <f>'OSNOVNA PLAČA'!A40</f>
        <v>31</v>
      </c>
      <c r="B46" s="362" t="str">
        <f t="shared" ca="1" si="4"/>
        <v>A31</v>
      </c>
      <c r="C46" s="362"/>
      <c r="D46" s="54" t="str">
        <f>+IF(LEN('OSNOVNA PLAČA'!C40)&gt;0,'OSNOVNA PLAČA'!C40,"")</f>
        <v/>
      </c>
      <c r="E46" s="55" t="str">
        <f>+IF(LEN('OSNOVNA PLAČA'!D40)&gt;0,'OSNOVNA PLAČA'!D40,"")</f>
        <v/>
      </c>
      <c r="F46" s="161">
        <f ca="1">IF(LEN(B46)&gt;0,'OBRAČUNANA OSNOVNA PLAČA'!L40,"")</f>
        <v>0</v>
      </c>
      <c r="G46" s="57"/>
      <c r="H46" s="57"/>
      <c r="I46" s="57"/>
      <c r="J46" s="57"/>
      <c r="K46" s="57"/>
      <c r="L46" s="175">
        <f t="shared" si="5"/>
        <v>0</v>
      </c>
      <c r="M46" s="176">
        <f t="shared" ca="1" si="18"/>
        <v>0</v>
      </c>
      <c r="N46" s="176">
        <f t="shared" ca="1" si="20"/>
        <v>0</v>
      </c>
      <c r="O46" s="177">
        <f t="shared" ca="1" si="6"/>
        <v>0</v>
      </c>
      <c r="P46" s="178">
        <f t="shared" ca="1" si="19"/>
        <v>0</v>
      </c>
      <c r="Q46" s="179">
        <f t="shared" ca="1" si="7"/>
        <v>0</v>
      </c>
      <c r="R46" s="179">
        <f ca="1">IF(LEN(B46)&gt;0,'7'!R46-'7'!Q46,"")</f>
        <v>0</v>
      </c>
      <c r="S46" s="180"/>
      <c r="T46" s="33"/>
      <c r="U46" s="33"/>
      <c r="V46" s="33"/>
      <c r="W46" s="33"/>
      <c r="X46" s="33"/>
      <c r="Y46" s="33"/>
      <c r="AB46" s="243">
        <f>ROW()</f>
        <v>46</v>
      </c>
      <c r="AC46" s="116">
        <f t="shared" ca="1" si="8"/>
        <v>0</v>
      </c>
      <c r="AD46" s="116">
        <f t="shared" ca="1" si="9"/>
        <v>0</v>
      </c>
      <c r="AE46" s="117" t="str">
        <f t="shared" ca="1" si="10"/>
        <v>-</v>
      </c>
      <c r="AF46" s="116" t="str">
        <f t="shared" ca="1" si="11"/>
        <v>-</v>
      </c>
      <c r="AG46" s="117" t="str">
        <f t="shared" ca="1" si="12"/>
        <v>-</v>
      </c>
      <c r="AH46" s="116" t="str">
        <f t="shared" ca="1" si="13"/>
        <v>-</v>
      </c>
      <c r="AI46" s="116">
        <f t="shared" ca="1" si="14"/>
        <v>0</v>
      </c>
      <c r="AJ46" s="118">
        <f t="shared" ca="1" si="15"/>
        <v>0</v>
      </c>
      <c r="AK46" s="116">
        <f t="shared" ca="1" si="16"/>
        <v>0</v>
      </c>
      <c r="AL46" s="116">
        <f t="shared" ca="1" si="17"/>
        <v>0</v>
      </c>
    </row>
    <row r="47" spans="1:38" ht="27" customHeight="1" x14ac:dyDescent="0.2">
      <c r="A47" s="53">
        <f>'OSNOVNA PLAČA'!A41</f>
        <v>32</v>
      </c>
      <c r="B47" s="362" t="str">
        <f t="shared" ca="1" si="4"/>
        <v>A32</v>
      </c>
      <c r="C47" s="362"/>
      <c r="D47" s="54" t="str">
        <f>+IF(LEN('OSNOVNA PLAČA'!C41)&gt;0,'OSNOVNA PLAČA'!C41,"")</f>
        <v/>
      </c>
      <c r="E47" s="55" t="str">
        <f>+IF(LEN('OSNOVNA PLAČA'!D41)&gt;0,'OSNOVNA PLAČA'!D41,"")</f>
        <v/>
      </c>
      <c r="F47" s="161">
        <f ca="1">IF(LEN(B47)&gt;0,'OBRAČUNANA OSNOVNA PLAČA'!L41,"")</f>
        <v>0</v>
      </c>
      <c r="G47" s="57"/>
      <c r="H47" s="57"/>
      <c r="I47" s="57"/>
      <c r="J47" s="57"/>
      <c r="K47" s="57"/>
      <c r="L47" s="175">
        <f t="shared" si="5"/>
        <v>0</v>
      </c>
      <c r="M47" s="176">
        <f t="shared" ca="1" si="18"/>
        <v>0</v>
      </c>
      <c r="N47" s="176">
        <f t="shared" ca="1" si="20"/>
        <v>0</v>
      </c>
      <c r="O47" s="177">
        <f t="shared" ca="1" si="6"/>
        <v>0</v>
      </c>
      <c r="P47" s="178">
        <f t="shared" ca="1" si="19"/>
        <v>0</v>
      </c>
      <c r="Q47" s="179">
        <f t="shared" ca="1" si="7"/>
        <v>0</v>
      </c>
      <c r="R47" s="179">
        <f ca="1">IF(LEN(B47)&gt;0,'7'!R47-'7'!Q47,"")</f>
        <v>0</v>
      </c>
      <c r="S47" s="180"/>
      <c r="T47" s="33"/>
      <c r="U47" s="33"/>
      <c r="V47" s="33"/>
      <c r="W47" s="33"/>
      <c r="X47" s="33"/>
      <c r="Y47" s="33"/>
      <c r="AB47" s="243">
        <f>ROW()</f>
        <v>47</v>
      </c>
      <c r="AC47" s="116">
        <f t="shared" ca="1" si="8"/>
        <v>0</v>
      </c>
      <c r="AD47" s="116">
        <f t="shared" ca="1" si="9"/>
        <v>0</v>
      </c>
      <c r="AE47" s="117" t="str">
        <f t="shared" ca="1" si="10"/>
        <v>-</v>
      </c>
      <c r="AF47" s="116" t="str">
        <f t="shared" ca="1" si="11"/>
        <v>-</v>
      </c>
      <c r="AG47" s="117" t="str">
        <f t="shared" ca="1" si="12"/>
        <v>-</v>
      </c>
      <c r="AH47" s="116" t="str">
        <f t="shared" ca="1" si="13"/>
        <v>-</v>
      </c>
      <c r="AI47" s="116">
        <f t="shared" ca="1" si="14"/>
        <v>0</v>
      </c>
      <c r="AJ47" s="118">
        <f t="shared" ca="1" si="15"/>
        <v>0</v>
      </c>
      <c r="AK47" s="116">
        <f t="shared" ca="1" si="16"/>
        <v>0</v>
      </c>
      <c r="AL47" s="116">
        <f t="shared" ca="1" si="17"/>
        <v>0</v>
      </c>
    </row>
    <row r="48" spans="1:38" ht="27" customHeight="1" x14ac:dyDescent="0.2">
      <c r="A48" s="53">
        <f>'OSNOVNA PLAČA'!A42</f>
        <v>33</v>
      </c>
      <c r="B48" s="362" t="str">
        <f t="shared" ca="1" si="4"/>
        <v>A33</v>
      </c>
      <c r="C48" s="362"/>
      <c r="D48" s="54" t="str">
        <f>+IF(LEN('OSNOVNA PLAČA'!C42)&gt;0,'OSNOVNA PLAČA'!C42,"")</f>
        <v/>
      </c>
      <c r="E48" s="55" t="str">
        <f>+IF(LEN('OSNOVNA PLAČA'!D42)&gt;0,'OSNOVNA PLAČA'!D42,"")</f>
        <v/>
      </c>
      <c r="F48" s="161">
        <f ca="1">IF(LEN(B48)&gt;0,'OBRAČUNANA OSNOVNA PLAČA'!L42,"")</f>
        <v>0</v>
      </c>
      <c r="G48" s="57"/>
      <c r="H48" s="57"/>
      <c r="I48" s="57"/>
      <c r="J48" s="57"/>
      <c r="K48" s="57"/>
      <c r="L48" s="175">
        <f t="shared" si="5"/>
        <v>0</v>
      </c>
      <c r="M48" s="176">
        <f t="shared" ca="1" si="18"/>
        <v>0</v>
      </c>
      <c r="N48" s="176">
        <f t="shared" ca="1" si="20"/>
        <v>0</v>
      </c>
      <c r="O48" s="177">
        <f t="shared" ref="O48:O65" ca="1" si="21">IF(LEN(B48)&gt;0,M48*$P$67,"")</f>
        <v>0</v>
      </c>
      <c r="P48" s="178">
        <f t="shared" ca="1" si="19"/>
        <v>0</v>
      </c>
      <c r="Q48" s="179">
        <f t="shared" ca="1" si="7"/>
        <v>0</v>
      </c>
      <c r="R48" s="179">
        <f ca="1">IF(LEN(B48)&gt;0,'7'!R48-'7'!Q48,"")</f>
        <v>0</v>
      </c>
      <c r="S48" s="180"/>
      <c r="T48" s="33"/>
      <c r="U48" s="33"/>
      <c r="V48" s="33"/>
      <c r="W48" s="33"/>
      <c r="X48" s="33"/>
      <c r="Y48" s="33"/>
      <c r="AB48" s="243">
        <f>ROW()</f>
        <v>48</v>
      </c>
      <c r="AC48" s="116">
        <f t="shared" ca="1" si="8"/>
        <v>0</v>
      </c>
      <c r="AD48" s="116">
        <f t="shared" ca="1" si="9"/>
        <v>0</v>
      </c>
      <c r="AE48" s="117" t="str">
        <f t="shared" ref="AE48:AE65" ca="1" si="22">IF(AC48&gt;=AD48,"-",$L48/(5*MAX($M$71:$M$72)))</f>
        <v>-</v>
      </c>
      <c r="AF48" s="116" t="str">
        <f t="shared" ref="AF48:AF65" ca="1" si="23">IF(AC48&gt;=AD48,"-",$L48/(5*MAX($M$71:$M$72))*AK48)</f>
        <v>-</v>
      </c>
      <c r="AG48" s="117" t="str">
        <f t="shared" ref="AG48:AG65" ca="1" si="24">IF(AE48="-","-",AE48*$AF$67)</f>
        <v>-</v>
      </c>
      <c r="AH48" s="116" t="str">
        <f t="shared" ref="AH48:AH65" ca="1" si="25">IF(AF48="-","-",AF48*$AF$67)</f>
        <v>-</v>
      </c>
      <c r="AI48" s="116">
        <f t="shared" ca="1" si="14"/>
        <v>0</v>
      </c>
      <c r="AJ48" s="118">
        <f t="shared" ca="1" si="15"/>
        <v>0</v>
      </c>
      <c r="AK48" s="116">
        <f t="shared" ca="1" si="16"/>
        <v>0</v>
      </c>
      <c r="AL48" s="116">
        <f t="shared" ca="1" si="17"/>
        <v>0</v>
      </c>
    </row>
    <row r="49" spans="1:38" ht="27" customHeight="1" x14ac:dyDescent="0.2">
      <c r="A49" s="53">
        <f>'OSNOVNA PLAČA'!A43</f>
        <v>34</v>
      </c>
      <c r="B49" s="362" t="str">
        <f t="shared" ca="1" si="4"/>
        <v>A34</v>
      </c>
      <c r="C49" s="362"/>
      <c r="D49" s="54" t="str">
        <f>+IF(LEN('OSNOVNA PLAČA'!C43)&gt;0,'OSNOVNA PLAČA'!C43,"")</f>
        <v/>
      </c>
      <c r="E49" s="55" t="str">
        <f>+IF(LEN('OSNOVNA PLAČA'!D43)&gt;0,'OSNOVNA PLAČA'!D43,"")</f>
        <v/>
      </c>
      <c r="F49" s="161">
        <f ca="1">IF(LEN(B49)&gt;0,'OBRAČUNANA OSNOVNA PLAČA'!L43,"")</f>
        <v>0</v>
      </c>
      <c r="G49" s="57"/>
      <c r="H49" s="57"/>
      <c r="I49" s="57"/>
      <c r="J49" s="57"/>
      <c r="K49" s="57"/>
      <c r="L49" s="175">
        <f t="shared" si="5"/>
        <v>0</v>
      </c>
      <c r="M49" s="176">
        <f t="shared" ca="1" si="18"/>
        <v>0</v>
      </c>
      <c r="N49" s="176">
        <f t="shared" ca="1" si="20"/>
        <v>0</v>
      </c>
      <c r="O49" s="177">
        <f t="shared" ca="1" si="21"/>
        <v>0</v>
      </c>
      <c r="P49" s="178">
        <f t="shared" ca="1" si="19"/>
        <v>0</v>
      </c>
      <c r="Q49" s="179">
        <f t="shared" ca="1" si="7"/>
        <v>0</v>
      </c>
      <c r="R49" s="179">
        <f ca="1">IF(LEN(B49)&gt;0,'7'!R49-'7'!Q49,"")</f>
        <v>0</v>
      </c>
      <c r="S49" s="180"/>
      <c r="T49" s="33"/>
      <c r="U49" s="33"/>
      <c r="V49" s="33"/>
      <c r="W49" s="33"/>
      <c r="X49" s="33"/>
      <c r="Y49" s="33"/>
      <c r="AB49" s="243">
        <f>ROW()</f>
        <v>49</v>
      </c>
      <c r="AC49" s="116">
        <f t="shared" ca="1" si="8"/>
        <v>0</v>
      </c>
      <c r="AD49" s="116">
        <f t="shared" ca="1" si="9"/>
        <v>0</v>
      </c>
      <c r="AE49" s="117" t="str">
        <f t="shared" ca="1" si="22"/>
        <v>-</v>
      </c>
      <c r="AF49" s="116" t="str">
        <f t="shared" ca="1" si="23"/>
        <v>-</v>
      </c>
      <c r="AG49" s="117" t="str">
        <f t="shared" ca="1" si="24"/>
        <v>-</v>
      </c>
      <c r="AH49" s="116" t="str">
        <f t="shared" ca="1" si="25"/>
        <v>-</v>
      </c>
      <c r="AI49" s="116">
        <f t="shared" ca="1" si="14"/>
        <v>0</v>
      </c>
      <c r="AJ49" s="118">
        <f t="shared" ca="1" si="15"/>
        <v>0</v>
      </c>
      <c r="AK49" s="116">
        <f t="shared" ca="1" si="16"/>
        <v>0</v>
      </c>
      <c r="AL49" s="116">
        <f t="shared" ca="1" si="17"/>
        <v>0</v>
      </c>
    </row>
    <row r="50" spans="1:38" ht="27" customHeight="1" x14ac:dyDescent="0.2">
      <c r="A50" s="53">
        <f>'OSNOVNA PLAČA'!A44</f>
        <v>35</v>
      </c>
      <c r="B50" s="362" t="str">
        <f t="shared" ca="1" si="4"/>
        <v>A35</v>
      </c>
      <c r="C50" s="362"/>
      <c r="D50" s="54" t="str">
        <f>+IF(LEN('OSNOVNA PLAČA'!C44)&gt;0,'OSNOVNA PLAČA'!C44,"")</f>
        <v/>
      </c>
      <c r="E50" s="55" t="str">
        <f>+IF(LEN('OSNOVNA PLAČA'!D44)&gt;0,'OSNOVNA PLAČA'!D44,"")</f>
        <v/>
      </c>
      <c r="F50" s="161">
        <f ca="1">IF(LEN(B50)&gt;0,'OBRAČUNANA OSNOVNA PLAČA'!L44,"")</f>
        <v>0</v>
      </c>
      <c r="G50" s="57"/>
      <c r="H50" s="57"/>
      <c r="I50" s="57"/>
      <c r="J50" s="57"/>
      <c r="K50" s="57"/>
      <c r="L50" s="175">
        <f t="shared" si="5"/>
        <v>0</v>
      </c>
      <c r="M50" s="176">
        <f t="shared" ca="1" si="18"/>
        <v>0</v>
      </c>
      <c r="N50" s="176">
        <f t="shared" ca="1" si="20"/>
        <v>0</v>
      </c>
      <c r="O50" s="177">
        <f t="shared" ca="1" si="21"/>
        <v>0</v>
      </c>
      <c r="P50" s="178">
        <f t="shared" ca="1" si="19"/>
        <v>0</v>
      </c>
      <c r="Q50" s="179">
        <f t="shared" ca="1" si="7"/>
        <v>0</v>
      </c>
      <c r="R50" s="179">
        <f ca="1">IF(LEN(B50)&gt;0,'7'!R50-'7'!Q50,"")</f>
        <v>0</v>
      </c>
      <c r="S50" s="180"/>
      <c r="T50" s="33"/>
      <c r="U50" s="33"/>
      <c r="V50" s="33"/>
      <c r="W50" s="33"/>
      <c r="X50" s="33"/>
      <c r="Y50" s="33"/>
      <c r="AB50" s="243">
        <f>ROW()</f>
        <v>50</v>
      </c>
      <c r="AC50" s="116">
        <f t="shared" ca="1" si="8"/>
        <v>0</v>
      </c>
      <c r="AD50" s="116">
        <f t="shared" ca="1" si="9"/>
        <v>0</v>
      </c>
      <c r="AE50" s="117" t="str">
        <f t="shared" ca="1" si="22"/>
        <v>-</v>
      </c>
      <c r="AF50" s="116" t="str">
        <f t="shared" ca="1" si="23"/>
        <v>-</v>
      </c>
      <c r="AG50" s="117" t="str">
        <f t="shared" ca="1" si="24"/>
        <v>-</v>
      </c>
      <c r="AH50" s="116" t="str">
        <f t="shared" ca="1" si="25"/>
        <v>-</v>
      </c>
      <c r="AI50" s="116">
        <f t="shared" ca="1" si="14"/>
        <v>0</v>
      </c>
      <c r="AJ50" s="118">
        <f t="shared" ca="1" si="15"/>
        <v>0</v>
      </c>
      <c r="AK50" s="116">
        <f t="shared" ca="1" si="16"/>
        <v>0</v>
      </c>
      <c r="AL50" s="116">
        <f t="shared" ca="1" si="17"/>
        <v>0</v>
      </c>
    </row>
    <row r="51" spans="1:38" ht="27" customHeight="1" x14ac:dyDescent="0.2">
      <c r="A51" s="53">
        <f>'OSNOVNA PLAČA'!A45</f>
        <v>36</v>
      </c>
      <c r="B51" s="362" t="str">
        <f t="shared" ca="1" si="4"/>
        <v>A36</v>
      </c>
      <c r="C51" s="362"/>
      <c r="D51" s="54" t="str">
        <f>+IF(LEN('OSNOVNA PLAČA'!C45)&gt;0,'OSNOVNA PLAČA'!C45,"")</f>
        <v/>
      </c>
      <c r="E51" s="55" t="str">
        <f>+IF(LEN('OSNOVNA PLAČA'!D45)&gt;0,'OSNOVNA PLAČA'!D45,"")</f>
        <v/>
      </c>
      <c r="F51" s="161">
        <f ca="1">IF(LEN(B51)&gt;0,'OBRAČUNANA OSNOVNA PLAČA'!L45,"")</f>
        <v>0</v>
      </c>
      <c r="G51" s="57"/>
      <c r="H51" s="57"/>
      <c r="I51" s="57"/>
      <c r="J51" s="57"/>
      <c r="K51" s="57"/>
      <c r="L51" s="175">
        <f t="shared" si="5"/>
        <v>0</v>
      </c>
      <c r="M51" s="176">
        <f t="shared" ca="1" si="18"/>
        <v>0</v>
      </c>
      <c r="N51" s="176">
        <f t="shared" ca="1" si="20"/>
        <v>0</v>
      </c>
      <c r="O51" s="177">
        <f t="shared" ca="1" si="21"/>
        <v>0</v>
      </c>
      <c r="P51" s="178">
        <f t="shared" ca="1" si="19"/>
        <v>0</v>
      </c>
      <c r="Q51" s="179">
        <f t="shared" ca="1" si="7"/>
        <v>0</v>
      </c>
      <c r="R51" s="179">
        <f ca="1">IF(LEN(B51)&gt;0,'7'!R51-'7'!Q51,"")</f>
        <v>0</v>
      </c>
      <c r="S51" s="180"/>
      <c r="T51" s="33"/>
      <c r="U51" s="33"/>
      <c r="V51" s="33"/>
      <c r="W51" s="33"/>
      <c r="X51" s="33"/>
      <c r="Y51" s="33"/>
      <c r="AB51" s="243">
        <f>ROW()</f>
        <v>51</v>
      </c>
      <c r="AC51" s="116">
        <f t="shared" ca="1" si="8"/>
        <v>0</v>
      </c>
      <c r="AD51" s="116">
        <f t="shared" ca="1" si="9"/>
        <v>0</v>
      </c>
      <c r="AE51" s="117" t="str">
        <f t="shared" ca="1" si="22"/>
        <v>-</v>
      </c>
      <c r="AF51" s="116" t="str">
        <f t="shared" ca="1" si="23"/>
        <v>-</v>
      </c>
      <c r="AG51" s="117" t="str">
        <f t="shared" ca="1" si="24"/>
        <v>-</v>
      </c>
      <c r="AH51" s="116" t="str">
        <f t="shared" ca="1" si="25"/>
        <v>-</v>
      </c>
      <c r="AI51" s="116">
        <f t="shared" ca="1" si="14"/>
        <v>0</v>
      </c>
      <c r="AJ51" s="118">
        <f t="shared" ca="1" si="15"/>
        <v>0</v>
      </c>
      <c r="AK51" s="116">
        <f t="shared" ca="1" si="16"/>
        <v>0</v>
      </c>
      <c r="AL51" s="116">
        <f t="shared" ca="1" si="17"/>
        <v>0</v>
      </c>
    </row>
    <row r="52" spans="1:38" ht="27" customHeight="1" x14ac:dyDescent="0.2">
      <c r="A52" s="53">
        <f>'OSNOVNA PLAČA'!A46</f>
        <v>37</v>
      </c>
      <c r="B52" s="362" t="str">
        <f t="shared" ca="1" si="4"/>
        <v>A37</v>
      </c>
      <c r="C52" s="362"/>
      <c r="D52" s="54" t="str">
        <f>+IF(LEN('OSNOVNA PLAČA'!C46)&gt;0,'OSNOVNA PLAČA'!C46,"")</f>
        <v/>
      </c>
      <c r="E52" s="55" t="str">
        <f>+IF(LEN('OSNOVNA PLAČA'!D46)&gt;0,'OSNOVNA PLAČA'!D46,"")</f>
        <v/>
      </c>
      <c r="F52" s="161">
        <f ca="1">IF(LEN(B52)&gt;0,'OBRAČUNANA OSNOVNA PLAČA'!L46,"")</f>
        <v>0</v>
      </c>
      <c r="G52" s="57"/>
      <c r="H52" s="57"/>
      <c r="I52" s="57"/>
      <c r="J52" s="57"/>
      <c r="K52" s="57"/>
      <c r="L52" s="175">
        <f t="shared" si="5"/>
        <v>0</v>
      </c>
      <c r="M52" s="176">
        <f t="shared" ca="1" si="18"/>
        <v>0</v>
      </c>
      <c r="N52" s="176">
        <f t="shared" ca="1" si="20"/>
        <v>0</v>
      </c>
      <c r="O52" s="177">
        <f t="shared" ca="1" si="21"/>
        <v>0</v>
      </c>
      <c r="P52" s="178">
        <f t="shared" ca="1" si="19"/>
        <v>0</v>
      </c>
      <c r="Q52" s="179">
        <f t="shared" ca="1" si="7"/>
        <v>0</v>
      </c>
      <c r="R52" s="179">
        <f ca="1">IF(LEN(B52)&gt;0,'7'!R52-'7'!Q52,"")</f>
        <v>0</v>
      </c>
      <c r="S52" s="180"/>
      <c r="T52" s="33"/>
      <c r="U52" s="33"/>
      <c r="V52" s="33"/>
      <c r="W52" s="33"/>
      <c r="X52" s="33"/>
      <c r="Y52" s="33"/>
      <c r="AB52" s="243">
        <f>ROW()</f>
        <v>52</v>
      </c>
      <c r="AC52" s="116">
        <f t="shared" ca="1" si="8"/>
        <v>0</v>
      </c>
      <c r="AD52" s="116">
        <f t="shared" ca="1" si="9"/>
        <v>0</v>
      </c>
      <c r="AE52" s="117" t="str">
        <f t="shared" ca="1" si="22"/>
        <v>-</v>
      </c>
      <c r="AF52" s="116" t="str">
        <f t="shared" ca="1" si="23"/>
        <v>-</v>
      </c>
      <c r="AG52" s="117" t="str">
        <f t="shared" ca="1" si="24"/>
        <v>-</v>
      </c>
      <c r="AH52" s="116" t="str">
        <f t="shared" ca="1" si="25"/>
        <v>-</v>
      </c>
      <c r="AI52" s="116">
        <f t="shared" ca="1" si="14"/>
        <v>0</v>
      </c>
      <c r="AJ52" s="118">
        <f t="shared" ca="1" si="15"/>
        <v>0</v>
      </c>
      <c r="AK52" s="116">
        <f t="shared" ca="1" si="16"/>
        <v>0</v>
      </c>
      <c r="AL52" s="116">
        <f t="shared" ca="1" si="17"/>
        <v>0</v>
      </c>
    </row>
    <row r="53" spans="1:38" ht="27" customHeight="1" x14ac:dyDescent="0.2">
      <c r="A53" s="53">
        <f>'OSNOVNA PLAČA'!A47</f>
        <v>38</v>
      </c>
      <c r="B53" s="362" t="str">
        <f t="shared" ca="1" si="4"/>
        <v>A38</v>
      </c>
      <c r="C53" s="362"/>
      <c r="D53" s="54" t="str">
        <f>+IF(LEN('OSNOVNA PLAČA'!C47)&gt;0,'OSNOVNA PLAČA'!C47,"")</f>
        <v/>
      </c>
      <c r="E53" s="55" t="str">
        <f>+IF(LEN('OSNOVNA PLAČA'!D47)&gt;0,'OSNOVNA PLAČA'!D47,"")</f>
        <v/>
      </c>
      <c r="F53" s="161">
        <f ca="1">IF(LEN(B53)&gt;0,'OBRAČUNANA OSNOVNA PLAČA'!L47,"")</f>
        <v>0</v>
      </c>
      <c r="G53" s="57"/>
      <c r="H53" s="57"/>
      <c r="I53" s="57"/>
      <c r="J53" s="57"/>
      <c r="K53" s="57"/>
      <c r="L53" s="175">
        <f t="shared" si="5"/>
        <v>0</v>
      </c>
      <c r="M53" s="176">
        <f t="shared" ca="1" si="18"/>
        <v>0</v>
      </c>
      <c r="N53" s="176">
        <f t="shared" ca="1" si="20"/>
        <v>0</v>
      </c>
      <c r="O53" s="177">
        <f t="shared" ca="1" si="21"/>
        <v>0</v>
      </c>
      <c r="P53" s="178">
        <f t="shared" ca="1" si="19"/>
        <v>0</v>
      </c>
      <c r="Q53" s="179">
        <f t="shared" ca="1" si="7"/>
        <v>0</v>
      </c>
      <c r="R53" s="179">
        <f ca="1">IF(LEN(B53)&gt;0,'7'!R53-'7'!Q53,"")</f>
        <v>0</v>
      </c>
      <c r="S53" s="180"/>
      <c r="T53" s="33"/>
      <c r="U53" s="33"/>
      <c r="V53" s="33"/>
      <c r="W53" s="33"/>
      <c r="X53" s="33"/>
      <c r="Y53" s="33"/>
      <c r="AB53" s="243">
        <f>ROW()</f>
        <v>53</v>
      </c>
      <c r="AC53" s="116">
        <f t="shared" ca="1" si="8"/>
        <v>0</v>
      </c>
      <c r="AD53" s="116">
        <f t="shared" ca="1" si="9"/>
        <v>0</v>
      </c>
      <c r="AE53" s="117" t="str">
        <f t="shared" ca="1" si="22"/>
        <v>-</v>
      </c>
      <c r="AF53" s="116" t="str">
        <f t="shared" ca="1" si="23"/>
        <v>-</v>
      </c>
      <c r="AG53" s="117" t="str">
        <f t="shared" ca="1" si="24"/>
        <v>-</v>
      </c>
      <c r="AH53" s="116" t="str">
        <f t="shared" ca="1" si="25"/>
        <v>-</v>
      </c>
      <c r="AI53" s="116">
        <f t="shared" ca="1" si="14"/>
        <v>0</v>
      </c>
      <c r="AJ53" s="118">
        <f t="shared" ca="1" si="15"/>
        <v>0</v>
      </c>
      <c r="AK53" s="116">
        <f t="shared" ca="1" si="16"/>
        <v>0</v>
      </c>
      <c r="AL53" s="116">
        <f t="shared" ca="1" si="17"/>
        <v>0</v>
      </c>
    </row>
    <row r="54" spans="1:38" ht="27" customHeight="1" x14ac:dyDescent="0.2">
      <c r="A54" s="53">
        <f>'OSNOVNA PLAČA'!A48</f>
        <v>39</v>
      </c>
      <c r="B54" s="362" t="str">
        <f t="shared" ca="1" si="4"/>
        <v>A39</v>
      </c>
      <c r="C54" s="362"/>
      <c r="D54" s="54" t="str">
        <f>+IF(LEN('OSNOVNA PLAČA'!C48)&gt;0,'OSNOVNA PLAČA'!C48,"")</f>
        <v/>
      </c>
      <c r="E54" s="55" t="str">
        <f>+IF(LEN('OSNOVNA PLAČA'!D48)&gt;0,'OSNOVNA PLAČA'!D48,"")</f>
        <v/>
      </c>
      <c r="F54" s="161">
        <f ca="1">IF(LEN(B54)&gt;0,'OBRAČUNANA OSNOVNA PLAČA'!L48,"")</f>
        <v>0</v>
      </c>
      <c r="G54" s="57"/>
      <c r="H54" s="57"/>
      <c r="I54" s="57"/>
      <c r="J54" s="57"/>
      <c r="K54" s="57"/>
      <c r="L54" s="175">
        <f t="shared" si="5"/>
        <v>0</v>
      </c>
      <c r="M54" s="176">
        <f t="shared" ca="1" si="18"/>
        <v>0</v>
      </c>
      <c r="N54" s="176">
        <f t="shared" ca="1" si="20"/>
        <v>0</v>
      </c>
      <c r="O54" s="177">
        <f t="shared" ca="1" si="21"/>
        <v>0</v>
      </c>
      <c r="P54" s="178">
        <f t="shared" ca="1" si="19"/>
        <v>0</v>
      </c>
      <c r="Q54" s="179">
        <f t="shared" ca="1" si="7"/>
        <v>0</v>
      </c>
      <c r="R54" s="179">
        <f ca="1">IF(LEN(B54)&gt;0,'7'!R54-'7'!Q54,"")</f>
        <v>0</v>
      </c>
      <c r="S54" s="180"/>
      <c r="T54" s="33"/>
      <c r="U54" s="33"/>
      <c r="V54" s="33"/>
      <c r="W54" s="33"/>
      <c r="X54" s="33"/>
      <c r="Y54" s="33"/>
      <c r="AB54" s="243">
        <f>ROW()</f>
        <v>54</v>
      </c>
      <c r="AC54" s="116">
        <f t="shared" ca="1" si="8"/>
        <v>0</v>
      </c>
      <c r="AD54" s="116">
        <f t="shared" ca="1" si="9"/>
        <v>0</v>
      </c>
      <c r="AE54" s="117" t="str">
        <f t="shared" ca="1" si="22"/>
        <v>-</v>
      </c>
      <c r="AF54" s="116" t="str">
        <f t="shared" ca="1" si="23"/>
        <v>-</v>
      </c>
      <c r="AG54" s="117" t="str">
        <f t="shared" ca="1" si="24"/>
        <v>-</v>
      </c>
      <c r="AH54" s="116" t="str">
        <f t="shared" ca="1" si="25"/>
        <v>-</v>
      </c>
      <c r="AI54" s="116">
        <f t="shared" ca="1" si="14"/>
        <v>0</v>
      </c>
      <c r="AJ54" s="118">
        <f t="shared" ca="1" si="15"/>
        <v>0</v>
      </c>
      <c r="AK54" s="116">
        <f t="shared" ca="1" si="16"/>
        <v>0</v>
      </c>
      <c r="AL54" s="116">
        <f t="shared" ca="1" si="17"/>
        <v>0</v>
      </c>
    </row>
    <row r="55" spans="1:38" ht="27" customHeight="1" x14ac:dyDescent="0.2">
      <c r="A55" s="53">
        <f>'OSNOVNA PLAČA'!A49</f>
        <v>40</v>
      </c>
      <c r="B55" s="362" t="str">
        <f t="shared" ca="1" si="4"/>
        <v>A40</v>
      </c>
      <c r="C55" s="362"/>
      <c r="D55" s="54" t="str">
        <f>+IF(LEN('OSNOVNA PLAČA'!C49)&gt;0,'OSNOVNA PLAČA'!C49,"")</f>
        <v/>
      </c>
      <c r="E55" s="55" t="str">
        <f>+IF(LEN('OSNOVNA PLAČA'!D49)&gt;0,'OSNOVNA PLAČA'!D49,"")</f>
        <v/>
      </c>
      <c r="F55" s="161">
        <f ca="1">IF(LEN(B55)&gt;0,'OBRAČUNANA OSNOVNA PLAČA'!L49,"")</f>
        <v>0</v>
      </c>
      <c r="G55" s="57"/>
      <c r="H55" s="57"/>
      <c r="I55" s="57"/>
      <c r="J55" s="57"/>
      <c r="K55" s="57"/>
      <c r="L55" s="175">
        <f t="shared" si="5"/>
        <v>0</v>
      </c>
      <c r="M55" s="176">
        <f t="shared" ca="1" si="18"/>
        <v>0</v>
      </c>
      <c r="N55" s="176">
        <f t="shared" ca="1" si="20"/>
        <v>0</v>
      </c>
      <c r="O55" s="177">
        <f t="shared" ca="1" si="21"/>
        <v>0</v>
      </c>
      <c r="P55" s="178">
        <f t="shared" ca="1" si="19"/>
        <v>0</v>
      </c>
      <c r="Q55" s="179">
        <f t="shared" ca="1" si="7"/>
        <v>0</v>
      </c>
      <c r="R55" s="179">
        <f ca="1">IF(LEN(B55)&gt;0,'7'!R55-'7'!Q55,"")</f>
        <v>0</v>
      </c>
      <c r="S55" s="180"/>
      <c r="T55" s="33"/>
      <c r="U55" s="33"/>
      <c r="V55" s="33"/>
      <c r="W55" s="33"/>
      <c r="X55" s="33"/>
      <c r="Y55" s="33"/>
      <c r="AB55" s="243">
        <f>ROW()</f>
        <v>55</v>
      </c>
      <c r="AC55" s="116">
        <f t="shared" ca="1" si="8"/>
        <v>0</v>
      </c>
      <c r="AD55" s="116">
        <f t="shared" ca="1" si="9"/>
        <v>0</v>
      </c>
      <c r="AE55" s="117" t="str">
        <f t="shared" ca="1" si="22"/>
        <v>-</v>
      </c>
      <c r="AF55" s="116" t="str">
        <f t="shared" ca="1" si="23"/>
        <v>-</v>
      </c>
      <c r="AG55" s="117" t="str">
        <f t="shared" ca="1" si="24"/>
        <v>-</v>
      </c>
      <c r="AH55" s="116" t="str">
        <f t="shared" ca="1" si="25"/>
        <v>-</v>
      </c>
      <c r="AI55" s="116">
        <f t="shared" ca="1" si="14"/>
        <v>0</v>
      </c>
      <c r="AJ55" s="118">
        <f t="shared" ca="1" si="15"/>
        <v>0</v>
      </c>
      <c r="AK55" s="116">
        <f t="shared" ca="1" si="16"/>
        <v>0</v>
      </c>
      <c r="AL55" s="116">
        <f t="shared" ca="1" si="17"/>
        <v>0</v>
      </c>
    </row>
    <row r="56" spans="1:38" ht="27" customHeight="1" x14ac:dyDescent="0.2">
      <c r="A56" s="53">
        <f>'OSNOVNA PLAČA'!A50</f>
        <v>41</v>
      </c>
      <c r="B56" s="362" t="str">
        <f t="shared" ca="1" si="4"/>
        <v>A41</v>
      </c>
      <c r="C56" s="362"/>
      <c r="D56" s="54" t="str">
        <f>+IF(LEN('OSNOVNA PLAČA'!C50)&gt;0,'OSNOVNA PLAČA'!C50,"")</f>
        <v/>
      </c>
      <c r="E56" s="55" t="str">
        <f>+IF(LEN('OSNOVNA PLAČA'!D50)&gt;0,'OSNOVNA PLAČA'!D50,"")</f>
        <v/>
      </c>
      <c r="F56" s="161">
        <f ca="1">IF(LEN(B56)&gt;0,'OBRAČUNANA OSNOVNA PLAČA'!L50,"")</f>
        <v>0</v>
      </c>
      <c r="G56" s="57"/>
      <c r="H56" s="57"/>
      <c r="I56" s="57"/>
      <c r="J56" s="57"/>
      <c r="K56" s="57"/>
      <c r="L56" s="175">
        <f t="shared" si="5"/>
        <v>0</v>
      </c>
      <c r="M56" s="176">
        <f t="shared" ca="1" si="18"/>
        <v>0</v>
      </c>
      <c r="N56" s="176">
        <f t="shared" ca="1" si="20"/>
        <v>0</v>
      </c>
      <c r="O56" s="177">
        <f t="shared" ca="1" si="21"/>
        <v>0</v>
      </c>
      <c r="P56" s="178">
        <f t="shared" ca="1" si="19"/>
        <v>0</v>
      </c>
      <c r="Q56" s="179">
        <f t="shared" ca="1" si="7"/>
        <v>0</v>
      </c>
      <c r="R56" s="179">
        <f ca="1">IF(LEN(B56)&gt;0,'7'!R56-'7'!Q56,"")</f>
        <v>0</v>
      </c>
      <c r="S56" s="180"/>
      <c r="T56" s="33"/>
      <c r="U56" s="33"/>
      <c r="V56" s="33"/>
      <c r="W56" s="33"/>
      <c r="X56" s="33"/>
      <c r="Y56" s="33"/>
      <c r="AB56" s="243">
        <f>ROW()</f>
        <v>56</v>
      </c>
      <c r="AC56" s="116">
        <f t="shared" ca="1" si="8"/>
        <v>0</v>
      </c>
      <c r="AD56" s="116">
        <f t="shared" ca="1" si="9"/>
        <v>0</v>
      </c>
      <c r="AE56" s="117" t="str">
        <f t="shared" ca="1" si="22"/>
        <v>-</v>
      </c>
      <c r="AF56" s="116" t="str">
        <f t="shared" ca="1" si="23"/>
        <v>-</v>
      </c>
      <c r="AG56" s="117" t="str">
        <f t="shared" ca="1" si="24"/>
        <v>-</v>
      </c>
      <c r="AH56" s="116" t="str">
        <f t="shared" ca="1" si="25"/>
        <v>-</v>
      </c>
      <c r="AI56" s="116">
        <f t="shared" ca="1" si="14"/>
        <v>0</v>
      </c>
      <c r="AJ56" s="118">
        <f t="shared" ca="1" si="15"/>
        <v>0</v>
      </c>
      <c r="AK56" s="116">
        <f t="shared" ca="1" si="16"/>
        <v>0</v>
      </c>
      <c r="AL56" s="116">
        <f t="shared" ca="1" si="17"/>
        <v>0</v>
      </c>
    </row>
    <row r="57" spans="1:38" ht="27" customHeight="1" x14ac:dyDescent="0.2">
      <c r="A57" s="53">
        <f>'OSNOVNA PLAČA'!A51</f>
        <v>42</v>
      </c>
      <c r="B57" s="362" t="str">
        <f t="shared" ca="1" si="4"/>
        <v>A42</v>
      </c>
      <c r="C57" s="362"/>
      <c r="D57" s="54" t="str">
        <f>+IF(LEN('OSNOVNA PLAČA'!C51)&gt;0,'OSNOVNA PLAČA'!C51,"")</f>
        <v/>
      </c>
      <c r="E57" s="55" t="str">
        <f>+IF(LEN('OSNOVNA PLAČA'!D51)&gt;0,'OSNOVNA PLAČA'!D51,"")</f>
        <v/>
      </c>
      <c r="F57" s="161">
        <f ca="1">IF(LEN(B57)&gt;0,'OBRAČUNANA OSNOVNA PLAČA'!L51,"")</f>
        <v>0</v>
      </c>
      <c r="G57" s="57"/>
      <c r="H57" s="57"/>
      <c r="I57" s="57"/>
      <c r="J57" s="57"/>
      <c r="K57" s="57"/>
      <c r="L57" s="175">
        <f t="shared" si="5"/>
        <v>0</v>
      </c>
      <c r="M57" s="176">
        <f t="shared" ca="1" si="18"/>
        <v>0</v>
      </c>
      <c r="N57" s="176">
        <f t="shared" ca="1" si="20"/>
        <v>0</v>
      </c>
      <c r="O57" s="177">
        <f t="shared" ca="1" si="21"/>
        <v>0</v>
      </c>
      <c r="P57" s="178">
        <f t="shared" ca="1" si="19"/>
        <v>0</v>
      </c>
      <c r="Q57" s="179">
        <f t="shared" ca="1" si="7"/>
        <v>0</v>
      </c>
      <c r="R57" s="179">
        <f ca="1">IF(LEN(B57)&gt;0,'7'!R57-'7'!Q57,"")</f>
        <v>0</v>
      </c>
      <c r="S57" s="180"/>
      <c r="T57" s="33"/>
      <c r="U57" s="33"/>
      <c r="V57" s="33"/>
      <c r="W57" s="33"/>
      <c r="X57" s="33"/>
      <c r="Y57" s="33"/>
      <c r="AB57" s="243">
        <f>ROW()</f>
        <v>57</v>
      </c>
      <c r="AC57" s="116">
        <f t="shared" ca="1" si="8"/>
        <v>0</v>
      </c>
      <c r="AD57" s="116">
        <f t="shared" ca="1" si="9"/>
        <v>0</v>
      </c>
      <c r="AE57" s="117" t="str">
        <f t="shared" ca="1" si="22"/>
        <v>-</v>
      </c>
      <c r="AF57" s="116" t="str">
        <f t="shared" ca="1" si="23"/>
        <v>-</v>
      </c>
      <c r="AG57" s="117" t="str">
        <f t="shared" ca="1" si="24"/>
        <v>-</v>
      </c>
      <c r="AH57" s="116" t="str">
        <f t="shared" ca="1" si="25"/>
        <v>-</v>
      </c>
      <c r="AI57" s="116">
        <f t="shared" ca="1" si="14"/>
        <v>0</v>
      </c>
      <c r="AJ57" s="118">
        <f t="shared" ca="1" si="15"/>
        <v>0</v>
      </c>
      <c r="AK57" s="116">
        <f t="shared" ca="1" si="16"/>
        <v>0</v>
      </c>
      <c r="AL57" s="116">
        <f t="shared" ca="1" si="17"/>
        <v>0</v>
      </c>
    </row>
    <row r="58" spans="1:38" ht="27" customHeight="1" x14ac:dyDescent="0.2">
      <c r="A58" s="53">
        <f>'OSNOVNA PLAČA'!A52</f>
        <v>43</v>
      </c>
      <c r="B58" s="362" t="str">
        <f t="shared" ca="1" si="4"/>
        <v>A43</v>
      </c>
      <c r="C58" s="362"/>
      <c r="D58" s="54" t="str">
        <f>+IF(LEN('OSNOVNA PLAČA'!C52)&gt;0,'OSNOVNA PLAČA'!C52,"")</f>
        <v/>
      </c>
      <c r="E58" s="55" t="str">
        <f>+IF(LEN('OSNOVNA PLAČA'!D52)&gt;0,'OSNOVNA PLAČA'!D52,"")</f>
        <v/>
      </c>
      <c r="F58" s="161">
        <f ca="1">IF(LEN(B58)&gt;0,'OBRAČUNANA OSNOVNA PLAČA'!L52,"")</f>
        <v>0</v>
      </c>
      <c r="G58" s="57"/>
      <c r="H58" s="57"/>
      <c r="I58" s="57"/>
      <c r="J58" s="57"/>
      <c r="K58" s="57"/>
      <c r="L58" s="175">
        <f t="shared" si="5"/>
        <v>0</v>
      </c>
      <c r="M58" s="176">
        <f t="shared" ca="1" si="18"/>
        <v>0</v>
      </c>
      <c r="N58" s="176">
        <f t="shared" ca="1" si="20"/>
        <v>0</v>
      </c>
      <c r="O58" s="177">
        <f t="shared" ca="1" si="21"/>
        <v>0</v>
      </c>
      <c r="P58" s="178">
        <f t="shared" ca="1" si="19"/>
        <v>0</v>
      </c>
      <c r="Q58" s="179">
        <f t="shared" ca="1" si="7"/>
        <v>0</v>
      </c>
      <c r="R58" s="179">
        <f ca="1">IF(LEN(B58)&gt;0,'7'!R58-'7'!Q58,"")</f>
        <v>0</v>
      </c>
      <c r="S58" s="180"/>
      <c r="T58" s="33"/>
      <c r="U58" s="33"/>
      <c r="V58" s="33"/>
      <c r="W58" s="33"/>
      <c r="X58" s="33"/>
      <c r="Y58" s="33"/>
      <c r="AB58" s="243">
        <f>ROW()</f>
        <v>58</v>
      </c>
      <c r="AC58" s="116">
        <f t="shared" ca="1" si="8"/>
        <v>0</v>
      </c>
      <c r="AD58" s="116">
        <f t="shared" ca="1" si="9"/>
        <v>0</v>
      </c>
      <c r="AE58" s="117" t="str">
        <f t="shared" ca="1" si="22"/>
        <v>-</v>
      </c>
      <c r="AF58" s="116" t="str">
        <f t="shared" ca="1" si="23"/>
        <v>-</v>
      </c>
      <c r="AG58" s="117" t="str">
        <f t="shared" ca="1" si="24"/>
        <v>-</v>
      </c>
      <c r="AH58" s="116" t="str">
        <f t="shared" ca="1" si="25"/>
        <v>-</v>
      </c>
      <c r="AI58" s="116">
        <f t="shared" ca="1" si="14"/>
        <v>0</v>
      </c>
      <c r="AJ58" s="118">
        <f t="shared" ca="1" si="15"/>
        <v>0</v>
      </c>
      <c r="AK58" s="116">
        <f t="shared" ca="1" si="16"/>
        <v>0</v>
      </c>
      <c r="AL58" s="116">
        <f t="shared" ca="1" si="17"/>
        <v>0</v>
      </c>
    </row>
    <row r="59" spans="1:38" ht="27" customHeight="1" x14ac:dyDescent="0.2">
      <c r="A59" s="53">
        <f>'OSNOVNA PLAČA'!A53</f>
        <v>44</v>
      </c>
      <c r="B59" s="362" t="str">
        <f t="shared" ca="1" si="4"/>
        <v>A44</v>
      </c>
      <c r="C59" s="362"/>
      <c r="D59" s="54" t="str">
        <f>+IF(LEN('OSNOVNA PLAČA'!C53)&gt;0,'OSNOVNA PLAČA'!C53,"")</f>
        <v/>
      </c>
      <c r="E59" s="55" t="str">
        <f>+IF(LEN('OSNOVNA PLAČA'!D53)&gt;0,'OSNOVNA PLAČA'!D53,"")</f>
        <v/>
      </c>
      <c r="F59" s="161">
        <f ca="1">IF(LEN(B59)&gt;0,'OBRAČUNANA OSNOVNA PLAČA'!L53,"")</f>
        <v>0</v>
      </c>
      <c r="G59" s="57"/>
      <c r="H59" s="57"/>
      <c r="I59" s="57"/>
      <c r="J59" s="57"/>
      <c r="K59" s="57"/>
      <c r="L59" s="175">
        <f t="shared" si="5"/>
        <v>0</v>
      </c>
      <c r="M59" s="176">
        <f t="shared" ca="1" si="18"/>
        <v>0</v>
      </c>
      <c r="N59" s="176">
        <f t="shared" ca="1" si="20"/>
        <v>0</v>
      </c>
      <c r="O59" s="177">
        <f t="shared" ca="1" si="21"/>
        <v>0</v>
      </c>
      <c r="P59" s="178">
        <f t="shared" ca="1" si="19"/>
        <v>0</v>
      </c>
      <c r="Q59" s="179">
        <f t="shared" ca="1" si="7"/>
        <v>0</v>
      </c>
      <c r="R59" s="179">
        <f ca="1">IF(LEN(B59)&gt;0,'7'!R59-'7'!Q59,"")</f>
        <v>0</v>
      </c>
      <c r="S59" s="180"/>
      <c r="T59" s="33"/>
      <c r="U59" s="33"/>
      <c r="V59" s="33"/>
      <c r="W59" s="33"/>
      <c r="X59" s="33"/>
      <c r="Y59" s="33"/>
      <c r="AB59" s="243">
        <f>ROW()</f>
        <v>59</v>
      </c>
      <c r="AC59" s="116">
        <f t="shared" ca="1" si="8"/>
        <v>0</v>
      </c>
      <c r="AD59" s="116">
        <f t="shared" ca="1" si="9"/>
        <v>0</v>
      </c>
      <c r="AE59" s="117" t="str">
        <f t="shared" ca="1" si="22"/>
        <v>-</v>
      </c>
      <c r="AF59" s="116" t="str">
        <f t="shared" ca="1" si="23"/>
        <v>-</v>
      </c>
      <c r="AG59" s="117" t="str">
        <f t="shared" ca="1" si="24"/>
        <v>-</v>
      </c>
      <c r="AH59" s="116" t="str">
        <f t="shared" ca="1" si="25"/>
        <v>-</v>
      </c>
      <c r="AI59" s="116">
        <f t="shared" ca="1" si="14"/>
        <v>0</v>
      </c>
      <c r="AJ59" s="118">
        <f t="shared" ca="1" si="15"/>
        <v>0</v>
      </c>
      <c r="AK59" s="116">
        <f t="shared" ca="1" si="16"/>
        <v>0</v>
      </c>
      <c r="AL59" s="116">
        <f t="shared" ca="1" si="17"/>
        <v>0</v>
      </c>
    </row>
    <row r="60" spans="1:38" ht="27" customHeight="1" x14ac:dyDescent="0.2">
      <c r="A60" s="53">
        <f>'OSNOVNA PLAČA'!A54</f>
        <v>45</v>
      </c>
      <c r="B60" s="362" t="str">
        <f t="shared" ca="1" si="4"/>
        <v>A45</v>
      </c>
      <c r="C60" s="362"/>
      <c r="D60" s="54" t="str">
        <f>+IF(LEN('OSNOVNA PLAČA'!C54)&gt;0,'OSNOVNA PLAČA'!C54,"")</f>
        <v/>
      </c>
      <c r="E60" s="55" t="str">
        <f>+IF(LEN('OSNOVNA PLAČA'!D54)&gt;0,'OSNOVNA PLAČA'!D54,"")</f>
        <v/>
      </c>
      <c r="F60" s="161">
        <f ca="1">IF(LEN(B60)&gt;0,'OBRAČUNANA OSNOVNA PLAČA'!L54,"")</f>
        <v>0</v>
      </c>
      <c r="G60" s="57"/>
      <c r="H60" s="57"/>
      <c r="I60" s="57"/>
      <c r="J60" s="57"/>
      <c r="K60" s="57"/>
      <c r="L60" s="175">
        <f t="shared" si="5"/>
        <v>0</v>
      </c>
      <c r="M60" s="176">
        <f t="shared" ca="1" si="18"/>
        <v>0</v>
      </c>
      <c r="N60" s="176">
        <f t="shared" ca="1" si="20"/>
        <v>0</v>
      </c>
      <c r="O60" s="177">
        <f t="shared" ca="1" si="21"/>
        <v>0</v>
      </c>
      <c r="P60" s="178">
        <f t="shared" ca="1" si="19"/>
        <v>0</v>
      </c>
      <c r="Q60" s="179">
        <f t="shared" ca="1" si="7"/>
        <v>0</v>
      </c>
      <c r="R60" s="179">
        <f ca="1">IF(LEN(B60)&gt;0,'7'!R60-'7'!Q60,"")</f>
        <v>0</v>
      </c>
      <c r="S60" s="180"/>
      <c r="T60" s="33"/>
      <c r="U60" s="33"/>
      <c r="V60" s="33"/>
      <c r="W60" s="33"/>
      <c r="X60" s="33"/>
      <c r="Y60" s="33"/>
      <c r="AB60" s="243">
        <f>ROW()</f>
        <v>60</v>
      </c>
      <c r="AC60" s="116">
        <f t="shared" ca="1" si="8"/>
        <v>0</v>
      </c>
      <c r="AD60" s="116">
        <f t="shared" ca="1" si="9"/>
        <v>0</v>
      </c>
      <c r="AE60" s="117" t="str">
        <f t="shared" ca="1" si="22"/>
        <v>-</v>
      </c>
      <c r="AF60" s="116" t="str">
        <f t="shared" ca="1" si="23"/>
        <v>-</v>
      </c>
      <c r="AG60" s="117" t="str">
        <f t="shared" ca="1" si="24"/>
        <v>-</v>
      </c>
      <c r="AH60" s="116" t="str">
        <f t="shared" ca="1" si="25"/>
        <v>-</v>
      </c>
      <c r="AI60" s="116">
        <f t="shared" ca="1" si="14"/>
        <v>0</v>
      </c>
      <c r="AJ60" s="118">
        <f t="shared" ca="1" si="15"/>
        <v>0</v>
      </c>
      <c r="AK60" s="116">
        <f t="shared" ca="1" si="16"/>
        <v>0</v>
      </c>
      <c r="AL60" s="116">
        <f t="shared" ca="1" si="17"/>
        <v>0</v>
      </c>
    </row>
    <row r="61" spans="1:38" ht="27" customHeight="1" x14ac:dyDescent="0.2">
      <c r="A61" s="53">
        <f>'OSNOVNA PLAČA'!A55</f>
        <v>46</v>
      </c>
      <c r="B61" s="362" t="str">
        <f t="shared" ca="1" si="4"/>
        <v>A46</v>
      </c>
      <c r="C61" s="362"/>
      <c r="D61" s="54" t="str">
        <f>+IF(LEN('OSNOVNA PLAČA'!C55)&gt;0,'OSNOVNA PLAČA'!C55,"")</f>
        <v/>
      </c>
      <c r="E61" s="55" t="str">
        <f>+IF(LEN('OSNOVNA PLAČA'!D55)&gt;0,'OSNOVNA PLAČA'!D55,"")</f>
        <v/>
      </c>
      <c r="F61" s="161">
        <f ca="1">IF(LEN(B61)&gt;0,'OBRAČUNANA OSNOVNA PLAČA'!L55,"")</f>
        <v>0</v>
      </c>
      <c r="G61" s="57"/>
      <c r="H61" s="57"/>
      <c r="I61" s="57"/>
      <c r="J61" s="57"/>
      <c r="K61" s="57"/>
      <c r="L61" s="175">
        <f t="shared" si="5"/>
        <v>0</v>
      </c>
      <c r="M61" s="176">
        <f t="shared" ca="1" si="18"/>
        <v>0</v>
      </c>
      <c r="N61" s="176">
        <f t="shared" ca="1" si="20"/>
        <v>0</v>
      </c>
      <c r="O61" s="177">
        <f t="shared" ca="1" si="21"/>
        <v>0</v>
      </c>
      <c r="P61" s="178">
        <f t="shared" ca="1" si="19"/>
        <v>0</v>
      </c>
      <c r="Q61" s="179">
        <f t="shared" ca="1" si="7"/>
        <v>0</v>
      </c>
      <c r="R61" s="179">
        <f ca="1">IF(LEN(B61)&gt;0,'7'!R61-'7'!Q61,"")</f>
        <v>0</v>
      </c>
      <c r="S61" s="180"/>
      <c r="T61" s="33"/>
      <c r="U61" s="33"/>
      <c r="V61" s="33"/>
      <c r="W61" s="33"/>
      <c r="X61" s="33"/>
      <c r="Y61" s="33"/>
      <c r="AB61" s="243">
        <f>ROW()</f>
        <v>61</v>
      </c>
      <c r="AC61" s="116">
        <f t="shared" ca="1" si="8"/>
        <v>0</v>
      </c>
      <c r="AD61" s="116">
        <f t="shared" ca="1" si="9"/>
        <v>0</v>
      </c>
      <c r="AE61" s="117" t="str">
        <f t="shared" ca="1" si="22"/>
        <v>-</v>
      </c>
      <c r="AF61" s="116" t="str">
        <f t="shared" ca="1" si="23"/>
        <v>-</v>
      </c>
      <c r="AG61" s="117" t="str">
        <f t="shared" ca="1" si="24"/>
        <v>-</v>
      </c>
      <c r="AH61" s="116" t="str">
        <f t="shared" ca="1" si="25"/>
        <v>-</v>
      </c>
      <c r="AI61" s="116">
        <f t="shared" ca="1" si="14"/>
        <v>0</v>
      </c>
      <c r="AJ61" s="118">
        <f t="shared" ca="1" si="15"/>
        <v>0</v>
      </c>
      <c r="AK61" s="116">
        <f t="shared" ca="1" si="16"/>
        <v>0</v>
      </c>
      <c r="AL61" s="116">
        <f t="shared" ca="1" si="17"/>
        <v>0</v>
      </c>
    </row>
    <row r="62" spans="1:38" ht="27" customHeight="1" x14ac:dyDescent="0.2">
      <c r="A62" s="53">
        <f>'OSNOVNA PLAČA'!A56</f>
        <v>47</v>
      </c>
      <c r="B62" s="362" t="str">
        <f t="shared" ca="1" si="4"/>
        <v>A47</v>
      </c>
      <c r="C62" s="362"/>
      <c r="D62" s="54" t="str">
        <f>+IF(LEN('OSNOVNA PLAČA'!C56)&gt;0,'OSNOVNA PLAČA'!C56,"")</f>
        <v/>
      </c>
      <c r="E62" s="55" t="str">
        <f>+IF(LEN('OSNOVNA PLAČA'!D56)&gt;0,'OSNOVNA PLAČA'!D56,"")</f>
        <v/>
      </c>
      <c r="F62" s="161">
        <f ca="1">IF(LEN(B62)&gt;0,'OBRAČUNANA OSNOVNA PLAČA'!L56,"")</f>
        <v>0</v>
      </c>
      <c r="G62" s="57"/>
      <c r="H62" s="57"/>
      <c r="I62" s="57"/>
      <c r="J62" s="57"/>
      <c r="K62" s="57"/>
      <c r="L62" s="175">
        <f t="shared" si="5"/>
        <v>0</v>
      </c>
      <c r="M62" s="176">
        <f t="shared" ca="1" si="18"/>
        <v>0</v>
      </c>
      <c r="N62" s="176">
        <f t="shared" ca="1" si="20"/>
        <v>0</v>
      </c>
      <c r="O62" s="177">
        <f t="shared" ca="1" si="21"/>
        <v>0</v>
      </c>
      <c r="P62" s="178">
        <f t="shared" ca="1" si="19"/>
        <v>0</v>
      </c>
      <c r="Q62" s="179">
        <f t="shared" ca="1" si="7"/>
        <v>0</v>
      </c>
      <c r="R62" s="179">
        <f ca="1">IF(LEN(B62)&gt;0,'7'!R62-'7'!Q62,"")</f>
        <v>0</v>
      </c>
      <c r="S62" s="180"/>
      <c r="T62" s="33"/>
      <c r="U62" s="33"/>
      <c r="V62" s="33"/>
      <c r="W62" s="33"/>
      <c r="X62" s="33"/>
      <c r="Y62" s="33"/>
      <c r="AB62" s="243">
        <f>ROW()</f>
        <v>62</v>
      </c>
      <c r="AC62" s="116">
        <f t="shared" ca="1" si="8"/>
        <v>0</v>
      </c>
      <c r="AD62" s="116">
        <f t="shared" ca="1" si="9"/>
        <v>0</v>
      </c>
      <c r="AE62" s="117" t="str">
        <f t="shared" ca="1" si="22"/>
        <v>-</v>
      </c>
      <c r="AF62" s="116" t="str">
        <f t="shared" ca="1" si="23"/>
        <v>-</v>
      </c>
      <c r="AG62" s="117" t="str">
        <f t="shared" ca="1" si="24"/>
        <v>-</v>
      </c>
      <c r="AH62" s="116" t="str">
        <f t="shared" ca="1" si="25"/>
        <v>-</v>
      </c>
      <c r="AI62" s="116">
        <f t="shared" ca="1" si="14"/>
        <v>0</v>
      </c>
      <c r="AJ62" s="118">
        <f t="shared" ca="1" si="15"/>
        <v>0</v>
      </c>
      <c r="AK62" s="116">
        <f t="shared" ca="1" si="16"/>
        <v>0</v>
      </c>
      <c r="AL62" s="116">
        <f t="shared" ca="1" si="17"/>
        <v>0</v>
      </c>
    </row>
    <row r="63" spans="1:38" ht="27" customHeight="1" x14ac:dyDescent="0.2">
      <c r="A63" s="53">
        <f>'OSNOVNA PLAČA'!A57</f>
        <v>48</v>
      </c>
      <c r="B63" s="362" t="str">
        <f t="shared" ca="1" si="4"/>
        <v>A48</v>
      </c>
      <c r="C63" s="362"/>
      <c r="D63" s="54" t="str">
        <f>+IF(LEN('OSNOVNA PLAČA'!C57)&gt;0,'OSNOVNA PLAČA'!C57,"")</f>
        <v/>
      </c>
      <c r="E63" s="55" t="str">
        <f>+IF(LEN('OSNOVNA PLAČA'!D57)&gt;0,'OSNOVNA PLAČA'!D57,"")</f>
        <v/>
      </c>
      <c r="F63" s="161">
        <f ca="1">IF(LEN(B63)&gt;0,'OBRAČUNANA OSNOVNA PLAČA'!L57,"")</f>
        <v>0</v>
      </c>
      <c r="G63" s="57"/>
      <c r="H63" s="57"/>
      <c r="I63" s="57"/>
      <c r="J63" s="57"/>
      <c r="K63" s="57"/>
      <c r="L63" s="175">
        <f t="shared" si="5"/>
        <v>0</v>
      </c>
      <c r="M63" s="176">
        <f t="shared" ca="1" si="18"/>
        <v>0</v>
      </c>
      <c r="N63" s="176">
        <f t="shared" ca="1" si="20"/>
        <v>0</v>
      </c>
      <c r="O63" s="177">
        <f t="shared" ca="1" si="21"/>
        <v>0</v>
      </c>
      <c r="P63" s="178">
        <f t="shared" ca="1" si="19"/>
        <v>0</v>
      </c>
      <c r="Q63" s="179">
        <f t="shared" ca="1" si="7"/>
        <v>0</v>
      </c>
      <c r="R63" s="179">
        <f ca="1">IF(LEN(B63)&gt;0,'7'!R63-'7'!Q63,"")</f>
        <v>0</v>
      </c>
      <c r="S63" s="180"/>
      <c r="T63" s="33"/>
      <c r="U63" s="33"/>
      <c r="V63" s="33"/>
      <c r="W63" s="33"/>
      <c r="X63" s="33"/>
      <c r="Y63" s="33"/>
      <c r="AB63" s="243">
        <f>ROW()</f>
        <v>63</v>
      </c>
      <c r="AC63" s="116">
        <f t="shared" ca="1" si="8"/>
        <v>0</v>
      </c>
      <c r="AD63" s="116">
        <f t="shared" ca="1" si="9"/>
        <v>0</v>
      </c>
      <c r="AE63" s="117" t="str">
        <f t="shared" ca="1" si="22"/>
        <v>-</v>
      </c>
      <c r="AF63" s="116" t="str">
        <f t="shared" ca="1" si="23"/>
        <v>-</v>
      </c>
      <c r="AG63" s="117" t="str">
        <f t="shared" ca="1" si="24"/>
        <v>-</v>
      </c>
      <c r="AH63" s="116" t="str">
        <f t="shared" ca="1" si="25"/>
        <v>-</v>
      </c>
      <c r="AI63" s="116">
        <f t="shared" ca="1" si="14"/>
        <v>0</v>
      </c>
      <c r="AJ63" s="118">
        <f t="shared" ca="1" si="15"/>
        <v>0</v>
      </c>
      <c r="AK63" s="116">
        <f t="shared" ca="1" si="16"/>
        <v>0</v>
      </c>
      <c r="AL63" s="116">
        <f t="shared" ca="1" si="17"/>
        <v>0</v>
      </c>
    </row>
    <row r="64" spans="1:38" ht="27" customHeight="1" x14ac:dyDescent="0.2">
      <c r="A64" s="53">
        <f>'OSNOVNA PLAČA'!A58</f>
        <v>49</v>
      </c>
      <c r="B64" s="362" t="str">
        <f t="shared" ca="1" si="4"/>
        <v>A49</v>
      </c>
      <c r="C64" s="362"/>
      <c r="D64" s="54" t="str">
        <f>+IF(LEN('OSNOVNA PLAČA'!C58)&gt;0,'OSNOVNA PLAČA'!C58,"")</f>
        <v/>
      </c>
      <c r="E64" s="55" t="str">
        <f>+IF(LEN('OSNOVNA PLAČA'!D58)&gt;0,'OSNOVNA PLAČA'!D58,"")</f>
        <v/>
      </c>
      <c r="F64" s="161">
        <f ca="1">IF(LEN(B64)&gt;0,'OBRAČUNANA OSNOVNA PLAČA'!L58,"")</f>
        <v>0</v>
      </c>
      <c r="G64" s="57"/>
      <c r="H64" s="57"/>
      <c r="I64" s="57"/>
      <c r="J64" s="57"/>
      <c r="K64" s="57"/>
      <c r="L64" s="175">
        <f t="shared" si="5"/>
        <v>0</v>
      </c>
      <c r="M64" s="176">
        <f t="shared" ca="1" si="18"/>
        <v>0</v>
      </c>
      <c r="N64" s="176">
        <f t="shared" ca="1" si="20"/>
        <v>0</v>
      </c>
      <c r="O64" s="177">
        <f t="shared" ca="1" si="21"/>
        <v>0</v>
      </c>
      <c r="P64" s="178">
        <f t="shared" ca="1" si="19"/>
        <v>0</v>
      </c>
      <c r="Q64" s="179">
        <f t="shared" ca="1" si="7"/>
        <v>0</v>
      </c>
      <c r="R64" s="179">
        <f ca="1">IF(LEN(B64)&gt;0,'7'!R64-'7'!Q64,"")</f>
        <v>0</v>
      </c>
      <c r="S64" s="180"/>
      <c r="T64" s="33"/>
      <c r="U64" s="33"/>
      <c r="V64" s="33"/>
      <c r="W64" s="33"/>
      <c r="X64" s="33"/>
      <c r="Y64" s="33"/>
      <c r="AB64" s="243">
        <f>ROW()</f>
        <v>64</v>
      </c>
      <c r="AC64" s="116">
        <f t="shared" ca="1" si="8"/>
        <v>0</v>
      </c>
      <c r="AD64" s="116">
        <f t="shared" ca="1" si="9"/>
        <v>0</v>
      </c>
      <c r="AE64" s="117" t="str">
        <f t="shared" ca="1" si="22"/>
        <v>-</v>
      </c>
      <c r="AF64" s="116" t="str">
        <f t="shared" ca="1" si="23"/>
        <v>-</v>
      </c>
      <c r="AG64" s="117" t="str">
        <f t="shared" ca="1" si="24"/>
        <v>-</v>
      </c>
      <c r="AH64" s="116" t="str">
        <f t="shared" ca="1" si="25"/>
        <v>-</v>
      </c>
      <c r="AI64" s="116">
        <f t="shared" ca="1" si="14"/>
        <v>0</v>
      </c>
      <c r="AJ64" s="118">
        <f t="shared" ca="1" si="15"/>
        <v>0</v>
      </c>
      <c r="AK64" s="116">
        <f t="shared" ca="1" si="16"/>
        <v>0</v>
      </c>
      <c r="AL64" s="116">
        <f t="shared" ca="1" si="17"/>
        <v>0</v>
      </c>
    </row>
    <row r="65" spans="1:44" ht="27" customHeight="1" x14ac:dyDescent="0.2">
      <c r="A65" s="53">
        <f>'OSNOVNA PLAČA'!A59</f>
        <v>50</v>
      </c>
      <c r="B65" s="362" t="str">
        <f t="shared" ca="1" si="4"/>
        <v>A50</v>
      </c>
      <c r="C65" s="362"/>
      <c r="D65" s="54" t="str">
        <f>+IF(LEN('OSNOVNA PLAČA'!C59)&gt;0,'OSNOVNA PLAČA'!C59,"")</f>
        <v/>
      </c>
      <c r="E65" s="55" t="str">
        <f>+IF(LEN('OSNOVNA PLAČA'!D59)&gt;0,'OSNOVNA PLAČA'!D59,"")</f>
        <v/>
      </c>
      <c r="F65" s="161">
        <f ca="1">IF(LEN(B65)&gt;0,'OBRAČUNANA OSNOVNA PLAČA'!L59,"")</f>
        <v>0</v>
      </c>
      <c r="G65" s="57"/>
      <c r="H65" s="57"/>
      <c r="I65" s="57"/>
      <c r="J65" s="57"/>
      <c r="K65" s="57"/>
      <c r="L65" s="175">
        <f t="shared" si="5"/>
        <v>0</v>
      </c>
      <c r="M65" s="176">
        <f t="shared" ca="1" si="18"/>
        <v>0</v>
      </c>
      <c r="N65" s="176">
        <f t="shared" ca="1" si="20"/>
        <v>0</v>
      </c>
      <c r="O65" s="177">
        <f t="shared" ca="1" si="21"/>
        <v>0</v>
      </c>
      <c r="P65" s="178">
        <f t="shared" ca="1" si="19"/>
        <v>0</v>
      </c>
      <c r="Q65" s="179">
        <f t="shared" ca="1" si="7"/>
        <v>0</v>
      </c>
      <c r="R65" s="179">
        <f ca="1">IF(LEN(B65)&gt;0,'7'!R65-'7'!Q65,"")</f>
        <v>0</v>
      </c>
      <c r="S65" s="180"/>
      <c r="T65" s="33"/>
      <c r="U65" s="33"/>
      <c r="V65" s="33"/>
      <c r="W65" s="33"/>
      <c r="X65" s="33"/>
      <c r="Y65" s="33"/>
      <c r="AB65" s="243">
        <f>ROW()</f>
        <v>65</v>
      </c>
      <c r="AC65" s="116">
        <f t="shared" ca="1" si="8"/>
        <v>0</v>
      </c>
      <c r="AD65" s="116">
        <f t="shared" ca="1" si="9"/>
        <v>0</v>
      </c>
      <c r="AE65" s="117" t="str">
        <f t="shared" ca="1" si="22"/>
        <v>-</v>
      </c>
      <c r="AF65" s="116" t="str">
        <f t="shared" ca="1" si="23"/>
        <v>-</v>
      </c>
      <c r="AG65" s="117" t="str">
        <f t="shared" ca="1" si="24"/>
        <v>-</v>
      </c>
      <c r="AH65" s="116" t="str">
        <f t="shared" ca="1" si="25"/>
        <v>-</v>
      </c>
      <c r="AI65" s="116">
        <f t="shared" ca="1" si="14"/>
        <v>0</v>
      </c>
      <c r="AJ65" s="118">
        <f t="shared" ca="1" si="15"/>
        <v>0</v>
      </c>
      <c r="AK65" s="116">
        <f t="shared" ca="1" si="16"/>
        <v>0</v>
      </c>
      <c r="AL65" s="116">
        <f t="shared" ca="1" si="17"/>
        <v>0</v>
      </c>
    </row>
    <row r="66" spans="1:44" ht="26.25" customHeight="1" thickBot="1" x14ac:dyDescent="0.25">
      <c r="A66" s="33"/>
      <c r="B66" s="162" t="s">
        <v>37</v>
      </c>
      <c r="C66" s="365" t="s">
        <v>46</v>
      </c>
      <c r="D66" s="366"/>
      <c r="E66" s="367"/>
      <c r="F66" s="163">
        <f>'OSNOVNA PLAČA'!M60</f>
        <v>4700</v>
      </c>
      <c r="G66" s="119"/>
      <c r="H66" s="119"/>
      <c r="L66" s="33"/>
      <c r="M66" s="42"/>
      <c r="N66" s="42"/>
      <c r="O66" s="181" t="s">
        <v>211</v>
      </c>
      <c r="P66" s="182">
        <f ca="1">SUM(N16:N65)</f>
        <v>1200</v>
      </c>
      <c r="Q66" s="183" t="s">
        <v>86</v>
      </c>
      <c r="R66" s="184">
        <f ca="1">SUM(Q16:Q65)</f>
        <v>94.000000000000014</v>
      </c>
      <c r="S66" s="185"/>
      <c r="T66" s="33"/>
      <c r="U66" s="33"/>
      <c r="V66" s="33"/>
      <c r="W66" s="33"/>
      <c r="X66" s="33"/>
      <c r="Y66" s="33"/>
      <c r="AB66" s="120">
        <f>ROW()</f>
        <v>66</v>
      </c>
      <c r="AC66" s="121">
        <f ca="1">SUM(AC16:AC65)</f>
        <v>94.000000000000014</v>
      </c>
      <c r="AD66" s="121">
        <f ca="1">SUM(AD16:AD65)</f>
        <v>94.000000000000014</v>
      </c>
      <c r="AE66" s="122" t="str">
        <f>+O66</f>
        <v>Izračunana masa (KF)</v>
      </c>
      <c r="AF66" s="122">
        <f ca="1">SUM(AF16:AF65)</f>
        <v>0</v>
      </c>
      <c r="AG66" s="123"/>
      <c r="AH66" s="240" t="str">
        <f>+Q66</f>
        <v>Izplačana masa</v>
      </c>
      <c r="AI66" s="121">
        <f ca="1">SUM(AI16:AI65)</f>
        <v>0</v>
      </c>
      <c r="AL66" s="116">
        <f ca="1">SUM(AL16:AL65)</f>
        <v>0</v>
      </c>
      <c r="AM66" s="378" t="str">
        <f>+C66</f>
        <v>SREDSTVA ZA
OSNOVNE PLAČE</v>
      </c>
      <c r="AN66" s="379"/>
      <c r="AO66" s="379"/>
      <c r="AP66" s="379"/>
      <c r="AQ66" s="379"/>
      <c r="AR66" s="380"/>
    </row>
    <row r="67" spans="1:44" ht="26.25" customHeight="1" thickBot="1" x14ac:dyDescent="0.25">
      <c r="A67" s="33"/>
      <c r="B67" s="164" t="s">
        <v>47</v>
      </c>
      <c r="C67" s="363" t="s">
        <v>48</v>
      </c>
      <c r="D67" s="364"/>
      <c r="E67" s="165">
        <v>0.02</v>
      </c>
      <c r="F67" s="166">
        <f ca="1">0.02*F66+'7'!R67</f>
        <v>94</v>
      </c>
      <c r="G67" s="86"/>
      <c r="H67" s="86"/>
      <c r="I67" s="86"/>
      <c r="J67" s="86"/>
      <c r="K67" s="124"/>
      <c r="L67" s="33"/>
      <c r="M67" s="42"/>
      <c r="N67" s="42"/>
      <c r="O67" s="186" t="s">
        <v>83</v>
      </c>
      <c r="P67" s="187">
        <f ca="1">IF(SUM(N16:N65)=0,0,F67/SUM(N16:N65))</f>
        <v>7.8333333333333338E-2</v>
      </c>
      <c r="Q67" s="188" t="s">
        <v>87</v>
      </c>
      <c r="R67" s="189">
        <f ca="1">F67-R66</f>
        <v>0</v>
      </c>
      <c r="S67" s="71"/>
      <c r="T67" s="33"/>
      <c r="U67" s="33"/>
      <c r="V67" s="33"/>
      <c r="W67" s="33"/>
      <c r="X67" s="33"/>
      <c r="Y67" s="33"/>
      <c r="AB67" s="120">
        <f>ROW()</f>
        <v>67</v>
      </c>
      <c r="AC67" s="125" t="str">
        <f>+Q67</f>
        <v>Ostanek</v>
      </c>
      <c r="AD67" s="126" t="str">
        <f ca="1">IF($AO$3=1,0,INDIRECT( "'" &amp; $AO$2 &amp; "'!Q" &amp; TEXT($AB67,0)))</f>
        <v>Ostanek</v>
      </c>
      <c r="AE67" s="122" t="str">
        <f>+O67</f>
        <v>Kor. faktor (KF)</v>
      </c>
      <c r="AF67" s="127">
        <f ca="1">IF(AF66=0,0,(AD67+AL67)/AF66)</f>
        <v>0</v>
      </c>
      <c r="AG67" s="123"/>
      <c r="AH67" s="128" t="str">
        <f>+AC67</f>
        <v>Ostanek</v>
      </c>
      <c r="AI67" s="126" t="e">
        <f ca="1">+F67-AI66+AD67</f>
        <v>#VALUE!</v>
      </c>
      <c r="AL67" s="116">
        <f ca="1">+AM67*AL66</f>
        <v>0</v>
      </c>
      <c r="AM67" s="129">
        <f>+E67</f>
        <v>0.02</v>
      </c>
      <c r="AN67" s="378" t="str">
        <f>+C67</f>
        <v>SKUPEN OBSEG SREDSTEV
DELOVNE USPEŠNOSTI</v>
      </c>
      <c r="AO67" s="379"/>
      <c r="AP67" s="379"/>
      <c r="AQ67" s="379"/>
      <c r="AR67" s="380"/>
    </row>
    <row r="68" spans="1:44" x14ac:dyDescent="0.2">
      <c r="A68" s="33"/>
      <c r="B68" s="33"/>
      <c r="C68" s="33"/>
      <c r="D68" s="33"/>
      <c r="E68" s="33"/>
      <c r="F68" s="42"/>
      <c r="G68" s="86"/>
      <c r="H68" s="86"/>
      <c r="I68" s="86"/>
      <c r="J68" s="86"/>
      <c r="K68" s="86"/>
      <c r="L68" s="190"/>
      <c r="M68" s="42"/>
      <c r="N68" s="42"/>
      <c r="O68" s="42"/>
      <c r="P68" s="42"/>
      <c r="Q68" s="157"/>
      <c r="R68" s="157"/>
      <c r="S68" s="42"/>
      <c r="T68" s="190"/>
      <c r="U68" s="33"/>
      <c r="V68" s="33"/>
      <c r="W68" s="33"/>
      <c r="X68" s="33"/>
      <c r="Y68" s="33"/>
    </row>
    <row r="69" spans="1:44" ht="13.5" thickBot="1" x14ac:dyDescent="0.25"/>
    <row r="70" spans="1:44" ht="12.75" customHeight="1" x14ac:dyDescent="0.2">
      <c r="B70" s="356" t="s">
        <v>30</v>
      </c>
      <c r="C70" s="357"/>
      <c r="D70" s="358"/>
      <c r="E70" s="131"/>
      <c r="F70" s="381" t="s">
        <v>29</v>
      </c>
      <c r="G70" s="382"/>
      <c r="H70" s="382"/>
      <c r="I70" s="382"/>
      <c r="J70" s="382"/>
      <c r="K70" s="383"/>
      <c r="L70" s="131"/>
      <c r="M70" s="132" t="s">
        <v>21</v>
      </c>
      <c r="N70" s="139"/>
      <c r="O70" s="134"/>
      <c r="P70" s="356" t="s">
        <v>88</v>
      </c>
      <c r="Q70" s="357"/>
      <c r="R70" s="358"/>
    </row>
    <row r="71" spans="1:44" x14ac:dyDescent="0.2">
      <c r="B71" s="359"/>
      <c r="C71" s="360"/>
      <c r="D71" s="361"/>
      <c r="E71" s="131"/>
      <c r="F71" s="135" t="s">
        <v>25</v>
      </c>
      <c r="G71" s="136"/>
      <c r="H71" s="136"/>
      <c r="I71" s="136"/>
      <c r="J71" s="136"/>
      <c r="K71" s="137"/>
      <c r="L71" s="131"/>
      <c r="M71" s="138">
        <v>0</v>
      </c>
      <c r="N71" s="139"/>
      <c r="O71" s="134"/>
      <c r="P71" s="359"/>
      <c r="Q71" s="360"/>
      <c r="R71" s="361"/>
    </row>
    <row r="72" spans="1:44" ht="13.5" thickBot="1" x14ac:dyDescent="0.25">
      <c r="B72" s="140" t="s">
        <v>50</v>
      </c>
      <c r="C72" s="141" t="s">
        <v>31</v>
      </c>
      <c r="D72" s="142">
        <v>2</v>
      </c>
      <c r="E72" s="131"/>
      <c r="F72" s="135" t="s">
        <v>24</v>
      </c>
      <c r="G72" s="136"/>
      <c r="H72" s="136"/>
      <c r="I72" s="136"/>
      <c r="J72" s="136"/>
      <c r="K72" s="137"/>
      <c r="L72" s="131"/>
      <c r="M72" s="143">
        <v>1</v>
      </c>
      <c r="N72" s="139"/>
      <c r="O72" s="134"/>
      <c r="P72" s="144" t="s">
        <v>85</v>
      </c>
      <c r="Q72" s="145" t="s">
        <v>93</v>
      </c>
      <c r="R72" s="146">
        <v>5</v>
      </c>
    </row>
    <row r="73" spans="1:44" x14ac:dyDescent="0.2">
      <c r="B73" s="147"/>
      <c r="C73" s="31"/>
      <c r="D73" s="45"/>
      <c r="E73" s="131"/>
      <c r="F73" s="135" t="s">
        <v>26</v>
      </c>
      <c r="G73" s="136"/>
      <c r="H73" s="136"/>
      <c r="I73" s="136"/>
      <c r="J73" s="136"/>
      <c r="K73" s="137"/>
      <c r="L73" s="131"/>
      <c r="M73" s="9"/>
      <c r="N73" s="9"/>
      <c r="O73" s="148"/>
      <c r="P73" s="134"/>
      <c r="Q73" s="134"/>
      <c r="R73" s="134"/>
    </row>
    <row r="74" spans="1:44" x14ac:dyDescent="0.2">
      <c r="B74" s="131"/>
      <c r="C74" s="131"/>
      <c r="D74" s="131"/>
      <c r="E74" s="131"/>
      <c r="F74" s="135" t="s">
        <v>27</v>
      </c>
      <c r="G74" s="136"/>
      <c r="H74" s="136"/>
      <c r="I74" s="136"/>
      <c r="J74" s="136"/>
      <c r="K74" s="137"/>
      <c r="L74" s="131"/>
      <c r="M74" s="134"/>
      <c r="N74" s="134"/>
      <c r="O74" s="134"/>
      <c r="P74" s="134"/>
      <c r="Q74" s="134"/>
      <c r="R74" s="134"/>
    </row>
    <row r="75" spans="1:44" ht="13.5" thickBot="1" x14ac:dyDescent="0.25">
      <c r="B75" s="131"/>
      <c r="C75" s="131"/>
      <c r="D75" s="131"/>
      <c r="E75" s="131"/>
      <c r="F75" s="149" t="s">
        <v>28</v>
      </c>
      <c r="G75" s="150"/>
      <c r="H75" s="150"/>
      <c r="I75" s="150"/>
      <c r="J75" s="150"/>
      <c r="K75" s="151"/>
      <c r="L75" s="131"/>
      <c r="M75" s="134"/>
      <c r="N75" s="134"/>
      <c r="O75" s="134"/>
      <c r="P75" s="134"/>
      <c r="Q75" s="152"/>
      <c r="R75" s="134"/>
    </row>
    <row r="76" spans="1:44" x14ac:dyDescent="0.2">
      <c r="K76" s="9"/>
    </row>
  </sheetData>
  <sheetProtection algorithmName="SHA-512" hashValue="yb6YhvgP5yItOp+0OSp/+buySIbQ9bpXbFjV08+9yaGUSHhXEKEaDC9hQsvMy/g9OItt+/WHWb1FdfCy3UyUWg==" saltValue="oA7ixCXTUlEVm7gHdq+cPA==" spinCount="100000" sheet="1" objects="1" scenarios="1"/>
  <mergeCells count="101">
    <mergeCell ref="C66:E66"/>
    <mergeCell ref="AM66:AR66"/>
    <mergeCell ref="C67:D67"/>
    <mergeCell ref="AN67:AR67"/>
    <mergeCell ref="B70:D71"/>
    <mergeCell ref="F70:K70"/>
    <mergeCell ref="P70:R71"/>
    <mergeCell ref="B50:C50"/>
    <mergeCell ref="B51:C51"/>
    <mergeCell ref="B52:C52"/>
    <mergeCell ref="B53:C53"/>
    <mergeCell ref="B54:C54"/>
    <mergeCell ref="B55:C55"/>
    <mergeCell ref="B65:C65"/>
    <mergeCell ref="B56:C56"/>
    <mergeCell ref="B57:C57"/>
    <mergeCell ref="B58:C58"/>
    <mergeCell ref="B59:C59"/>
    <mergeCell ref="B60:C60"/>
    <mergeCell ref="B61:C61"/>
    <mergeCell ref="B62:C62"/>
    <mergeCell ref="B63:C63"/>
    <mergeCell ref="B64:C64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15:C15"/>
    <mergeCell ref="B16:C16"/>
    <mergeCell ref="B17:C17"/>
    <mergeCell ref="B18:C18"/>
    <mergeCell ref="B19:C19"/>
    <mergeCell ref="B35:C35"/>
    <mergeCell ref="B36:C36"/>
    <mergeCell ref="B37:C37"/>
    <mergeCell ref="B38:C38"/>
    <mergeCell ref="B39:C39"/>
    <mergeCell ref="B40:C40"/>
    <mergeCell ref="B32:C32"/>
    <mergeCell ref="B33:C33"/>
    <mergeCell ref="B34:C34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AJ12:AJ14"/>
    <mergeCell ref="AK12:AK14"/>
    <mergeCell ref="AL12:AL14"/>
    <mergeCell ref="B8:D8"/>
    <mergeCell ref="E8:R8"/>
    <mergeCell ref="B10:L10"/>
    <mergeCell ref="M10:R10"/>
    <mergeCell ref="AC11:AD11"/>
    <mergeCell ref="B12:F12"/>
    <mergeCell ref="G12:L12"/>
    <mergeCell ref="M12:P12"/>
    <mergeCell ref="AC12:AC14"/>
    <mergeCell ref="AD12:AD14"/>
    <mergeCell ref="R13:R14"/>
    <mergeCell ref="P13:P14"/>
    <mergeCell ref="Q13:Q14"/>
    <mergeCell ref="M13:M14"/>
    <mergeCell ref="N13:N14"/>
    <mergeCell ref="O13:O14"/>
    <mergeCell ref="L13:L14"/>
    <mergeCell ref="A13:A14"/>
    <mergeCell ref="B13:C14"/>
    <mergeCell ref="D13:D14"/>
    <mergeCell ref="E13:E14"/>
    <mergeCell ref="F13:F14"/>
    <mergeCell ref="G13:K13"/>
    <mergeCell ref="AE12:AF14"/>
    <mergeCell ref="AG12:AH14"/>
    <mergeCell ref="AI12:AI14"/>
    <mergeCell ref="B4:D4"/>
    <mergeCell ref="E4:R4"/>
    <mergeCell ref="E5:F5"/>
    <mergeCell ref="AJ5:AL5"/>
    <mergeCell ref="AJ6:AL6"/>
    <mergeCell ref="B7:D7"/>
    <mergeCell ref="E7:F7"/>
    <mergeCell ref="AB1:AF1"/>
    <mergeCell ref="AH1:AL2"/>
    <mergeCell ref="AB2:AC2"/>
    <mergeCell ref="AD2:AF2"/>
    <mergeCell ref="B3:D3"/>
    <mergeCell ref="E3:F3"/>
    <mergeCell ref="AD3:AF3"/>
  </mergeCells>
  <dataValidations count="1">
    <dataValidation type="list" allowBlank="1" showInputMessage="1" showErrorMessage="1" sqref="G16:K65" xr:uid="{F2E4972B-FF70-4D51-96AC-35DAFFCA7F8F}">
      <formula1>$M$71:$M$72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F2893-6384-43FB-969E-891C871B8813}">
  <dimension ref="A1:BA76"/>
  <sheetViews>
    <sheetView showGridLines="0" showRowColHeaders="0" zoomScaleNormal="100" workbookViewId="0">
      <selection activeCell="F66" sqref="F66"/>
    </sheetView>
  </sheetViews>
  <sheetFormatPr defaultColWidth="9.140625" defaultRowHeight="12.75" x14ac:dyDescent="0.2"/>
  <cols>
    <col min="1" max="1" width="10.42578125" style="6" customWidth="1"/>
    <col min="2" max="2" width="6.5703125" style="6" customWidth="1"/>
    <col min="3" max="3" width="40.7109375" style="6" customWidth="1"/>
    <col min="4" max="5" width="7" style="6" customWidth="1"/>
    <col min="6" max="6" width="13.28515625" style="8" customWidth="1"/>
    <col min="7" max="11" width="5.42578125" style="6" customWidth="1"/>
    <col min="12" max="12" width="13.42578125" style="6" customWidth="1"/>
    <col min="13" max="18" width="13.42578125" style="8" customWidth="1"/>
    <col min="19" max="19" width="0.28515625" style="8" customWidth="1"/>
    <col min="20" max="22" width="9.42578125" style="6" customWidth="1"/>
    <col min="23" max="23" width="10.85546875" style="6" customWidth="1"/>
    <col min="24" max="27" width="9.140625" style="6"/>
    <col min="28" max="28" width="9.28515625" style="89" hidden="1" customWidth="1"/>
    <col min="29" max="29" width="21.5703125" style="6" hidden="1" customWidth="1"/>
    <col min="30" max="30" width="12.85546875" style="6" hidden="1" customWidth="1"/>
    <col min="31" max="32" width="12.7109375" style="6" hidden="1" customWidth="1"/>
    <col min="33" max="33" width="13.42578125" style="83" hidden="1" customWidth="1"/>
    <col min="34" max="34" width="13.42578125" style="6" hidden="1" customWidth="1"/>
    <col min="35" max="38" width="13.7109375" style="6" hidden="1" customWidth="1"/>
    <col min="39" max="39" width="9.140625" style="6" hidden="1" customWidth="1"/>
    <col min="40" max="40" width="19.7109375" style="6" hidden="1" customWidth="1"/>
    <col min="41" max="41" width="25.28515625" style="6" hidden="1" customWidth="1"/>
    <col min="42" max="42" width="9.140625" style="6" hidden="1" customWidth="1"/>
    <col min="43" max="43" width="18.85546875" style="6" hidden="1" customWidth="1"/>
    <col min="44" max="44" width="9.85546875" style="6" hidden="1" customWidth="1"/>
    <col min="45" max="45" width="17.5703125" style="6" hidden="1" customWidth="1"/>
    <col min="46" max="46" width="11.7109375" style="6" hidden="1" customWidth="1"/>
    <col min="47" max="47" width="16" style="6" hidden="1" customWidth="1"/>
    <col min="48" max="53" width="9.140625" style="6" hidden="1" customWidth="1"/>
    <col min="54" max="16384" width="9.140625" style="6"/>
  </cols>
  <sheetData>
    <row r="1" spans="1:53" ht="15.75" x14ac:dyDescent="0.2">
      <c r="A1" s="33"/>
      <c r="B1" s="7" t="s">
        <v>203</v>
      </c>
      <c r="C1" s="46"/>
      <c r="D1" s="33"/>
      <c r="E1" s="33"/>
      <c r="F1" s="42"/>
      <c r="G1" s="33"/>
      <c r="H1" s="33"/>
      <c r="I1" s="33"/>
      <c r="J1" s="33"/>
      <c r="K1" s="33"/>
      <c r="L1" s="33"/>
      <c r="M1" s="42"/>
      <c r="N1" s="42"/>
      <c r="O1" s="42"/>
      <c r="P1" s="42"/>
      <c r="Q1" s="42"/>
      <c r="R1" s="153"/>
      <c r="S1" s="154"/>
      <c r="T1" s="246"/>
      <c r="U1" s="73"/>
      <c r="AB1" s="313" t="s">
        <v>113</v>
      </c>
      <c r="AC1" s="314"/>
      <c r="AD1" s="314"/>
      <c r="AE1" s="314"/>
      <c r="AF1" s="315"/>
      <c r="AG1" s="74"/>
      <c r="AH1" s="307" t="s">
        <v>112</v>
      </c>
      <c r="AI1" s="308"/>
      <c r="AJ1" s="308"/>
      <c r="AK1" s="308"/>
      <c r="AL1" s="309"/>
      <c r="AN1" s="75" t="s">
        <v>33</v>
      </c>
      <c r="AO1" s="76" t="str">
        <f ca="1">RIGHT(CELL("filename",A1),LEN(CELL("filename",A1))-FIND("]",CELL("filename",A1)))</f>
        <v>9</v>
      </c>
      <c r="AP1" s="77" t="s">
        <v>33</v>
      </c>
      <c r="AQ1" s="77" t="s">
        <v>108</v>
      </c>
      <c r="AR1" s="77" t="s">
        <v>77</v>
      </c>
      <c r="AS1" s="77" t="s">
        <v>106</v>
      </c>
      <c r="AT1" s="77" t="s">
        <v>107</v>
      </c>
      <c r="AU1" s="77" t="s">
        <v>106</v>
      </c>
    </row>
    <row r="2" spans="1:53" ht="15.75" x14ac:dyDescent="0.2">
      <c r="A2" s="33"/>
      <c r="B2" s="46"/>
      <c r="C2" s="46"/>
      <c r="D2" s="33"/>
      <c r="E2" s="33"/>
      <c r="F2" s="42"/>
      <c r="G2" s="33"/>
      <c r="H2" s="33"/>
      <c r="I2" s="33"/>
      <c r="J2" s="33"/>
      <c r="K2" s="33"/>
      <c r="L2" s="33"/>
      <c r="M2" s="42"/>
      <c r="N2" s="42"/>
      <c r="O2" s="42"/>
      <c r="P2" s="42"/>
      <c r="Q2" s="42"/>
      <c r="R2" s="153"/>
      <c r="S2" s="154"/>
      <c r="T2" s="247"/>
      <c r="U2" s="73"/>
      <c r="AB2" s="323" t="s">
        <v>49</v>
      </c>
      <c r="AC2" s="324"/>
      <c r="AD2" s="320" t="s">
        <v>49</v>
      </c>
      <c r="AE2" s="321"/>
      <c r="AF2" s="322"/>
      <c r="AG2" s="74"/>
      <c r="AH2" s="310"/>
      <c r="AI2" s="311"/>
      <c r="AJ2" s="311"/>
      <c r="AK2" s="311"/>
      <c r="AL2" s="312"/>
      <c r="AN2" s="242" t="s">
        <v>108</v>
      </c>
      <c r="AO2" s="77" t="str">
        <f ca="1">VLOOKUP(AO1,AP2:AQ19,2,FALSE)</f>
        <v>8</v>
      </c>
      <c r="AP2" s="78" t="s">
        <v>105</v>
      </c>
      <c r="AQ2" s="78"/>
      <c r="AR2" s="79">
        <f t="shared" ref="AR2:AR13" ca="1" si="0">MAX($AS$2:$AS$13)</f>
        <v>12</v>
      </c>
      <c r="AS2" s="80">
        <f t="shared" ref="AS2:AS19" ca="1" si="1">ROW(INDIRECT(CELL("address",AP2)))-ROW(INDIRECT(AT2))+1</f>
        <v>1</v>
      </c>
      <c r="AT2" s="1" t="str">
        <f t="shared" ref="AT2:AT13" ca="1" si="2">CELL("address",$AP$2)</f>
        <v>$AP$2</v>
      </c>
      <c r="AU2" s="10" t="s">
        <v>73</v>
      </c>
      <c r="BA2" s="9"/>
    </row>
    <row r="3" spans="1:53" x14ac:dyDescent="0.2">
      <c r="A3" s="33"/>
      <c r="B3" s="325" t="str">
        <f ca="1">INDIRECT( "'" &amp; $AD$2 &amp; "'!B3")</f>
        <v>Šifra proračunskega uporabnika:</v>
      </c>
      <c r="C3" s="325"/>
      <c r="D3" s="326"/>
      <c r="E3" s="287"/>
      <c r="F3" s="288"/>
      <c r="R3" s="72"/>
      <c r="S3" s="156"/>
      <c r="T3" s="73"/>
      <c r="U3" s="73"/>
      <c r="AB3" s="81" t="s">
        <v>78</v>
      </c>
      <c r="AC3" s="82"/>
      <c r="AD3" s="320" t="s">
        <v>78</v>
      </c>
      <c r="AE3" s="321"/>
      <c r="AF3" s="322"/>
      <c r="AH3" s="84" t="s">
        <v>110</v>
      </c>
      <c r="AI3" s="85" t="s">
        <v>116</v>
      </c>
      <c r="AJ3" s="86"/>
      <c r="AK3" s="86"/>
      <c r="AL3" s="87"/>
      <c r="AN3" s="75" t="s">
        <v>106</v>
      </c>
      <c r="AO3" s="77">
        <f ca="1">VLOOKUP(AO1,AP2:AS19,4,FALSE)</f>
        <v>11</v>
      </c>
      <c r="AP3" s="78" t="s">
        <v>36</v>
      </c>
      <c r="AQ3" s="78" t="str">
        <f t="shared" ref="AQ3:AQ19" si="3">+AP2</f>
        <v>11</v>
      </c>
      <c r="AR3" s="79">
        <f t="shared" ca="1" si="0"/>
        <v>12</v>
      </c>
      <c r="AS3" s="80">
        <f t="shared" ca="1" si="1"/>
        <v>2</v>
      </c>
      <c r="AT3" s="1" t="str">
        <f t="shared" ca="1" si="2"/>
        <v>$AP$2</v>
      </c>
      <c r="AU3" s="10" t="s">
        <v>74</v>
      </c>
      <c r="BA3" s="9"/>
    </row>
    <row r="4" spans="1:53" x14ac:dyDescent="0.2">
      <c r="A4" s="33"/>
      <c r="B4" s="325" t="str">
        <f ca="1">INDIRECT( "'" &amp; $AD$2 &amp; "'!B4")</f>
        <v>Organizacijska enota:</v>
      </c>
      <c r="C4" s="325"/>
      <c r="D4" s="325"/>
      <c r="E4" s="332"/>
      <c r="F4" s="333"/>
      <c r="G4" s="333"/>
      <c r="H4" s="333"/>
      <c r="I4" s="333"/>
      <c r="J4" s="333"/>
      <c r="K4" s="333"/>
      <c r="L4" s="333"/>
      <c r="M4" s="333"/>
      <c r="N4" s="333"/>
      <c r="O4" s="333"/>
      <c r="P4" s="333"/>
      <c r="Q4" s="333"/>
      <c r="R4" s="330"/>
      <c r="S4" s="157"/>
      <c r="T4" s="88"/>
      <c r="AH4" s="75" t="s">
        <v>109</v>
      </c>
      <c r="AI4" s="30">
        <v>6</v>
      </c>
      <c r="AJ4" s="86"/>
      <c r="AK4" s="86"/>
      <c r="AL4" s="87"/>
      <c r="AN4" s="75" t="s">
        <v>77</v>
      </c>
      <c r="AO4" s="77">
        <f ca="1">VLOOKUP(AO1,AP2:AR19,3,FALSE)</f>
        <v>12</v>
      </c>
      <c r="AP4" s="78" t="s">
        <v>95</v>
      </c>
      <c r="AQ4" s="78" t="str">
        <f t="shared" si="3"/>
        <v>12</v>
      </c>
      <c r="AR4" s="79">
        <f t="shared" ca="1" si="0"/>
        <v>12</v>
      </c>
      <c r="AS4" s="80">
        <f t="shared" ca="1" si="1"/>
        <v>3</v>
      </c>
      <c r="AT4" s="1" t="str">
        <f t="shared" ca="1" si="2"/>
        <v>$AP$2</v>
      </c>
      <c r="AU4" s="10" t="s">
        <v>63</v>
      </c>
    </row>
    <row r="5" spans="1:53" x14ac:dyDescent="0.2">
      <c r="A5" s="33"/>
      <c r="B5" s="229" t="str">
        <f ca="1">INDIRECT( "'" &amp; $AD$2 &amp; "'!B5")</f>
        <v>Leto:</v>
      </c>
      <c r="C5" s="229"/>
      <c r="D5" s="229"/>
      <c r="E5" s="331"/>
      <c r="F5" s="330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47"/>
      <c r="T5" s="11"/>
      <c r="AB5" s="90"/>
      <c r="AC5" s="73"/>
      <c r="AD5" s="73"/>
      <c r="AE5" s="73"/>
      <c r="AH5" s="75" t="s">
        <v>111</v>
      </c>
      <c r="AI5" s="30">
        <v>29</v>
      </c>
      <c r="AJ5" s="317" t="str">
        <f>+$AD$2</f>
        <v>OSNOVNA PLAČA</v>
      </c>
      <c r="AK5" s="318"/>
      <c r="AL5" s="319"/>
      <c r="AN5" s="75" t="s">
        <v>106</v>
      </c>
      <c r="AO5" s="77" t="str">
        <f ca="1">VLOOKUP(AO1,AP2:AU19,6,FALSE)</f>
        <v>september</v>
      </c>
      <c r="AP5" s="78" t="s">
        <v>96</v>
      </c>
      <c r="AQ5" s="78" t="str">
        <f t="shared" si="3"/>
        <v>1</v>
      </c>
      <c r="AR5" s="79">
        <f t="shared" ca="1" si="0"/>
        <v>12</v>
      </c>
      <c r="AS5" s="80">
        <f t="shared" ca="1" si="1"/>
        <v>4</v>
      </c>
      <c r="AT5" s="1" t="str">
        <f t="shared" ca="1" si="2"/>
        <v>$AP$2</v>
      </c>
      <c r="AU5" s="10" t="s">
        <v>64</v>
      </c>
    </row>
    <row r="6" spans="1:53" x14ac:dyDescent="0.2">
      <c r="B6" s="17"/>
      <c r="C6" s="17"/>
      <c r="D6" s="17"/>
      <c r="E6" s="8"/>
      <c r="F6" s="6"/>
      <c r="R6" s="72"/>
      <c r="S6" s="72"/>
      <c r="T6" s="73"/>
      <c r="AB6" s="90"/>
      <c r="AE6" s="73"/>
      <c r="AH6" s="75" t="s">
        <v>111</v>
      </c>
      <c r="AI6" s="30">
        <v>29</v>
      </c>
      <c r="AJ6" s="316" t="str">
        <f>+$AD$3</f>
        <v>OBRAČUNANA OSNOVNA PLAČA</v>
      </c>
      <c r="AK6" s="316"/>
      <c r="AL6" s="316"/>
      <c r="AN6" s="75" t="s">
        <v>129</v>
      </c>
      <c r="AO6" s="77" t="str">
        <f ca="1">+IF(ISERROR(FIND("-",AO5,1)),AO5&amp;" "&amp;AO7,IF(ISERROR(FIND("november-",AO5,1)),REPLACE(AO5,FIND("-",AO5,1),1," " &amp; AO7 &amp; " - ") &amp; " " &amp; AO7, REPLACE(AO5,1,LEN("november-"),"november "&amp;(AO7-1) &amp; " - ") &amp;" "&amp;AO7))</f>
        <v xml:space="preserve">september </v>
      </c>
      <c r="AP6" s="78" t="s">
        <v>97</v>
      </c>
      <c r="AQ6" s="78" t="str">
        <f t="shared" si="3"/>
        <v>2</v>
      </c>
      <c r="AR6" s="79">
        <f t="shared" ca="1" si="0"/>
        <v>12</v>
      </c>
      <c r="AS6" s="80">
        <f t="shared" ca="1" si="1"/>
        <v>5</v>
      </c>
      <c r="AT6" s="1" t="str">
        <f t="shared" ca="1" si="2"/>
        <v>$AP$2</v>
      </c>
      <c r="AU6" s="10" t="s">
        <v>65</v>
      </c>
    </row>
    <row r="7" spans="1:53" x14ac:dyDescent="0.2">
      <c r="B7" s="327" t="s">
        <v>9</v>
      </c>
      <c r="C7" s="327"/>
      <c r="D7" s="328"/>
      <c r="E7" s="329"/>
      <c r="F7" s="330"/>
      <c r="R7" s="72"/>
      <c r="S7" s="72"/>
      <c r="T7" s="73"/>
      <c r="AB7" s="90"/>
      <c r="AE7" s="73"/>
      <c r="AN7" s="75" t="s">
        <v>61</v>
      </c>
      <c r="AO7" s="77" t="str">
        <f ca="1">+IF( ISERROR(FIND("-",AO5,1)),IF(LEN(INDIRECT( "'" &amp; $AD$2 &amp; "'!E5"))&gt;0,IF(VALUE($AO$1)&gt;10,VALUE(INDIRECT( "'" &amp; $AD$2 &amp; "'!E5"))-1,VALUE(INDIRECT( "'" &amp; $AD$2 &amp; "'!E5"))),""),VALUE(INDIRECT( "'" &amp; $AD$2 &amp; "'!E5")))</f>
        <v/>
      </c>
      <c r="AP7" s="78" t="s">
        <v>98</v>
      </c>
      <c r="AQ7" s="78" t="str">
        <f t="shared" si="3"/>
        <v>3</v>
      </c>
      <c r="AR7" s="79">
        <f t="shared" ca="1" si="0"/>
        <v>12</v>
      </c>
      <c r="AS7" s="80">
        <f t="shared" ca="1" si="1"/>
        <v>6</v>
      </c>
      <c r="AT7" s="1" t="str">
        <f t="shared" ca="1" si="2"/>
        <v>$AP$2</v>
      </c>
      <c r="AU7" s="10" t="s">
        <v>66</v>
      </c>
      <c r="AY7" s="9"/>
      <c r="AZ7" s="9"/>
      <c r="BA7" s="9"/>
    </row>
    <row r="8" spans="1:53" x14ac:dyDescent="0.2">
      <c r="B8" s="327" t="s">
        <v>10</v>
      </c>
      <c r="C8" s="327"/>
      <c r="D8" s="334"/>
      <c r="E8" s="332"/>
      <c r="F8" s="333"/>
      <c r="G8" s="333"/>
      <c r="H8" s="333"/>
      <c r="I8" s="333"/>
      <c r="J8" s="333"/>
      <c r="K8" s="333"/>
      <c r="L8" s="333"/>
      <c r="M8" s="333"/>
      <c r="N8" s="333"/>
      <c r="O8" s="333"/>
      <c r="P8" s="333"/>
      <c r="Q8" s="333"/>
      <c r="R8" s="330"/>
      <c r="S8" s="88"/>
      <c r="T8" s="88"/>
      <c r="AP8" s="78" t="s">
        <v>99</v>
      </c>
      <c r="AQ8" s="78" t="str">
        <f t="shared" si="3"/>
        <v>4</v>
      </c>
      <c r="AR8" s="79">
        <f t="shared" ca="1" si="0"/>
        <v>12</v>
      </c>
      <c r="AS8" s="80">
        <f t="shared" ca="1" si="1"/>
        <v>7</v>
      </c>
      <c r="AT8" s="1" t="str">
        <f t="shared" ca="1" si="2"/>
        <v>$AP$2</v>
      </c>
      <c r="AU8" s="10" t="s">
        <v>67</v>
      </c>
      <c r="AY8" s="9"/>
      <c r="AZ8" s="9"/>
      <c r="BA8" s="9"/>
    </row>
    <row r="9" spans="1:53" ht="16.5" thickBot="1" x14ac:dyDescent="0.25">
      <c r="B9" s="7"/>
      <c r="C9" s="7"/>
      <c r="AP9" s="78" t="s">
        <v>100</v>
      </c>
      <c r="AQ9" s="78" t="str">
        <f t="shared" si="3"/>
        <v>5</v>
      </c>
      <c r="AR9" s="79">
        <f t="shared" ca="1" si="0"/>
        <v>12</v>
      </c>
      <c r="AS9" s="80">
        <f t="shared" ca="1" si="1"/>
        <v>8</v>
      </c>
      <c r="AT9" s="1" t="str">
        <f t="shared" ca="1" si="2"/>
        <v>$AP$2</v>
      </c>
      <c r="AU9" s="10" t="s">
        <v>68</v>
      </c>
      <c r="AY9" s="9"/>
      <c r="AZ9" s="9"/>
      <c r="BA9" s="9"/>
    </row>
    <row r="10" spans="1:53" ht="15.75" customHeight="1" thickBot="1" x14ac:dyDescent="0.25">
      <c r="B10" s="339" t="s">
        <v>0</v>
      </c>
      <c r="C10" s="340"/>
      <c r="D10" s="340"/>
      <c r="E10" s="340"/>
      <c r="F10" s="340"/>
      <c r="G10" s="340"/>
      <c r="H10" s="340"/>
      <c r="I10" s="340"/>
      <c r="J10" s="340"/>
      <c r="K10" s="340"/>
      <c r="L10" s="341"/>
      <c r="M10" s="397" t="s">
        <v>1</v>
      </c>
      <c r="N10" s="398"/>
      <c r="O10" s="398"/>
      <c r="P10" s="398"/>
      <c r="Q10" s="398"/>
      <c r="R10" s="398"/>
      <c r="S10" s="91"/>
      <c r="T10" s="92"/>
      <c r="AP10" s="78" t="s">
        <v>101</v>
      </c>
      <c r="AQ10" s="78" t="str">
        <f t="shared" si="3"/>
        <v>6</v>
      </c>
      <c r="AR10" s="79">
        <f t="shared" ca="1" si="0"/>
        <v>12</v>
      </c>
      <c r="AS10" s="80">
        <f t="shared" ca="1" si="1"/>
        <v>9</v>
      </c>
      <c r="AT10" s="1" t="str">
        <f t="shared" ca="1" si="2"/>
        <v>$AP$2</v>
      </c>
      <c r="AU10" s="10" t="s">
        <v>69</v>
      </c>
      <c r="AY10" s="9"/>
      <c r="AZ10" s="9"/>
      <c r="BA10" s="9"/>
    </row>
    <row r="11" spans="1:53" ht="13.5" thickBot="1" x14ac:dyDescent="0.25">
      <c r="B11" s="93"/>
      <c r="C11" s="93"/>
      <c r="D11" s="93"/>
      <c r="E11" s="93"/>
      <c r="F11" s="94"/>
      <c r="G11" s="95"/>
      <c r="H11" s="95"/>
      <c r="I11" s="95"/>
      <c r="J11" s="95"/>
      <c r="K11" s="95"/>
      <c r="L11" s="95"/>
      <c r="M11" s="94"/>
      <c r="N11" s="94"/>
      <c r="O11" s="94"/>
      <c r="P11" s="94"/>
      <c r="Q11" s="94"/>
      <c r="R11" s="96"/>
      <c r="S11" s="88"/>
      <c r="T11" s="86"/>
      <c r="AC11" s="392" t="s">
        <v>35</v>
      </c>
      <c r="AD11" s="392"/>
      <c r="AG11" s="6"/>
      <c r="AP11" s="78" t="s">
        <v>102</v>
      </c>
      <c r="AQ11" s="78" t="str">
        <f t="shared" si="3"/>
        <v>7</v>
      </c>
      <c r="AR11" s="79">
        <f t="shared" ca="1" si="0"/>
        <v>12</v>
      </c>
      <c r="AS11" s="80">
        <f t="shared" ca="1" si="1"/>
        <v>10</v>
      </c>
      <c r="AT11" s="1" t="str">
        <f t="shared" ca="1" si="2"/>
        <v>$AP$2</v>
      </c>
      <c r="AU11" s="10" t="s">
        <v>70</v>
      </c>
    </row>
    <row r="12" spans="1:53" s="17" customFormat="1" ht="76.5" customHeight="1" x14ac:dyDescent="0.2">
      <c r="A12" s="238"/>
      <c r="B12" s="405" t="s">
        <v>13</v>
      </c>
      <c r="C12" s="406"/>
      <c r="D12" s="406"/>
      <c r="E12" s="406"/>
      <c r="F12" s="407"/>
      <c r="G12" s="345" t="s">
        <v>14</v>
      </c>
      <c r="H12" s="346"/>
      <c r="I12" s="346"/>
      <c r="J12" s="346"/>
      <c r="K12" s="346"/>
      <c r="L12" s="347"/>
      <c r="M12" s="376" t="s">
        <v>80</v>
      </c>
      <c r="N12" s="377"/>
      <c r="O12" s="377"/>
      <c r="P12" s="377"/>
      <c r="Q12" s="97" t="s">
        <v>38</v>
      </c>
      <c r="R12" s="98" t="s">
        <v>84</v>
      </c>
      <c r="S12" s="99"/>
      <c r="AB12" s="100"/>
      <c r="AC12" s="355" t="str">
        <f>+Q12</f>
        <v>IZPLAČILO REDNE DELOVNE USPEŠNOSTI</v>
      </c>
      <c r="AD12" s="355" t="str">
        <f>+R12</f>
        <v>NAJVIŠJE MOŽNO IZPLAČILO REDNE LETNE DELOVNE USPEŠNOSTI</v>
      </c>
      <c r="AE12" s="390" t="s">
        <v>15</v>
      </c>
      <c r="AF12" s="390"/>
      <c r="AG12" s="391" t="s">
        <v>16</v>
      </c>
      <c r="AH12" s="391"/>
      <c r="AI12" s="355" t="s">
        <v>17</v>
      </c>
      <c r="AJ12" s="355" t="s">
        <v>18</v>
      </c>
      <c r="AK12" s="355" t="str">
        <f>+AD3</f>
        <v>OBRAČUNANA OSNOVNA PLAČA</v>
      </c>
      <c r="AL12" s="355" t="str">
        <f>+AD2</f>
        <v>OSNOVNA PLAČA</v>
      </c>
      <c r="AN12" s="6"/>
      <c r="AO12" s="6"/>
      <c r="AP12" s="78" t="s">
        <v>103</v>
      </c>
      <c r="AQ12" s="78" t="str">
        <f t="shared" si="3"/>
        <v>8</v>
      </c>
      <c r="AR12" s="79">
        <f t="shared" ca="1" si="0"/>
        <v>12</v>
      </c>
      <c r="AS12" s="80">
        <f t="shared" ca="1" si="1"/>
        <v>11</v>
      </c>
      <c r="AT12" s="1" t="str">
        <f t="shared" ca="1" si="2"/>
        <v>$AP$2</v>
      </c>
      <c r="AU12" s="10" t="s">
        <v>71</v>
      </c>
      <c r="AY12" s="6"/>
      <c r="AZ12" s="6"/>
      <c r="BA12" s="6"/>
    </row>
    <row r="13" spans="1:53" ht="12.75" customHeight="1" x14ac:dyDescent="0.2">
      <c r="A13" s="303" t="s">
        <v>130</v>
      </c>
      <c r="B13" s="351" t="s">
        <v>2</v>
      </c>
      <c r="C13" s="352"/>
      <c r="D13" s="335" t="s">
        <v>11</v>
      </c>
      <c r="E13" s="335" t="s">
        <v>12</v>
      </c>
      <c r="F13" s="337" t="s">
        <v>94</v>
      </c>
      <c r="G13" s="348" t="s">
        <v>39</v>
      </c>
      <c r="H13" s="349"/>
      <c r="I13" s="349"/>
      <c r="J13" s="349"/>
      <c r="K13" s="350"/>
      <c r="L13" s="370" t="s">
        <v>3</v>
      </c>
      <c r="M13" s="374" t="s">
        <v>79</v>
      </c>
      <c r="N13" s="305" t="s">
        <v>82</v>
      </c>
      <c r="O13" s="368" t="s">
        <v>81</v>
      </c>
      <c r="P13" s="305" t="s">
        <v>82</v>
      </c>
      <c r="Q13" s="393" t="s">
        <v>82</v>
      </c>
      <c r="R13" s="395" t="s">
        <v>82</v>
      </c>
      <c r="S13" s="167"/>
      <c r="AC13" s="355"/>
      <c r="AD13" s="355"/>
      <c r="AE13" s="390"/>
      <c r="AF13" s="390"/>
      <c r="AG13" s="391"/>
      <c r="AH13" s="391"/>
      <c r="AI13" s="355"/>
      <c r="AJ13" s="355"/>
      <c r="AK13" s="355"/>
      <c r="AL13" s="355"/>
      <c r="AP13" s="78" t="s">
        <v>104</v>
      </c>
      <c r="AQ13" s="78" t="str">
        <f t="shared" si="3"/>
        <v>9</v>
      </c>
      <c r="AR13" s="79">
        <f t="shared" ca="1" si="0"/>
        <v>12</v>
      </c>
      <c r="AS13" s="80">
        <f t="shared" ca="1" si="1"/>
        <v>12</v>
      </c>
      <c r="AT13" s="1" t="str">
        <f t="shared" ca="1" si="2"/>
        <v>$AP$2</v>
      </c>
      <c r="AU13" s="10" t="s">
        <v>72</v>
      </c>
    </row>
    <row r="14" spans="1:53" ht="13.5" thickBot="1" x14ac:dyDescent="0.25">
      <c r="A14" s="304"/>
      <c r="B14" s="353"/>
      <c r="C14" s="354"/>
      <c r="D14" s="336"/>
      <c r="E14" s="336"/>
      <c r="F14" s="338"/>
      <c r="G14" s="101" t="s">
        <v>4</v>
      </c>
      <c r="H14" s="102" t="s">
        <v>5</v>
      </c>
      <c r="I14" s="103" t="s">
        <v>6</v>
      </c>
      <c r="J14" s="102" t="s">
        <v>22</v>
      </c>
      <c r="K14" s="104" t="s">
        <v>23</v>
      </c>
      <c r="L14" s="371"/>
      <c r="M14" s="375"/>
      <c r="N14" s="306"/>
      <c r="O14" s="369"/>
      <c r="P14" s="306"/>
      <c r="Q14" s="394"/>
      <c r="R14" s="396"/>
      <c r="S14" s="167"/>
      <c r="AC14" s="355"/>
      <c r="AD14" s="355"/>
      <c r="AE14" s="390"/>
      <c r="AF14" s="390"/>
      <c r="AG14" s="391"/>
      <c r="AH14" s="391"/>
      <c r="AI14" s="355"/>
      <c r="AJ14" s="355"/>
      <c r="AK14" s="355"/>
      <c r="AL14" s="355"/>
      <c r="AP14" s="78" t="s">
        <v>117</v>
      </c>
      <c r="AQ14" s="78" t="str">
        <f t="shared" si="3"/>
        <v>10</v>
      </c>
      <c r="AR14" s="79">
        <f ca="1">MAX($AS$14:$AS$17)</f>
        <v>4</v>
      </c>
      <c r="AS14" s="80">
        <f t="shared" ca="1" si="1"/>
        <v>1</v>
      </c>
      <c r="AT14" s="1" t="str">
        <f ca="1">CELL("address",$AP$14)</f>
        <v>$AP$14</v>
      </c>
      <c r="AU14" s="10" t="s">
        <v>123</v>
      </c>
    </row>
    <row r="15" spans="1:53" s="29" customFormat="1" ht="13.5" customHeight="1" thickTop="1" x14ac:dyDescent="0.2">
      <c r="A15" s="159"/>
      <c r="B15" s="372">
        <v>1</v>
      </c>
      <c r="C15" s="373"/>
      <c r="D15" s="159">
        <v>2</v>
      </c>
      <c r="E15" s="241">
        <v>3</v>
      </c>
      <c r="F15" s="160">
        <v>4</v>
      </c>
      <c r="G15" s="105">
        <v>5</v>
      </c>
      <c r="H15" s="106">
        <v>6</v>
      </c>
      <c r="I15" s="107">
        <v>7</v>
      </c>
      <c r="J15" s="106">
        <v>8</v>
      </c>
      <c r="K15" s="108">
        <v>9</v>
      </c>
      <c r="L15" s="168" t="s">
        <v>32</v>
      </c>
      <c r="M15" s="169" t="s">
        <v>76</v>
      </c>
      <c r="N15" s="169"/>
      <c r="O15" s="170" t="s">
        <v>90</v>
      </c>
      <c r="P15" s="171" t="s">
        <v>91</v>
      </c>
      <c r="Q15" s="172" t="s">
        <v>92</v>
      </c>
      <c r="R15" s="173">
        <v>15</v>
      </c>
      <c r="S15" s="174"/>
      <c r="AB15" s="109" t="s">
        <v>34</v>
      </c>
      <c r="AC15" s="110" t="str">
        <f>+Q13</f>
        <v>€</v>
      </c>
      <c r="AD15" s="110" t="str">
        <f>+R13</f>
        <v>€</v>
      </c>
      <c r="AE15" s="111" t="s">
        <v>19</v>
      </c>
      <c r="AF15" s="111" t="s">
        <v>20</v>
      </c>
      <c r="AG15" s="112" t="s">
        <v>19</v>
      </c>
      <c r="AH15" s="113" t="s">
        <v>20</v>
      </c>
      <c r="AI15" s="114" t="s">
        <v>20</v>
      </c>
      <c r="AJ15" s="115" t="s">
        <v>20</v>
      </c>
      <c r="AK15" s="110" t="s">
        <v>20</v>
      </c>
      <c r="AL15" s="110" t="s">
        <v>20</v>
      </c>
      <c r="AN15" s="6"/>
      <c r="AO15" s="6"/>
      <c r="AP15" s="78" t="s">
        <v>118</v>
      </c>
      <c r="AQ15" s="78" t="str">
        <f t="shared" si="3"/>
        <v>11-1</v>
      </c>
      <c r="AR15" s="79">
        <f ca="1">MAX($AS$14:$AS$17)</f>
        <v>4</v>
      </c>
      <c r="AS15" s="80">
        <f t="shared" ca="1" si="1"/>
        <v>2</v>
      </c>
      <c r="AT15" s="1" t="str">
        <f ca="1">CELL("address",$AP$14)</f>
        <v>$AP$14</v>
      </c>
      <c r="AU15" s="10" t="s">
        <v>124</v>
      </c>
    </row>
    <row r="16" spans="1:53" ht="27" customHeight="1" x14ac:dyDescent="0.2">
      <c r="A16" s="53">
        <f>'OSNOVNA PLAČA'!A10</f>
        <v>1</v>
      </c>
      <c r="B16" s="362" t="str">
        <f t="shared" ref="B16:B65" ca="1" si="4">IF(LEN(INDIRECT( "'" &amp; $AD$2 &amp; "'!B" &amp; TEXT($AB16-6,0)))&gt;0,INDIRECT( "'" &amp; $AD$2 &amp; "'!B" &amp; TEXT($AB16-6,0)),"")</f>
        <v>A1</v>
      </c>
      <c r="C16" s="362"/>
      <c r="D16" s="54" t="str">
        <f>+IF(LEN('OSNOVNA PLAČA'!C10)&gt;0,'OSNOVNA PLAČA'!C10,"")</f>
        <v>V</v>
      </c>
      <c r="E16" s="55">
        <f>+IF(LEN('OSNOVNA PLAČA'!D10)&gt;0,'OSNOVNA PLAČA'!D10,"")</f>
        <v>20</v>
      </c>
      <c r="F16" s="161">
        <f ca="1">IF(LEN(B16)&gt;0,'OBRAČUNANA OSNOVNA PLAČA'!M10,"")</f>
        <v>1000</v>
      </c>
      <c r="G16" s="57">
        <v>1</v>
      </c>
      <c r="H16" s="57"/>
      <c r="I16" s="57"/>
      <c r="J16" s="57">
        <v>1</v>
      </c>
      <c r="K16" s="57"/>
      <c r="L16" s="175">
        <f t="shared" ref="L16:L65" si="5">+G16+H16+I16+J16+K16</f>
        <v>2</v>
      </c>
      <c r="M16" s="176">
        <f ca="1">IF(LEN(B16)&gt;0,L16/5,"")</f>
        <v>0.4</v>
      </c>
      <c r="N16" s="176">
        <f ca="1">IF(LEN(B16)&gt;0,F16*M16,"")</f>
        <v>400</v>
      </c>
      <c r="O16" s="177">
        <f t="shared" ref="O16:O47" ca="1" si="6">IF(LEN(B16)&gt;0,M16*$P$67,"")</f>
        <v>2.7727272727272729E-2</v>
      </c>
      <c r="P16" s="178">
        <f ca="1">IF(LEN(B16)&gt;0,F16*O16,"")</f>
        <v>27.72727272727273</v>
      </c>
      <c r="Q16" s="179">
        <f t="shared" ref="Q16:Q65" ca="1" si="7">MIN(P16,R16)</f>
        <v>27.72727272727273</v>
      </c>
      <c r="R16" s="179">
        <f ca="1">IF(LEN(B16)&gt;0,'8'!R16-'8'!Q16,"")</f>
        <v>1692.4898989898991</v>
      </c>
      <c r="S16" s="180"/>
      <c r="AB16" s="243">
        <f>ROW()</f>
        <v>16</v>
      </c>
      <c r="AC16" s="116">
        <f t="shared" ref="AC16:AC65" ca="1" si="8">IF($AO$3=1,0,INDIRECT( "'" &amp; $AO$2 &amp; "'!P" &amp; TEXT($AB16,0)))</f>
        <v>31.333333333333339</v>
      </c>
      <c r="AD16" s="116">
        <f t="shared" ref="AD16:AD65" ca="1" si="9">IF($AO$3=1,(INDIRECT( "'" &amp; $AD$2 &amp; "'!F" &amp; TEXT($AB16-6,0))*2/12+INDIRECT( "'" &amp; $AD$2 &amp; "'!G" &amp; TEXT($AB16-6,0))*10/12)*2,INDIRECT( "'" &amp; $AO$2 &amp; "'!Q" &amp; TEXT($AB16,0)))</f>
        <v>31.333333333333339</v>
      </c>
      <c r="AE16" s="117" t="str">
        <f t="shared" ref="AE16:AE47" ca="1" si="10">IF(AC16&gt;=AD16,"-",$L16/(5*MAX($M$71:$M$72)))</f>
        <v>-</v>
      </c>
      <c r="AF16" s="116" t="str">
        <f t="shared" ref="AF16:AF47" ca="1" si="11">IF(AC16&gt;=AD16,"-",$L16/(5*MAX($M$71:$M$72))*AK16)</f>
        <v>-</v>
      </c>
      <c r="AG16" s="117" t="str">
        <f t="shared" ref="AG16:AG47" ca="1" si="12">IF(AE16="-","-",AE16*$AF$67)</f>
        <v>-</v>
      </c>
      <c r="AH16" s="116" t="str">
        <f t="shared" ref="AH16:AH47" ca="1" si="13">IF(AF16="-","-",AF16*$AF$67)</f>
        <v>-</v>
      </c>
      <c r="AI16" s="116">
        <f t="shared" ref="AI16:AI65" ca="1" si="14">IF(AG16="-",0,MIN(AH16,R16))</f>
        <v>0</v>
      </c>
      <c r="AJ16" s="118">
        <f t="shared" ref="AJ16:AJ65" ca="1" si="15">+AD16-AC16</f>
        <v>0</v>
      </c>
      <c r="AK16" s="116">
        <f t="shared" ref="AK16:AK65" ca="1" si="16">SUM(OFFSET(INDIRECT( "'" &amp; $AD$3 &amp; "'!" &amp; $AI$3),ROW()-ROW(INDIRECT( "'" &amp; $AD$3 &amp; "'!" &amp; $AI$3))-$AI$4,COLUMN()-COLUMN(INDIRECT( "'" &amp; $AD$3 &amp; "'!" &amp; $AI$3))-$AI$6+(12/$AO$4)*($AO$3-1),1,12/$AO$4))</f>
        <v>0</v>
      </c>
      <c r="AL16" s="116">
        <f t="shared" ref="AL16:AL65" ca="1" si="17">SUM(OFFSET(INDIRECT( "'" &amp; $AD$2 &amp; "'!" &amp; $AI$3),ROW()-ROW(INDIRECT( "'" &amp; $AD$2 &amp; "'!" &amp; $AI$3))-$AI$4,COLUMN()-COLUMN(INDIRECT( "'" &amp; $AD$2 &amp; "'!" &amp; $AI$3))-$AI$5+(12/$AO$4)*($AO$3-1),1,12/$AO$4))</f>
        <v>0</v>
      </c>
      <c r="AP16" s="78" t="s">
        <v>119</v>
      </c>
      <c r="AQ16" s="78" t="str">
        <f t="shared" si="3"/>
        <v>2-4</v>
      </c>
      <c r="AR16" s="79">
        <f ca="1">MAX($AS$14:$AS$17)</f>
        <v>4</v>
      </c>
      <c r="AS16" s="80">
        <f t="shared" ca="1" si="1"/>
        <v>3</v>
      </c>
      <c r="AT16" s="1" t="str">
        <f ca="1">CELL("address",$AP$14)</f>
        <v>$AP$14</v>
      </c>
      <c r="AU16" s="10" t="s">
        <v>125</v>
      </c>
    </row>
    <row r="17" spans="1:47" ht="27" customHeight="1" x14ac:dyDescent="0.2">
      <c r="A17" s="53">
        <f>'OSNOVNA PLAČA'!A11</f>
        <v>2</v>
      </c>
      <c r="B17" s="362" t="str">
        <f t="shared" ca="1" si="4"/>
        <v>A2</v>
      </c>
      <c r="C17" s="362"/>
      <c r="D17" s="54" t="str">
        <f>+IF(LEN('OSNOVNA PLAČA'!C11)&gt;0,'OSNOVNA PLAČA'!C11,"")</f>
        <v>VII</v>
      </c>
      <c r="E17" s="55">
        <f>+IF(LEN('OSNOVNA PLAČA'!D11)&gt;0,'OSNOVNA PLAČA'!D11,"")</f>
        <v>40</v>
      </c>
      <c r="F17" s="161">
        <f ca="1">IF(LEN(B17)&gt;0,'OBRAČUNANA OSNOVNA PLAČA'!M11,"")</f>
        <v>2000</v>
      </c>
      <c r="G17" s="57"/>
      <c r="H17" s="57">
        <v>1</v>
      </c>
      <c r="I17" s="57"/>
      <c r="J17" s="57"/>
      <c r="K17" s="57"/>
      <c r="L17" s="175">
        <f t="shared" si="5"/>
        <v>1</v>
      </c>
      <c r="M17" s="176">
        <f t="shared" ref="M17:M65" ca="1" si="18">IF(LEN(B17)&gt;0,L17/5,"")</f>
        <v>0.2</v>
      </c>
      <c r="N17" s="176">
        <f ca="1">IF(LEN(B17)&gt;0,F17*M17,"")</f>
        <v>400</v>
      </c>
      <c r="O17" s="177">
        <f t="shared" ca="1" si="6"/>
        <v>1.3863636363636364E-2</v>
      </c>
      <c r="P17" s="178">
        <f t="shared" ref="P17:P65" ca="1" si="19">IF(LEN(B17)&gt;0,F17*O17,"")</f>
        <v>27.72727272727273</v>
      </c>
      <c r="Q17" s="179">
        <f t="shared" ca="1" si="7"/>
        <v>27.72727272727273</v>
      </c>
      <c r="R17" s="179">
        <f ca="1">IF(LEN(B17)&gt;0,'8'!R17-'8'!Q17,"")</f>
        <v>3545.5101010101012</v>
      </c>
      <c r="S17" s="180"/>
      <c r="AB17" s="243">
        <f>ROW()</f>
        <v>17</v>
      </c>
      <c r="AC17" s="116">
        <f t="shared" ca="1" si="8"/>
        <v>62.666666666666679</v>
      </c>
      <c r="AD17" s="116">
        <f t="shared" ca="1" si="9"/>
        <v>62.666666666666679</v>
      </c>
      <c r="AE17" s="117" t="str">
        <f t="shared" ca="1" si="10"/>
        <v>-</v>
      </c>
      <c r="AF17" s="116" t="str">
        <f t="shared" ca="1" si="11"/>
        <v>-</v>
      </c>
      <c r="AG17" s="117" t="str">
        <f t="shared" ca="1" si="12"/>
        <v>-</v>
      </c>
      <c r="AH17" s="116" t="str">
        <f t="shared" ca="1" si="13"/>
        <v>-</v>
      </c>
      <c r="AI17" s="116">
        <f t="shared" ca="1" si="14"/>
        <v>0</v>
      </c>
      <c r="AJ17" s="118">
        <f t="shared" ca="1" si="15"/>
        <v>0</v>
      </c>
      <c r="AK17" s="116">
        <f t="shared" ca="1" si="16"/>
        <v>0</v>
      </c>
      <c r="AL17" s="116">
        <f t="shared" ca="1" si="17"/>
        <v>0</v>
      </c>
      <c r="AP17" s="78" t="s">
        <v>120</v>
      </c>
      <c r="AQ17" s="78" t="str">
        <f t="shared" si="3"/>
        <v>5-7</v>
      </c>
      <c r="AR17" s="79">
        <f ca="1">MAX($AS$14:$AS$17)</f>
        <v>4</v>
      </c>
      <c r="AS17" s="80">
        <f t="shared" ca="1" si="1"/>
        <v>4</v>
      </c>
      <c r="AT17" s="1" t="str">
        <f ca="1">CELL("address",$AP$14)</f>
        <v>$AP$14</v>
      </c>
      <c r="AU17" s="10" t="s">
        <v>126</v>
      </c>
    </row>
    <row r="18" spans="1:47" ht="27" customHeight="1" x14ac:dyDescent="0.2">
      <c r="A18" s="53">
        <f>'OSNOVNA PLAČA'!A12</f>
        <v>3</v>
      </c>
      <c r="B18" s="362" t="str">
        <f t="shared" ca="1" si="4"/>
        <v>A3</v>
      </c>
      <c r="C18" s="362"/>
      <c r="D18" s="54" t="str">
        <f>+IF(LEN('OSNOVNA PLAČA'!C12)&gt;0,'OSNOVNA PLAČA'!C12,"")</f>
        <v>VIII</v>
      </c>
      <c r="E18" s="55">
        <f>+IF(LEN('OSNOVNA PLAČA'!D12)&gt;0,'OSNOVNA PLAČA'!D12,"")</f>
        <v>48</v>
      </c>
      <c r="F18" s="161">
        <f ca="1">IF(LEN(B18)&gt;0,'OBRAČUNANA OSNOVNA PLAČA'!M12,"")</f>
        <v>1200</v>
      </c>
      <c r="G18" s="57">
        <v>1</v>
      </c>
      <c r="H18" s="57">
        <v>1</v>
      </c>
      <c r="I18" s="57">
        <v>1</v>
      </c>
      <c r="J18" s="57">
        <v>1</v>
      </c>
      <c r="K18" s="57">
        <v>0</v>
      </c>
      <c r="L18" s="175">
        <f t="shared" si="5"/>
        <v>4</v>
      </c>
      <c r="M18" s="176">
        <f t="shared" ca="1" si="18"/>
        <v>0.8</v>
      </c>
      <c r="N18" s="176">
        <f t="shared" ref="N18:N65" ca="1" si="20">IF(LEN(B18)&gt;0,F18*M18,"")</f>
        <v>960</v>
      </c>
      <c r="O18" s="177">
        <f t="shared" ca="1" si="6"/>
        <v>5.5454545454545458E-2</v>
      </c>
      <c r="P18" s="178">
        <f t="shared" ca="1" si="19"/>
        <v>66.545454545454547</v>
      </c>
      <c r="Q18" s="179">
        <f t="shared" ca="1" si="7"/>
        <v>66.545454545454547</v>
      </c>
      <c r="R18" s="179">
        <f ca="1">IF(LEN(B18)&gt;0,'8'!R18-'8'!Q18,"")</f>
        <v>5000</v>
      </c>
      <c r="S18" s="180"/>
      <c r="AB18" s="243">
        <f>ROW()</f>
        <v>18</v>
      </c>
      <c r="AC18" s="116">
        <f t="shared" ca="1" si="8"/>
        <v>0</v>
      </c>
      <c r="AD18" s="116">
        <f t="shared" ca="1" si="9"/>
        <v>0</v>
      </c>
      <c r="AE18" s="117" t="str">
        <f t="shared" ca="1" si="10"/>
        <v>-</v>
      </c>
      <c r="AF18" s="116" t="str">
        <f t="shared" ca="1" si="11"/>
        <v>-</v>
      </c>
      <c r="AG18" s="117" t="str">
        <f t="shared" ca="1" si="12"/>
        <v>-</v>
      </c>
      <c r="AH18" s="116" t="str">
        <f t="shared" ca="1" si="13"/>
        <v>-</v>
      </c>
      <c r="AI18" s="116">
        <f t="shared" ca="1" si="14"/>
        <v>0</v>
      </c>
      <c r="AJ18" s="118">
        <f t="shared" ca="1" si="15"/>
        <v>0</v>
      </c>
      <c r="AK18" s="116">
        <f t="shared" ca="1" si="16"/>
        <v>0</v>
      </c>
      <c r="AL18" s="116">
        <f t="shared" ca="1" si="17"/>
        <v>0</v>
      </c>
      <c r="AP18" s="78" t="s">
        <v>121</v>
      </c>
      <c r="AQ18" s="78" t="str">
        <f t="shared" si="3"/>
        <v>8-10</v>
      </c>
      <c r="AR18" s="79">
        <f ca="1">MAX($AS$18:$AS$19)</f>
        <v>2</v>
      </c>
      <c r="AS18" s="80">
        <f t="shared" ca="1" si="1"/>
        <v>1</v>
      </c>
      <c r="AT18" s="1" t="str">
        <f ca="1">CELL("address",$AP$18)</f>
        <v>$AP$18</v>
      </c>
      <c r="AU18" s="10" t="s">
        <v>127</v>
      </c>
    </row>
    <row r="19" spans="1:47" ht="27" customHeight="1" x14ac:dyDescent="0.2">
      <c r="A19" s="53">
        <f>'OSNOVNA PLAČA'!A13</f>
        <v>4</v>
      </c>
      <c r="B19" s="362" t="str">
        <f t="shared" ca="1" si="4"/>
        <v>A4</v>
      </c>
      <c r="C19" s="362"/>
      <c r="D19" s="54" t="str">
        <f>+IF(LEN('OSNOVNA PLAČA'!C13)&gt;0,'OSNOVNA PLAČA'!C13,"")</f>
        <v/>
      </c>
      <c r="E19" s="55" t="str">
        <f>+IF(LEN('OSNOVNA PLAČA'!D13)&gt;0,'OSNOVNA PLAČA'!D13,"")</f>
        <v/>
      </c>
      <c r="F19" s="161">
        <f ca="1">IF(LEN(B19)&gt;0,'OBRAČUNANA OSNOVNA PLAČA'!M13,"")</f>
        <v>0</v>
      </c>
      <c r="G19" s="57"/>
      <c r="H19" s="57"/>
      <c r="I19" s="57">
        <v>0</v>
      </c>
      <c r="J19" s="57"/>
      <c r="K19" s="57"/>
      <c r="L19" s="175">
        <f t="shared" si="5"/>
        <v>0</v>
      </c>
      <c r="M19" s="176">
        <f t="shared" ca="1" si="18"/>
        <v>0</v>
      </c>
      <c r="N19" s="176">
        <f t="shared" ca="1" si="20"/>
        <v>0</v>
      </c>
      <c r="O19" s="177">
        <f t="shared" ca="1" si="6"/>
        <v>0</v>
      </c>
      <c r="P19" s="178">
        <f t="shared" ca="1" si="19"/>
        <v>0</v>
      </c>
      <c r="Q19" s="179">
        <f t="shared" ca="1" si="7"/>
        <v>0</v>
      </c>
      <c r="R19" s="179">
        <f ca="1">IF(LEN(B19)&gt;0,'8'!R19-'8'!Q19,"")</f>
        <v>0</v>
      </c>
      <c r="S19" s="180"/>
      <c r="AB19" s="243">
        <f>ROW()</f>
        <v>19</v>
      </c>
      <c r="AC19" s="116">
        <f t="shared" ca="1" si="8"/>
        <v>0</v>
      </c>
      <c r="AD19" s="116">
        <f t="shared" ca="1" si="9"/>
        <v>0</v>
      </c>
      <c r="AE19" s="117" t="str">
        <f t="shared" ca="1" si="10"/>
        <v>-</v>
      </c>
      <c r="AF19" s="116" t="str">
        <f t="shared" ca="1" si="11"/>
        <v>-</v>
      </c>
      <c r="AG19" s="117" t="str">
        <f t="shared" ca="1" si="12"/>
        <v>-</v>
      </c>
      <c r="AH19" s="116" t="str">
        <f t="shared" ca="1" si="13"/>
        <v>-</v>
      </c>
      <c r="AI19" s="116">
        <f t="shared" ca="1" si="14"/>
        <v>0</v>
      </c>
      <c r="AJ19" s="118">
        <f t="shared" ca="1" si="15"/>
        <v>0</v>
      </c>
      <c r="AK19" s="116">
        <f t="shared" ca="1" si="16"/>
        <v>0</v>
      </c>
      <c r="AL19" s="116">
        <f t="shared" ca="1" si="17"/>
        <v>0</v>
      </c>
      <c r="AP19" s="78" t="s">
        <v>122</v>
      </c>
      <c r="AQ19" s="78" t="str">
        <f t="shared" si="3"/>
        <v>11-4</v>
      </c>
      <c r="AR19" s="79">
        <f ca="1">MAX($AS$18:$AS$19)</f>
        <v>2</v>
      </c>
      <c r="AS19" s="80">
        <f t="shared" ca="1" si="1"/>
        <v>2</v>
      </c>
      <c r="AT19" s="1" t="str">
        <f ca="1">CELL("address",$AP$18)</f>
        <v>$AP$18</v>
      </c>
      <c r="AU19" s="10" t="s">
        <v>128</v>
      </c>
    </row>
    <row r="20" spans="1:47" ht="27" customHeight="1" x14ac:dyDescent="0.2">
      <c r="A20" s="53">
        <f>'OSNOVNA PLAČA'!A14</f>
        <v>5</v>
      </c>
      <c r="B20" s="362" t="str">
        <f t="shared" ca="1" si="4"/>
        <v>A5</v>
      </c>
      <c r="C20" s="362"/>
      <c r="D20" s="54" t="str">
        <f>+IF(LEN('OSNOVNA PLAČA'!C14)&gt;0,'OSNOVNA PLAČA'!C14,"")</f>
        <v/>
      </c>
      <c r="E20" s="55" t="str">
        <f>+IF(LEN('OSNOVNA PLAČA'!D14)&gt;0,'OSNOVNA PLAČA'!D14,"")</f>
        <v/>
      </c>
      <c r="F20" s="161">
        <f ca="1">IF(LEN(B20)&gt;0,'OBRAČUNANA OSNOVNA PLAČA'!M14,"")</f>
        <v>0</v>
      </c>
      <c r="G20" s="57"/>
      <c r="H20" s="57"/>
      <c r="I20" s="57"/>
      <c r="J20" s="57"/>
      <c r="K20" s="57"/>
      <c r="L20" s="175">
        <f t="shared" si="5"/>
        <v>0</v>
      </c>
      <c r="M20" s="176">
        <f t="shared" ca="1" si="18"/>
        <v>0</v>
      </c>
      <c r="N20" s="176">
        <f t="shared" ca="1" si="20"/>
        <v>0</v>
      </c>
      <c r="O20" s="177">
        <f t="shared" ca="1" si="6"/>
        <v>0</v>
      </c>
      <c r="P20" s="178">
        <f t="shared" ca="1" si="19"/>
        <v>0</v>
      </c>
      <c r="Q20" s="179">
        <f t="shared" ca="1" si="7"/>
        <v>0</v>
      </c>
      <c r="R20" s="179">
        <f ca="1">IF(LEN(B20)&gt;0,'8'!R20-'8'!Q20,"")</f>
        <v>0</v>
      </c>
      <c r="S20" s="180"/>
      <c r="AB20" s="243">
        <f>ROW()</f>
        <v>20</v>
      </c>
      <c r="AC20" s="116">
        <f t="shared" ca="1" si="8"/>
        <v>0</v>
      </c>
      <c r="AD20" s="116">
        <f t="shared" ca="1" si="9"/>
        <v>0</v>
      </c>
      <c r="AE20" s="117" t="str">
        <f t="shared" ca="1" si="10"/>
        <v>-</v>
      </c>
      <c r="AF20" s="116" t="str">
        <f t="shared" ca="1" si="11"/>
        <v>-</v>
      </c>
      <c r="AG20" s="117" t="str">
        <f t="shared" ca="1" si="12"/>
        <v>-</v>
      </c>
      <c r="AH20" s="116" t="str">
        <f t="shared" ca="1" si="13"/>
        <v>-</v>
      </c>
      <c r="AI20" s="116">
        <f t="shared" ca="1" si="14"/>
        <v>0</v>
      </c>
      <c r="AJ20" s="118">
        <f t="shared" ca="1" si="15"/>
        <v>0</v>
      </c>
      <c r="AK20" s="116">
        <f t="shared" ca="1" si="16"/>
        <v>0</v>
      </c>
      <c r="AL20" s="116">
        <f t="shared" ca="1" si="17"/>
        <v>0</v>
      </c>
    </row>
    <row r="21" spans="1:47" ht="27" customHeight="1" x14ac:dyDescent="0.2">
      <c r="A21" s="53">
        <f>'OSNOVNA PLAČA'!A15</f>
        <v>6</v>
      </c>
      <c r="B21" s="362" t="str">
        <f t="shared" ca="1" si="4"/>
        <v>A6</v>
      </c>
      <c r="C21" s="362"/>
      <c r="D21" s="54" t="str">
        <f>+IF(LEN('OSNOVNA PLAČA'!C15)&gt;0,'OSNOVNA PLAČA'!C15,"")</f>
        <v/>
      </c>
      <c r="E21" s="55" t="str">
        <f>+IF(LEN('OSNOVNA PLAČA'!D15)&gt;0,'OSNOVNA PLAČA'!D15,"")</f>
        <v/>
      </c>
      <c r="F21" s="161">
        <f ca="1">IF(LEN(B21)&gt;0,'OBRAČUNANA OSNOVNA PLAČA'!M15,"")</f>
        <v>0</v>
      </c>
      <c r="G21" s="57"/>
      <c r="H21" s="57"/>
      <c r="I21" s="57"/>
      <c r="J21" s="57"/>
      <c r="K21" s="57"/>
      <c r="L21" s="175">
        <f t="shared" si="5"/>
        <v>0</v>
      </c>
      <c r="M21" s="176">
        <f t="shared" ca="1" si="18"/>
        <v>0</v>
      </c>
      <c r="N21" s="176">
        <f t="shared" ca="1" si="20"/>
        <v>0</v>
      </c>
      <c r="O21" s="177">
        <f t="shared" ca="1" si="6"/>
        <v>0</v>
      </c>
      <c r="P21" s="178">
        <f t="shared" ca="1" si="19"/>
        <v>0</v>
      </c>
      <c r="Q21" s="179">
        <f t="shared" ca="1" si="7"/>
        <v>0</v>
      </c>
      <c r="R21" s="179">
        <f ca="1">IF(LEN(B21)&gt;0,'8'!R21-'8'!Q21,"")</f>
        <v>0</v>
      </c>
      <c r="S21" s="180"/>
      <c r="AB21" s="243">
        <f>ROW()</f>
        <v>21</v>
      </c>
      <c r="AC21" s="116">
        <f t="shared" ca="1" si="8"/>
        <v>0</v>
      </c>
      <c r="AD21" s="116">
        <f t="shared" ca="1" si="9"/>
        <v>0</v>
      </c>
      <c r="AE21" s="117" t="str">
        <f t="shared" ca="1" si="10"/>
        <v>-</v>
      </c>
      <c r="AF21" s="116" t="str">
        <f t="shared" ca="1" si="11"/>
        <v>-</v>
      </c>
      <c r="AG21" s="117" t="str">
        <f t="shared" ca="1" si="12"/>
        <v>-</v>
      </c>
      <c r="AH21" s="116" t="str">
        <f t="shared" ca="1" si="13"/>
        <v>-</v>
      </c>
      <c r="AI21" s="116">
        <f t="shared" ca="1" si="14"/>
        <v>0</v>
      </c>
      <c r="AJ21" s="118">
        <f t="shared" ca="1" si="15"/>
        <v>0</v>
      </c>
      <c r="AK21" s="116">
        <f t="shared" ca="1" si="16"/>
        <v>0</v>
      </c>
      <c r="AL21" s="116">
        <f t="shared" ca="1" si="17"/>
        <v>0</v>
      </c>
    </row>
    <row r="22" spans="1:47" ht="27" customHeight="1" x14ac:dyDescent="0.2">
      <c r="A22" s="53">
        <f>'OSNOVNA PLAČA'!A16</f>
        <v>7</v>
      </c>
      <c r="B22" s="362" t="str">
        <f t="shared" ca="1" si="4"/>
        <v>A7</v>
      </c>
      <c r="C22" s="362"/>
      <c r="D22" s="54" t="str">
        <f>+IF(LEN('OSNOVNA PLAČA'!C16)&gt;0,'OSNOVNA PLAČA'!C16,"")</f>
        <v>IV</v>
      </c>
      <c r="E22" s="55">
        <f>+IF(LEN('OSNOVNA PLAČA'!D16)&gt;0,'OSNOVNA PLAČA'!D16,"")</f>
        <v>34</v>
      </c>
      <c r="F22" s="161">
        <f ca="1">IF(LEN(B22)&gt;0,'OBRAČUNANA OSNOVNA PLAČA'!M16,"")</f>
        <v>0</v>
      </c>
      <c r="G22" s="57"/>
      <c r="H22" s="57"/>
      <c r="I22" s="57"/>
      <c r="J22" s="57"/>
      <c r="K22" s="57"/>
      <c r="L22" s="175">
        <f t="shared" si="5"/>
        <v>0</v>
      </c>
      <c r="M22" s="176">
        <f t="shared" ca="1" si="18"/>
        <v>0</v>
      </c>
      <c r="N22" s="176">
        <f t="shared" ca="1" si="20"/>
        <v>0</v>
      </c>
      <c r="O22" s="177">
        <f t="shared" ca="1" si="6"/>
        <v>0</v>
      </c>
      <c r="P22" s="178">
        <f t="shared" ca="1" si="19"/>
        <v>0</v>
      </c>
      <c r="Q22" s="179">
        <f t="shared" ca="1" si="7"/>
        <v>0</v>
      </c>
      <c r="R22" s="179">
        <f ca="1">IF(LEN(B22)&gt;0,'8'!R22-'8'!Q22,"")</f>
        <v>3000</v>
      </c>
      <c r="S22" s="180"/>
      <c r="AB22" s="243">
        <f>ROW()</f>
        <v>22</v>
      </c>
      <c r="AC22" s="116">
        <f t="shared" ca="1" si="8"/>
        <v>0</v>
      </c>
      <c r="AD22" s="116">
        <f t="shared" ca="1" si="9"/>
        <v>0</v>
      </c>
      <c r="AE22" s="117" t="str">
        <f t="shared" ca="1" si="10"/>
        <v>-</v>
      </c>
      <c r="AF22" s="116" t="str">
        <f t="shared" ca="1" si="11"/>
        <v>-</v>
      </c>
      <c r="AG22" s="117" t="str">
        <f t="shared" ca="1" si="12"/>
        <v>-</v>
      </c>
      <c r="AH22" s="116" t="str">
        <f t="shared" ca="1" si="13"/>
        <v>-</v>
      </c>
      <c r="AI22" s="116">
        <f t="shared" ca="1" si="14"/>
        <v>0</v>
      </c>
      <c r="AJ22" s="118">
        <f t="shared" ca="1" si="15"/>
        <v>0</v>
      </c>
      <c r="AK22" s="116">
        <f t="shared" ca="1" si="16"/>
        <v>0</v>
      </c>
      <c r="AL22" s="116">
        <f t="shared" ca="1" si="17"/>
        <v>0</v>
      </c>
    </row>
    <row r="23" spans="1:47" ht="27" customHeight="1" x14ac:dyDescent="0.2">
      <c r="A23" s="53">
        <f>'OSNOVNA PLAČA'!A17</f>
        <v>8</v>
      </c>
      <c r="B23" s="362" t="str">
        <f t="shared" ca="1" si="4"/>
        <v>A8</v>
      </c>
      <c r="C23" s="362"/>
      <c r="D23" s="54" t="str">
        <f>+IF(LEN('OSNOVNA PLAČA'!C17)&gt;0,'OSNOVNA PLAČA'!C17,"")</f>
        <v/>
      </c>
      <c r="E23" s="55" t="str">
        <f>+IF(LEN('OSNOVNA PLAČA'!D17)&gt;0,'OSNOVNA PLAČA'!D17,"")</f>
        <v/>
      </c>
      <c r="F23" s="161">
        <f ca="1">IF(LEN(B23)&gt;0,'OBRAČUNANA OSNOVNA PLAČA'!M17,"")</f>
        <v>0</v>
      </c>
      <c r="G23" s="57"/>
      <c r="H23" s="57"/>
      <c r="I23" s="57"/>
      <c r="J23" s="57"/>
      <c r="K23" s="57"/>
      <c r="L23" s="175">
        <f t="shared" si="5"/>
        <v>0</v>
      </c>
      <c r="M23" s="176">
        <f t="shared" ca="1" si="18"/>
        <v>0</v>
      </c>
      <c r="N23" s="176">
        <f t="shared" ca="1" si="20"/>
        <v>0</v>
      </c>
      <c r="O23" s="177">
        <f t="shared" ca="1" si="6"/>
        <v>0</v>
      </c>
      <c r="P23" s="178">
        <f t="shared" ca="1" si="19"/>
        <v>0</v>
      </c>
      <c r="Q23" s="179">
        <f t="shared" ca="1" si="7"/>
        <v>0</v>
      </c>
      <c r="R23" s="179">
        <f ca="1">IF(LEN(B23)&gt;0,'8'!R23-'8'!Q23,"")</f>
        <v>0</v>
      </c>
      <c r="S23" s="180"/>
      <c r="AB23" s="243">
        <f>ROW()</f>
        <v>23</v>
      </c>
      <c r="AC23" s="116">
        <f t="shared" ca="1" si="8"/>
        <v>0</v>
      </c>
      <c r="AD23" s="116">
        <f t="shared" ca="1" si="9"/>
        <v>0</v>
      </c>
      <c r="AE23" s="117" t="str">
        <f t="shared" ca="1" si="10"/>
        <v>-</v>
      </c>
      <c r="AF23" s="116" t="str">
        <f t="shared" ca="1" si="11"/>
        <v>-</v>
      </c>
      <c r="AG23" s="117" t="str">
        <f t="shared" ca="1" si="12"/>
        <v>-</v>
      </c>
      <c r="AH23" s="116" t="str">
        <f t="shared" ca="1" si="13"/>
        <v>-</v>
      </c>
      <c r="AI23" s="116">
        <f t="shared" ca="1" si="14"/>
        <v>0</v>
      </c>
      <c r="AJ23" s="118">
        <f t="shared" ca="1" si="15"/>
        <v>0</v>
      </c>
      <c r="AK23" s="116">
        <f t="shared" ca="1" si="16"/>
        <v>0</v>
      </c>
      <c r="AL23" s="116">
        <f t="shared" ca="1" si="17"/>
        <v>0</v>
      </c>
    </row>
    <row r="24" spans="1:47" ht="27" customHeight="1" x14ac:dyDescent="0.2">
      <c r="A24" s="53">
        <f>'OSNOVNA PLAČA'!A18</f>
        <v>9</v>
      </c>
      <c r="B24" s="362" t="str">
        <f t="shared" ca="1" si="4"/>
        <v>A9</v>
      </c>
      <c r="C24" s="362"/>
      <c r="D24" s="54" t="str">
        <f>+IF(LEN('OSNOVNA PLAČA'!C18)&gt;0,'OSNOVNA PLAČA'!C18,"")</f>
        <v/>
      </c>
      <c r="E24" s="55" t="str">
        <f>+IF(LEN('OSNOVNA PLAČA'!D18)&gt;0,'OSNOVNA PLAČA'!D18,"")</f>
        <v/>
      </c>
      <c r="F24" s="161">
        <f ca="1">IF(LEN(B24)&gt;0,'OBRAČUNANA OSNOVNA PLAČA'!M18,"")</f>
        <v>0</v>
      </c>
      <c r="G24" s="57"/>
      <c r="H24" s="57"/>
      <c r="I24" s="57"/>
      <c r="J24" s="57"/>
      <c r="K24" s="57"/>
      <c r="L24" s="175">
        <f t="shared" si="5"/>
        <v>0</v>
      </c>
      <c r="M24" s="176">
        <f t="shared" ca="1" si="18"/>
        <v>0</v>
      </c>
      <c r="N24" s="176">
        <f t="shared" ca="1" si="20"/>
        <v>0</v>
      </c>
      <c r="O24" s="177">
        <f t="shared" ca="1" si="6"/>
        <v>0</v>
      </c>
      <c r="P24" s="178">
        <f t="shared" ca="1" si="19"/>
        <v>0</v>
      </c>
      <c r="Q24" s="179">
        <f t="shared" ca="1" si="7"/>
        <v>0</v>
      </c>
      <c r="R24" s="179">
        <f ca="1">IF(LEN(B24)&gt;0,'8'!R24-'8'!Q24,"")</f>
        <v>0</v>
      </c>
      <c r="S24" s="180"/>
      <c r="AB24" s="243">
        <f>ROW()</f>
        <v>24</v>
      </c>
      <c r="AC24" s="116">
        <f t="shared" ca="1" si="8"/>
        <v>0</v>
      </c>
      <c r="AD24" s="116">
        <f t="shared" ca="1" si="9"/>
        <v>0</v>
      </c>
      <c r="AE24" s="117" t="str">
        <f t="shared" ca="1" si="10"/>
        <v>-</v>
      </c>
      <c r="AF24" s="116" t="str">
        <f t="shared" ca="1" si="11"/>
        <v>-</v>
      </c>
      <c r="AG24" s="117" t="str">
        <f t="shared" ca="1" si="12"/>
        <v>-</v>
      </c>
      <c r="AH24" s="116" t="str">
        <f t="shared" ca="1" si="13"/>
        <v>-</v>
      </c>
      <c r="AI24" s="116">
        <f t="shared" ca="1" si="14"/>
        <v>0</v>
      </c>
      <c r="AJ24" s="118">
        <f t="shared" ca="1" si="15"/>
        <v>0</v>
      </c>
      <c r="AK24" s="116">
        <f t="shared" ca="1" si="16"/>
        <v>0</v>
      </c>
      <c r="AL24" s="116">
        <f t="shared" ca="1" si="17"/>
        <v>0</v>
      </c>
    </row>
    <row r="25" spans="1:47" ht="27" customHeight="1" x14ac:dyDescent="0.2">
      <c r="A25" s="53">
        <f>'OSNOVNA PLAČA'!A19</f>
        <v>10</v>
      </c>
      <c r="B25" s="362" t="str">
        <f t="shared" ca="1" si="4"/>
        <v>A10</v>
      </c>
      <c r="C25" s="362"/>
      <c r="D25" s="54" t="str">
        <f>+IF(LEN('OSNOVNA PLAČA'!C19)&gt;0,'OSNOVNA PLAČA'!C19,"")</f>
        <v/>
      </c>
      <c r="E25" s="55" t="str">
        <f>+IF(LEN('OSNOVNA PLAČA'!D19)&gt;0,'OSNOVNA PLAČA'!D19,"")</f>
        <v/>
      </c>
      <c r="F25" s="161">
        <f ca="1">IF(LEN(B25)&gt;0,'OBRAČUNANA OSNOVNA PLAČA'!M19,"")</f>
        <v>0</v>
      </c>
      <c r="G25" s="57"/>
      <c r="H25" s="57"/>
      <c r="I25" s="57"/>
      <c r="J25" s="57"/>
      <c r="K25" s="57"/>
      <c r="L25" s="175">
        <f t="shared" si="5"/>
        <v>0</v>
      </c>
      <c r="M25" s="176">
        <f t="shared" ca="1" si="18"/>
        <v>0</v>
      </c>
      <c r="N25" s="176">
        <f t="shared" ca="1" si="20"/>
        <v>0</v>
      </c>
      <c r="O25" s="177">
        <f t="shared" ca="1" si="6"/>
        <v>0</v>
      </c>
      <c r="P25" s="178">
        <f t="shared" ca="1" si="19"/>
        <v>0</v>
      </c>
      <c r="Q25" s="179">
        <f t="shared" ca="1" si="7"/>
        <v>0</v>
      </c>
      <c r="R25" s="179">
        <f ca="1">IF(LEN(B25)&gt;0,'8'!R25-'8'!Q25,"")</f>
        <v>0</v>
      </c>
      <c r="S25" s="180"/>
      <c r="AB25" s="243">
        <f>ROW()</f>
        <v>25</v>
      </c>
      <c r="AC25" s="116">
        <f t="shared" ca="1" si="8"/>
        <v>0</v>
      </c>
      <c r="AD25" s="116">
        <f t="shared" ca="1" si="9"/>
        <v>0</v>
      </c>
      <c r="AE25" s="117" t="str">
        <f t="shared" ca="1" si="10"/>
        <v>-</v>
      </c>
      <c r="AF25" s="116" t="str">
        <f t="shared" ca="1" si="11"/>
        <v>-</v>
      </c>
      <c r="AG25" s="117" t="str">
        <f t="shared" ca="1" si="12"/>
        <v>-</v>
      </c>
      <c r="AH25" s="116" t="str">
        <f t="shared" ca="1" si="13"/>
        <v>-</v>
      </c>
      <c r="AI25" s="116">
        <f t="shared" ca="1" si="14"/>
        <v>0</v>
      </c>
      <c r="AJ25" s="118">
        <f t="shared" ca="1" si="15"/>
        <v>0</v>
      </c>
      <c r="AK25" s="116">
        <f t="shared" ca="1" si="16"/>
        <v>0</v>
      </c>
      <c r="AL25" s="116">
        <f t="shared" ca="1" si="17"/>
        <v>0</v>
      </c>
    </row>
    <row r="26" spans="1:47" ht="27" customHeight="1" x14ac:dyDescent="0.2">
      <c r="A26" s="53">
        <f>'OSNOVNA PLAČA'!A20</f>
        <v>11</v>
      </c>
      <c r="B26" s="362" t="str">
        <f t="shared" ca="1" si="4"/>
        <v>A11</v>
      </c>
      <c r="C26" s="362"/>
      <c r="D26" s="54" t="str">
        <f>+IF(LEN('OSNOVNA PLAČA'!C20)&gt;0,'OSNOVNA PLAČA'!C20,"")</f>
        <v/>
      </c>
      <c r="E26" s="55" t="str">
        <f>+IF(LEN('OSNOVNA PLAČA'!D20)&gt;0,'OSNOVNA PLAČA'!D20,"")</f>
        <v/>
      </c>
      <c r="F26" s="161">
        <f ca="1">IF(LEN(B26)&gt;0,'OBRAČUNANA OSNOVNA PLAČA'!M20,"")</f>
        <v>0</v>
      </c>
      <c r="G26" s="57"/>
      <c r="H26" s="57"/>
      <c r="I26" s="57"/>
      <c r="J26" s="57"/>
      <c r="K26" s="57"/>
      <c r="L26" s="175">
        <f t="shared" si="5"/>
        <v>0</v>
      </c>
      <c r="M26" s="176">
        <f t="shared" ca="1" si="18"/>
        <v>0</v>
      </c>
      <c r="N26" s="176">
        <f t="shared" ca="1" si="20"/>
        <v>0</v>
      </c>
      <c r="O26" s="177">
        <f t="shared" ca="1" si="6"/>
        <v>0</v>
      </c>
      <c r="P26" s="178">
        <f t="shared" ca="1" si="19"/>
        <v>0</v>
      </c>
      <c r="Q26" s="179">
        <f t="shared" ca="1" si="7"/>
        <v>0</v>
      </c>
      <c r="R26" s="179">
        <f ca="1">IF(LEN(B26)&gt;0,'8'!R26-'8'!Q26,"")</f>
        <v>0</v>
      </c>
      <c r="S26" s="180"/>
      <c r="AB26" s="243">
        <f>ROW()</f>
        <v>26</v>
      </c>
      <c r="AC26" s="116">
        <f t="shared" ca="1" si="8"/>
        <v>0</v>
      </c>
      <c r="AD26" s="116">
        <f t="shared" ca="1" si="9"/>
        <v>0</v>
      </c>
      <c r="AE26" s="117" t="str">
        <f t="shared" ca="1" si="10"/>
        <v>-</v>
      </c>
      <c r="AF26" s="116" t="str">
        <f t="shared" ca="1" si="11"/>
        <v>-</v>
      </c>
      <c r="AG26" s="117" t="str">
        <f t="shared" ca="1" si="12"/>
        <v>-</v>
      </c>
      <c r="AH26" s="116" t="str">
        <f t="shared" ca="1" si="13"/>
        <v>-</v>
      </c>
      <c r="AI26" s="116">
        <f t="shared" ca="1" si="14"/>
        <v>0</v>
      </c>
      <c r="AJ26" s="118">
        <f t="shared" ca="1" si="15"/>
        <v>0</v>
      </c>
      <c r="AK26" s="116">
        <f t="shared" ca="1" si="16"/>
        <v>0</v>
      </c>
      <c r="AL26" s="116">
        <f t="shared" ca="1" si="17"/>
        <v>0</v>
      </c>
    </row>
    <row r="27" spans="1:47" ht="27" customHeight="1" x14ac:dyDescent="0.2">
      <c r="A27" s="53">
        <f>'OSNOVNA PLAČA'!A21</f>
        <v>12</v>
      </c>
      <c r="B27" s="362" t="str">
        <f t="shared" ca="1" si="4"/>
        <v>A12</v>
      </c>
      <c r="C27" s="362"/>
      <c r="D27" s="54" t="str">
        <f>+IF(LEN('OSNOVNA PLAČA'!C21)&gt;0,'OSNOVNA PLAČA'!C21,"")</f>
        <v/>
      </c>
      <c r="E27" s="55" t="str">
        <f>+IF(LEN('OSNOVNA PLAČA'!D21)&gt;0,'OSNOVNA PLAČA'!D21,"")</f>
        <v/>
      </c>
      <c r="F27" s="161">
        <f ca="1">IF(LEN(B27)&gt;0,'OBRAČUNANA OSNOVNA PLAČA'!M21,"")</f>
        <v>0</v>
      </c>
      <c r="G27" s="57"/>
      <c r="H27" s="57"/>
      <c r="I27" s="57"/>
      <c r="J27" s="57"/>
      <c r="K27" s="57"/>
      <c r="L27" s="175">
        <f t="shared" si="5"/>
        <v>0</v>
      </c>
      <c r="M27" s="176">
        <f t="shared" ca="1" si="18"/>
        <v>0</v>
      </c>
      <c r="N27" s="176">
        <f t="shared" ca="1" si="20"/>
        <v>0</v>
      </c>
      <c r="O27" s="177">
        <f t="shared" ca="1" si="6"/>
        <v>0</v>
      </c>
      <c r="P27" s="178">
        <f t="shared" ca="1" si="19"/>
        <v>0</v>
      </c>
      <c r="Q27" s="179">
        <f t="shared" ca="1" si="7"/>
        <v>0</v>
      </c>
      <c r="R27" s="179">
        <f ca="1">IF(LEN(B27)&gt;0,'8'!R27-'8'!Q27,"")</f>
        <v>0</v>
      </c>
      <c r="S27" s="180"/>
      <c r="AB27" s="243">
        <f>ROW()</f>
        <v>27</v>
      </c>
      <c r="AC27" s="116">
        <f t="shared" ca="1" si="8"/>
        <v>0</v>
      </c>
      <c r="AD27" s="116">
        <f t="shared" ca="1" si="9"/>
        <v>0</v>
      </c>
      <c r="AE27" s="117" t="str">
        <f t="shared" ca="1" si="10"/>
        <v>-</v>
      </c>
      <c r="AF27" s="116" t="str">
        <f t="shared" ca="1" si="11"/>
        <v>-</v>
      </c>
      <c r="AG27" s="117" t="str">
        <f t="shared" ca="1" si="12"/>
        <v>-</v>
      </c>
      <c r="AH27" s="116" t="str">
        <f t="shared" ca="1" si="13"/>
        <v>-</v>
      </c>
      <c r="AI27" s="116">
        <f t="shared" ca="1" si="14"/>
        <v>0</v>
      </c>
      <c r="AJ27" s="118">
        <f t="shared" ca="1" si="15"/>
        <v>0</v>
      </c>
      <c r="AK27" s="116">
        <f t="shared" ca="1" si="16"/>
        <v>0</v>
      </c>
      <c r="AL27" s="116">
        <f t="shared" ca="1" si="17"/>
        <v>0</v>
      </c>
    </row>
    <row r="28" spans="1:47" ht="27" customHeight="1" x14ac:dyDescent="0.2">
      <c r="A28" s="53">
        <f>'OSNOVNA PLAČA'!A22</f>
        <v>13</v>
      </c>
      <c r="B28" s="362" t="str">
        <f t="shared" ca="1" si="4"/>
        <v>A13</v>
      </c>
      <c r="C28" s="362"/>
      <c r="D28" s="54" t="str">
        <f>+IF(LEN('OSNOVNA PLAČA'!C22)&gt;0,'OSNOVNA PLAČA'!C22,"")</f>
        <v/>
      </c>
      <c r="E28" s="55" t="str">
        <f>+IF(LEN('OSNOVNA PLAČA'!D22)&gt;0,'OSNOVNA PLAČA'!D22,"")</f>
        <v/>
      </c>
      <c r="F28" s="161">
        <f ca="1">IF(LEN(B28)&gt;0,'OBRAČUNANA OSNOVNA PLAČA'!M22,"")</f>
        <v>0</v>
      </c>
      <c r="G28" s="57"/>
      <c r="H28" s="57"/>
      <c r="I28" s="57"/>
      <c r="J28" s="57"/>
      <c r="K28" s="57"/>
      <c r="L28" s="175">
        <f t="shared" si="5"/>
        <v>0</v>
      </c>
      <c r="M28" s="176">
        <f t="shared" ca="1" si="18"/>
        <v>0</v>
      </c>
      <c r="N28" s="176">
        <f t="shared" ca="1" si="20"/>
        <v>0</v>
      </c>
      <c r="O28" s="177">
        <f t="shared" ca="1" si="6"/>
        <v>0</v>
      </c>
      <c r="P28" s="178">
        <f t="shared" ca="1" si="19"/>
        <v>0</v>
      </c>
      <c r="Q28" s="179">
        <f t="shared" ca="1" si="7"/>
        <v>0</v>
      </c>
      <c r="R28" s="179">
        <f ca="1">IF(LEN(B28)&gt;0,'8'!R28-'8'!Q28,"")</f>
        <v>0</v>
      </c>
      <c r="S28" s="180"/>
      <c r="AB28" s="243">
        <f>ROW()</f>
        <v>28</v>
      </c>
      <c r="AC28" s="116">
        <f t="shared" ca="1" si="8"/>
        <v>0</v>
      </c>
      <c r="AD28" s="116">
        <f t="shared" ca="1" si="9"/>
        <v>0</v>
      </c>
      <c r="AE28" s="117" t="str">
        <f t="shared" ca="1" si="10"/>
        <v>-</v>
      </c>
      <c r="AF28" s="116" t="str">
        <f t="shared" ca="1" si="11"/>
        <v>-</v>
      </c>
      <c r="AG28" s="117" t="str">
        <f t="shared" ca="1" si="12"/>
        <v>-</v>
      </c>
      <c r="AH28" s="116" t="str">
        <f t="shared" ca="1" si="13"/>
        <v>-</v>
      </c>
      <c r="AI28" s="116">
        <f t="shared" ca="1" si="14"/>
        <v>0</v>
      </c>
      <c r="AJ28" s="118">
        <f t="shared" ca="1" si="15"/>
        <v>0</v>
      </c>
      <c r="AK28" s="116">
        <f t="shared" ca="1" si="16"/>
        <v>0</v>
      </c>
      <c r="AL28" s="116">
        <f t="shared" ca="1" si="17"/>
        <v>0</v>
      </c>
    </row>
    <row r="29" spans="1:47" ht="27" customHeight="1" x14ac:dyDescent="0.2">
      <c r="A29" s="53">
        <f>'OSNOVNA PLAČA'!A23</f>
        <v>14</v>
      </c>
      <c r="B29" s="362" t="str">
        <f t="shared" ca="1" si="4"/>
        <v>A14</v>
      </c>
      <c r="C29" s="362"/>
      <c r="D29" s="54" t="str">
        <f>+IF(LEN('OSNOVNA PLAČA'!C23)&gt;0,'OSNOVNA PLAČA'!C23,"")</f>
        <v/>
      </c>
      <c r="E29" s="55" t="str">
        <f>+IF(LEN('OSNOVNA PLAČA'!D23)&gt;0,'OSNOVNA PLAČA'!D23,"")</f>
        <v/>
      </c>
      <c r="F29" s="161">
        <f ca="1">IF(LEN(B29)&gt;0,'OBRAČUNANA OSNOVNA PLAČA'!M23,"")</f>
        <v>0</v>
      </c>
      <c r="G29" s="57"/>
      <c r="H29" s="57"/>
      <c r="I29" s="57"/>
      <c r="J29" s="57"/>
      <c r="K29" s="57"/>
      <c r="L29" s="175">
        <f t="shared" si="5"/>
        <v>0</v>
      </c>
      <c r="M29" s="176">
        <f t="shared" ca="1" si="18"/>
        <v>0</v>
      </c>
      <c r="N29" s="176">
        <f t="shared" ca="1" si="20"/>
        <v>0</v>
      </c>
      <c r="O29" s="177">
        <f t="shared" ca="1" si="6"/>
        <v>0</v>
      </c>
      <c r="P29" s="178">
        <f t="shared" ca="1" si="19"/>
        <v>0</v>
      </c>
      <c r="Q29" s="179">
        <f t="shared" ca="1" si="7"/>
        <v>0</v>
      </c>
      <c r="R29" s="179">
        <f ca="1">IF(LEN(B29)&gt;0,'8'!R29-'8'!Q29,"")</f>
        <v>0</v>
      </c>
      <c r="S29" s="180"/>
      <c r="AB29" s="243">
        <f>ROW()</f>
        <v>29</v>
      </c>
      <c r="AC29" s="116">
        <f t="shared" ca="1" si="8"/>
        <v>0</v>
      </c>
      <c r="AD29" s="116">
        <f t="shared" ca="1" si="9"/>
        <v>0</v>
      </c>
      <c r="AE29" s="117" t="str">
        <f t="shared" ca="1" si="10"/>
        <v>-</v>
      </c>
      <c r="AF29" s="116" t="str">
        <f t="shared" ca="1" si="11"/>
        <v>-</v>
      </c>
      <c r="AG29" s="117" t="str">
        <f t="shared" ca="1" si="12"/>
        <v>-</v>
      </c>
      <c r="AH29" s="116" t="str">
        <f t="shared" ca="1" si="13"/>
        <v>-</v>
      </c>
      <c r="AI29" s="116">
        <f t="shared" ca="1" si="14"/>
        <v>0</v>
      </c>
      <c r="AJ29" s="118">
        <f t="shared" ca="1" si="15"/>
        <v>0</v>
      </c>
      <c r="AK29" s="116">
        <f t="shared" ca="1" si="16"/>
        <v>0</v>
      </c>
      <c r="AL29" s="116">
        <f t="shared" ca="1" si="17"/>
        <v>0</v>
      </c>
    </row>
    <row r="30" spans="1:47" ht="27" customHeight="1" x14ac:dyDescent="0.2">
      <c r="A30" s="53">
        <f>'OSNOVNA PLAČA'!A24</f>
        <v>15</v>
      </c>
      <c r="B30" s="362" t="str">
        <f t="shared" ca="1" si="4"/>
        <v>A15</v>
      </c>
      <c r="C30" s="362"/>
      <c r="D30" s="54" t="str">
        <f>+IF(LEN('OSNOVNA PLAČA'!C24)&gt;0,'OSNOVNA PLAČA'!C24,"")</f>
        <v/>
      </c>
      <c r="E30" s="55" t="str">
        <f>+IF(LEN('OSNOVNA PLAČA'!D24)&gt;0,'OSNOVNA PLAČA'!D24,"")</f>
        <v/>
      </c>
      <c r="F30" s="161">
        <f ca="1">IF(LEN(B30)&gt;0,'OBRAČUNANA OSNOVNA PLAČA'!M24,"")</f>
        <v>0</v>
      </c>
      <c r="G30" s="57"/>
      <c r="H30" s="57"/>
      <c r="I30" s="57"/>
      <c r="J30" s="57"/>
      <c r="K30" s="57"/>
      <c r="L30" s="175">
        <f t="shared" si="5"/>
        <v>0</v>
      </c>
      <c r="M30" s="176">
        <f t="shared" ca="1" si="18"/>
        <v>0</v>
      </c>
      <c r="N30" s="176">
        <f t="shared" ca="1" si="20"/>
        <v>0</v>
      </c>
      <c r="O30" s="177">
        <f t="shared" ca="1" si="6"/>
        <v>0</v>
      </c>
      <c r="P30" s="178">
        <f t="shared" ca="1" si="19"/>
        <v>0</v>
      </c>
      <c r="Q30" s="179">
        <f t="shared" ca="1" si="7"/>
        <v>0</v>
      </c>
      <c r="R30" s="179">
        <f ca="1">IF(LEN(B30)&gt;0,'8'!R30-'8'!Q30,"")</f>
        <v>0</v>
      </c>
      <c r="S30" s="180"/>
      <c r="AB30" s="243">
        <f>ROW()</f>
        <v>30</v>
      </c>
      <c r="AC30" s="116">
        <f t="shared" ca="1" si="8"/>
        <v>0</v>
      </c>
      <c r="AD30" s="116">
        <f t="shared" ca="1" si="9"/>
        <v>0</v>
      </c>
      <c r="AE30" s="117" t="str">
        <f t="shared" ca="1" si="10"/>
        <v>-</v>
      </c>
      <c r="AF30" s="116" t="str">
        <f t="shared" ca="1" si="11"/>
        <v>-</v>
      </c>
      <c r="AG30" s="117" t="str">
        <f t="shared" ca="1" si="12"/>
        <v>-</v>
      </c>
      <c r="AH30" s="116" t="str">
        <f t="shared" ca="1" si="13"/>
        <v>-</v>
      </c>
      <c r="AI30" s="116">
        <f t="shared" ca="1" si="14"/>
        <v>0</v>
      </c>
      <c r="AJ30" s="118">
        <f t="shared" ca="1" si="15"/>
        <v>0</v>
      </c>
      <c r="AK30" s="116">
        <f t="shared" ca="1" si="16"/>
        <v>0</v>
      </c>
      <c r="AL30" s="116">
        <f t="shared" ca="1" si="17"/>
        <v>0</v>
      </c>
    </row>
    <row r="31" spans="1:47" ht="27" customHeight="1" x14ac:dyDescent="0.2">
      <c r="A31" s="53">
        <f>'OSNOVNA PLAČA'!A25</f>
        <v>16</v>
      </c>
      <c r="B31" s="362" t="str">
        <f t="shared" ca="1" si="4"/>
        <v>A16</v>
      </c>
      <c r="C31" s="362"/>
      <c r="D31" s="54" t="str">
        <f>+IF(LEN('OSNOVNA PLAČA'!C25)&gt;0,'OSNOVNA PLAČA'!C25,"")</f>
        <v/>
      </c>
      <c r="E31" s="55" t="str">
        <f>+IF(LEN('OSNOVNA PLAČA'!D25)&gt;0,'OSNOVNA PLAČA'!D25,"")</f>
        <v/>
      </c>
      <c r="F31" s="161">
        <f ca="1">IF(LEN(B31)&gt;0,'OBRAČUNANA OSNOVNA PLAČA'!M25,"")</f>
        <v>0</v>
      </c>
      <c r="G31" s="57"/>
      <c r="H31" s="57"/>
      <c r="I31" s="57"/>
      <c r="J31" s="57"/>
      <c r="K31" s="57"/>
      <c r="L31" s="175">
        <f t="shared" si="5"/>
        <v>0</v>
      </c>
      <c r="M31" s="176">
        <f t="shared" ca="1" si="18"/>
        <v>0</v>
      </c>
      <c r="N31" s="176">
        <f t="shared" ca="1" si="20"/>
        <v>0</v>
      </c>
      <c r="O31" s="177">
        <f t="shared" ca="1" si="6"/>
        <v>0</v>
      </c>
      <c r="P31" s="178">
        <f t="shared" ca="1" si="19"/>
        <v>0</v>
      </c>
      <c r="Q31" s="179">
        <f t="shared" ca="1" si="7"/>
        <v>0</v>
      </c>
      <c r="R31" s="179">
        <f ca="1">IF(LEN(B31)&gt;0,'8'!R31-'8'!Q31,"")</f>
        <v>0</v>
      </c>
      <c r="S31" s="180"/>
      <c r="AB31" s="243">
        <f>ROW()</f>
        <v>31</v>
      </c>
      <c r="AC31" s="116">
        <f t="shared" ca="1" si="8"/>
        <v>0</v>
      </c>
      <c r="AD31" s="116">
        <f t="shared" ca="1" si="9"/>
        <v>0</v>
      </c>
      <c r="AE31" s="117" t="str">
        <f t="shared" ca="1" si="10"/>
        <v>-</v>
      </c>
      <c r="AF31" s="116" t="str">
        <f t="shared" ca="1" si="11"/>
        <v>-</v>
      </c>
      <c r="AG31" s="117" t="str">
        <f t="shared" ca="1" si="12"/>
        <v>-</v>
      </c>
      <c r="AH31" s="116" t="str">
        <f t="shared" ca="1" si="13"/>
        <v>-</v>
      </c>
      <c r="AI31" s="116">
        <f t="shared" ca="1" si="14"/>
        <v>0</v>
      </c>
      <c r="AJ31" s="118">
        <f t="shared" ca="1" si="15"/>
        <v>0</v>
      </c>
      <c r="AK31" s="116">
        <f t="shared" ca="1" si="16"/>
        <v>0</v>
      </c>
      <c r="AL31" s="116">
        <f t="shared" ca="1" si="17"/>
        <v>0</v>
      </c>
    </row>
    <row r="32" spans="1:47" ht="27" customHeight="1" x14ac:dyDescent="0.2">
      <c r="A32" s="53">
        <f>'OSNOVNA PLAČA'!A26</f>
        <v>17</v>
      </c>
      <c r="B32" s="362" t="str">
        <f t="shared" ca="1" si="4"/>
        <v>A17</v>
      </c>
      <c r="C32" s="362"/>
      <c r="D32" s="54" t="str">
        <f>+IF(LEN('OSNOVNA PLAČA'!C26)&gt;0,'OSNOVNA PLAČA'!C26,"")</f>
        <v/>
      </c>
      <c r="E32" s="55" t="str">
        <f>+IF(LEN('OSNOVNA PLAČA'!D26)&gt;0,'OSNOVNA PLAČA'!D26,"")</f>
        <v/>
      </c>
      <c r="F32" s="161">
        <f ca="1">IF(LEN(B32)&gt;0,'OBRAČUNANA OSNOVNA PLAČA'!M26,"")</f>
        <v>0</v>
      </c>
      <c r="G32" s="57"/>
      <c r="H32" s="57"/>
      <c r="I32" s="57"/>
      <c r="J32" s="57"/>
      <c r="K32" s="57"/>
      <c r="L32" s="175">
        <f t="shared" si="5"/>
        <v>0</v>
      </c>
      <c r="M32" s="176">
        <f t="shared" ca="1" si="18"/>
        <v>0</v>
      </c>
      <c r="N32" s="176">
        <f t="shared" ca="1" si="20"/>
        <v>0</v>
      </c>
      <c r="O32" s="177">
        <f t="shared" ca="1" si="6"/>
        <v>0</v>
      </c>
      <c r="P32" s="178">
        <f t="shared" ca="1" si="19"/>
        <v>0</v>
      </c>
      <c r="Q32" s="179">
        <f t="shared" ca="1" si="7"/>
        <v>0</v>
      </c>
      <c r="R32" s="179">
        <f ca="1">IF(LEN(B32)&gt;0,'8'!R32-'8'!Q32,"")</f>
        <v>0</v>
      </c>
      <c r="S32" s="180"/>
      <c r="AB32" s="243">
        <f>ROW()</f>
        <v>32</v>
      </c>
      <c r="AC32" s="116">
        <f t="shared" ca="1" si="8"/>
        <v>0</v>
      </c>
      <c r="AD32" s="116">
        <f t="shared" ca="1" si="9"/>
        <v>0</v>
      </c>
      <c r="AE32" s="117" t="str">
        <f t="shared" ca="1" si="10"/>
        <v>-</v>
      </c>
      <c r="AF32" s="116" t="str">
        <f t="shared" ca="1" si="11"/>
        <v>-</v>
      </c>
      <c r="AG32" s="117" t="str">
        <f t="shared" ca="1" si="12"/>
        <v>-</v>
      </c>
      <c r="AH32" s="116" t="str">
        <f t="shared" ca="1" si="13"/>
        <v>-</v>
      </c>
      <c r="AI32" s="116">
        <f t="shared" ca="1" si="14"/>
        <v>0</v>
      </c>
      <c r="AJ32" s="118">
        <f t="shared" ca="1" si="15"/>
        <v>0</v>
      </c>
      <c r="AK32" s="116">
        <f t="shared" ca="1" si="16"/>
        <v>0</v>
      </c>
      <c r="AL32" s="116">
        <f t="shared" ca="1" si="17"/>
        <v>0</v>
      </c>
    </row>
    <row r="33" spans="1:38" ht="27" customHeight="1" x14ac:dyDescent="0.2">
      <c r="A33" s="53">
        <f>'OSNOVNA PLAČA'!A27</f>
        <v>18</v>
      </c>
      <c r="B33" s="362" t="str">
        <f t="shared" ca="1" si="4"/>
        <v>A18</v>
      </c>
      <c r="C33" s="362"/>
      <c r="D33" s="54" t="str">
        <f>+IF(LEN('OSNOVNA PLAČA'!C27)&gt;0,'OSNOVNA PLAČA'!C27,"")</f>
        <v/>
      </c>
      <c r="E33" s="55" t="str">
        <f>+IF(LEN('OSNOVNA PLAČA'!D27)&gt;0,'OSNOVNA PLAČA'!D27,"")</f>
        <v/>
      </c>
      <c r="F33" s="161">
        <f ca="1">IF(LEN(B33)&gt;0,'OBRAČUNANA OSNOVNA PLAČA'!M27,"")</f>
        <v>0</v>
      </c>
      <c r="G33" s="57"/>
      <c r="H33" s="57"/>
      <c r="I33" s="57"/>
      <c r="J33" s="57"/>
      <c r="K33" s="57"/>
      <c r="L33" s="175">
        <f t="shared" si="5"/>
        <v>0</v>
      </c>
      <c r="M33" s="176">
        <f t="shared" ca="1" si="18"/>
        <v>0</v>
      </c>
      <c r="N33" s="176">
        <f t="shared" ca="1" si="20"/>
        <v>0</v>
      </c>
      <c r="O33" s="177">
        <f t="shared" ca="1" si="6"/>
        <v>0</v>
      </c>
      <c r="P33" s="178">
        <f t="shared" ca="1" si="19"/>
        <v>0</v>
      </c>
      <c r="Q33" s="179">
        <f t="shared" ca="1" si="7"/>
        <v>0</v>
      </c>
      <c r="R33" s="179">
        <f ca="1">IF(LEN(B33)&gt;0,'8'!R33-'8'!Q33,"")</f>
        <v>0</v>
      </c>
      <c r="S33" s="180"/>
      <c r="AB33" s="243">
        <f>ROW()</f>
        <v>33</v>
      </c>
      <c r="AC33" s="116">
        <f t="shared" ca="1" si="8"/>
        <v>0</v>
      </c>
      <c r="AD33" s="116">
        <f t="shared" ca="1" si="9"/>
        <v>0</v>
      </c>
      <c r="AE33" s="117" t="str">
        <f t="shared" ca="1" si="10"/>
        <v>-</v>
      </c>
      <c r="AF33" s="116" t="str">
        <f t="shared" ca="1" si="11"/>
        <v>-</v>
      </c>
      <c r="AG33" s="117" t="str">
        <f t="shared" ca="1" si="12"/>
        <v>-</v>
      </c>
      <c r="AH33" s="116" t="str">
        <f t="shared" ca="1" si="13"/>
        <v>-</v>
      </c>
      <c r="AI33" s="116">
        <f t="shared" ca="1" si="14"/>
        <v>0</v>
      </c>
      <c r="AJ33" s="118">
        <f t="shared" ca="1" si="15"/>
        <v>0</v>
      </c>
      <c r="AK33" s="116">
        <f t="shared" ca="1" si="16"/>
        <v>0</v>
      </c>
      <c r="AL33" s="116">
        <f t="shared" ca="1" si="17"/>
        <v>0</v>
      </c>
    </row>
    <row r="34" spans="1:38" ht="27" customHeight="1" x14ac:dyDescent="0.2">
      <c r="A34" s="53">
        <f>'OSNOVNA PLAČA'!A28</f>
        <v>19</v>
      </c>
      <c r="B34" s="362" t="str">
        <f t="shared" ca="1" si="4"/>
        <v>A19</v>
      </c>
      <c r="C34" s="362"/>
      <c r="D34" s="54" t="str">
        <f>+IF(LEN('OSNOVNA PLAČA'!C28)&gt;0,'OSNOVNA PLAČA'!C28,"")</f>
        <v/>
      </c>
      <c r="E34" s="55" t="str">
        <f>+IF(LEN('OSNOVNA PLAČA'!D28)&gt;0,'OSNOVNA PLAČA'!D28,"")</f>
        <v/>
      </c>
      <c r="F34" s="161">
        <f ca="1">IF(LEN(B34)&gt;0,'OBRAČUNANA OSNOVNA PLAČA'!M28,"")</f>
        <v>0</v>
      </c>
      <c r="G34" s="57"/>
      <c r="H34" s="57"/>
      <c r="I34" s="57"/>
      <c r="J34" s="57"/>
      <c r="K34" s="57"/>
      <c r="L34" s="175">
        <f t="shared" si="5"/>
        <v>0</v>
      </c>
      <c r="M34" s="176">
        <f t="shared" ca="1" si="18"/>
        <v>0</v>
      </c>
      <c r="N34" s="176">
        <f t="shared" ca="1" si="20"/>
        <v>0</v>
      </c>
      <c r="O34" s="177">
        <f t="shared" ca="1" si="6"/>
        <v>0</v>
      </c>
      <c r="P34" s="178">
        <f t="shared" ca="1" si="19"/>
        <v>0</v>
      </c>
      <c r="Q34" s="179">
        <f t="shared" ca="1" si="7"/>
        <v>0</v>
      </c>
      <c r="R34" s="179">
        <f ca="1">IF(LEN(B34)&gt;0,'8'!R34-'8'!Q34,"")</f>
        <v>0</v>
      </c>
      <c r="S34" s="180"/>
      <c r="AB34" s="243">
        <f>ROW()</f>
        <v>34</v>
      </c>
      <c r="AC34" s="116">
        <f t="shared" ca="1" si="8"/>
        <v>0</v>
      </c>
      <c r="AD34" s="116">
        <f t="shared" ca="1" si="9"/>
        <v>0</v>
      </c>
      <c r="AE34" s="117" t="str">
        <f t="shared" ca="1" si="10"/>
        <v>-</v>
      </c>
      <c r="AF34" s="116" t="str">
        <f t="shared" ca="1" si="11"/>
        <v>-</v>
      </c>
      <c r="AG34" s="117" t="str">
        <f t="shared" ca="1" si="12"/>
        <v>-</v>
      </c>
      <c r="AH34" s="116" t="str">
        <f t="shared" ca="1" si="13"/>
        <v>-</v>
      </c>
      <c r="AI34" s="116">
        <f t="shared" ca="1" si="14"/>
        <v>0</v>
      </c>
      <c r="AJ34" s="118">
        <f t="shared" ca="1" si="15"/>
        <v>0</v>
      </c>
      <c r="AK34" s="116">
        <f t="shared" ca="1" si="16"/>
        <v>0</v>
      </c>
      <c r="AL34" s="116">
        <f t="shared" ca="1" si="17"/>
        <v>0</v>
      </c>
    </row>
    <row r="35" spans="1:38" ht="27" customHeight="1" x14ac:dyDescent="0.2">
      <c r="A35" s="53">
        <f>'OSNOVNA PLAČA'!A29</f>
        <v>20</v>
      </c>
      <c r="B35" s="362" t="str">
        <f t="shared" ca="1" si="4"/>
        <v>A20</v>
      </c>
      <c r="C35" s="362"/>
      <c r="D35" s="54" t="str">
        <f>+IF(LEN('OSNOVNA PLAČA'!C29)&gt;0,'OSNOVNA PLAČA'!C29,"")</f>
        <v/>
      </c>
      <c r="E35" s="55" t="str">
        <f>+IF(LEN('OSNOVNA PLAČA'!D29)&gt;0,'OSNOVNA PLAČA'!D29,"")</f>
        <v/>
      </c>
      <c r="F35" s="161">
        <f ca="1">IF(LEN(B35)&gt;0,'OBRAČUNANA OSNOVNA PLAČA'!M29,"")</f>
        <v>0</v>
      </c>
      <c r="G35" s="57"/>
      <c r="H35" s="57"/>
      <c r="I35" s="57"/>
      <c r="J35" s="57"/>
      <c r="K35" s="57"/>
      <c r="L35" s="175">
        <f t="shared" si="5"/>
        <v>0</v>
      </c>
      <c r="M35" s="176">
        <f t="shared" ca="1" si="18"/>
        <v>0</v>
      </c>
      <c r="N35" s="176">
        <f t="shared" ca="1" si="20"/>
        <v>0</v>
      </c>
      <c r="O35" s="177">
        <f t="shared" ca="1" si="6"/>
        <v>0</v>
      </c>
      <c r="P35" s="178">
        <f t="shared" ca="1" si="19"/>
        <v>0</v>
      </c>
      <c r="Q35" s="179">
        <f t="shared" ca="1" si="7"/>
        <v>0</v>
      </c>
      <c r="R35" s="179">
        <f ca="1">IF(LEN(B35)&gt;0,'8'!R35-'8'!Q35,"")</f>
        <v>0</v>
      </c>
      <c r="S35" s="180"/>
      <c r="AB35" s="243">
        <f>ROW()</f>
        <v>35</v>
      </c>
      <c r="AC35" s="116">
        <f t="shared" ca="1" si="8"/>
        <v>0</v>
      </c>
      <c r="AD35" s="116">
        <f t="shared" ca="1" si="9"/>
        <v>0</v>
      </c>
      <c r="AE35" s="117" t="str">
        <f t="shared" ca="1" si="10"/>
        <v>-</v>
      </c>
      <c r="AF35" s="116" t="str">
        <f t="shared" ca="1" si="11"/>
        <v>-</v>
      </c>
      <c r="AG35" s="117" t="str">
        <f t="shared" ca="1" si="12"/>
        <v>-</v>
      </c>
      <c r="AH35" s="116" t="str">
        <f t="shared" ca="1" si="13"/>
        <v>-</v>
      </c>
      <c r="AI35" s="116">
        <f t="shared" ca="1" si="14"/>
        <v>0</v>
      </c>
      <c r="AJ35" s="118">
        <f t="shared" ca="1" si="15"/>
        <v>0</v>
      </c>
      <c r="AK35" s="116">
        <f t="shared" ca="1" si="16"/>
        <v>0</v>
      </c>
      <c r="AL35" s="116">
        <f t="shared" ca="1" si="17"/>
        <v>0</v>
      </c>
    </row>
    <row r="36" spans="1:38" ht="27" customHeight="1" x14ac:dyDescent="0.2">
      <c r="A36" s="53">
        <f>'OSNOVNA PLAČA'!A30</f>
        <v>21</v>
      </c>
      <c r="B36" s="362" t="str">
        <f t="shared" ca="1" si="4"/>
        <v>A21</v>
      </c>
      <c r="C36" s="362"/>
      <c r="D36" s="54" t="str">
        <f>+IF(LEN('OSNOVNA PLAČA'!C30)&gt;0,'OSNOVNA PLAČA'!C30,"")</f>
        <v/>
      </c>
      <c r="E36" s="55" t="str">
        <f>+IF(LEN('OSNOVNA PLAČA'!D30)&gt;0,'OSNOVNA PLAČA'!D30,"")</f>
        <v/>
      </c>
      <c r="F36" s="161">
        <f ca="1">IF(LEN(B36)&gt;0,'OBRAČUNANA OSNOVNA PLAČA'!M30,"")</f>
        <v>0</v>
      </c>
      <c r="G36" s="57"/>
      <c r="H36" s="57"/>
      <c r="I36" s="57"/>
      <c r="J36" s="57"/>
      <c r="K36" s="57"/>
      <c r="L36" s="175">
        <f t="shared" si="5"/>
        <v>0</v>
      </c>
      <c r="M36" s="176">
        <f t="shared" ca="1" si="18"/>
        <v>0</v>
      </c>
      <c r="N36" s="176">
        <f t="shared" ca="1" si="20"/>
        <v>0</v>
      </c>
      <c r="O36" s="177">
        <f t="shared" ca="1" si="6"/>
        <v>0</v>
      </c>
      <c r="P36" s="178">
        <f t="shared" ca="1" si="19"/>
        <v>0</v>
      </c>
      <c r="Q36" s="179">
        <f t="shared" ca="1" si="7"/>
        <v>0</v>
      </c>
      <c r="R36" s="179">
        <f ca="1">IF(LEN(B36)&gt;0,'8'!R36-'8'!Q36,"")</f>
        <v>0</v>
      </c>
      <c r="S36" s="180"/>
      <c r="AB36" s="243">
        <f>ROW()</f>
        <v>36</v>
      </c>
      <c r="AC36" s="116">
        <f t="shared" ca="1" si="8"/>
        <v>0</v>
      </c>
      <c r="AD36" s="116">
        <f t="shared" ca="1" si="9"/>
        <v>0</v>
      </c>
      <c r="AE36" s="117" t="str">
        <f t="shared" ca="1" si="10"/>
        <v>-</v>
      </c>
      <c r="AF36" s="116" t="str">
        <f t="shared" ca="1" si="11"/>
        <v>-</v>
      </c>
      <c r="AG36" s="117" t="str">
        <f t="shared" ca="1" si="12"/>
        <v>-</v>
      </c>
      <c r="AH36" s="116" t="str">
        <f t="shared" ca="1" si="13"/>
        <v>-</v>
      </c>
      <c r="AI36" s="116">
        <f t="shared" ca="1" si="14"/>
        <v>0</v>
      </c>
      <c r="AJ36" s="118">
        <f t="shared" ca="1" si="15"/>
        <v>0</v>
      </c>
      <c r="AK36" s="116">
        <f t="shared" ca="1" si="16"/>
        <v>0</v>
      </c>
      <c r="AL36" s="116">
        <f t="shared" ca="1" si="17"/>
        <v>0</v>
      </c>
    </row>
    <row r="37" spans="1:38" ht="27" customHeight="1" x14ac:dyDescent="0.2">
      <c r="A37" s="53">
        <f>'OSNOVNA PLAČA'!A31</f>
        <v>22</v>
      </c>
      <c r="B37" s="362" t="str">
        <f t="shared" ca="1" si="4"/>
        <v>A22</v>
      </c>
      <c r="C37" s="362"/>
      <c r="D37" s="54" t="str">
        <f>+IF(LEN('OSNOVNA PLAČA'!C31)&gt;0,'OSNOVNA PLAČA'!C31,"")</f>
        <v/>
      </c>
      <c r="E37" s="55" t="str">
        <f>+IF(LEN('OSNOVNA PLAČA'!D31)&gt;0,'OSNOVNA PLAČA'!D31,"")</f>
        <v/>
      </c>
      <c r="F37" s="161">
        <f ca="1">IF(LEN(B37)&gt;0,'OBRAČUNANA OSNOVNA PLAČA'!M31,"")</f>
        <v>0</v>
      </c>
      <c r="G37" s="57"/>
      <c r="H37" s="57"/>
      <c r="I37" s="57"/>
      <c r="J37" s="57"/>
      <c r="K37" s="57"/>
      <c r="L37" s="175">
        <f t="shared" si="5"/>
        <v>0</v>
      </c>
      <c r="M37" s="176">
        <f t="shared" ca="1" si="18"/>
        <v>0</v>
      </c>
      <c r="N37" s="176">
        <f t="shared" ca="1" si="20"/>
        <v>0</v>
      </c>
      <c r="O37" s="177">
        <f t="shared" ca="1" si="6"/>
        <v>0</v>
      </c>
      <c r="P37" s="178">
        <f t="shared" ca="1" si="19"/>
        <v>0</v>
      </c>
      <c r="Q37" s="179">
        <f t="shared" ca="1" si="7"/>
        <v>0</v>
      </c>
      <c r="R37" s="179">
        <f ca="1">IF(LEN(B37)&gt;0,'8'!R37-'8'!Q37,"")</f>
        <v>0</v>
      </c>
      <c r="S37" s="180"/>
      <c r="AB37" s="243">
        <f>ROW()</f>
        <v>37</v>
      </c>
      <c r="AC37" s="116">
        <f t="shared" ca="1" si="8"/>
        <v>0</v>
      </c>
      <c r="AD37" s="116">
        <f t="shared" ca="1" si="9"/>
        <v>0</v>
      </c>
      <c r="AE37" s="117" t="str">
        <f t="shared" ca="1" si="10"/>
        <v>-</v>
      </c>
      <c r="AF37" s="116" t="str">
        <f t="shared" ca="1" si="11"/>
        <v>-</v>
      </c>
      <c r="AG37" s="117" t="str">
        <f t="shared" ca="1" si="12"/>
        <v>-</v>
      </c>
      <c r="AH37" s="116" t="str">
        <f t="shared" ca="1" si="13"/>
        <v>-</v>
      </c>
      <c r="AI37" s="116">
        <f t="shared" ca="1" si="14"/>
        <v>0</v>
      </c>
      <c r="AJ37" s="118">
        <f t="shared" ca="1" si="15"/>
        <v>0</v>
      </c>
      <c r="AK37" s="116">
        <f t="shared" ca="1" si="16"/>
        <v>0</v>
      </c>
      <c r="AL37" s="116">
        <f t="shared" ca="1" si="17"/>
        <v>0</v>
      </c>
    </row>
    <row r="38" spans="1:38" ht="27" customHeight="1" x14ac:dyDescent="0.2">
      <c r="A38" s="53">
        <f>'OSNOVNA PLAČA'!A32</f>
        <v>23</v>
      </c>
      <c r="B38" s="362" t="str">
        <f t="shared" ca="1" si="4"/>
        <v>A23</v>
      </c>
      <c r="C38" s="362"/>
      <c r="D38" s="54" t="str">
        <f>+IF(LEN('OSNOVNA PLAČA'!C32)&gt;0,'OSNOVNA PLAČA'!C32,"")</f>
        <v/>
      </c>
      <c r="E38" s="55" t="str">
        <f>+IF(LEN('OSNOVNA PLAČA'!D32)&gt;0,'OSNOVNA PLAČA'!D32,"")</f>
        <v/>
      </c>
      <c r="F38" s="161">
        <f ca="1">IF(LEN(B38)&gt;0,'OBRAČUNANA OSNOVNA PLAČA'!M32,"")</f>
        <v>0</v>
      </c>
      <c r="G38" s="57"/>
      <c r="H38" s="57"/>
      <c r="I38" s="57"/>
      <c r="J38" s="57"/>
      <c r="K38" s="57"/>
      <c r="L38" s="175">
        <f t="shared" si="5"/>
        <v>0</v>
      </c>
      <c r="M38" s="176">
        <f t="shared" ca="1" si="18"/>
        <v>0</v>
      </c>
      <c r="N38" s="176">
        <f t="shared" ca="1" si="20"/>
        <v>0</v>
      </c>
      <c r="O38" s="177">
        <f t="shared" ca="1" si="6"/>
        <v>0</v>
      </c>
      <c r="P38" s="178">
        <f t="shared" ca="1" si="19"/>
        <v>0</v>
      </c>
      <c r="Q38" s="179">
        <f t="shared" ca="1" si="7"/>
        <v>0</v>
      </c>
      <c r="R38" s="179">
        <f ca="1">IF(LEN(B38)&gt;0,'8'!R38-'8'!Q38,"")</f>
        <v>0</v>
      </c>
      <c r="S38" s="180"/>
      <c r="AB38" s="243">
        <f>ROW()</f>
        <v>38</v>
      </c>
      <c r="AC38" s="116">
        <f t="shared" ca="1" si="8"/>
        <v>0</v>
      </c>
      <c r="AD38" s="116">
        <f t="shared" ca="1" si="9"/>
        <v>0</v>
      </c>
      <c r="AE38" s="117" t="str">
        <f t="shared" ca="1" si="10"/>
        <v>-</v>
      </c>
      <c r="AF38" s="116" t="str">
        <f t="shared" ca="1" si="11"/>
        <v>-</v>
      </c>
      <c r="AG38" s="117" t="str">
        <f t="shared" ca="1" si="12"/>
        <v>-</v>
      </c>
      <c r="AH38" s="116" t="str">
        <f t="shared" ca="1" si="13"/>
        <v>-</v>
      </c>
      <c r="AI38" s="116">
        <f t="shared" ca="1" si="14"/>
        <v>0</v>
      </c>
      <c r="AJ38" s="118">
        <f t="shared" ca="1" si="15"/>
        <v>0</v>
      </c>
      <c r="AK38" s="116">
        <f t="shared" ca="1" si="16"/>
        <v>0</v>
      </c>
      <c r="AL38" s="116">
        <f t="shared" ca="1" si="17"/>
        <v>0</v>
      </c>
    </row>
    <row r="39" spans="1:38" ht="27" customHeight="1" x14ac:dyDescent="0.2">
      <c r="A39" s="53">
        <f>'OSNOVNA PLAČA'!A33</f>
        <v>24</v>
      </c>
      <c r="B39" s="362" t="str">
        <f t="shared" ca="1" si="4"/>
        <v>A24</v>
      </c>
      <c r="C39" s="362"/>
      <c r="D39" s="54" t="str">
        <f>+IF(LEN('OSNOVNA PLAČA'!C33)&gt;0,'OSNOVNA PLAČA'!C33,"")</f>
        <v/>
      </c>
      <c r="E39" s="55" t="str">
        <f>+IF(LEN('OSNOVNA PLAČA'!D33)&gt;0,'OSNOVNA PLAČA'!D33,"")</f>
        <v/>
      </c>
      <c r="F39" s="161">
        <f ca="1">IF(LEN(B39)&gt;0,'OBRAČUNANA OSNOVNA PLAČA'!M33,"")</f>
        <v>0</v>
      </c>
      <c r="G39" s="57"/>
      <c r="H39" s="57"/>
      <c r="I39" s="57"/>
      <c r="J39" s="57"/>
      <c r="K39" s="57"/>
      <c r="L39" s="175">
        <f t="shared" si="5"/>
        <v>0</v>
      </c>
      <c r="M39" s="176">
        <f t="shared" ca="1" si="18"/>
        <v>0</v>
      </c>
      <c r="N39" s="176">
        <f t="shared" ca="1" si="20"/>
        <v>0</v>
      </c>
      <c r="O39" s="177">
        <f t="shared" ca="1" si="6"/>
        <v>0</v>
      </c>
      <c r="P39" s="178">
        <f t="shared" ca="1" si="19"/>
        <v>0</v>
      </c>
      <c r="Q39" s="179">
        <f t="shared" ca="1" si="7"/>
        <v>0</v>
      </c>
      <c r="R39" s="179">
        <f ca="1">IF(LEN(B39)&gt;0,'8'!R39-'8'!Q39,"")</f>
        <v>0</v>
      </c>
      <c r="S39" s="180"/>
      <c r="AB39" s="243">
        <f>ROW()</f>
        <v>39</v>
      </c>
      <c r="AC39" s="116">
        <f t="shared" ca="1" si="8"/>
        <v>0</v>
      </c>
      <c r="AD39" s="116">
        <f t="shared" ca="1" si="9"/>
        <v>0</v>
      </c>
      <c r="AE39" s="117" t="str">
        <f t="shared" ca="1" si="10"/>
        <v>-</v>
      </c>
      <c r="AF39" s="116" t="str">
        <f t="shared" ca="1" si="11"/>
        <v>-</v>
      </c>
      <c r="AG39" s="117" t="str">
        <f t="shared" ca="1" si="12"/>
        <v>-</v>
      </c>
      <c r="AH39" s="116" t="str">
        <f t="shared" ca="1" si="13"/>
        <v>-</v>
      </c>
      <c r="AI39" s="116">
        <f t="shared" ca="1" si="14"/>
        <v>0</v>
      </c>
      <c r="AJ39" s="118">
        <f t="shared" ca="1" si="15"/>
        <v>0</v>
      </c>
      <c r="AK39" s="116">
        <f t="shared" ca="1" si="16"/>
        <v>0</v>
      </c>
      <c r="AL39" s="116">
        <f t="shared" ca="1" si="17"/>
        <v>0</v>
      </c>
    </row>
    <row r="40" spans="1:38" ht="27" customHeight="1" x14ac:dyDescent="0.2">
      <c r="A40" s="53">
        <f>'OSNOVNA PLAČA'!A34</f>
        <v>25</v>
      </c>
      <c r="B40" s="362" t="str">
        <f t="shared" ca="1" si="4"/>
        <v>A25</v>
      </c>
      <c r="C40" s="362"/>
      <c r="D40" s="54" t="str">
        <f>+IF(LEN('OSNOVNA PLAČA'!C34)&gt;0,'OSNOVNA PLAČA'!C34,"")</f>
        <v/>
      </c>
      <c r="E40" s="55" t="str">
        <f>+IF(LEN('OSNOVNA PLAČA'!D34)&gt;0,'OSNOVNA PLAČA'!D34,"")</f>
        <v/>
      </c>
      <c r="F40" s="161">
        <f ca="1">IF(LEN(B40)&gt;0,'OBRAČUNANA OSNOVNA PLAČA'!M34,"")</f>
        <v>0</v>
      </c>
      <c r="G40" s="57"/>
      <c r="H40" s="57"/>
      <c r="I40" s="57"/>
      <c r="J40" s="57"/>
      <c r="K40" s="57"/>
      <c r="L40" s="175">
        <f t="shared" si="5"/>
        <v>0</v>
      </c>
      <c r="M40" s="176">
        <f t="shared" ca="1" si="18"/>
        <v>0</v>
      </c>
      <c r="N40" s="176">
        <f t="shared" ca="1" si="20"/>
        <v>0</v>
      </c>
      <c r="O40" s="177">
        <f t="shared" ca="1" si="6"/>
        <v>0</v>
      </c>
      <c r="P40" s="178">
        <f t="shared" ca="1" si="19"/>
        <v>0</v>
      </c>
      <c r="Q40" s="179">
        <f t="shared" ca="1" si="7"/>
        <v>0</v>
      </c>
      <c r="R40" s="179">
        <f ca="1">IF(LEN(B40)&gt;0,'8'!R40-'8'!Q40,"")</f>
        <v>0</v>
      </c>
      <c r="S40" s="180"/>
      <c r="AB40" s="243">
        <f>ROW()</f>
        <v>40</v>
      </c>
      <c r="AC40" s="116">
        <f t="shared" ca="1" si="8"/>
        <v>0</v>
      </c>
      <c r="AD40" s="116">
        <f t="shared" ca="1" si="9"/>
        <v>0</v>
      </c>
      <c r="AE40" s="117" t="str">
        <f t="shared" ca="1" si="10"/>
        <v>-</v>
      </c>
      <c r="AF40" s="116" t="str">
        <f t="shared" ca="1" si="11"/>
        <v>-</v>
      </c>
      <c r="AG40" s="117" t="str">
        <f t="shared" ca="1" si="12"/>
        <v>-</v>
      </c>
      <c r="AH40" s="116" t="str">
        <f t="shared" ca="1" si="13"/>
        <v>-</v>
      </c>
      <c r="AI40" s="116">
        <f t="shared" ca="1" si="14"/>
        <v>0</v>
      </c>
      <c r="AJ40" s="118">
        <f t="shared" ca="1" si="15"/>
        <v>0</v>
      </c>
      <c r="AK40" s="116">
        <f t="shared" ca="1" si="16"/>
        <v>0</v>
      </c>
      <c r="AL40" s="116">
        <f t="shared" ca="1" si="17"/>
        <v>0</v>
      </c>
    </row>
    <row r="41" spans="1:38" ht="27" customHeight="1" x14ac:dyDescent="0.2">
      <c r="A41" s="53">
        <f>'OSNOVNA PLAČA'!A35</f>
        <v>26</v>
      </c>
      <c r="B41" s="362" t="str">
        <f t="shared" ca="1" si="4"/>
        <v>A26</v>
      </c>
      <c r="C41" s="362"/>
      <c r="D41" s="54" t="str">
        <f>+IF(LEN('OSNOVNA PLAČA'!C35)&gt;0,'OSNOVNA PLAČA'!C35,"")</f>
        <v/>
      </c>
      <c r="E41" s="55" t="str">
        <f>+IF(LEN('OSNOVNA PLAČA'!D35)&gt;0,'OSNOVNA PLAČA'!D35,"")</f>
        <v/>
      </c>
      <c r="F41" s="161">
        <f ca="1">IF(LEN(B41)&gt;0,'OBRAČUNANA OSNOVNA PLAČA'!M35,"")</f>
        <v>0</v>
      </c>
      <c r="G41" s="57"/>
      <c r="H41" s="57"/>
      <c r="I41" s="57"/>
      <c r="J41" s="57"/>
      <c r="K41" s="57"/>
      <c r="L41" s="175">
        <f t="shared" si="5"/>
        <v>0</v>
      </c>
      <c r="M41" s="176">
        <f t="shared" ca="1" si="18"/>
        <v>0</v>
      </c>
      <c r="N41" s="176">
        <f t="shared" ca="1" si="20"/>
        <v>0</v>
      </c>
      <c r="O41" s="177">
        <f t="shared" ca="1" si="6"/>
        <v>0</v>
      </c>
      <c r="P41" s="178">
        <f t="shared" ca="1" si="19"/>
        <v>0</v>
      </c>
      <c r="Q41" s="179">
        <f t="shared" ca="1" si="7"/>
        <v>0</v>
      </c>
      <c r="R41" s="179">
        <f ca="1">IF(LEN(B41)&gt;0,'8'!R41-'8'!Q41,"")</f>
        <v>0</v>
      </c>
      <c r="S41" s="180"/>
      <c r="AB41" s="243">
        <f>ROW()</f>
        <v>41</v>
      </c>
      <c r="AC41" s="116">
        <f t="shared" ca="1" si="8"/>
        <v>0</v>
      </c>
      <c r="AD41" s="116">
        <f t="shared" ca="1" si="9"/>
        <v>0</v>
      </c>
      <c r="AE41" s="117" t="str">
        <f t="shared" ca="1" si="10"/>
        <v>-</v>
      </c>
      <c r="AF41" s="116" t="str">
        <f t="shared" ca="1" si="11"/>
        <v>-</v>
      </c>
      <c r="AG41" s="117" t="str">
        <f t="shared" ca="1" si="12"/>
        <v>-</v>
      </c>
      <c r="AH41" s="116" t="str">
        <f t="shared" ca="1" si="13"/>
        <v>-</v>
      </c>
      <c r="AI41" s="116">
        <f t="shared" ca="1" si="14"/>
        <v>0</v>
      </c>
      <c r="AJ41" s="118">
        <f t="shared" ca="1" si="15"/>
        <v>0</v>
      </c>
      <c r="AK41" s="116">
        <f t="shared" ca="1" si="16"/>
        <v>0</v>
      </c>
      <c r="AL41" s="116">
        <f t="shared" ca="1" si="17"/>
        <v>0</v>
      </c>
    </row>
    <row r="42" spans="1:38" ht="27" customHeight="1" x14ac:dyDescent="0.2">
      <c r="A42" s="53">
        <f>'OSNOVNA PLAČA'!A36</f>
        <v>27</v>
      </c>
      <c r="B42" s="362" t="str">
        <f t="shared" ca="1" si="4"/>
        <v>A27</v>
      </c>
      <c r="C42" s="362"/>
      <c r="D42" s="54" t="str">
        <f>+IF(LEN('OSNOVNA PLAČA'!C36)&gt;0,'OSNOVNA PLAČA'!C36,"")</f>
        <v/>
      </c>
      <c r="E42" s="55" t="str">
        <f>+IF(LEN('OSNOVNA PLAČA'!D36)&gt;0,'OSNOVNA PLAČA'!D36,"")</f>
        <v/>
      </c>
      <c r="F42" s="161">
        <f ca="1">IF(LEN(B42)&gt;0,'OBRAČUNANA OSNOVNA PLAČA'!M36,"")</f>
        <v>0</v>
      </c>
      <c r="G42" s="57"/>
      <c r="H42" s="57"/>
      <c r="I42" s="57"/>
      <c r="J42" s="57"/>
      <c r="K42" s="57"/>
      <c r="L42" s="175">
        <f t="shared" si="5"/>
        <v>0</v>
      </c>
      <c r="M42" s="176">
        <f t="shared" ca="1" si="18"/>
        <v>0</v>
      </c>
      <c r="N42" s="176">
        <f t="shared" ca="1" si="20"/>
        <v>0</v>
      </c>
      <c r="O42" s="177">
        <f t="shared" ca="1" si="6"/>
        <v>0</v>
      </c>
      <c r="P42" s="178">
        <f t="shared" ca="1" si="19"/>
        <v>0</v>
      </c>
      <c r="Q42" s="179">
        <f t="shared" ca="1" si="7"/>
        <v>0</v>
      </c>
      <c r="R42" s="179">
        <f ca="1">IF(LEN(B42)&gt;0,'8'!R42-'8'!Q42,"")</f>
        <v>0</v>
      </c>
      <c r="S42" s="180"/>
      <c r="AB42" s="243">
        <f>ROW()</f>
        <v>42</v>
      </c>
      <c r="AC42" s="116">
        <f t="shared" ca="1" si="8"/>
        <v>0</v>
      </c>
      <c r="AD42" s="116">
        <f t="shared" ca="1" si="9"/>
        <v>0</v>
      </c>
      <c r="AE42" s="117" t="str">
        <f t="shared" ca="1" si="10"/>
        <v>-</v>
      </c>
      <c r="AF42" s="116" t="str">
        <f t="shared" ca="1" si="11"/>
        <v>-</v>
      </c>
      <c r="AG42" s="117" t="str">
        <f t="shared" ca="1" si="12"/>
        <v>-</v>
      </c>
      <c r="AH42" s="116" t="str">
        <f t="shared" ca="1" si="13"/>
        <v>-</v>
      </c>
      <c r="AI42" s="116">
        <f t="shared" ca="1" si="14"/>
        <v>0</v>
      </c>
      <c r="AJ42" s="118">
        <f t="shared" ca="1" si="15"/>
        <v>0</v>
      </c>
      <c r="AK42" s="116">
        <f t="shared" ca="1" si="16"/>
        <v>0</v>
      </c>
      <c r="AL42" s="116">
        <f t="shared" ca="1" si="17"/>
        <v>0</v>
      </c>
    </row>
    <row r="43" spans="1:38" ht="27" customHeight="1" x14ac:dyDescent="0.2">
      <c r="A43" s="53">
        <f>'OSNOVNA PLAČA'!A37</f>
        <v>28</v>
      </c>
      <c r="B43" s="362" t="str">
        <f t="shared" ca="1" si="4"/>
        <v>A28</v>
      </c>
      <c r="C43" s="362"/>
      <c r="D43" s="54" t="str">
        <f>+IF(LEN('OSNOVNA PLAČA'!C37)&gt;0,'OSNOVNA PLAČA'!C37,"")</f>
        <v/>
      </c>
      <c r="E43" s="55" t="str">
        <f>+IF(LEN('OSNOVNA PLAČA'!D37)&gt;0,'OSNOVNA PLAČA'!D37,"")</f>
        <v/>
      </c>
      <c r="F43" s="161">
        <f ca="1">IF(LEN(B43)&gt;0,'OBRAČUNANA OSNOVNA PLAČA'!M37,"")</f>
        <v>0</v>
      </c>
      <c r="G43" s="57"/>
      <c r="H43" s="57"/>
      <c r="I43" s="57"/>
      <c r="J43" s="57"/>
      <c r="K43" s="57"/>
      <c r="L43" s="175">
        <f t="shared" si="5"/>
        <v>0</v>
      </c>
      <c r="M43" s="176">
        <f t="shared" ca="1" si="18"/>
        <v>0</v>
      </c>
      <c r="N43" s="176">
        <f t="shared" ca="1" si="20"/>
        <v>0</v>
      </c>
      <c r="O43" s="177">
        <f t="shared" ca="1" si="6"/>
        <v>0</v>
      </c>
      <c r="P43" s="178">
        <f t="shared" ca="1" si="19"/>
        <v>0</v>
      </c>
      <c r="Q43" s="179">
        <f t="shared" ca="1" si="7"/>
        <v>0</v>
      </c>
      <c r="R43" s="179">
        <f ca="1">IF(LEN(B43)&gt;0,'8'!R43-'8'!Q43,"")</f>
        <v>0</v>
      </c>
      <c r="S43" s="180"/>
      <c r="AB43" s="243">
        <f>ROW()</f>
        <v>43</v>
      </c>
      <c r="AC43" s="116">
        <f t="shared" ca="1" si="8"/>
        <v>0</v>
      </c>
      <c r="AD43" s="116">
        <f t="shared" ca="1" si="9"/>
        <v>0</v>
      </c>
      <c r="AE43" s="117" t="str">
        <f t="shared" ca="1" si="10"/>
        <v>-</v>
      </c>
      <c r="AF43" s="116" t="str">
        <f t="shared" ca="1" si="11"/>
        <v>-</v>
      </c>
      <c r="AG43" s="117" t="str">
        <f t="shared" ca="1" si="12"/>
        <v>-</v>
      </c>
      <c r="AH43" s="116" t="str">
        <f t="shared" ca="1" si="13"/>
        <v>-</v>
      </c>
      <c r="AI43" s="116">
        <f t="shared" ca="1" si="14"/>
        <v>0</v>
      </c>
      <c r="AJ43" s="118">
        <f t="shared" ca="1" si="15"/>
        <v>0</v>
      </c>
      <c r="AK43" s="116">
        <f t="shared" ca="1" si="16"/>
        <v>0</v>
      </c>
      <c r="AL43" s="116">
        <f t="shared" ca="1" si="17"/>
        <v>0</v>
      </c>
    </row>
    <row r="44" spans="1:38" ht="27" customHeight="1" x14ac:dyDescent="0.2">
      <c r="A44" s="53">
        <f>'OSNOVNA PLAČA'!A38</f>
        <v>29</v>
      </c>
      <c r="B44" s="362" t="str">
        <f t="shared" ca="1" si="4"/>
        <v>A29</v>
      </c>
      <c r="C44" s="362"/>
      <c r="D44" s="54" t="str">
        <f>+IF(LEN('OSNOVNA PLAČA'!C38)&gt;0,'OSNOVNA PLAČA'!C38,"")</f>
        <v/>
      </c>
      <c r="E44" s="55" t="str">
        <f>+IF(LEN('OSNOVNA PLAČA'!D38)&gt;0,'OSNOVNA PLAČA'!D38,"")</f>
        <v/>
      </c>
      <c r="F44" s="161">
        <f ca="1">IF(LEN(B44)&gt;0,'OBRAČUNANA OSNOVNA PLAČA'!M38,"")</f>
        <v>0</v>
      </c>
      <c r="G44" s="57"/>
      <c r="H44" s="57"/>
      <c r="I44" s="57"/>
      <c r="J44" s="57"/>
      <c r="K44" s="57"/>
      <c r="L44" s="175">
        <f t="shared" si="5"/>
        <v>0</v>
      </c>
      <c r="M44" s="176">
        <f t="shared" ca="1" si="18"/>
        <v>0</v>
      </c>
      <c r="N44" s="176">
        <f t="shared" ca="1" si="20"/>
        <v>0</v>
      </c>
      <c r="O44" s="177">
        <f t="shared" ca="1" si="6"/>
        <v>0</v>
      </c>
      <c r="P44" s="178">
        <f t="shared" ca="1" si="19"/>
        <v>0</v>
      </c>
      <c r="Q44" s="179">
        <f t="shared" ca="1" si="7"/>
        <v>0</v>
      </c>
      <c r="R44" s="179">
        <f ca="1">IF(LEN(B44)&gt;0,'8'!R44-'8'!Q44,"")</f>
        <v>0</v>
      </c>
      <c r="S44" s="180"/>
      <c r="AB44" s="243">
        <f>ROW()</f>
        <v>44</v>
      </c>
      <c r="AC44" s="116">
        <f t="shared" ca="1" si="8"/>
        <v>0</v>
      </c>
      <c r="AD44" s="116">
        <f t="shared" ca="1" si="9"/>
        <v>0</v>
      </c>
      <c r="AE44" s="117" t="str">
        <f t="shared" ca="1" si="10"/>
        <v>-</v>
      </c>
      <c r="AF44" s="116" t="str">
        <f t="shared" ca="1" si="11"/>
        <v>-</v>
      </c>
      <c r="AG44" s="117" t="str">
        <f t="shared" ca="1" si="12"/>
        <v>-</v>
      </c>
      <c r="AH44" s="116" t="str">
        <f t="shared" ca="1" si="13"/>
        <v>-</v>
      </c>
      <c r="AI44" s="116">
        <f t="shared" ca="1" si="14"/>
        <v>0</v>
      </c>
      <c r="AJ44" s="118">
        <f t="shared" ca="1" si="15"/>
        <v>0</v>
      </c>
      <c r="AK44" s="116">
        <f t="shared" ca="1" si="16"/>
        <v>0</v>
      </c>
      <c r="AL44" s="116">
        <f t="shared" ca="1" si="17"/>
        <v>0</v>
      </c>
    </row>
    <row r="45" spans="1:38" ht="27" customHeight="1" x14ac:dyDescent="0.2">
      <c r="A45" s="53">
        <f>'OSNOVNA PLAČA'!A39</f>
        <v>30</v>
      </c>
      <c r="B45" s="362" t="str">
        <f t="shared" ca="1" si="4"/>
        <v>A30</v>
      </c>
      <c r="C45" s="362"/>
      <c r="D45" s="54" t="str">
        <f>+IF(LEN('OSNOVNA PLAČA'!C39)&gt;0,'OSNOVNA PLAČA'!C39,"")</f>
        <v/>
      </c>
      <c r="E45" s="55" t="str">
        <f>+IF(LEN('OSNOVNA PLAČA'!D39)&gt;0,'OSNOVNA PLAČA'!D39,"")</f>
        <v/>
      </c>
      <c r="F45" s="161">
        <f ca="1">IF(LEN(B45)&gt;0,'OBRAČUNANA OSNOVNA PLAČA'!M39,"")</f>
        <v>0</v>
      </c>
      <c r="G45" s="57"/>
      <c r="H45" s="57"/>
      <c r="I45" s="57"/>
      <c r="J45" s="57"/>
      <c r="K45" s="57"/>
      <c r="L45" s="175">
        <f t="shared" si="5"/>
        <v>0</v>
      </c>
      <c r="M45" s="176">
        <f t="shared" ca="1" si="18"/>
        <v>0</v>
      </c>
      <c r="N45" s="176">
        <f t="shared" ca="1" si="20"/>
        <v>0</v>
      </c>
      <c r="O45" s="177">
        <f t="shared" ca="1" si="6"/>
        <v>0</v>
      </c>
      <c r="P45" s="178">
        <f t="shared" ca="1" si="19"/>
        <v>0</v>
      </c>
      <c r="Q45" s="179">
        <f t="shared" ca="1" si="7"/>
        <v>0</v>
      </c>
      <c r="R45" s="179">
        <f ca="1">IF(LEN(B45)&gt;0,'8'!R45-'8'!Q45,"")</f>
        <v>0</v>
      </c>
      <c r="S45" s="180"/>
      <c r="AB45" s="243">
        <f>ROW()</f>
        <v>45</v>
      </c>
      <c r="AC45" s="116">
        <f t="shared" ca="1" si="8"/>
        <v>0</v>
      </c>
      <c r="AD45" s="116">
        <f t="shared" ca="1" si="9"/>
        <v>0</v>
      </c>
      <c r="AE45" s="117" t="str">
        <f t="shared" ca="1" si="10"/>
        <v>-</v>
      </c>
      <c r="AF45" s="116" t="str">
        <f t="shared" ca="1" si="11"/>
        <v>-</v>
      </c>
      <c r="AG45" s="117" t="str">
        <f t="shared" ca="1" si="12"/>
        <v>-</v>
      </c>
      <c r="AH45" s="116" t="str">
        <f t="shared" ca="1" si="13"/>
        <v>-</v>
      </c>
      <c r="AI45" s="116">
        <f t="shared" ca="1" si="14"/>
        <v>0</v>
      </c>
      <c r="AJ45" s="118">
        <f t="shared" ca="1" si="15"/>
        <v>0</v>
      </c>
      <c r="AK45" s="116">
        <f t="shared" ca="1" si="16"/>
        <v>0</v>
      </c>
      <c r="AL45" s="116">
        <f t="shared" ca="1" si="17"/>
        <v>0</v>
      </c>
    </row>
    <row r="46" spans="1:38" ht="27" customHeight="1" x14ac:dyDescent="0.2">
      <c r="A46" s="53">
        <f>'OSNOVNA PLAČA'!A40</f>
        <v>31</v>
      </c>
      <c r="B46" s="362" t="str">
        <f t="shared" ca="1" si="4"/>
        <v>A31</v>
      </c>
      <c r="C46" s="362"/>
      <c r="D46" s="54" t="str">
        <f>+IF(LEN('OSNOVNA PLAČA'!C40)&gt;0,'OSNOVNA PLAČA'!C40,"")</f>
        <v/>
      </c>
      <c r="E46" s="55" t="str">
        <f>+IF(LEN('OSNOVNA PLAČA'!D40)&gt;0,'OSNOVNA PLAČA'!D40,"")</f>
        <v/>
      </c>
      <c r="F46" s="161">
        <f ca="1">IF(LEN(B46)&gt;0,'OBRAČUNANA OSNOVNA PLAČA'!M40,"")</f>
        <v>0</v>
      </c>
      <c r="G46" s="57"/>
      <c r="H46" s="57"/>
      <c r="I46" s="57"/>
      <c r="J46" s="57"/>
      <c r="K46" s="57"/>
      <c r="L46" s="175">
        <f t="shared" si="5"/>
        <v>0</v>
      </c>
      <c r="M46" s="176">
        <f t="shared" ca="1" si="18"/>
        <v>0</v>
      </c>
      <c r="N46" s="176">
        <f t="shared" ca="1" si="20"/>
        <v>0</v>
      </c>
      <c r="O46" s="177">
        <f t="shared" ca="1" si="6"/>
        <v>0</v>
      </c>
      <c r="P46" s="178">
        <f t="shared" ca="1" si="19"/>
        <v>0</v>
      </c>
      <c r="Q46" s="179">
        <f t="shared" ca="1" si="7"/>
        <v>0</v>
      </c>
      <c r="R46" s="179">
        <f ca="1">IF(LEN(B46)&gt;0,'8'!R46-'8'!Q46,"")</f>
        <v>0</v>
      </c>
      <c r="S46" s="180"/>
      <c r="AB46" s="243">
        <f>ROW()</f>
        <v>46</v>
      </c>
      <c r="AC46" s="116">
        <f t="shared" ca="1" si="8"/>
        <v>0</v>
      </c>
      <c r="AD46" s="116">
        <f t="shared" ca="1" si="9"/>
        <v>0</v>
      </c>
      <c r="AE46" s="117" t="str">
        <f t="shared" ca="1" si="10"/>
        <v>-</v>
      </c>
      <c r="AF46" s="116" t="str">
        <f t="shared" ca="1" si="11"/>
        <v>-</v>
      </c>
      <c r="AG46" s="117" t="str">
        <f t="shared" ca="1" si="12"/>
        <v>-</v>
      </c>
      <c r="AH46" s="116" t="str">
        <f t="shared" ca="1" si="13"/>
        <v>-</v>
      </c>
      <c r="AI46" s="116">
        <f t="shared" ca="1" si="14"/>
        <v>0</v>
      </c>
      <c r="AJ46" s="118">
        <f t="shared" ca="1" si="15"/>
        <v>0</v>
      </c>
      <c r="AK46" s="116">
        <f t="shared" ca="1" si="16"/>
        <v>0</v>
      </c>
      <c r="AL46" s="116">
        <f t="shared" ca="1" si="17"/>
        <v>0</v>
      </c>
    </row>
    <row r="47" spans="1:38" ht="27" customHeight="1" x14ac:dyDescent="0.2">
      <c r="A47" s="53">
        <f>'OSNOVNA PLAČA'!A41</f>
        <v>32</v>
      </c>
      <c r="B47" s="362" t="str">
        <f t="shared" ca="1" si="4"/>
        <v>A32</v>
      </c>
      <c r="C47" s="362"/>
      <c r="D47" s="54" t="str">
        <f>+IF(LEN('OSNOVNA PLAČA'!C41)&gt;0,'OSNOVNA PLAČA'!C41,"")</f>
        <v/>
      </c>
      <c r="E47" s="55" t="str">
        <f>+IF(LEN('OSNOVNA PLAČA'!D41)&gt;0,'OSNOVNA PLAČA'!D41,"")</f>
        <v/>
      </c>
      <c r="F47" s="161">
        <f ca="1">IF(LEN(B47)&gt;0,'OBRAČUNANA OSNOVNA PLAČA'!M41,"")</f>
        <v>0</v>
      </c>
      <c r="G47" s="57"/>
      <c r="H47" s="57"/>
      <c r="I47" s="57"/>
      <c r="J47" s="57"/>
      <c r="K47" s="57"/>
      <c r="L47" s="175">
        <f t="shared" si="5"/>
        <v>0</v>
      </c>
      <c r="M47" s="176">
        <f t="shared" ca="1" si="18"/>
        <v>0</v>
      </c>
      <c r="N47" s="176">
        <f t="shared" ca="1" si="20"/>
        <v>0</v>
      </c>
      <c r="O47" s="177">
        <f t="shared" ca="1" si="6"/>
        <v>0</v>
      </c>
      <c r="P47" s="178">
        <f t="shared" ca="1" si="19"/>
        <v>0</v>
      </c>
      <c r="Q47" s="179">
        <f t="shared" ca="1" si="7"/>
        <v>0</v>
      </c>
      <c r="R47" s="179">
        <f ca="1">IF(LEN(B47)&gt;0,'8'!R47-'8'!Q47,"")</f>
        <v>0</v>
      </c>
      <c r="S47" s="180"/>
      <c r="AB47" s="243">
        <f>ROW()</f>
        <v>47</v>
      </c>
      <c r="AC47" s="116">
        <f t="shared" ca="1" si="8"/>
        <v>0</v>
      </c>
      <c r="AD47" s="116">
        <f t="shared" ca="1" si="9"/>
        <v>0</v>
      </c>
      <c r="AE47" s="117" t="str">
        <f t="shared" ca="1" si="10"/>
        <v>-</v>
      </c>
      <c r="AF47" s="116" t="str">
        <f t="shared" ca="1" si="11"/>
        <v>-</v>
      </c>
      <c r="AG47" s="117" t="str">
        <f t="shared" ca="1" si="12"/>
        <v>-</v>
      </c>
      <c r="AH47" s="116" t="str">
        <f t="shared" ca="1" si="13"/>
        <v>-</v>
      </c>
      <c r="AI47" s="116">
        <f t="shared" ca="1" si="14"/>
        <v>0</v>
      </c>
      <c r="AJ47" s="118">
        <f t="shared" ca="1" si="15"/>
        <v>0</v>
      </c>
      <c r="AK47" s="116">
        <f t="shared" ca="1" si="16"/>
        <v>0</v>
      </c>
      <c r="AL47" s="116">
        <f t="shared" ca="1" si="17"/>
        <v>0</v>
      </c>
    </row>
    <row r="48" spans="1:38" ht="27" customHeight="1" x14ac:dyDescent="0.2">
      <c r="A48" s="53">
        <f>'OSNOVNA PLAČA'!A42</f>
        <v>33</v>
      </c>
      <c r="B48" s="362" t="str">
        <f t="shared" ca="1" si="4"/>
        <v>A33</v>
      </c>
      <c r="C48" s="362"/>
      <c r="D48" s="54" t="str">
        <f>+IF(LEN('OSNOVNA PLAČA'!C42)&gt;0,'OSNOVNA PLAČA'!C42,"")</f>
        <v/>
      </c>
      <c r="E48" s="55" t="str">
        <f>+IF(LEN('OSNOVNA PLAČA'!D42)&gt;0,'OSNOVNA PLAČA'!D42,"")</f>
        <v/>
      </c>
      <c r="F48" s="161">
        <f ca="1">IF(LEN(B48)&gt;0,'OBRAČUNANA OSNOVNA PLAČA'!M42,"")</f>
        <v>0</v>
      </c>
      <c r="G48" s="57"/>
      <c r="H48" s="57"/>
      <c r="I48" s="57"/>
      <c r="J48" s="57"/>
      <c r="K48" s="57"/>
      <c r="L48" s="175">
        <f t="shared" si="5"/>
        <v>0</v>
      </c>
      <c r="M48" s="176">
        <f t="shared" ca="1" si="18"/>
        <v>0</v>
      </c>
      <c r="N48" s="176">
        <f t="shared" ca="1" si="20"/>
        <v>0</v>
      </c>
      <c r="O48" s="177">
        <f t="shared" ref="O48:O65" ca="1" si="21">IF(LEN(B48)&gt;0,M48*$P$67,"")</f>
        <v>0</v>
      </c>
      <c r="P48" s="178">
        <f t="shared" ca="1" si="19"/>
        <v>0</v>
      </c>
      <c r="Q48" s="179">
        <f t="shared" ca="1" si="7"/>
        <v>0</v>
      </c>
      <c r="R48" s="179">
        <f ca="1">IF(LEN(B48)&gt;0,'8'!R48-'8'!Q48,"")</f>
        <v>0</v>
      </c>
      <c r="S48" s="180"/>
      <c r="AB48" s="243">
        <f>ROW()</f>
        <v>48</v>
      </c>
      <c r="AC48" s="116">
        <f t="shared" ca="1" si="8"/>
        <v>0</v>
      </c>
      <c r="AD48" s="116">
        <f t="shared" ca="1" si="9"/>
        <v>0</v>
      </c>
      <c r="AE48" s="117" t="str">
        <f t="shared" ref="AE48:AE65" ca="1" si="22">IF(AC48&gt;=AD48,"-",$L48/(5*MAX($M$71:$M$72)))</f>
        <v>-</v>
      </c>
      <c r="AF48" s="116" t="str">
        <f t="shared" ref="AF48:AF65" ca="1" si="23">IF(AC48&gt;=AD48,"-",$L48/(5*MAX($M$71:$M$72))*AK48)</f>
        <v>-</v>
      </c>
      <c r="AG48" s="117" t="str">
        <f t="shared" ref="AG48:AG65" ca="1" si="24">IF(AE48="-","-",AE48*$AF$67)</f>
        <v>-</v>
      </c>
      <c r="AH48" s="116" t="str">
        <f t="shared" ref="AH48:AH65" ca="1" si="25">IF(AF48="-","-",AF48*$AF$67)</f>
        <v>-</v>
      </c>
      <c r="AI48" s="116">
        <f t="shared" ca="1" si="14"/>
        <v>0</v>
      </c>
      <c r="AJ48" s="118">
        <f t="shared" ca="1" si="15"/>
        <v>0</v>
      </c>
      <c r="AK48" s="116">
        <f t="shared" ca="1" si="16"/>
        <v>0</v>
      </c>
      <c r="AL48" s="116">
        <f t="shared" ca="1" si="17"/>
        <v>0</v>
      </c>
    </row>
    <row r="49" spans="1:38" ht="27" customHeight="1" x14ac:dyDescent="0.2">
      <c r="A49" s="53">
        <f>'OSNOVNA PLAČA'!A43</f>
        <v>34</v>
      </c>
      <c r="B49" s="362" t="str">
        <f t="shared" ca="1" si="4"/>
        <v>A34</v>
      </c>
      <c r="C49" s="362"/>
      <c r="D49" s="54" t="str">
        <f>+IF(LEN('OSNOVNA PLAČA'!C43)&gt;0,'OSNOVNA PLAČA'!C43,"")</f>
        <v/>
      </c>
      <c r="E49" s="55" t="str">
        <f>+IF(LEN('OSNOVNA PLAČA'!D43)&gt;0,'OSNOVNA PLAČA'!D43,"")</f>
        <v/>
      </c>
      <c r="F49" s="161">
        <f ca="1">IF(LEN(B49)&gt;0,'OBRAČUNANA OSNOVNA PLAČA'!M43,"")</f>
        <v>0</v>
      </c>
      <c r="G49" s="57"/>
      <c r="H49" s="57"/>
      <c r="I49" s="57"/>
      <c r="J49" s="57"/>
      <c r="K49" s="57"/>
      <c r="L49" s="175">
        <f t="shared" si="5"/>
        <v>0</v>
      </c>
      <c r="M49" s="176">
        <f t="shared" ca="1" si="18"/>
        <v>0</v>
      </c>
      <c r="N49" s="176">
        <f t="shared" ca="1" si="20"/>
        <v>0</v>
      </c>
      <c r="O49" s="177">
        <f t="shared" ca="1" si="21"/>
        <v>0</v>
      </c>
      <c r="P49" s="178">
        <f t="shared" ca="1" si="19"/>
        <v>0</v>
      </c>
      <c r="Q49" s="179">
        <f t="shared" ca="1" si="7"/>
        <v>0</v>
      </c>
      <c r="R49" s="179">
        <f ca="1">IF(LEN(B49)&gt;0,'8'!R49-'8'!Q49,"")</f>
        <v>0</v>
      </c>
      <c r="S49" s="180"/>
      <c r="AB49" s="243">
        <f>ROW()</f>
        <v>49</v>
      </c>
      <c r="AC49" s="116">
        <f t="shared" ca="1" si="8"/>
        <v>0</v>
      </c>
      <c r="AD49" s="116">
        <f t="shared" ca="1" si="9"/>
        <v>0</v>
      </c>
      <c r="AE49" s="117" t="str">
        <f t="shared" ca="1" si="22"/>
        <v>-</v>
      </c>
      <c r="AF49" s="116" t="str">
        <f t="shared" ca="1" si="23"/>
        <v>-</v>
      </c>
      <c r="AG49" s="117" t="str">
        <f t="shared" ca="1" si="24"/>
        <v>-</v>
      </c>
      <c r="AH49" s="116" t="str">
        <f t="shared" ca="1" si="25"/>
        <v>-</v>
      </c>
      <c r="AI49" s="116">
        <f t="shared" ca="1" si="14"/>
        <v>0</v>
      </c>
      <c r="AJ49" s="118">
        <f t="shared" ca="1" si="15"/>
        <v>0</v>
      </c>
      <c r="AK49" s="116">
        <f t="shared" ca="1" si="16"/>
        <v>0</v>
      </c>
      <c r="AL49" s="116">
        <f t="shared" ca="1" si="17"/>
        <v>0</v>
      </c>
    </row>
    <row r="50" spans="1:38" ht="27" customHeight="1" x14ac:dyDescent="0.2">
      <c r="A50" s="53">
        <f>'OSNOVNA PLAČA'!A44</f>
        <v>35</v>
      </c>
      <c r="B50" s="362" t="str">
        <f t="shared" ca="1" si="4"/>
        <v>A35</v>
      </c>
      <c r="C50" s="362"/>
      <c r="D50" s="54" t="str">
        <f>+IF(LEN('OSNOVNA PLAČA'!C44)&gt;0,'OSNOVNA PLAČA'!C44,"")</f>
        <v/>
      </c>
      <c r="E50" s="55" t="str">
        <f>+IF(LEN('OSNOVNA PLAČA'!D44)&gt;0,'OSNOVNA PLAČA'!D44,"")</f>
        <v/>
      </c>
      <c r="F50" s="161">
        <f ca="1">IF(LEN(B50)&gt;0,'OBRAČUNANA OSNOVNA PLAČA'!M44,"")</f>
        <v>0</v>
      </c>
      <c r="G50" s="57"/>
      <c r="H50" s="57"/>
      <c r="I50" s="57"/>
      <c r="J50" s="57"/>
      <c r="K50" s="57"/>
      <c r="L50" s="175">
        <f t="shared" si="5"/>
        <v>0</v>
      </c>
      <c r="M50" s="176">
        <f t="shared" ca="1" si="18"/>
        <v>0</v>
      </c>
      <c r="N50" s="176">
        <f t="shared" ca="1" si="20"/>
        <v>0</v>
      </c>
      <c r="O50" s="177">
        <f t="shared" ca="1" si="21"/>
        <v>0</v>
      </c>
      <c r="P50" s="178">
        <f t="shared" ca="1" si="19"/>
        <v>0</v>
      </c>
      <c r="Q50" s="179">
        <f t="shared" ca="1" si="7"/>
        <v>0</v>
      </c>
      <c r="R50" s="179">
        <f ca="1">IF(LEN(B50)&gt;0,'8'!R50-'8'!Q50,"")</f>
        <v>0</v>
      </c>
      <c r="S50" s="180"/>
      <c r="AB50" s="243">
        <f>ROW()</f>
        <v>50</v>
      </c>
      <c r="AC50" s="116">
        <f t="shared" ca="1" si="8"/>
        <v>0</v>
      </c>
      <c r="AD50" s="116">
        <f t="shared" ca="1" si="9"/>
        <v>0</v>
      </c>
      <c r="AE50" s="117" t="str">
        <f t="shared" ca="1" si="22"/>
        <v>-</v>
      </c>
      <c r="AF50" s="116" t="str">
        <f t="shared" ca="1" si="23"/>
        <v>-</v>
      </c>
      <c r="AG50" s="117" t="str">
        <f t="shared" ca="1" si="24"/>
        <v>-</v>
      </c>
      <c r="AH50" s="116" t="str">
        <f t="shared" ca="1" si="25"/>
        <v>-</v>
      </c>
      <c r="AI50" s="116">
        <f t="shared" ca="1" si="14"/>
        <v>0</v>
      </c>
      <c r="AJ50" s="118">
        <f t="shared" ca="1" si="15"/>
        <v>0</v>
      </c>
      <c r="AK50" s="116">
        <f t="shared" ca="1" si="16"/>
        <v>0</v>
      </c>
      <c r="AL50" s="116">
        <f t="shared" ca="1" si="17"/>
        <v>0</v>
      </c>
    </row>
    <row r="51" spans="1:38" ht="27" customHeight="1" x14ac:dyDescent="0.2">
      <c r="A51" s="53">
        <f>'OSNOVNA PLAČA'!A45</f>
        <v>36</v>
      </c>
      <c r="B51" s="362" t="str">
        <f t="shared" ca="1" si="4"/>
        <v>A36</v>
      </c>
      <c r="C51" s="362"/>
      <c r="D51" s="54" t="str">
        <f>+IF(LEN('OSNOVNA PLAČA'!C45)&gt;0,'OSNOVNA PLAČA'!C45,"")</f>
        <v/>
      </c>
      <c r="E51" s="55" t="str">
        <f>+IF(LEN('OSNOVNA PLAČA'!D45)&gt;0,'OSNOVNA PLAČA'!D45,"")</f>
        <v/>
      </c>
      <c r="F51" s="161">
        <f ca="1">IF(LEN(B51)&gt;0,'OBRAČUNANA OSNOVNA PLAČA'!M45,"")</f>
        <v>0</v>
      </c>
      <c r="G51" s="57"/>
      <c r="H51" s="57"/>
      <c r="I51" s="57"/>
      <c r="J51" s="57"/>
      <c r="K51" s="57"/>
      <c r="L51" s="175">
        <f t="shared" si="5"/>
        <v>0</v>
      </c>
      <c r="M51" s="176">
        <f t="shared" ca="1" si="18"/>
        <v>0</v>
      </c>
      <c r="N51" s="176">
        <f t="shared" ca="1" si="20"/>
        <v>0</v>
      </c>
      <c r="O51" s="177">
        <f t="shared" ca="1" si="21"/>
        <v>0</v>
      </c>
      <c r="P51" s="178">
        <f t="shared" ca="1" si="19"/>
        <v>0</v>
      </c>
      <c r="Q51" s="179">
        <f t="shared" ca="1" si="7"/>
        <v>0</v>
      </c>
      <c r="R51" s="179">
        <f ca="1">IF(LEN(B51)&gt;0,'8'!R51-'8'!Q51,"")</f>
        <v>0</v>
      </c>
      <c r="S51" s="180"/>
      <c r="AB51" s="243">
        <f>ROW()</f>
        <v>51</v>
      </c>
      <c r="AC51" s="116">
        <f t="shared" ca="1" si="8"/>
        <v>0</v>
      </c>
      <c r="AD51" s="116">
        <f t="shared" ca="1" si="9"/>
        <v>0</v>
      </c>
      <c r="AE51" s="117" t="str">
        <f t="shared" ca="1" si="22"/>
        <v>-</v>
      </c>
      <c r="AF51" s="116" t="str">
        <f t="shared" ca="1" si="23"/>
        <v>-</v>
      </c>
      <c r="AG51" s="117" t="str">
        <f t="shared" ca="1" si="24"/>
        <v>-</v>
      </c>
      <c r="AH51" s="116" t="str">
        <f t="shared" ca="1" si="25"/>
        <v>-</v>
      </c>
      <c r="AI51" s="116">
        <f t="shared" ca="1" si="14"/>
        <v>0</v>
      </c>
      <c r="AJ51" s="118">
        <f t="shared" ca="1" si="15"/>
        <v>0</v>
      </c>
      <c r="AK51" s="116">
        <f t="shared" ca="1" si="16"/>
        <v>0</v>
      </c>
      <c r="AL51" s="116">
        <f t="shared" ca="1" si="17"/>
        <v>0</v>
      </c>
    </row>
    <row r="52" spans="1:38" ht="27" customHeight="1" x14ac:dyDescent="0.2">
      <c r="A52" s="53">
        <f>'OSNOVNA PLAČA'!A46</f>
        <v>37</v>
      </c>
      <c r="B52" s="362" t="str">
        <f t="shared" ca="1" si="4"/>
        <v>A37</v>
      </c>
      <c r="C52" s="362"/>
      <c r="D52" s="54" t="str">
        <f>+IF(LEN('OSNOVNA PLAČA'!C46)&gt;0,'OSNOVNA PLAČA'!C46,"")</f>
        <v/>
      </c>
      <c r="E52" s="55" t="str">
        <f>+IF(LEN('OSNOVNA PLAČA'!D46)&gt;0,'OSNOVNA PLAČA'!D46,"")</f>
        <v/>
      </c>
      <c r="F52" s="161">
        <f ca="1">IF(LEN(B52)&gt;0,'OBRAČUNANA OSNOVNA PLAČA'!M46,"")</f>
        <v>0</v>
      </c>
      <c r="G52" s="57"/>
      <c r="H52" s="57"/>
      <c r="I52" s="57"/>
      <c r="J52" s="57"/>
      <c r="K52" s="57"/>
      <c r="L52" s="175">
        <f t="shared" si="5"/>
        <v>0</v>
      </c>
      <c r="M52" s="176">
        <f t="shared" ca="1" si="18"/>
        <v>0</v>
      </c>
      <c r="N52" s="176">
        <f t="shared" ca="1" si="20"/>
        <v>0</v>
      </c>
      <c r="O52" s="177">
        <f t="shared" ca="1" si="21"/>
        <v>0</v>
      </c>
      <c r="P52" s="178">
        <f t="shared" ca="1" si="19"/>
        <v>0</v>
      </c>
      <c r="Q52" s="179">
        <f t="shared" ca="1" si="7"/>
        <v>0</v>
      </c>
      <c r="R52" s="179">
        <f ca="1">IF(LEN(B52)&gt;0,'8'!R52-'8'!Q52,"")</f>
        <v>0</v>
      </c>
      <c r="S52" s="180"/>
      <c r="AB52" s="243">
        <f>ROW()</f>
        <v>52</v>
      </c>
      <c r="AC52" s="116">
        <f t="shared" ca="1" si="8"/>
        <v>0</v>
      </c>
      <c r="AD52" s="116">
        <f t="shared" ca="1" si="9"/>
        <v>0</v>
      </c>
      <c r="AE52" s="117" t="str">
        <f t="shared" ca="1" si="22"/>
        <v>-</v>
      </c>
      <c r="AF52" s="116" t="str">
        <f t="shared" ca="1" si="23"/>
        <v>-</v>
      </c>
      <c r="AG52" s="117" t="str">
        <f t="shared" ca="1" si="24"/>
        <v>-</v>
      </c>
      <c r="AH52" s="116" t="str">
        <f t="shared" ca="1" si="25"/>
        <v>-</v>
      </c>
      <c r="AI52" s="116">
        <f t="shared" ca="1" si="14"/>
        <v>0</v>
      </c>
      <c r="AJ52" s="118">
        <f t="shared" ca="1" si="15"/>
        <v>0</v>
      </c>
      <c r="AK52" s="116">
        <f t="shared" ca="1" si="16"/>
        <v>0</v>
      </c>
      <c r="AL52" s="116">
        <f t="shared" ca="1" si="17"/>
        <v>0</v>
      </c>
    </row>
    <row r="53" spans="1:38" ht="27" customHeight="1" x14ac:dyDescent="0.2">
      <c r="A53" s="53">
        <f>'OSNOVNA PLAČA'!A47</f>
        <v>38</v>
      </c>
      <c r="B53" s="362" t="str">
        <f t="shared" ca="1" si="4"/>
        <v>A38</v>
      </c>
      <c r="C53" s="362"/>
      <c r="D53" s="54" t="str">
        <f>+IF(LEN('OSNOVNA PLAČA'!C47)&gt;0,'OSNOVNA PLAČA'!C47,"")</f>
        <v/>
      </c>
      <c r="E53" s="55" t="str">
        <f>+IF(LEN('OSNOVNA PLAČA'!D47)&gt;0,'OSNOVNA PLAČA'!D47,"")</f>
        <v/>
      </c>
      <c r="F53" s="161">
        <f ca="1">IF(LEN(B53)&gt;0,'OBRAČUNANA OSNOVNA PLAČA'!M47,"")</f>
        <v>0</v>
      </c>
      <c r="G53" s="57"/>
      <c r="H53" s="57"/>
      <c r="I53" s="57"/>
      <c r="J53" s="57"/>
      <c r="K53" s="57"/>
      <c r="L53" s="175">
        <f t="shared" si="5"/>
        <v>0</v>
      </c>
      <c r="M53" s="176">
        <f t="shared" ca="1" si="18"/>
        <v>0</v>
      </c>
      <c r="N53" s="176">
        <f t="shared" ca="1" si="20"/>
        <v>0</v>
      </c>
      <c r="O53" s="177">
        <f t="shared" ca="1" si="21"/>
        <v>0</v>
      </c>
      <c r="P53" s="178">
        <f t="shared" ca="1" si="19"/>
        <v>0</v>
      </c>
      <c r="Q53" s="179">
        <f t="shared" ca="1" si="7"/>
        <v>0</v>
      </c>
      <c r="R53" s="179">
        <f ca="1">IF(LEN(B53)&gt;0,'8'!R53-'8'!Q53,"")</f>
        <v>0</v>
      </c>
      <c r="S53" s="180"/>
      <c r="AB53" s="243">
        <f>ROW()</f>
        <v>53</v>
      </c>
      <c r="AC53" s="116">
        <f t="shared" ca="1" si="8"/>
        <v>0</v>
      </c>
      <c r="AD53" s="116">
        <f t="shared" ca="1" si="9"/>
        <v>0</v>
      </c>
      <c r="AE53" s="117" t="str">
        <f t="shared" ca="1" si="22"/>
        <v>-</v>
      </c>
      <c r="AF53" s="116" t="str">
        <f t="shared" ca="1" si="23"/>
        <v>-</v>
      </c>
      <c r="AG53" s="117" t="str">
        <f t="shared" ca="1" si="24"/>
        <v>-</v>
      </c>
      <c r="AH53" s="116" t="str">
        <f t="shared" ca="1" si="25"/>
        <v>-</v>
      </c>
      <c r="AI53" s="116">
        <f t="shared" ca="1" si="14"/>
        <v>0</v>
      </c>
      <c r="AJ53" s="118">
        <f t="shared" ca="1" si="15"/>
        <v>0</v>
      </c>
      <c r="AK53" s="116">
        <f t="shared" ca="1" si="16"/>
        <v>0</v>
      </c>
      <c r="AL53" s="116">
        <f t="shared" ca="1" si="17"/>
        <v>0</v>
      </c>
    </row>
    <row r="54" spans="1:38" ht="27" customHeight="1" x14ac:dyDescent="0.2">
      <c r="A54" s="53">
        <f>'OSNOVNA PLAČA'!A48</f>
        <v>39</v>
      </c>
      <c r="B54" s="362" t="str">
        <f t="shared" ca="1" si="4"/>
        <v>A39</v>
      </c>
      <c r="C54" s="362"/>
      <c r="D54" s="54" t="str">
        <f>+IF(LEN('OSNOVNA PLAČA'!C48)&gt;0,'OSNOVNA PLAČA'!C48,"")</f>
        <v/>
      </c>
      <c r="E54" s="55" t="str">
        <f>+IF(LEN('OSNOVNA PLAČA'!D48)&gt;0,'OSNOVNA PLAČA'!D48,"")</f>
        <v/>
      </c>
      <c r="F54" s="161">
        <f ca="1">IF(LEN(B54)&gt;0,'OBRAČUNANA OSNOVNA PLAČA'!M48,"")</f>
        <v>0</v>
      </c>
      <c r="G54" s="57"/>
      <c r="H54" s="57"/>
      <c r="I54" s="57"/>
      <c r="J54" s="57"/>
      <c r="K54" s="57"/>
      <c r="L54" s="175">
        <f t="shared" si="5"/>
        <v>0</v>
      </c>
      <c r="M54" s="176">
        <f t="shared" ca="1" si="18"/>
        <v>0</v>
      </c>
      <c r="N54" s="176">
        <f t="shared" ca="1" si="20"/>
        <v>0</v>
      </c>
      <c r="O54" s="177">
        <f t="shared" ca="1" si="21"/>
        <v>0</v>
      </c>
      <c r="P54" s="178">
        <f t="shared" ca="1" si="19"/>
        <v>0</v>
      </c>
      <c r="Q54" s="179">
        <f t="shared" ca="1" si="7"/>
        <v>0</v>
      </c>
      <c r="R54" s="179">
        <f ca="1">IF(LEN(B54)&gt;0,'8'!R54-'8'!Q54,"")</f>
        <v>0</v>
      </c>
      <c r="S54" s="180"/>
      <c r="AB54" s="243">
        <f>ROW()</f>
        <v>54</v>
      </c>
      <c r="AC54" s="116">
        <f t="shared" ca="1" si="8"/>
        <v>0</v>
      </c>
      <c r="AD54" s="116">
        <f t="shared" ca="1" si="9"/>
        <v>0</v>
      </c>
      <c r="AE54" s="117" t="str">
        <f t="shared" ca="1" si="22"/>
        <v>-</v>
      </c>
      <c r="AF54" s="116" t="str">
        <f t="shared" ca="1" si="23"/>
        <v>-</v>
      </c>
      <c r="AG54" s="117" t="str">
        <f t="shared" ca="1" si="24"/>
        <v>-</v>
      </c>
      <c r="AH54" s="116" t="str">
        <f t="shared" ca="1" si="25"/>
        <v>-</v>
      </c>
      <c r="AI54" s="116">
        <f t="shared" ca="1" si="14"/>
        <v>0</v>
      </c>
      <c r="AJ54" s="118">
        <f t="shared" ca="1" si="15"/>
        <v>0</v>
      </c>
      <c r="AK54" s="116">
        <f t="shared" ca="1" si="16"/>
        <v>0</v>
      </c>
      <c r="AL54" s="116">
        <f t="shared" ca="1" si="17"/>
        <v>0</v>
      </c>
    </row>
    <row r="55" spans="1:38" ht="27" customHeight="1" x14ac:dyDescent="0.2">
      <c r="A55" s="53">
        <f>'OSNOVNA PLAČA'!A49</f>
        <v>40</v>
      </c>
      <c r="B55" s="362" t="str">
        <f t="shared" ca="1" si="4"/>
        <v>A40</v>
      </c>
      <c r="C55" s="362"/>
      <c r="D55" s="54" t="str">
        <f>+IF(LEN('OSNOVNA PLAČA'!C49)&gt;0,'OSNOVNA PLAČA'!C49,"")</f>
        <v/>
      </c>
      <c r="E55" s="55" t="str">
        <f>+IF(LEN('OSNOVNA PLAČA'!D49)&gt;0,'OSNOVNA PLAČA'!D49,"")</f>
        <v/>
      </c>
      <c r="F55" s="161">
        <f ca="1">IF(LEN(B55)&gt;0,'OBRAČUNANA OSNOVNA PLAČA'!M49,"")</f>
        <v>0</v>
      </c>
      <c r="G55" s="57"/>
      <c r="H55" s="57"/>
      <c r="I55" s="57"/>
      <c r="J55" s="57"/>
      <c r="K55" s="57"/>
      <c r="L55" s="175">
        <f t="shared" si="5"/>
        <v>0</v>
      </c>
      <c r="M55" s="176">
        <f t="shared" ca="1" si="18"/>
        <v>0</v>
      </c>
      <c r="N55" s="176">
        <f t="shared" ca="1" si="20"/>
        <v>0</v>
      </c>
      <c r="O55" s="177">
        <f t="shared" ca="1" si="21"/>
        <v>0</v>
      </c>
      <c r="P55" s="178">
        <f t="shared" ca="1" si="19"/>
        <v>0</v>
      </c>
      <c r="Q55" s="179">
        <f t="shared" ca="1" si="7"/>
        <v>0</v>
      </c>
      <c r="R55" s="179">
        <f ca="1">IF(LEN(B55)&gt;0,'8'!R55-'8'!Q55,"")</f>
        <v>0</v>
      </c>
      <c r="S55" s="180"/>
      <c r="AB55" s="243">
        <f>ROW()</f>
        <v>55</v>
      </c>
      <c r="AC55" s="116">
        <f t="shared" ca="1" si="8"/>
        <v>0</v>
      </c>
      <c r="AD55" s="116">
        <f t="shared" ca="1" si="9"/>
        <v>0</v>
      </c>
      <c r="AE55" s="117" t="str">
        <f t="shared" ca="1" si="22"/>
        <v>-</v>
      </c>
      <c r="AF55" s="116" t="str">
        <f t="shared" ca="1" si="23"/>
        <v>-</v>
      </c>
      <c r="AG55" s="117" t="str">
        <f t="shared" ca="1" si="24"/>
        <v>-</v>
      </c>
      <c r="AH55" s="116" t="str">
        <f t="shared" ca="1" si="25"/>
        <v>-</v>
      </c>
      <c r="AI55" s="116">
        <f t="shared" ca="1" si="14"/>
        <v>0</v>
      </c>
      <c r="AJ55" s="118">
        <f t="shared" ca="1" si="15"/>
        <v>0</v>
      </c>
      <c r="AK55" s="116">
        <f t="shared" ca="1" si="16"/>
        <v>0</v>
      </c>
      <c r="AL55" s="116">
        <f t="shared" ca="1" si="17"/>
        <v>0</v>
      </c>
    </row>
    <row r="56" spans="1:38" ht="27" customHeight="1" x14ac:dyDescent="0.2">
      <c r="A56" s="53">
        <f>'OSNOVNA PLAČA'!A50</f>
        <v>41</v>
      </c>
      <c r="B56" s="362" t="str">
        <f t="shared" ca="1" si="4"/>
        <v>A41</v>
      </c>
      <c r="C56" s="362"/>
      <c r="D56" s="54" t="str">
        <f>+IF(LEN('OSNOVNA PLAČA'!C50)&gt;0,'OSNOVNA PLAČA'!C50,"")</f>
        <v/>
      </c>
      <c r="E56" s="55" t="str">
        <f>+IF(LEN('OSNOVNA PLAČA'!D50)&gt;0,'OSNOVNA PLAČA'!D50,"")</f>
        <v/>
      </c>
      <c r="F56" s="161">
        <f ca="1">IF(LEN(B56)&gt;0,'OBRAČUNANA OSNOVNA PLAČA'!M50,"")</f>
        <v>0</v>
      </c>
      <c r="G56" s="57"/>
      <c r="H56" s="57"/>
      <c r="I56" s="57"/>
      <c r="J56" s="57"/>
      <c r="K56" s="57"/>
      <c r="L56" s="175">
        <f t="shared" si="5"/>
        <v>0</v>
      </c>
      <c r="M56" s="176">
        <f t="shared" ca="1" si="18"/>
        <v>0</v>
      </c>
      <c r="N56" s="176">
        <f t="shared" ca="1" si="20"/>
        <v>0</v>
      </c>
      <c r="O56" s="177">
        <f t="shared" ca="1" si="21"/>
        <v>0</v>
      </c>
      <c r="P56" s="178">
        <f t="shared" ca="1" si="19"/>
        <v>0</v>
      </c>
      <c r="Q56" s="179">
        <f t="shared" ca="1" si="7"/>
        <v>0</v>
      </c>
      <c r="R56" s="179">
        <f ca="1">IF(LEN(B56)&gt;0,'8'!R56-'8'!Q56,"")</f>
        <v>0</v>
      </c>
      <c r="S56" s="180"/>
      <c r="AB56" s="243">
        <f>ROW()</f>
        <v>56</v>
      </c>
      <c r="AC56" s="116">
        <f t="shared" ca="1" si="8"/>
        <v>0</v>
      </c>
      <c r="AD56" s="116">
        <f t="shared" ca="1" si="9"/>
        <v>0</v>
      </c>
      <c r="AE56" s="117" t="str">
        <f t="shared" ca="1" si="22"/>
        <v>-</v>
      </c>
      <c r="AF56" s="116" t="str">
        <f t="shared" ca="1" si="23"/>
        <v>-</v>
      </c>
      <c r="AG56" s="117" t="str">
        <f t="shared" ca="1" si="24"/>
        <v>-</v>
      </c>
      <c r="AH56" s="116" t="str">
        <f t="shared" ca="1" si="25"/>
        <v>-</v>
      </c>
      <c r="AI56" s="116">
        <f t="shared" ca="1" si="14"/>
        <v>0</v>
      </c>
      <c r="AJ56" s="118">
        <f t="shared" ca="1" si="15"/>
        <v>0</v>
      </c>
      <c r="AK56" s="116">
        <f t="shared" ca="1" si="16"/>
        <v>0</v>
      </c>
      <c r="AL56" s="116">
        <f t="shared" ca="1" si="17"/>
        <v>0</v>
      </c>
    </row>
    <row r="57" spans="1:38" ht="27" customHeight="1" x14ac:dyDescent="0.2">
      <c r="A57" s="53">
        <f>'OSNOVNA PLAČA'!A51</f>
        <v>42</v>
      </c>
      <c r="B57" s="362" t="str">
        <f t="shared" ca="1" si="4"/>
        <v>A42</v>
      </c>
      <c r="C57" s="362"/>
      <c r="D57" s="54" t="str">
        <f>+IF(LEN('OSNOVNA PLAČA'!C51)&gt;0,'OSNOVNA PLAČA'!C51,"")</f>
        <v/>
      </c>
      <c r="E57" s="55" t="str">
        <f>+IF(LEN('OSNOVNA PLAČA'!D51)&gt;0,'OSNOVNA PLAČA'!D51,"")</f>
        <v/>
      </c>
      <c r="F57" s="161">
        <f ca="1">IF(LEN(B57)&gt;0,'OBRAČUNANA OSNOVNA PLAČA'!M51,"")</f>
        <v>0</v>
      </c>
      <c r="G57" s="57"/>
      <c r="H57" s="57"/>
      <c r="I57" s="57"/>
      <c r="J57" s="57"/>
      <c r="K57" s="57"/>
      <c r="L57" s="175">
        <f t="shared" si="5"/>
        <v>0</v>
      </c>
      <c r="M57" s="176">
        <f t="shared" ca="1" si="18"/>
        <v>0</v>
      </c>
      <c r="N57" s="176">
        <f t="shared" ca="1" si="20"/>
        <v>0</v>
      </c>
      <c r="O57" s="177">
        <f t="shared" ca="1" si="21"/>
        <v>0</v>
      </c>
      <c r="P57" s="178">
        <f t="shared" ca="1" si="19"/>
        <v>0</v>
      </c>
      <c r="Q57" s="179">
        <f t="shared" ca="1" si="7"/>
        <v>0</v>
      </c>
      <c r="R57" s="179">
        <f ca="1">IF(LEN(B57)&gt;0,'8'!R57-'8'!Q57,"")</f>
        <v>0</v>
      </c>
      <c r="S57" s="180"/>
      <c r="AB57" s="243">
        <f>ROW()</f>
        <v>57</v>
      </c>
      <c r="AC57" s="116">
        <f t="shared" ca="1" si="8"/>
        <v>0</v>
      </c>
      <c r="AD57" s="116">
        <f t="shared" ca="1" si="9"/>
        <v>0</v>
      </c>
      <c r="AE57" s="117" t="str">
        <f t="shared" ca="1" si="22"/>
        <v>-</v>
      </c>
      <c r="AF57" s="116" t="str">
        <f t="shared" ca="1" si="23"/>
        <v>-</v>
      </c>
      <c r="AG57" s="117" t="str">
        <f t="shared" ca="1" si="24"/>
        <v>-</v>
      </c>
      <c r="AH57" s="116" t="str">
        <f t="shared" ca="1" si="25"/>
        <v>-</v>
      </c>
      <c r="AI57" s="116">
        <f t="shared" ca="1" si="14"/>
        <v>0</v>
      </c>
      <c r="AJ57" s="118">
        <f t="shared" ca="1" si="15"/>
        <v>0</v>
      </c>
      <c r="AK57" s="116">
        <f t="shared" ca="1" si="16"/>
        <v>0</v>
      </c>
      <c r="AL57" s="116">
        <f t="shared" ca="1" si="17"/>
        <v>0</v>
      </c>
    </row>
    <row r="58" spans="1:38" ht="27" customHeight="1" x14ac:dyDescent="0.2">
      <c r="A58" s="53">
        <f>'OSNOVNA PLAČA'!A52</f>
        <v>43</v>
      </c>
      <c r="B58" s="362" t="str">
        <f t="shared" ca="1" si="4"/>
        <v>A43</v>
      </c>
      <c r="C58" s="362"/>
      <c r="D58" s="54" t="str">
        <f>+IF(LEN('OSNOVNA PLAČA'!C52)&gt;0,'OSNOVNA PLAČA'!C52,"")</f>
        <v/>
      </c>
      <c r="E58" s="55" t="str">
        <f>+IF(LEN('OSNOVNA PLAČA'!D52)&gt;0,'OSNOVNA PLAČA'!D52,"")</f>
        <v/>
      </c>
      <c r="F58" s="161">
        <f ca="1">IF(LEN(B58)&gt;0,'OBRAČUNANA OSNOVNA PLAČA'!M52,"")</f>
        <v>0</v>
      </c>
      <c r="G58" s="57"/>
      <c r="H58" s="57"/>
      <c r="I58" s="57"/>
      <c r="J58" s="57"/>
      <c r="K58" s="57"/>
      <c r="L58" s="175">
        <f t="shared" si="5"/>
        <v>0</v>
      </c>
      <c r="M58" s="176">
        <f t="shared" ca="1" si="18"/>
        <v>0</v>
      </c>
      <c r="N58" s="176">
        <f t="shared" ca="1" si="20"/>
        <v>0</v>
      </c>
      <c r="O58" s="177">
        <f t="shared" ca="1" si="21"/>
        <v>0</v>
      </c>
      <c r="P58" s="178">
        <f t="shared" ca="1" si="19"/>
        <v>0</v>
      </c>
      <c r="Q58" s="179">
        <f t="shared" ca="1" si="7"/>
        <v>0</v>
      </c>
      <c r="R58" s="179">
        <f ca="1">IF(LEN(B58)&gt;0,'8'!R58-'8'!Q58,"")</f>
        <v>0</v>
      </c>
      <c r="S58" s="180"/>
      <c r="AB58" s="243">
        <f>ROW()</f>
        <v>58</v>
      </c>
      <c r="AC58" s="116">
        <f t="shared" ca="1" si="8"/>
        <v>0</v>
      </c>
      <c r="AD58" s="116">
        <f t="shared" ca="1" si="9"/>
        <v>0</v>
      </c>
      <c r="AE58" s="117" t="str">
        <f t="shared" ca="1" si="22"/>
        <v>-</v>
      </c>
      <c r="AF58" s="116" t="str">
        <f t="shared" ca="1" si="23"/>
        <v>-</v>
      </c>
      <c r="AG58" s="117" t="str">
        <f t="shared" ca="1" si="24"/>
        <v>-</v>
      </c>
      <c r="AH58" s="116" t="str">
        <f t="shared" ca="1" si="25"/>
        <v>-</v>
      </c>
      <c r="AI58" s="116">
        <f t="shared" ca="1" si="14"/>
        <v>0</v>
      </c>
      <c r="AJ58" s="118">
        <f t="shared" ca="1" si="15"/>
        <v>0</v>
      </c>
      <c r="AK58" s="116">
        <f t="shared" ca="1" si="16"/>
        <v>0</v>
      </c>
      <c r="AL58" s="116">
        <f t="shared" ca="1" si="17"/>
        <v>0</v>
      </c>
    </row>
    <row r="59" spans="1:38" ht="27" customHeight="1" x14ac:dyDescent="0.2">
      <c r="A59" s="53">
        <f>'OSNOVNA PLAČA'!A53</f>
        <v>44</v>
      </c>
      <c r="B59" s="362" t="str">
        <f t="shared" ca="1" si="4"/>
        <v>A44</v>
      </c>
      <c r="C59" s="362"/>
      <c r="D59" s="54" t="str">
        <f>+IF(LEN('OSNOVNA PLAČA'!C53)&gt;0,'OSNOVNA PLAČA'!C53,"")</f>
        <v/>
      </c>
      <c r="E59" s="55" t="str">
        <f>+IF(LEN('OSNOVNA PLAČA'!D53)&gt;0,'OSNOVNA PLAČA'!D53,"")</f>
        <v/>
      </c>
      <c r="F59" s="161">
        <f ca="1">IF(LEN(B59)&gt;0,'OBRAČUNANA OSNOVNA PLAČA'!M53,"")</f>
        <v>0</v>
      </c>
      <c r="G59" s="57"/>
      <c r="H59" s="57"/>
      <c r="I59" s="57"/>
      <c r="J59" s="57"/>
      <c r="K59" s="57"/>
      <c r="L59" s="175">
        <f t="shared" si="5"/>
        <v>0</v>
      </c>
      <c r="M59" s="176">
        <f t="shared" ca="1" si="18"/>
        <v>0</v>
      </c>
      <c r="N59" s="176">
        <f t="shared" ca="1" si="20"/>
        <v>0</v>
      </c>
      <c r="O59" s="177">
        <f t="shared" ca="1" si="21"/>
        <v>0</v>
      </c>
      <c r="P59" s="178">
        <f t="shared" ca="1" si="19"/>
        <v>0</v>
      </c>
      <c r="Q59" s="179">
        <f t="shared" ca="1" si="7"/>
        <v>0</v>
      </c>
      <c r="R59" s="179">
        <f ca="1">IF(LEN(B59)&gt;0,'8'!R59-'8'!Q59,"")</f>
        <v>0</v>
      </c>
      <c r="S59" s="180"/>
      <c r="AB59" s="243">
        <f>ROW()</f>
        <v>59</v>
      </c>
      <c r="AC59" s="116">
        <f t="shared" ca="1" si="8"/>
        <v>0</v>
      </c>
      <c r="AD59" s="116">
        <f t="shared" ca="1" si="9"/>
        <v>0</v>
      </c>
      <c r="AE59" s="117" t="str">
        <f t="shared" ca="1" si="22"/>
        <v>-</v>
      </c>
      <c r="AF59" s="116" t="str">
        <f t="shared" ca="1" si="23"/>
        <v>-</v>
      </c>
      <c r="AG59" s="117" t="str">
        <f t="shared" ca="1" si="24"/>
        <v>-</v>
      </c>
      <c r="AH59" s="116" t="str">
        <f t="shared" ca="1" si="25"/>
        <v>-</v>
      </c>
      <c r="AI59" s="116">
        <f t="shared" ca="1" si="14"/>
        <v>0</v>
      </c>
      <c r="AJ59" s="118">
        <f t="shared" ca="1" si="15"/>
        <v>0</v>
      </c>
      <c r="AK59" s="116">
        <f t="shared" ca="1" si="16"/>
        <v>0</v>
      </c>
      <c r="AL59" s="116">
        <f t="shared" ca="1" si="17"/>
        <v>0</v>
      </c>
    </row>
    <row r="60" spans="1:38" ht="27" customHeight="1" x14ac:dyDescent="0.2">
      <c r="A60" s="53">
        <f>'OSNOVNA PLAČA'!A54</f>
        <v>45</v>
      </c>
      <c r="B60" s="362" t="str">
        <f t="shared" ca="1" si="4"/>
        <v>A45</v>
      </c>
      <c r="C60" s="362"/>
      <c r="D60" s="54" t="str">
        <f>+IF(LEN('OSNOVNA PLAČA'!C54)&gt;0,'OSNOVNA PLAČA'!C54,"")</f>
        <v/>
      </c>
      <c r="E60" s="55" t="str">
        <f>+IF(LEN('OSNOVNA PLAČA'!D54)&gt;0,'OSNOVNA PLAČA'!D54,"")</f>
        <v/>
      </c>
      <c r="F60" s="161">
        <f ca="1">IF(LEN(B60)&gt;0,'OBRAČUNANA OSNOVNA PLAČA'!M54,"")</f>
        <v>0</v>
      </c>
      <c r="G60" s="57"/>
      <c r="H60" s="57"/>
      <c r="I60" s="57"/>
      <c r="J60" s="57"/>
      <c r="K60" s="57"/>
      <c r="L60" s="175">
        <f t="shared" si="5"/>
        <v>0</v>
      </c>
      <c r="M60" s="176">
        <f t="shared" ca="1" si="18"/>
        <v>0</v>
      </c>
      <c r="N60" s="176">
        <f t="shared" ca="1" si="20"/>
        <v>0</v>
      </c>
      <c r="O60" s="177">
        <f t="shared" ca="1" si="21"/>
        <v>0</v>
      </c>
      <c r="P60" s="178">
        <f t="shared" ca="1" si="19"/>
        <v>0</v>
      </c>
      <c r="Q60" s="179">
        <f t="shared" ca="1" si="7"/>
        <v>0</v>
      </c>
      <c r="R60" s="179">
        <f ca="1">IF(LEN(B60)&gt;0,'8'!R60-'8'!Q60,"")</f>
        <v>0</v>
      </c>
      <c r="S60" s="180"/>
      <c r="AB60" s="243">
        <f>ROW()</f>
        <v>60</v>
      </c>
      <c r="AC60" s="116">
        <f t="shared" ca="1" si="8"/>
        <v>0</v>
      </c>
      <c r="AD60" s="116">
        <f t="shared" ca="1" si="9"/>
        <v>0</v>
      </c>
      <c r="AE60" s="117" t="str">
        <f t="shared" ca="1" si="22"/>
        <v>-</v>
      </c>
      <c r="AF60" s="116" t="str">
        <f t="shared" ca="1" si="23"/>
        <v>-</v>
      </c>
      <c r="AG60" s="117" t="str">
        <f t="shared" ca="1" si="24"/>
        <v>-</v>
      </c>
      <c r="AH60" s="116" t="str">
        <f t="shared" ca="1" si="25"/>
        <v>-</v>
      </c>
      <c r="AI60" s="116">
        <f t="shared" ca="1" si="14"/>
        <v>0</v>
      </c>
      <c r="AJ60" s="118">
        <f t="shared" ca="1" si="15"/>
        <v>0</v>
      </c>
      <c r="AK60" s="116">
        <f t="shared" ca="1" si="16"/>
        <v>0</v>
      </c>
      <c r="AL60" s="116">
        <f t="shared" ca="1" si="17"/>
        <v>0</v>
      </c>
    </row>
    <row r="61" spans="1:38" ht="27" customHeight="1" x14ac:dyDescent="0.2">
      <c r="A61" s="53">
        <f>'OSNOVNA PLAČA'!A55</f>
        <v>46</v>
      </c>
      <c r="B61" s="362" t="str">
        <f t="shared" ca="1" si="4"/>
        <v>A46</v>
      </c>
      <c r="C61" s="362"/>
      <c r="D61" s="54" t="str">
        <f>+IF(LEN('OSNOVNA PLAČA'!C55)&gt;0,'OSNOVNA PLAČA'!C55,"")</f>
        <v/>
      </c>
      <c r="E61" s="55" t="str">
        <f>+IF(LEN('OSNOVNA PLAČA'!D55)&gt;0,'OSNOVNA PLAČA'!D55,"")</f>
        <v/>
      </c>
      <c r="F61" s="161">
        <f ca="1">IF(LEN(B61)&gt;0,'OBRAČUNANA OSNOVNA PLAČA'!M55,"")</f>
        <v>0</v>
      </c>
      <c r="G61" s="57"/>
      <c r="H61" s="57"/>
      <c r="I61" s="57"/>
      <c r="J61" s="57"/>
      <c r="K61" s="57"/>
      <c r="L61" s="175">
        <f t="shared" si="5"/>
        <v>0</v>
      </c>
      <c r="M61" s="176">
        <f t="shared" ca="1" si="18"/>
        <v>0</v>
      </c>
      <c r="N61" s="176">
        <f t="shared" ca="1" si="20"/>
        <v>0</v>
      </c>
      <c r="O61" s="177">
        <f t="shared" ca="1" si="21"/>
        <v>0</v>
      </c>
      <c r="P61" s="178">
        <f t="shared" ca="1" si="19"/>
        <v>0</v>
      </c>
      <c r="Q61" s="179">
        <f t="shared" ca="1" si="7"/>
        <v>0</v>
      </c>
      <c r="R61" s="179">
        <f ca="1">IF(LEN(B61)&gt;0,'8'!R61-'8'!Q61,"")</f>
        <v>0</v>
      </c>
      <c r="S61" s="180"/>
      <c r="AB61" s="243">
        <f>ROW()</f>
        <v>61</v>
      </c>
      <c r="AC61" s="116">
        <f t="shared" ca="1" si="8"/>
        <v>0</v>
      </c>
      <c r="AD61" s="116">
        <f t="shared" ca="1" si="9"/>
        <v>0</v>
      </c>
      <c r="AE61" s="117" t="str">
        <f t="shared" ca="1" si="22"/>
        <v>-</v>
      </c>
      <c r="AF61" s="116" t="str">
        <f t="shared" ca="1" si="23"/>
        <v>-</v>
      </c>
      <c r="AG61" s="117" t="str">
        <f t="shared" ca="1" si="24"/>
        <v>-</v>
      </c>
      <c r="AH61" s="116" t="str">
        <f t="shared" ca="1" si="25"/>
        <v>-</v>
      </c>
      <c r="AI61" s="116">
        <f t="shared" ca="1" si="14"/>
        <v>0</v>
      </c>
      <c r="AJ61" s="118">
        <f t="shared" ca="1" si="15"/>
        <v>0</v>
      </c>
      <c r="AK61" s="116">
        <f t="shared" ca="1" si="16"/>
        <v>0</v>
      </c>
      <c r="AL61" s="116">
        <f t="shared" ca="1" si="17"/>
        <v>0</v>
      </c>
    </row>
    <row r="62" spans="1:38" ht="27" customHeight="1" x14ac:dyDescent="0.2">
      <c r="A62" s="53">
        <f>'OSNOVNA PLAČA'!A56</f>
        <v>47</v>
      </c>
      <c r="B62" s="362" t="str">
        <f t="shared" ca="1" si="4"/>
        <v>A47</v>
      </c>
      <c r="C62" s="362"/>
      <c r="D62" s="54" t="str">
        <f>+IF(LEN('OSNOVNA PLAČA'!C56)&gt;0,'OSNOVNA PLAČA'!C56,"")</f>
        <v/>
      </c>
      <c r="E62" s="55" t="str">
        <f>+IF(LEN('OSNOVNA PLAČA'!D56)&gt;0,'OSNOVNA PLAČA'!D56,"")</f>
        <v/>
      </c>
      <c r="F62" s="161">
        <f ca="1">IF(LEN(B62)&gt;0,'OBRAČUNANA OSNOVNA PLAČA'!M56,"")</f>
        <v>0</v>
      </c>
      <c r="G62" s="57"/>
      <c r="H62" s="57"/>
      <c r="I62" s="57"/>
      <c r="J62" s="57"/>
      <c r="K62" s="57"/>
      <c r="L62" s="175">
        <f t="shared" si="5"/>
        <v>0</v>
      </c>
      <c r="M62" s="176">
        <f t="shared" ca="1" si="18"/>
        <v>0</v>
      </c>
      <c r="N62" s="176">
        <f t="shared" ca="1" si="20"/>
        <v>0</v>
      </c>
      <c r="O62" s="177">
        <f t="shared" ca="1" si="21"/>
        <v>0</v>
      </c>
      <c r="P62" s="178">
        <f t="shared" ca="1" si="19"/>
        <v>0</v>
      </c>
      <c r="Q62" s="179">
        <f t="shared" ca="1" si="7"/>
        <v>0</v>
      </c>
      <c r="R62" s="179">
        <f ca="1">IF(LEN(B62)&gt;0,'8'!R62-'8'!Q62,"")</f>
        <v>0</v>
      </c>
      <c r="S62" s="180"/>
      <c r="AB62" s="243">
        <f>ROW()</f>
        <v>62</v>
      </c>
      <c r="AC62" s="116">
        <f t="shared" ca="1" si="8"/>
        <v>0</v>
      </c>
      <c r="AD62" s="116">
        <f t="shared" ca="1" si="9"/>
        <v>0</v>
      </c>
      <c r="AE62" s="117" t="str">
        <f t="shared" ca="1" si="22"/>
        <v>-</v>
      </c>
      <c r="AF62" s="116" t="str">
        <f t="shared" ca="1" si="23"/>
        <v>-</v>
      </c>
      <c r="AG62" s="117" t="str">
        <f t="shared" ca="1" si="24"/>
        <v>-</v>
      </c>
      <c r="AH62" s="116" t="str">
        <f t="shared" ca="1" si="25"/>
        <v>-</v>
      </c>
      <c r="AI62" s="116">
        <f t="shared" ca="1" si="14"/>
        <v>0</v>
      </c>
      <c r="AJ62" s="118">
        <f t="shared" ca="1" si="15"/>
        <v>0</v>
      </c>
      <c r="AK62" s="116">
        <f t="shared" ca="1" si="16"/>
        <v>0</v>
      </c>
      <c r="AL62" s="116">
        <f t="shared" ca="1" si="17"/>
        <v>0</v>
      </c>
    </row>
    <row r="63" spans="1:38" ht="27" customHeight="1" x14ac:dyDescent="0.2">
      <c r="A63" s="53">
        <f>'OSNOVNA PLAČA'!A57</f>
        <v>48</v>
      </c>
      <c r="B63" s="362" t="str">
        <f t="shared" ca="1" si="4"/>
        <v>A48</v>
      </c>
      <c r="C63" s="362"/>
      <c r="D63" s="54" t="str">
        <f>+IF(LEN('OSNOVNA PLAČA'!C57)&gt;0,'OSNOVNA PLAČA'!C57,"")</f>
        <v/>
      </c>
      <c r="E63" s="55" t="str">
        <f>+IF(LEN('OSNOVNA PLAČA'!D57)&gt;0,'OSNOVNA PLAČA'!D57,"")</f>
        <v/>
      </c>
      <c r="F63" s="161">
        <f ca="1">IF(LEN(B63)&gt;0,'OBRAČUNANA OSNOVNA PLAČA'!M57,"")</f>
        <v>0</v>
      </c>
      <c r="G63" s="57"/>
      <c r="H63" s="57"/>
      <c r="I63" s="57"/>
      <c r="J63" s="57"/>
      <c r="K63" s="57"/>
      <c r="L63" s="175">
        <f t="shared" si="5"/>
        <v>0</v>
      </c>
      <c r="M63" s="176">
        <f t="shared" ca="1" si="18"/>
        <v>0</v>
      </c>
      <c r="N63" s="176">
        <f t="shared" ca="1" si="20"/>
        <v>0</v>
      </c>
      <c r="O63" s="177">
        <f t="shared" ca="1" si="21"/>
        <v>0</v>
      </c>
      <c r="P63" s="178">
        <f t="shared" ca="1" si="19"/>
        <v>0</v>
      </c>
      <c r="Q63" s="179">
        <f t="shared" ca="1" si="7"/>
        <v>0</v>
      </c>
      <c r="R63" s="179">
        <f ca="1">IF(LEN(B63)&gt;0,'8'!R63-'8'!Q63,"")</f>
        <v>0</v>
      </c>
      <c r="S63" s="180"/>
      <c r="AB63" s="243">
        <f>ROW()</f>
        <v>63</v>
      </c>
      <c r="AC63" s="116">
        <f t="shared" ca="1" si="8"/>
        <v>0</v>
      </c>
      <c r="AD63" s="116">
        <f t="shared" ca="1" si="9"/>
        <v>0</v>
      </c>
      <c r="AE63" s="117" t="str">
        <f t="shared" ca="1" si="22"/>
        <v>-</v>
      </c>
      <c r="AF63" s="116" t="str">
        <f t="shared" ca="1" si="23"/>
        <v>-</v>
      </c>
      <c r="AG63" s="117" t="str">
        <f t="shared" ca="1" si="24"/>
        <v>-</v>
      </c>
      <c r="AH63" s="116" t="str">
        <f t="shared" ca="1" si="25"/>
        <v>-</v>
      </c>
      <c r="AI63" s="116">
        <f t="shared" ca="1" si="14"/>
        <v>0</v>
      </c>
      <c r="AJ63" s="118">
        <f t="shared" ca="1" si="15"/>
        <v>0</v>
      </c>
      <c r="AK63" s="116">
        <f t="shared" ca="1" si="16"/>
        <v>0</v>
      </c>
      <c r="AL63" s="116">
        <f t="shared" ca="1" si="17"/>
        <v>0</v>
      </c>
    </row>
    <row r="64" spans="1:38" ht="27" customHeight="1" x14ac:dyDescent="0.2">
      <c r="A64" s="53">
        <f>'OSNOVNA PLAČA'!A58</f>
        <v>49</v>
      </c>
      <c r="B64" s="362" t="str">
        <f t="shared" ca="1" si="4"/>
        <v>A49</v>
      </c>
      <c r="C64" s="362"/>
      <c r="D64" s="54" t="str">
        <f>+IF(LEN('OSNOVNA PLAČA'!C58)&gt;0,'OSNOVNA PLAČA'!C58,"")</f>
        <v/>
      </c>
      <c r="E64" s="55" t="str">
        <f>+IF(LEN('OSNOVNA PLAČA'!D58)&gt;0,'OSNOVNA PLAČA'!D58,"")</f>
        <v/>
      </c>
      <c r="F64" s="161">
        <f ca="1">IF(LEN(B64)&gt;0,'OBRAČUNANA OSNOVNA PLAČA'!M58,"")</f>
        <v>0</v>
      </c>
      <c r="G64" s="57"/>
      <c r="H64" s="57"/>
      <c r="I64" s="57"/>
      <c r="J64" s="57"/>
      <c r="K64" s="57"/>
      <c r="L64" s="175">
        <f t="shared" si="5"/>
        <v>0</v>
      </c>
      <c r="M64" s="176">
        <f t="shared" ca="1" si="18"/>
        <v>0</v>
      </c>
      <c r="N64" s="176">
        <f t="shared" ca="1" si="20"/>
        <v>0</v>
      </c>
      <c r="O64" s="177">
        <f t="shared" ca="1" si="21"/>
        <v>0</v>
      </c>
      <c r="P64" s="178">
        <f t="shared" ca="1" si="19"/>
        <v>0</v>
      </c>
      <c r="Q64" s="179">
        <f t="shared" ca="1" si="7"/>
        <v>0</v>
      </c>
      <c r="R64" s="179">
        <f ca="1">IF(LEN(B64)&gt;0,'8'!R64-'8'!Q64,"")</f>
        <v>0</v>
      </c>
      <c r="S64" s="180"/>
      <c r="AB64" s="243">
        <f>ROW()</f>
        <v>64</v>
      </c>
      <c r="AC64" s="116">
        <f t="shared" ca="1" si="8"/>
        <v>0</v>
      </c>
      <c r="AD64" s="116">
        <f t="shared" ca="1" si="9"/>
        <v>0</v>
      </c>
      <c r="AE64" s="117" t="str">
        <f t="shared" ca="1" si="22"/>
        <v>-</v>
      </c>
      <c r="AF64" s="116" t="str">
        <f t="shared" ca="1" si="23"/>
        <v>-</v>
      </c>
      <c r="AG64" s="117" t="str">
        <f t="shared" ca="1" si="24"/>
        <v>-</v>
      </c>
      <c r="AH64" s="116" t="str">
        <f t="shared" ca="1" si="25"/>
        <v>-</v>
      </c>
      <c r="AI64" s="116">
        <f t="shared" ca="1" si="14"/>
        <v>0</v>
      </c>
      <c r="AJ64" s="118">
        <f t="shared" ca="1" si="15"/>
        <v>0</v>
      </c>
      <c r="AK64" s="116">
        <f t="shared" ca="1" si="16"/>
        <v>0</v>
      </c>
      <c r="AL64" s="116">
        <f t="shared" ca="1" si="17"/>
        <v>0</v>
      </c>
    </row>
    <row r="65" spans="1:44" ht="27" customHeight="1" x14ac:dyDescent="0.2">
      <c r="A65" s="53">
        <f>'OSNOVNA PLAČA'!A59</f>
        <v>50</v>
      </c>
      <c r="B65" s="362" t="str">
        <f t="shared" ca="1" si="4"/>
        <v>A50</v>
      </c>
      <c r="C65" s="362"/>
      <c r="D65" s="54" t="str">
        <f>+IF(LEN('OSNOVNA PLAČA'!C59)&gt;0,'OSNOVNA PLAČA'!C59,"")</f>
        <v/>
      </c>
      <c r="E65" s="55" t="str">
        <f>+IF(LEN('OSNOVNA PLAČA'!D59)&gt;0,'OSNOVNA PLAČA'!D59,"")</f>
        <v/>
      </c>
      <c r="F65" s="161">
        <f ca="1">IF(LEN(B65)&gt;0,'OBRAČUNANA OSNOVNA PLAČA'!M59,"")</f>
        <v>0</v>
      </c>
      <c r="G65" s="57"/>
      <c r="H65" s="57"/>
      <c r="I65" s="57"/>
      <c r="J65" s="57"/>
      <c r="K65" s="57"/>
      <c r="L65" s="175">
        <f t="shared" si="5"/>
        <v>0</v>
      </c>
      <c r="M65" s="176">
        <f t="shared" ca="1" si="18"/>
        <v>0</v>
      </c>
      <c r="N65" s="176">
        <f t="shared" ca="1" si="20"/>
        <v>0</v>
      </c>
      <c r="O65" s="177">
        <f t="shared" ca="1" si="21"/>
        <v>0</v>
      </c>
      <c r="P65" s="178">
        <f t="shared" ca="1" si="19"/>
        <v>0</v>
      </c>
      <c r="Q65" s="179">
        <f t="shared" ca="1" si="7"/>
        <v>0</v>
      </c>
      <c r="R65" s="179">
        <f ca="1">IF(LEN(B65)&gt;0,'8'!R65-'8'!Q65,"")</f>
        <v>0</v>
      </c>
      <c r="S65" s="180"/>
      <c r="AB65" s="243">
        <f>ROW()</f>
        <v>65</v>
      </c>
      <c r="AC65" s="116">
        <f t="shared" ca="1" si="8"/>
        <v>0</v>
      </c>
      <c r="AD65" s="116">
        <f t="shared" ca="1" si="9"/>
        <v>0</v>
      </c>
      <c r="AE65" s="117" t="str">
        <f t="shared" ca="1" si="22"/>
        <v>-</v>
      </c>
      <c r="AF65" s="116" t="str">
        <f t="shared" ca="1" si="23"/>
        <v>-</v>
      </c>
      <c r="AG65" s="117" t="str">
        <f t="shared" ca="1" si="24"/>
        <v>-</v>
      </c>
      <c r="AH65" s="116" t="str">
        <f t="shared" ca="1" si="25"/>
        <v>-</v>
      </c>
      <c r="AI65" s="116">
        <f t="shared" ca="1" si="14"/>
        <v>0</v>
      </c>
      <c r="AJ65" s="118">
        <f t="shared" ca="1" si="15"/>
        <v>0</v>
      </c>
      <c r="AK65" s="116">
        <f t="shared" ca="1" si="16"/>
        <v>0</v>
      </c>
      <c r="AL65" s="116">
        <f t="shared" ca="1" si="17"/>
        <v>0</v>
      </c>
    </row>
    <row r="66" spans="1:44" ht="26.25" customHeight="1" thickBot="1" x14ac:dyDescent="0.25">
      <c r="A66" s="33"/>
      <c r="B66" s="162" t="s">
        <v>37</v>
      </c>
      <c r="C66" s="365" t="s">
        <v>46</v>
      </c>
      <c r="D66" s="366"/>
      <c r="E66" s="367"/>
      <c r="F66" s="163">
        <f>'OSNOVNA PLAČA'!N60</f>
        <v>6100</v>
      </c>
      <c r="G66" s="119"/>
      <c r="H66" s="119"/>
      <c r="L66" s="33"/>
      <c r="M66" s="42"/>
      <c r="N66" s="42"/>
      <c r="O66" s="181" t="s">
        <v>211</v>
      </c>
      <c r="P66" s="182">
        <f ca="1">SUM(N16:N65)</f>
        <v>1760</v>
      </c>
      <c r="Q66" s="183" t="s">
        <v>86</v>
      </c>
      <c r="R66" s="184">
        <f ca="1">SUM(Q16:Q65)</f>
        <v>122</v>
      </c>
      <c r="S66" s="185"/>
      <c r="AB66" s="120">
        <f>ROW()</f>
        <v>66</v>
      </c>
      <c r="AC66" s="121">
        <f ca="1">SUM(AC16:AC65)</f>
        <v>94.000000000000014</v>
      </c>
      <c r="AD66" s="121">
        <f ca="1">SUM(AD16:AD65)</f>
        <v>94.000000000000014</v>
      </c>
      <c r="AE66" s="122" t="str">
        <f>+O66</f>
        <v>Izračunana masa (KF)</v>
      </c>
      <c r="AF66" s="122">
        <f ca="1">SUM(AF16:AF65)</f>
        <v>0</v>
      </c>
      <c r="AG66" s="123"/>
      <c r="AH66" s="240" t="str">
        <f>+Q66</f>
        <v>Izplačana masa</v>
      </c>
      <c r="AI66" s="121">
        <f ca="1">SUM(AI16:AI65)</f>
        <v>0</v>
      </c>
      <c r="AL66" s="116">
        <f ca="1">SUM(AL16:AL65)</f>
        <v>0</v>
      </c>
      <c r="AM66" s="378" t="str">
        <f>+C66</f>
        <v>SREDSTVA ZA
OSNOVNE PLAČE</v>
      </c>
      <c r="AN66" s="379"/>
      <c r="AO66" s="379"/>
      <c r="AP66" s="379"/>
      <c r="AQ66" s="379"/>
      <c r="AR66" s="380"/>
    </row>
    <row r="67" spans="1:44" ht="26.25" customHeight="1" thickBot="1" x14ac:dyDescent="0.25">
      <c r="A67" s="33"/>
      <c r="B67" s="164" t="s">
        <v>47</v>
      </c>
      <c r="C67" s="363" t="s">
        <v>48</v>
      </c>
      <c r="D67" s="364"/>
      <c r="E67" s="165">
        <v>0.02</v>
      </c>
      <c r="F67" s="166">
        <f ca="1">0.02*F66+'8'!R67</f>
        <v>122</v>
      </c>
      <c r="G67" s="86"/>
      <c r="H67" s="86"/>
      <c r="I67" s="86"/>
      <c r="J67" s="86"/>
      <c r="K67" s="124"/>
      <c r="L67" s="33"/>
      <c r="M67" s="42"/>
      <c r="N67" s="42"/>
      <c r="O67" s="186" t="s">
        <v>83</v>
      </c>
      <c r="P67" s="187">
        <f ca="1">IF(SUM(N16:N65)=0,0,F67/SUM(N16:N65))</f>
        <v>6.931818181818182E-2</v>
      </c>
      <c r="Q67" s="188" t="s">
        <v>87</v>
      </c>
      <c r="R67" s="189">
        <f ca="1">F67-R66</f>
        <v>0</v>
      </c>
      <c r="S67" s="71"/>
      <c r="AB67" s="120">
        <f>ROW()</f>
        <v>67</v>
      </c>
      <c r="AC67" s="125" t="str">
        <f>+Q67</f>
        <v>Ostanek</v>
      </c>
      <c r="AD67" s="126" t="str">
        <f ca="1">IF($AO$3=1,0,INDIRECT( "'" &amp; $AO$2 &amp; "'!Q" &amp; TEXT($AB67,0)))</f>
        <v>Ostanek</v>
      </c>
      <c r="AE67" s="122" t="str">
        <f>+O67</f>
        <v>Kor. faktor (KF)</v>
      </c>
      <c r="AF67" s="127">
        <f ca="1">IF(AF66=0,0,(AD67+AL67)/AF66)</f>
        <v>0</v>
      </c>
      <c r="AG67" s="123"/>
      <c r="AH67" s="128" t="str">
        <f>+AC67</f>
        <v>Ostanek</v>
      </c>
      <c r="AI67" s="126" t="e">
        <f ca="1">+F67-AI66+AD67</f>
        <v>#VALUE!</v>
      </c>
      <c r="AL67" s="116">
        <f ca="1">+AM67*AL66</f>
        <v>0</v>
      </c>
      <c r="AM67" s="129">
        <f>+E67</f>
        <v>0.02</v>
      </c>
      <c r="AN67" s="378" t="str">
        <f>+C67</f>
        <v>SKUPEN OBSEG SREDSTEV
DELOVNE USPEŠNOSTI</v>
      </c>
      <c r="AO67" s="379"/>
      <c r="AP67" s="379"/>
      <c r="AQ67" s="379"/>
      <c r="AR67" s="380"/>
    </row>
    <row r="68" spans="1:44" x14ac:dyDescent="0.2">
      <c r="A68" s="33"/>
      <c r="B68" s="33"/>
      <c r="C68" s="33"/>
      <c r="D68" s="33"/>
      <c r="E68" s="33"/>
      <c r="F68" s="42"/>
      <c r="G68" s="86"/>
      <c r="H68" s="86"/>
      <c r="I68" s="86"/>
      <c r="J68" s="86"/>
      <c r="K68" s="86"/>
      <c r="L68" s="190"/>
      <c r="M68" s="42"/>
      <c r="N68" s="42"/>
      <c r="O68" s="42"/>
      <c r="P68" s="42"/>
      <c r="Q68" s="157"/>
      <c r="R68" s="157"/>
      <c r="S68" s="42"/>
      <c r="T68" s="130"/>
    </row>
    <row r="69" spans="1:44" ht="13.5" thickBot="1" x14ac:dyDescent="0.25"/>
    <row r="70" spans="1:44" ht="12.75" customHeight="1" x14ac:dyDescent="0.2">
      <c r="B70" s="356" t="s">
        <v>30</v>
      </c>
      <c r="C70" s="357"/>
      <c r="D70" s="358"/>
      <c r="E70" s="131"/>
      <c r="F70" s="381" t="s">
        <v>29</v>
      </c>
      <c r="G70" s="382"/>
      <c r="H70" s="382"/>
      <c r="I70" s="382"/>
      <c r="J70" s="382"/>
      <c r="K70" s="383"/>
      <c r="L70" s="131"/>
      <c r="M70" s="132" t="s">
        <v>21</v>
      </c>
      <c r="N70" s="133"/>
      <c r="O70" s="134"/>
      <c r="P70" s="356" t="s">
        <v>88</v>
      </c>
      <c r="Q70" s="357"/>
      <c r="R70" s="358"/>
    </row>
    <row r="71" spans="1:44" x14ac:dyDescent="0.2">
      <c r="B71" s="359"/>
      <c r="C71" s="360"/>
      <c r="D71" s="361"/>
      <c r="E71" s="131"/>
      <c r="F71" s="135" t="s">
        <v>25</v>
      </c>
      <c r="G71" s="136"/>
      <c r="H71" s="136"/>
      <c r="I71" s="136"/>
      <c r="J71" s="136"/>
      <c r="K71" s="137"/>
      <c r="L71" s="131"/>
      <c r="M71" s="138">
        <v>0</v>
      </c>
      <c r="N71" s="139"/>
      <c r="O71" s="134"/>
      <c r="P71" s="359"/>
      <c r="Q71" s="360"/>
      <c r="R71" s="361"/>
    </row>
    <row r="72" spans="1:44" ht="13.5" thickBot="1" x14ac:dyDescent="0.25">
      <c r="B72" s="140" t="s">
        <v>50</v>
      </c>
      <c r="C72" s="141" t="s">
        <v>31</v>
      </c>
      <c r="D72" s="142">
        <v>2</v>
      </c>
      <c r="E72" s="131"/>
      <c r="F72" s="135" t="s">
        <v>24</v>
      </c>
      <c r="G72" s="136"/>
      <c r="H72" s="136"/>
      <c r="I72" s="136"/>
      <c r="J72" s="136"/>
      <c r="K72" s="137"/>
      <c r="L72" s="131"/>
      <c r="M72" s="143">
        <v>1</v>
      </c>
      <c r="N72" s="139"/>
      <c r="O72" s="134"/>
      <c r="P72" s="144" t="s">
        <v>85</v>
      </c>
      <c r="Q72" s="145" t="s">
        <v>93</v>
      </c>
      <c r="R72" s="146">
        <v>5</v>
      </c>
    </row>
    <row r="73" spans="1:44" x14ac:dyDescent="0.2">
      <c r="B73" s="147"/>
      <c r="C73" s="31"/>
      <c r="D73" s="45"/>
      <c r="E73" s="131"/>
      <c r="F73" s="135" t="s">
        <v>26</v>
      </c>
      <c r="G73" s="136"/>
      <c r="H73" s="136"/>
      <c r="I73" s="136"/>
      <c r="J73" s="136"/>
      <c r="K73" s="137"/>
      <c r="L73" s="131"/>
      <c r="M73" s="9"/>
      <c r="N73" s="9"/>
      <c r="O73" s="148"/>
      <c r="P73" s="134"/>
      <c r="Q73" s="134"/>
      <c r="R73" s="134"/>
    </row>
    <row r="74" spans="1:44" x14ac:dyDescent="0.2">
      <c r="B74" s="131"/>
      <c r="C74" s="131"/>
      <c r="D74" s="131"/>
      <c r="E74" s="131"/>
      <c r="F74" s="135" t="s">
        <v>27</v>
      </c>
      <c r="G74" s="136"/>
      <c r="H74" s="136"/>
      <c r="I74" s="136"/>
      <c r="J74" s="136"/>
      <c r="K74" s="137"/>
      <c r="L74" s="131"/>
      <c r="M74" s="134"/>
      <c r="N74" s="134"/>
      <c r="O74" s="134"/>
      <c r="P74" s="134"/>
      <c r="Q74" s="134"/>
      <c r="R74" s="134"/>
    </row>
    <row r="75" spans="1:44" ht="13.5" thickBot="1" x14ac:dyDescent="0.25">
      <c r="B75" s="131"/>
      <c r="C75" s="131"/>
      <c r="D75" s="131"/>
      <c r="E75" s="131"/>
      <c r="F75" s="149" t="s">
        <v>28</v>
      </c>
      <c r="G75" s="150"/>
      <c r="H75" s="150"/>
      <c r="I75" s="150"/>
      <c r="J75" s="150"/>
      <c r="K75" s="151"/>
      <c r="L75" s="131"/>
      <c r="M75" s="134"/>
      <c r="N75" s="134"/>
      <c r="O75" s="134"/>
      <c r="P75" s="134"/>
      <c r="Q75" s="152"/>
      <c r="R75" s="134"/>
    </row>
    <row r="76" spans="1:44" x14ac:dyDescent="0.2">
      <c r="K76" s="9"/>
    </row>
  </sheetData>
  <sheetProtection algorithmName="SHA-512" hashValue="6koBaQu3Mf0wEFpcyG6jectq0YdYYqRSPWeMiULclv1KwKtCc+ZeSaeloAg6X3Fx3azFYQgpusqHqyHm2yBO0g==" saltValue="E20na+Re618wx+rd8+JqtQ==" spinCount="100000" sheet="1" objects="1" scenarios="1"/>
  <mergeCells count="101">
    <mergeCell ref="C66:E66"/>
    <mergeCell ref="AM66:AR66"/>
    <mergeCell ref="C67:D67"/>
    <mergeCell ref="AN67:AR67"/>
    <mergeCell ref="B70:D71"/>
    <mergeCell ref="F70:K70"/>
    <mergeCell ref="P70:R71"/>
    <mergeCell ref="B50:C50"/>
    <mergeCell ref="B51:C51"/>
    <mergeCell ref="B52:C52"/>
    <mergeCell ref="B53:C53"/>
    <mergeCell ref="B54:C54"/>
    <mergeCell ref="B55:C55"/>
    <mergeCell ref="B65:C65"/>
    <mergeCell ref="B56:C56"/>
    <mergeCell ref="B57:C57"/>
    <mergeCell ref="B58:C58"/>
    <mergeCell ref="B59:C59"/>
    <mergeCell ref="B60:C60"/>
    <mergeCell ref="B61:C61"/>
    <mergeCell ref="B62:C62"/>
    <mergeCell ref="B63:C63"/>
    <mergeCell ref="B64:C64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15:C15"/>
    <mergeCell ref="B16:C16"/>
    <mergeCell ref="B17:C17"/>
    <mergeCell ref="B18:C18"/>
    <mergeCell ref="B19:C19"/>
    <mergeCell ref="B35:C35"/>
    <mergeCell ref="B36:C36"/>
    <mergeCell ref="B37:C37"/>
    <mergeCell ref="B38:C38"/>
    <mergeCell ref="B39:C39"/>
    <mergeCell ref="B40:C40"/>
    <mergeCell ref="B32:C32"/>
    <mergeCell ref="B33:C33"/>
    <mergeCell ref="B34:C34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AJ12:AJ14"/>
    <mergeCell ref="AK12:AK14"/>
    <mergeCell ref="AL12:AL14"/>
    <mergeCell ref="B8:D8"/>
    <mergeCell ref="E8:R8"/>
    <mergeCell ref="B10:L10"/>
    <mergeCell ref="M10:R10"/>
    <mergeCell ref="AC11:AD11"/>
    <mergeCell ref="B12:F12"/>
    <mergeCell ref="G12:L12"/>
    <mergeCell ref="M12:P12"/>
    <mergeCell ref="AC12:AC14"/>
    <mergeCell ref="AD12:AD14"/>
    <mergeCell ref="R13:R14"/>
    <mergeCell ref="P13:P14"/>
    <mergeCell ref="Q13:Q14"/>
    <mergeCell ref="M13:M14"/>
    <mergeCell ref="N13:N14"/>
    <mergeCell ref="O13:O14"/>
    <mergeCell ref="L13:L14"/>
    <mergeCell ref="A13:A14"/>
    <mergeCell ref="B13:C14"/>
    <mergeCell ref="D13:D14"/>
    <mergeCell ref="E13:E14"/>
    <mergeCell ref="F13:F14"/>
    <mergeCell ref="G13:K13"/>
    <mergeCell ref="AE12:AF14"/>
    <mergeCell ref="AG12:AH14"/>
    <mergeCell ref="AI12:AI14"/>
    <mergeCell ref="B4:D4"/>
    <mergeCell ref="E4:R4"/>
    <mergeCell ref="E5:F5"/>
    <mergeCell ref="AJ5:AL5"/>
    <mergeCell ref="AJ6:AL6"/>
    <mergeCell ref="B7:D7"/>
    <mergeCell ref="E7:F7"/>
    <mergeCell ref="AB1:AF1"/>
    <mergeCell ref="AH1:AL2"/>
    <mergeCell ref="AB2:AC2"/>
    <mergeCell ref="AD2:AF2"/>
    <mergeCell ref="B3:D3"/>
    <mergeCell ref="E3:F3"/>
    <mergeCell ref="AD3:AF3"/>
  </mergeCells>
  <dataValidations count="1">
    <dataValidation type="list" allowBlank="1" showInputMessage="1" showErrorMessage="1" sqref="G16:K65" xr:uid="{6B8D9D74-FA53-4875-97B1-4060C5DD455E}">
      <formula1>$M$71:$M$72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A3F8B-94E5-40F7-BF3E-6FE18E0983C1}">
  <dimension ref="A1:BQ76"/>
  <sheetViews>
    <sheetView showGridLines="0" showRowColHeaders="0" zoomScaleNormal="100" workbookViewId="0">
      <selection activeCell="F21" sqref="F21"/>
    </sheetView>
  </sheetViews>
  <sheetFormatPr defaultColWidth="9.140625" defaultRowHeight="12.75" x14ac:dyDescent="0.2"/>
  <cols>
    <col min="1" max="1" width="10.42578125" style="6" customWidth="1"/>
    <col min="2" max="2" width="6.5703125" style="6" customWidth="1"/>
    <col min="3" max="3" width="40.7109375" style="6" customWidth="1"/>
    <col min="4" max="5" width="7" style="6" customWidth="1"/>
    <col min="6" max="6" width="13.28515625" style="8" customWidth="1"/>
    <col min="7" max="11" width="5.42578125" style="6" customWidth="1"/>
    <col min="12" max="12" width="13.42578125" style="6" customWidth="1"/>
    <col min="13" max="18" width="13.42578125" style="8" customWidth="1"/>
    <col min="19" max="19" width="0.28515625" style="8" customWidth="1"/>
    <col min="20" max="22" width="9.42578125" style="33" customWidth="1"/>
    <col min="23" max="23" width="10.85546875" style="33" customWidth="1"/>
    <col min="24" max="27" width="9.140625" style="33"/>
    <col min="28" max="28" width="9.28515625" style="213" hidden="1" customWidth="1"/>
    <col min="29" max="29" width="21.5703125" style="33" hidden="1" customWidth="1"/>
    <col min="30" max="30" width="12.85546875" style="33" hidden="1" customWidth="1"/>
    <col min="31" max="32" width="12.7109375" style="33" hidden="1" customWidth="1"/>
    <col min="33" max="33" width="13.42578125" style="209" hidden="1" customWidth="1"/>
    <col min="34" max="34" width="13.42578125" style="33" hidden="1" customWidth="1"/>
    <col min="35" max="38" width="13.7109375" style="33" hidden="1" customWidth="1"/>
    <col min="39" max="39" width="9.140625" style="33" hidden="1" customWidth="1"/>
    <col min="40" max="40" width="19.7109375" style="33" hidden="1" customWidth="1"/>
    <col min="41" max="41" width="25.28515625" style="33" hidden="1" customWidth="1"/>
    <col min="42" max="42" width="9.140625" style="33" hidden="1" customWidth="1"/>
    <col min="43" max="43" width="18.85546875" style="33" hidden="1" customWidth="1"/>
    <col min="44" max="44" width="9.85546875" style="33" hidden="1" customWidth="1"/>
    <col min="45" max="45" width="17.5703125" style="33" hidden="1" customWidth="1"/>
    <col min="46" max="46" width="11.7109375" style="33" hidden="1" customWidth="1"/>
    <col min="47" max="47" width="16" style="33" hidden="1" customWidth="1"/>
    <col min="48" max="53" width="9.140625" style="33" hidden="1" customWidth="1"/>
    <col min="54" max="69" width="9.140625" style="33"/>
    <col min="70" max="16384" width="9.140625" style="6"/>
  </cols>
  <sheetData>
    <row r="1" spans="1:69" ht="15.75" x14ac:dyDescent="0.2">
      <c r="A1" s="33"/>
      <c r="B1" s="7" t="s">
        <v>202</v>
      </c>
      <c r="C1" s="46"/>
      <c r="D1" s="33"/>
      <c r="E1" s="33"/>
      <c r="F1" s="42"/>
      <c r="G1" s="33"/>
      <c r="H1" s="33"/>
      <c r="I1" s="33"/>
      <c r="J1" s="33"/>
      <c r="K1" s="33"/>
      <c r="L1" s="33"/>
      <c r="M1" s="42"/>
      <c r="N1" s="42"/>
      <c r="O1" s="42"/>
      <c r="P1" s="42"/>
      <c r="Q1" s="42"/>
      <c r="R1" s="153"/>
      <c r="S1" s="154"/>
      <c r="T1" s="154"/>
      <c r="U1" s="155"/>
      <c r="AB1" s="416" t="s">
        <v>113</v>
      </c>
      <c r="AC1" s="417"/>
      <c r="AD1" s="417"/>
      <c r="AE1" s="417"/>
      <c r="AF1" s="418"/>
      <c r="AG1" s="60"/>
      <c r="AH1" s="419" t="s">
        <v>112</v>
      </c>
      <c r="AI1" s="420"/>
      <c r="AJ1" s="420"/>
      <c r="AK1" s="420"/>
      <c r="AL1" s="421"/>
      <c r="AN1" s="58" t="s">
        <v>33</v>
      </c>
      <c r="AO1" s="202" t="str">
        <f ca="1">RIGHT(CELL("filename",A1),LEN(CELL("filename",A1))-FIND("]",CELL("filename",A1)))</f>
        <v>10</v>
      </c>
      <c r="AP1" s="203" t="s">
        <v>33</v>
      </c>
      <c r="AQ1" s="203" t="s">
        <v>108</v>
      </c>
      <c r="AR1" s="203" t="s">
        <v>77</v>
      </c>
      <c r="AS1" s="203" t="s">
        <v>106</v>
      </c>
      <c r="AT1" s="203" t="s">
        <v>107</v>
      </c>
      <c r="AU1" s="203" t="s">
        <v>106</v>
      </c>
    </row>
    <row r="2" spans="1:69" ht="15.75" x14ac:dyDescent="0.2">
      <c r="A2" s="33"/>
      <c r="B2" s="46"/>
      <c r="C2" s="46"/>
      <c r="D2" s="33"/>
      <c r="E2" s="33"/>
      <c r="F2" s="42"/>
      <c r="G2" s="33"/>
      <c r="H2" s="33"/>
      <c r="I2" s="33"/>
      <c r="J2" s="33"/>
      <c r="K2" s="33"/>
      <c r="L2" s="33"/>
      <c r="M2" s="42"/>
      <c r="N2" s="42"/>
      <c r="O2" s="42"/>
      <c r="P2" s="42"/>
      <c r="Q2" s="42"/>
      <c r="R2" s="153"/>
      <c r="S2" s="154"/>
      <c r="T2" s="156"/>
      <c r="U2" s="155"/>
      <c r="AB2" s="425" t="s">
        <v>49</v>
      </c>
      <c r="AC2" s="426"/>
      <c r="AD2" s="427" t="s">
        <v>49</v>
      </c>
      <c r="AE2" s="428"/>
      <c r="AF2" s="429"/>
      <c r="AG2" s="60"/>
      <c r="AH2" s="422"/>
      <c r="AI2" s="423"/>
      <c r="AJ2" s="423"/>
      <c r="AK2" s="423"/>
      <c r="AL2" s="424"/>
      <c r="AN2" s="204" t="s">
        <v>108</v>
      </c>
      <c r="AO2" s="203" t="str">
        <f ca="1">VLOOKUP(AO1,AP2:AQ19,2,FALSE)</f>
        <v>9</v>
      </c>
      <c r="AP2" s="61" t="s">
        <v>105</v>
      </c>
      <c r="AQ2" s="61"/>
      <c r="AR2" s="205">
        <f t="shared" ref="AR2:AR13" ca="1" si="0">MAX($AS$2:$AS$13)</f>
        <v>12</v>
      </c>
      <c r="AS2" s="206">
        <f t="shared" ref="AS2:AS19" ca="1" si="1">ROW(INDIRECT(CELL("address",AP2)))-ROW(INDIRECT(AT2))+1</f>
        <v>1</v>
      </c>
      <c r="AT2" s="54" t="str">
        <f t="shared" ref="AT2:AT13" ca="1" si="2">CELL("address",$AP$2)</f>
        <v>$AP$2</v>
      </c>
      <c r="AU2" s="35" t="s">
        <v>73</v>
      </c>
      <c r="BA2" s="32"/>
    </row>
    <row r="3" spans="1:69" x14ac:dyDescent="0.2">
      <c r="A3" s="33"/>
      <c r="B3" s="325" t="str">
        <f ca="1">INDIRECT( "'" &amp; $AD$2 &amp; "'!B3")</f>
        <v>Šifra proračunskega uporabnika:</v>
      </c>
      <c r="C3" s="325"/>
      <c r="D3" s="326"/>
      <c r="E3" s="430"/>
      <c r="F3" s="431"/>
      <c r="G3" s="33"/>
      <c r="H3" s="33"/>
      <c r="I3" s="33"/>
      <c r="J3" s="33"/>
      <c r="K3" s="33"/>
      <c r="L3" s="33"/>
      <c r="M3" s="42"/>
      <c r="N3" s="42"/>
      <c r="O3" s="42"/>
      <c r="P3" s="42"/>
      <c r="Q3" s="42"/>
      <c r="R3" s="153"/>
      <c r="S3" s="156"/>
      <c r="T3" s="155"/>
      <c r="U3" s="155"/>
      <c r="AB3" s="207" t="s">
        <v>78</v>
      </c>
      <c r="AC3" s="208"/>
      <c r="AD3" s="427" t="s">
        <v>78</v>
      </c>
      <c r="AE3" s="428"/>
      <c r="AF3" s="429"/>
      <c r="AH3" s="210" t="s">
        <v>110</v>
      </c>
      <c r="AI3" s="211" t="s">
        <v>116</v>
      </c>
      <c r="AJ3" s="71"/>
      <c r="AK3" s="71"/>
      <c r="AL3" s="212"/>
      <c r="AN3" s="58" t="s">
        <v>106</v>
      </c>
      <c r="AO3" s="203">
        <f ca="1">VLOOKUP(AO1,AP2:AS19,4,FALSE)</f>
        <v>12</v>
      </c>
      <c r="AP3" s="61" t="s">
        <v>36</v>
      </c>
      <c r="AQ3" s="61" t="str">
        <f t="shared" ref="AQ3:AQ19" si="3">+AP2</f>
        <v>11</v>
      </c>
      <c r="AR3" s="205">
        <f t="shared" ca="1" si="0"/>
        <v>12</v>
      </c>
      <c r="AS3" s="206">
        <f t="shared" ca="1" si="1"/>
        <v>2</v>
      </c>
      <c r="AT3" s="54" t="str">
        <f t="shared" ca="1" si="2"/>
        <v>$AP$2</v>
      </c>
      <c r="AU3" s="35" t="s">
        <v>74</v>
      </c>
      <c r="BA3" s="32"/>
    </row>
    <row r="4" spans="1:69" x14ac:dyDescent="0.2">
      <c r="A4" s="33"/>
      <c r="B4" s="325" t="str">
        <f ca="1">INDIRECT( "'" &amp; $AD$2 &amp; "'!B4")</f>
        <v>Organizacijska enota:</v>
      </c>
      <c r="C4" s="325"/>
      <c r="D4" s="325"/>
      <c r="E4" s="408"/>
      <c r="F4" s="409"/>
      <c r="G4" s="409"/>
      <c r="H4" s="409"/>
      <c r="I4" s="409"/>
      <c r="J4" s="409"/>
      <c r="K4" s="409"/>
      <c r="L4" s="409"/>
      <c r="M4" s="409"/>
      <c r="N4" s="409"/>
      <c r="O4" s="409"/>
      <c r="P4" s="409"/>
      <c r="Q4" s="409"/>
      <c r="R4" s="410"/>
      <c r="S4" s="157"/>
      <c r="T4" s="157"/>
      <c r="AH4" s="58" t="s">
        <v>109</v>
      </c>
      <c r="AI4" s="53">
        <v>6</v>
      </c>
      <c r="AJ4" s="71"/>
      <c r="AK4" s="71"/>
      <c r="AL4" s="212"/>
      <c r="AN4" s="58" t="s">
        <v>77</v>
      </c>
      <c r="AO4" s="203">
        <f ca="1">VLOOKUP(AO1,AP2:AR19,3,FALSE)</f>
        <v>12</v>
      </c>
      <c r="AP4" s="61" t="s">
        <v>95</v>
      </c>
      <c r="AQ4" s="61" t="str">
        <f t="shared" si="3"/>
        <v>12</v>
      </c>
      <c r="AR4" s="205">
        <f t="shared" ca="1" si="0"/>
        <v>12</v>
      </c>
      <c r="AS4" s="206">
        <f t="shared" ca="1" si="1"/>
        <v>3</v>
      </c>
      <c r="AT4" s="54" t="str">
        <f t="shared" ca="1" si="2"/>
        <v>$AP$2</v>
      </c>
      <c r="AU4" s="35" t="s">
        <v>63</v>
      </c>
    </row>
    <row r="5" spans="1:69" x14ac:dyDescent="0.2">
      <c r="A5" s="33"/>
      <c r="B5" s="229" t="str">
        <f ca="1">INDIRECT( "'" &amp; $AD$2 &amp; "'!B5")</f>
        <v>Leto:</v>
      </c>
      <c r="C5" s="229"/>
      <c r="D5" s="229"/>
      <c r="E5" s="411"/>
      <c r="F5" s="410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AB5" s="214"/>
      <c r="AC5" s="155"/>
      <c r="AD5" s="155"/>
      <c r="AE5" s="155"/>
      <c r="AH5" s="58" t="s">
        <v>111</v>
      </c>
      <c r="AI5" s="53">
        <v>29</v>
      </c>
      <c r="AJ5" s="412" t="str">
        <f>+$AD$2</f>
        <v>OSNOVNA PLAČA</v>
      </c>
      <c r="AK5" s="413"/>
      <c r="AL5" s="414"/>
      <c r="AN5" s="58" t="s">
        <v>106</v>
      </c>
      <c r="AO5" s="203" t="str">
        <f ca="1">VLOOKUP(AO1,AP2:AU19,6,FALSE)</f>
        <v>oktober</v>
      </c>
      <c r="AP5" s="61" t="s">
        <v>96</v>
      </c>
      <c r="AQ5" s="61" t="str">
        <f t="shared" si="3"/>
        <v>1</v>
      </c>
      <c r="AR5" s="205">
        <f t="shared" ca="1" si="0"/>
        <v>12</v>
      </c>
      <c r="AS5" s="206">
        <f t="shared" ca="1" si="1"/>
        <v>4</v>
      </c>
      <c r="AT5" s="54" t="str">
        <f t="shared" ca="1" si="2"/>
        <v>$AP$2</v>
      </c>
      <c r="AU5" s="35" t="s">
        <v>64</v>
      </c>
    </row>
    <row r="6" spans="1:69" x14ac:dyDescent="0.2">
      <c r="B6" s="17"/>
      <c r="C6" s="17"/>
      <c r="D6" s="17"/>
      <c r="E6" s="8"/>
      <c r="F6" s="6"/>
      <c r="R6" s="72"/>
      <c r="S6" s="72"/>
      <c r="T6" s="155"/>
      <c r="AB6" s="214"/>
      <c r="AE6" s="155"/>
      <c r="AH6" s="58" t="s">
        <v>111</v>
      </c>
      <c r="AI6" s="53">
        <v>29</v>
      </c>
      <c r="AJ6" s="415" t="str">
        <f>+$AD$3</f>
        <v>OBRAČUNANA OSNOVNA PLAČA</v>
      </c>
      <c r="AK6" s="415"/>
      <c r="AL6" s="415"/>
      <c r="AN6" s="58" t="s">
        <v>129</v>
      </c>
      <c r="AO6" s="203" t="str">
        <f ca="1">+IF(ISERROR(FIND("-",AO5,1)),AO5&amp;" "&amp;AO7,IF(ISERROR(FIND("november-",AO5,1)),REPLACE(AO5,FIND("-",AO5,1),1," " &amp; AO7 &amp; " - ") &amp; " " &amp; AO7, REPLACE(AO5,1,LEN("november-"),"november "&amp;(AO7-1) &amp; " - ") &amp;" "&amp;AO7))</f>
        <v xml:space="preserve">oktober </v>
      </c>
      <c r="AP6" s="61" t="s">
        <v>97</v>
      </c>
      <c r="AQ6" s="61" t="str">
        <f t="shared" si="3"/>
        <v>2</v>
      </c>
      <c r="AR6" s="205">
        <f t="shared" ca="1" si="0"/>
        <v>12</v>
      </c>
      <c r="AS6" s="206">
        <f t="shared" ca="1" si="1"/>
        <v>5</v>
      </c>
      <c r="AT6" s="54" t="str">
        <f t="shared" ca="1" si="2"/>
        <v>$AP$2</v>
      </c>
      <c r="AU6" s="35" t="s">
        <v>65</v>
      </c>
    </row>
    <row r="7" spans="1:69" x14ac:dyDescent="0.2">
      <c r="B7" s="327" t="s">
        <v>9</v>
      </c>
      <c r="C7" s="327"/>
      <c r="D7" s="328"/>
      <c r="E7" s="329"/>
      <c r="F7" s="330"/>
      <c r="R7" s="72"/>
      <c r="S7" s="72"/>
      <c r="T7" s="155"/>
      <c r="AB7" s="214"/>
      <c r="AE7" s="155"/>
      <c r="AN7" s="58" t="s">
        <v>61</v>
      </c>
      <c r="AO7" s="203" t="str">
        <f ca="1">+IF( ISERROR(FIND("-",AO5,1)),IF(LEN(INDIRECT( "'" &amp; $AD$2 &amp; "'!E5"))&gt;0,IF(VALUE($AO$1)&gt;10,VALUE(INDIRECT( "'" &amp; $AD$2 &amp; "'!E5"))-1,VALUE(INDIRECT( "'" &amp; $AD$2 &amp; "'!E5"))),""),VALUE(INDIRECT( "'" &amp; $AD$2 &amp; "'!E5")))</f>
        <v/>
      </c>
      <c r="AP7" s="61" t="s">
        <v>98</v>
      </c>
      <c r="AQ7" s="61" t="str">
        <f t="shared" si="3"/>
        <v>3</v>
      </c>
      <c r="AR7" s="205">
        <f t="shared" ca="1" si="0"/>
        <v>12</v>
      </c>
      <c r="AS7" s="206">
        <f t="shared" ca="1" si="1"/>
        <v>6</v>
      </c>
      <c r="AT7" s="54" t="str">
        <f t="shared" ca="1" si="2"/>
        <v>$AP$2</v>
      </c>
      <c r="AU7" s="35" t="s">
        <v>66</v>
      </c>
      <c r="AY7" s="32"/>
      <c r="AZ7" s="32"/>
      <c r="BA7" s="32"/>
    </row>
    <row r="8" spans="1:69" x14ac:dyDescent="0.2">
      <c r="B8" s="327" t="s">
        <v>10</v>
      </c>
      <c r="C8" s="327"/>
      <c r="D8" s="334"/>
      <c r="E8" s="332"/>
      <c r="F8" s="333"/>
      <c r="G8" s="333"/>
      <c r="H8" s="333"/>
      <c r="I8" s="333"/>
      <c r="J8" s="333"/>
      <c r="K8" s="333"/>
      <c r="L8" s="333"/>
      <c r="M8" s="333"/>
      <c r="N8" s="333"/>
      <c r="O8" s="333"/>
      <c r="P8" s="333"/>
      <c r="Q8" s="333"/>
      <c r="R8" s="330"/>
      <c r="S8" s="88"/>
      <c r="T8" s="157"/>
      <c r="AP8" s="61" t="s">
        <v>99</v>
      </c>
      <c r="AQ8" s="61" t="str">
        <f t="shared" si="3"/>
        <v>4</v>
      </c>
      <c r="AR8" s="205">
        <f t="shared" ca="1" si="0"/>
        <v>12</v>
      </c>
      <c r="AS8" s="206">
        <f t="shared" ca="1" si="1"/>
        <v>7</v>
      </c>
      <c r="AT8" s="54" t="str">
        <f t="shared" ca="1" si="2"/>
        <v>$AP$2</v>
      </c>
      <c r="AU8" s="35" t="s">
        <v>67</v>
      </c>
      <c r="AY8" s="32"/>
      <c r="AZ8" s="32"/>
      <c r="BA8" s="32"/>
    </row>
    <row r="9" spans="1:69" ht="16.5" thickBot="1" x14ac:dyDescent="0.25">
      <c r="B9" s="7"/>
      <c r="C9" s="7"/>
      <c r="AP9" s="61" t="s">
        <v>100</v>
      </c>
      <c r="AQ9" s="61" t="str">
        <f t="shared" si="3"/>
        <v>5</v>
      </c>
      <c r="AR9" s="205">
        <f t="shared" ca="1" si="0"/>
        <v>12</v>
      </c>
      <c r="AS9" s="206">
        <f t="shared" ca="1" si="1"/>
        <v>8</v>
      </c>
      <c r="AT9" s="54" t="str">
        <f t="shared" ca="1" si="2"/>
        <v>$AP$2</v>
      </c>
      <c r="AU9" s="35" t="s">
        <v>68</v>
      </c>
      <c r="AY9" s="32"/>
      <c r="AZ9" s="32"/>
      <c r="BA9" s="32"/>
    </row>
    <row r="10" spans="1:69" ht="15.75" customHeight="1" thickBot="1" x14ac:dyDescent="0.25">
      <c r="B10" s="339" t="s">
        <v>0</v>
      </c>
      <c r="C10" s="340"/>
      <c r="D10" s="340"/>
      <c r="E10" s="340"/>
      <c r="F10" s="340"/>
      <c r="G10" s="340"/>
      <c r="H10" s="340"/>
      <c r="I10" s="340"/>
      <c r="J10" s="340"/>
      <c r="K10" s="340"/>
      <c r="L10" s="341"/>
      <c r="M10" s="397" t="s">
        <v>1</v>
      </c>
      <c r="N10" s="398"/>
      <c r="O10" s="398"/>
      <c r="P10" s="398"/>
      <c r="Q10" s="398"/>
      <c r="R10" s="398"/>
      <c r="S10" s="91"/>
      <c r="T10" s="248"/>
      <c r="AP10" s="61" t="s">
        <v>101</v>
      </c>
      <c r="AQ10" s="61" t="str">
        <f t="shared" si="3"/>
        <v>6</v>
      </c>
      <c r="AR10" s="205">
        <f t="shared" ca="1" si="0"/>
        <v>12</v>
      </c>
      <c r="AS10" s="206">
        <f t="shared" ca="1" si="1"/>
        <v>9</v>
      </c>
      <c r="AT10" s="54" t="str">
        <f t="shared" ca="1" si="2"/>
        <v>$AP$2</v>
      </c>
      <c r="AU10" s="35" t="s">
        <v>69</v>
      </c>
      <c r="AY10" s="32"/>
      <c r="AZ10" s="32"/>
      <c r="BA10" s="32"/>
    </row>
    <row r="11" spans="1:69" ht="13.5" thickBot="1" x14ac:dyDescent="0.25">
      <c r="B11" s="93"/>
      <c r="C11" s="93"/>
      <c r="D11" s="93"/>
      <c r="E11" s="93"/>
      <c r="F11" s="94"/>
      <c r="G11" s="95"/>
      <c r="H11" s="95"/>
      <c r="I11" s="95"/>
      <c r="J11" s="95"/>
      <c r="K11" s="95"/>
      <c r="L11" s="95"/>
      <c r="M11" s="94"/>
      <c r="N11" s="94"/>
      <c r="O11" s="94"/>
      <c r="P11" s="94"/>
      <c r="Q11" s="94"/>
      <c r="R11" s="96"/>
      <c r="S11" s="88"/>
      <c r="T11" s="71"/>
      <c r="AC11" s="432" t="s">
        <v>35</v>
      </c>
      <c r="AD11" s="432"/>
      <c r="AG11" s="33"/>
      <c r="AP11" s="61" t="s">
        <v>102</v>
      </c>
      <c r="AQ11" s="61" t="str">
        <f t="shared" si="3"/>
        <v>7</v>
      </c>
      <c r="AR11" s="205">
        <f t="shared" ca="1" si="0"/>
        <v>12</v>
      </c>
      <c r="AS11" s="206">
        <f t="shared" ca="1" si="1"/>
        <v>10</v>
      </c>
      <c r="AT11" s="54" t="str">
        <f t="shared" ca="1" si="2"/>
        <v>$AP$2</v>
      </c>
      <c r="AU11" s="35" t="s">
        <v>70</v>
      </c>
    </row>
    <row r="12" spans="1:69" s="17" customFormat="1" ht="76.5" customHeight="1" x14ac:dyDescent="0.2">
      <c r="A12" s="238"/>
      <c r="B12" s="405" t="s">
        <v>13</v>
      </c>
      <c r="C12" s="406"/>
      <c r="D12" s="406"/>
      <c r="E12" s="406"/>
      <c r="F12" s="407"/>
      <c r="G12" s="345" t="s">
        <v>14</v>
      </c>
      <c r="H12" s="346"/>
      <c r="I12" s="346"/>
      <c r="J12" s="346"/>
      <c r="K12" s="346"/>
      <c r="L12" s="347"/>
      <c r="M12" s="376" t="s">
        <v>80</v>
      </c>
      <c r="N12" s="377"/>
      <c r="O12" s="377"/>
      <c r="P12" s="377"/>
      <c r="Q12" s="97" t="s">
        <v>38</v>
      </c>
      <c r="R12" s="98" t="s">
        <v>84</v>
      </c>
      <c r="S12" s="99"/>
      <c r="T12" s="36"/>
      <c r="U12" s="36"/>
      <c r="V12" s="36"/>
      <c r="W12" s="36"/>
      <c r="X12" s="36"/>
      <c r="Y12" s="36"/>
      <c r="Z12" s="36"/>
      <c r="AA12" s="36"/>
      <c r="AB12" s="249"/>
      <c r="AC12" s="402" t="str">
        <f>+Q12</f>
        <v>IZPLAČILO REDNE DELOVNE USPEŠNOSTI</v>
      </c>
      <c r="AD12" s="402" t="str">
        <f>+R12</f>
        <v>NAJVIŠJE MOŽNO IZPLAČILO REDNE LETNE DELOVNE USPEŠNOSTI</v>
      </c>
      <c r="AE12" s="403" t="s">
        <v>15</v>
      </c>
      <c r="AF12" s="403"/>
      <c r="AG12" s="404" t="s">
        <v>16</v>
      </c>
      <c r="AH12" s="404"/>
      <c r="AI12" s="402" t="s">
        <v>17</v>
      </c>
      <c r="AJ12" s="402" t="s">
        <v>18</v>
      </c>
      <c r="AK12" s="402" t="str">
        <f>+AD3</f>
        <v>OBRAČUNANA OSNOVNA PLAČA</v>
      </c>
      <c r="AL12" s="402" t="str">
        <f>+AD2</f>
        <v>OSNOVNA PLAČA</v>
      </c>
      <c r="AM12" s="36"/>
      <c r="AN12" s="33"/>
      <c r="AO12" s="33"/>
      <c r="AP12" s="61" t="s">
        <v>103</v>
      </c>
      <c r="AQ12" s="61" t="str">
        <f t="shared" si="3"/>
        <v>8</v>
      </c>
      <c r="AR12" s="205">
        <f t="shared" ca="1" si="0"/>
        <v>12</v>
      </c>
      <c r="AS12" s="206">
        <f t="shared" ca="1" si="1"/>
        <v>11</v>
      </c>
      <c r="AT12" s="54" t="str">
        <f t="shared" ca="1" si="2"/>
        <v>$AP$2</v>
      </c>
      <c r="AU12" s="35" t="s">
        <v>71</v>
      </c>
      <c r="AV12" s="36"/>
      <c r="AW12" s="36"/>
      <c r="AX12" s="36"/>
      <c r="AY12" s="33"/>
      <c r="AZ12" s="33"/>
      <c r="BA12" s="33"/>
      <c r="BB12" s="36"/>
      <c r="BC12" s="36"/>
      <c r="BD12" s="36"/>
      <c r="BE12" s="36"/>
      <c r="BF12" s="36"/>
      <c r="BG12" s="36"/>
      <c r="BH12" s="36"/>
      <c r="BI12" s="36"/>
      <c r="BJ12" s="36"/>
      <c r="BK12" s="36"/>
      <c r="BL12" s="36"/>
      <c r="BM12" s="36"/>
      <c r="BN12" s="36"/>
      <c r="BO12" s="36"/>
      <c r="BP12" s="36"/>
      <c r="BQ12" s="36"/>
    </row>
    <row r="13" spans="1:69" ht="12.75" customHeight="1" x14ac:dyDescent="0.2">
      <c r="A13" s="303" t="s">
        <v>130</v>
      </c>
      <c r="B13" s="351" t="s">
        <v>2</v>
      </c>
      <c r="C13" s="352"/>
      <c r="D13" s="335" t="s">
        <v>11</v>
      </c>
      <c r="E13" s="335" t="s">
        <v>12</v>
      </c>
      <c r="F13" s="337" t="s">
        <v>94</v>
      </c>
      <c r="G13" s="348" t="s">
        <v>39</v>
      </c>
      <c r="H13" s="349"/>
      <c r="I13" s="349"/>
      <c r="J13" s="349"/>
      <c r="K13" s="350"/>
      <c r="L13" s="370" t="s">
        <v>3</v>
      </c>
      <c r="M13" s="374" t="s">
        <v>79</v>
      </c>
      <c r="N13" s="305" t="s">
        <v>82</v>
      </c>
      <c r="O13" s="368" t="s">
        <v>81</v>
      </c>
      <c r="P13" s="305" t="s">
        <v>82</v>
      </c>
      <c r="Q13" s="393" t="s">
        <v>82</v>
      </c>
      <c r="R13" s="395" t="s">
        <v>82</v>
      </c>
      <c r="S13" s="167"/>
      <c r="AC13" s="402"/>
      <c r="AD13" s="402"/>
      <c r="AE13" s="403"/>
      <c r="AF13" s="403"/>
      <c r="AG13" s="404"/>
      <c r="AH13" s="404"/>
      <c r="AI13" s="402"/>
      <c r="AJ13" s="402"/>
      <c r="AK13" s="402"/>
      <c r="AL13" s="402"/>
      <c r="AP13" s="61" t="s">
        <v>104</v>
      </c>
      <c r="AQ13" s="61" t="str">
        <f t="shared" si="3"/>
        <v>9</v>
      </c>
      <c r="AR13" s="205">
        <f t="shared" ca="1" si="0"/>
        <v>12</v>
      </c>
      <c r="AS13" s="206">
        <f t="shared" ca="1" si="1"/>
        <v>12</v>
      </c>
      <c r="AT13" s="54" t="str">
        <f t="shared" ca="1" si="2"/>
        <v>$AP$2</v>
      </c>
      <c r="AU13" s="35" t="s">
        <v>72</v>
      </c>
    </row>
    <row r="14" spans="1:69" ht="13.5" thickBot="1" x14ac:dyDescent="0.25">
      <c r="A14" s="304"/>
      <c r="B14" s="353"/>
      <c r="C14" s="354"/>
      <c r="D14" s="336"/>
      <c r="E14" s="336"/>
      <c r="F14" s="338"/>
      <c r="G14" s="101" t="s">
        <v>4</v>
      </c>
      <c r="H14" s="102" t="s">
        <v>5</v>
      </c>
      <c r="I14" s="103" t="s">
        <v>6</v>
      </c>
      <c r="J14" s="102" t="s">
        <v>22</v>
      </c>
      <c r="K14" s="104" t="s">
        <v>23</v>
      </c>
      <c r="L14" s="371"/>
      <c r="M14" s="375"/>
      <c r="N14" s="306"/>
      <c r="O14" s="369"/>
      <c r="P14" s="306"/>
      <c r="Q14" s="394"/>
      <c r="R14" s="396"/>
      <c r="S14" s="167"/>
      <c r="AC14" s="402"/>
      <c r="AD14" s="402"/>
      <c r="AE14" s="403"/>
      <c r="AF14" s="403"/>
      <c r="AG14" s="404"/>
      <c r="AH14" s="404"/>
      <c r="AI14" s="402"/>
      <c r="AJ14" s="402"/>
      <c r="AK14" s="402"/>
      <c r="AL14" s="402"/>
      <c r="AP14" s="61" t="s">
        <v>117</v>
      </c>
      <c r="AQ14" s="61" t="str">
        <f t="shared" si="3"/>
        <v>10</v>
      </c>
      <c r="AR14" s="205">
        <f ca="1">MAX($AS$14:$AS$17)</f>
        <v>4</v>
      </c>
      <c r="AS14" s="206">
        <f t="shared" ca="1" si="1"/>
        <v>1</v>
      </c>
      <c r="AT14" s="54" t="str">
        <f ca="1">CELL("address",$AP$14)</f>
        <v>$AP$14</v>
      </c>
      <c r="AU14" s="35" t="s">
        <v>123</v>
      </c>
    </row>
    <row r="15" spans="1:69" s="29" customFormat="1" ht="13.5" customHeight="1" thickTop="1" x14ac:dyDescent="0.2">
      <c r="A15" s="159"/>
      <c r="B15" s="372">
        <v>1</v>
      </c>
      <c r="C15" s="373"/>
      <c r="D15" s="159">
        <v>2</v>
      </c>
      <c r="E15" s="241">
        <v>3</v>
      </c>
      <c r="F15" s="160">
        <v>4</v>
      </c>
      <c r="G15" s="105">
        <v>5</v>
      </c>
      <c r="H15" s="106">
        <v>6</v>
      </c>
      <c r="I15" s="107">
        <v>7</v>
      </c>
      <c r="J15" s="106">
        <v>8</v>
      </c>
      <c r="K15" s="108">
        <v>9</v>
      </c>
      <c r="L15" s="168" t="s">
        <v>32</v>
      </c>
      <c r="M15" s="169" t="s">
        <v>76</v>
      </c>
      <c r="N15" s="169"/>
      <c r="O15" s="170" t="s">
        <v>90</v>
      </c>
      <c r="P15" s="171" t="s">
        <v>91</v>
      </c>
      <c r="Q15" s="172" t="s">
        <v>92</v>
      </c>
      <c r="R15" s="173">
        <v>15</v>
      </c>
      <c r="S15" s="174"/>
      <c r="T15" s="37"/>
      <c r="U15" s="37"/>
      <c r="V15" s="37"/>
      <c r="W15" s="37"/>
      <c r="X15" s="37"/>
      <c r="Y15" s="37"/>
      <c r="Z15" s="37"/>
      <c r="AA15" s="37"/>
      <c r="AB15" s="250" t="s">
        <v>34</v>
      </c>
      <c r="AC15" s="251" t="str">
        <f>+Q13</f>
        <v>€</v>
      </c>
      <c r="AD15" s="251" t="str">
        <f>+R13</f>
        <v>€</v>
      </c>
      <c r="AE15" s="252" t="s">
        <v>19</v>
      </c>
      <c r="AF15" s="252" t="s">
        <v>20</v>
      </c>
      <c r="AG15" s="253" t="s">
        <v>19</v>
      </c>
      <c r="AH15" s="254" t="s">
        <v>20</v>
      </c>
      <c r="AI15" s="255" t="s">
        <v>20</v>
      </c>
      <c r="AJ15" s="256" t="s">
        <v>20</v>
      </c>
      <c r="AK15" s="251" t="s">
        <v>20</v>
      </c>
      <c r="AL15" s="251" t="s">
        <v>20</v>
      </c>
      <c r="AM15" s="37"/>
      <c r="AN15" s="33"/>
      <c r="AO15" s="33"/>
      <c r="AP15" s="61" t="s">
        <v>118</v>
      </c>
      <c r="AQ15" s="61" t="str">
        <f t="shared" si="3"/>
        <v>11-1</v>
      </c>
      <c r="AR15" s="205">
        <f ca="1">MAX($AS$14:$AS$17)</f>
        <v>4</v>
      </c>
      <c r="AS15" s="206">
        <f t="shared" ca="1" si="1"/>
        <v>2</v>
      </c>
      <c r="AT15" s="54" t="str">
        <f ca="1">CELL("address",$AP$14)</f>
        <v>$AP$14</v>
      </c>
      <c r="AU15" s="35" t="s">
        <v>124</v>
      </c>
      <c r="AV15" s="37"/>
      <c r="AW15" s="37"/>
      <c r="AX15" s="37"/>
      <c r="AY15" s="37"/>
      <c r="AZ15" s="37"/>
      <c r="BA15" s="37"/>
      <c r="BB15" s="37"/>
      <c r="BC15" s="37"/>
      <c r="BD15" s="37"/>
      <c r="BE15" s="37"/>
      <c r="BF15" s="37"/>
      <c r="BG15" s="37"/>
      <c r="BH15" s="37"/>
      <c r="BI15" s="37"/>
      <c r="BJ15" s="37"/>
      <c r="BK15" s="37"/>
      <c r="BL15" s="37"/>
      <c r="BM15" s="37"/>
      <c r="BN15" s="37"/>
      <c r="BO15" s="37"/>
      <c r="BP15" s="37"/>
      <c r="BQ15" s="37"/>
    </row>
    <row r="16" spans="1:69" ht="27" customHeight="1" x14ac:dyDescent="0.2">
      <c r="A16" s="53">
        <f>'OSNOVNA PLAČA'!A10</f>
        <v>1</v>
      </c>
      <c r="B16" s="362" t="str">
        <f t="shared" ref="B16:B65" ca="1" si="4">IF(LEN(INDIRECT( "'" &amp; $AD$2 &amp; "'!B" &amp; TEXT($AB16-6,0)))&gt;0,INDIRECT( "'" &amp; $AD$2 &amp; "'!B" &amp; TEXT($AB16-6,0)),"")</f>
        <v>A1</v>
      </c>
      <c r="C16" s="362"/>
      <c r="D16" s="54" t="str">
        <f>+IF(LEN('OSNOVNA PLAČA'!C10)&gt;0,'OSNOVNA PLAČA'!C10,"")</f>
        <v>V</v>
      </c>
      <c r="E16" s="55">
        <f>+IF(LEN('OSNOVNA PLAČA'!D10)&gt;0,'OSNOVNA PLAČA'!D10,"")</f>
        <v>20</v>
      </c>
      <c r="F16" s="161">
        <f ca="1">IF(LEN(B16)&gt;0,'OBRAČUNANA OSNOVNA PLAČA'!N10,"")</f>
        <v>1000</v>
      </c>
      <c r="G16" s="57">
        <v>1</v>
      </c>
      <c r="H16" s="57"/>
      <c r="I16" s="57"/>
      <c r="J16" s="57">
        <v>1</v>
      </c>
      <c r="K16" s="57"/>
      <c r="L16" s="175">
        <f t="shared" ref="L16:L65" si="5">+G16+H16+I16+J16+K16</f>
        <v>2</v>
      </c>
      <c r="M16" s="176">
        <f ca="1">IF(LEN(B16)&gt;0,L16/5,"")</f>
        <v>0.4</v>
      </c>
      <c r="N16" s="176">
        <f ca="1">IF(LEN(B16)&gt;0,F16*M16,"")</f>
        <v>400</v>
      </c>
      <c r="O16" s="177">
        <f t="shared" ref="O16:O47" ca="1" si="6">IF(LEN(B16)&gt;0,M16*$P$67,"")</f>
        <v>3.7600000000000001E-2</v>
      </c>
      <c r="P16" s="178">
        <f ca="1">IF(LEN(B16)&gt;0,F16*O16,"")</f>
        <v>37.6</v>
      </c>
      <c r="Q16" s="179">
        <f t="shared" ref="Q16:Q65" ca="1" si="7">MIN(P16,R16)</f>
        <v>37.6</v>
      </c>
      <c r="R16" s="179">
        <f ca="1">IF(LEN(B16)&gt;0,'9'!R16-'9'!Q16,"")</f>
        <v>1664.7626262626263</v>
      </c>
      <c r="S16" s="180"/>
      <c r="AB16" s="244">
        <f>ROW()</f>
        <v>16</v>
      </c>
      <c r="AC16" s="257">
        <f t="shared" ref="AC16:AC65" ca="1" si="8">IF($AO$3=1,0,INDIRECT( "'" &amp; $AO$2 &amp; "'!P" &amp; TEXT($AB16,0)))</f>
        <v>27.72727272727273</v>
      </c>
      <c r="AD16" s="257">
        <f t="shared" ref="AD16:AD65" ca="1" si="9">IF($AO$3=1,(INDIRECT( "'" &amp; $AD$2 &amp; "'!F" &amp; TEXT($AB16-6,0))*2/12+INDIRECT( "'" &amp; $AD$2 &amp; "'!G" &amp; TEXT($AB16-6,0))*10/12)*2,INDIRECT( "'" &amp; $AO$2 &amp; "'!Q" &amp; TEXT($AB16,0)))</f>
        <v>27.72727272727273</v>
      </c>
      <c r="AE16" s="258" t="str">
        <f t="shared" ref="AE16:AE47" ca="1" si="10">IF(AC16&gt;=AD16,"-",$L16/(5*MAX($M$71:$M$72)))</f>
        <v>-</v>
      </c>
      <c r="AF16" s="257" t="str">
        <f t="shared" ref="AF16:AF47" ca="1" si="11">IF(AC16&gt;=AD16,"-",$L16/(5*MAX($M$71:$M$72))*AK16)</f>
        <v>-</v>
      </c>
      <c r="AG16" s="258" t="str">
        <f t="shared" ref="AG16:AG47" ca="1" si="12">IF(AE16="-","-",AE16*$AF$67)</f>
        <v>-</v>
      </c>
      <c r="AH16" s="257" t="str">
        <f t="shared" ref="AH16:AH47" ca="1" si="13">IF(AF16="-","-",AF16*$AF$67)</f>
        <v>-</v>
      </c>
      <c r="AI16" s="257">
        <f t="shared" ref="AI16:AI65" ca="1" si="14">IF(AG16="-",0,MIN(AH16,R16))</f>
        <v>0</v>
      </c>
      <c r="AJ16" s="259">
        <f t="shared" ref="AJ16:AJ65" ca="1" si="15">+AD16-AC16</f>
        <v>0</v>
      </c>
      <c r="AK16" s="257">
        <f t="shared" ref="AK16:AK65" ca="1" si="16">SUM(OFFSET(INDIRECT( "'" &amp; $AD$3 &amp; "'!" &amp; $AI$3),ROW()-ROW(INDIRECT( "'" &amp; $AD$3 &amp; "'!" &amp; $AI$3))-$AI$4,COLUMN()-COLUMN(INDIRECT( "'" &amp; $AD$3 &amp; "'!" &amp; $AI$3))-$AI$6+(12/$AO$4)*($AO$3-1),1,12/$AO$4))</f>
        <v>0</v>
      </c>
      <c r="AL16" s="257">
        <f t="shared" ref="AL16:AL65" ca="1" si="17">SUM(OFFSET(INDIRECT( "'" &amp; $AD$2 &amp; "'!" &amp; $AI$3),ROW()-ROW(INDIRECT( "'" &amp; $AD$2 &amp; "'!" &amp; $AI$3))-$AI$4,COLUMN()-COLUMN(INDIRECT( "'" &amp; $AD$2 &amp; "'!" &amp; $AI$3))-$AI$5+(12/$AO$4)*($AO$3-1),1,12/$AO$4))</f>
        <v>2017</v>
      </c>
      <c r="AP16" s="61" t="s">
        <v>119</v>
      </c>
      <c r="AQ16" s="61" t="str">
        <f t="shared" si="3"/>
        <v>2-4</v>
      </c>
      <c r="AR16" s="205">
        <f ca="1">MAX($AS$14:$AS$17)</f>
        <v>4</v>
      </c>
      <c r="AS16" s="206">
        <f t="shared" ca="1" si="1"/>
        <v>3</v>
      </c>
      <c r="AT16" s="54" t="str">
        <f ca="1">CELL("address",$AP$14)</f>
        <v>$AP$14</v>
      </c>
      <c r="AU16" s="35" t="s">
        <v>125</v>
      </c>
    </row>
    <row r="17" spans="1:47" ht="27" customHeight="1" x14ac:dyDescent="0.2">
      <c r="A17" s="53">
        <f>'OSNOVNA PLAČA'!A11</f>
        <v>2</v>
      </c>
      <c r="B17" s="362" t="str">
        <f t="shared" ca="1" si="4"/>
        <v>A2</v>
      </c>
      <c r="C17" s="362"/>
      <c r="D17" s="54" t="str">
        <f>+IF(LEN('OSNOVNA PLAČA'!C11)&gt;0,'OSNOVNA PLAČA'!C11,"")</f>
        <v>VII</v>
      </c>
      <c r="E17" s="55">
        <f>+IF(LEN('OSNOVNA PLAČA'!D11)&gt;0,'OSNOVNA PLAČA'!D11,"")</f>
        <v>40</v>
      </c>
      <c r="F17" s="161">
        <f ca="1">IF(LEN(B17)&gt;0,'OBRAČUNANA OSNOVNA PLAČA'!N11,"")</f>
        <v>2000</v>
      </c>
      <c r="G17" s="57"/>
      <c r="H17" s="57"/>
      <c r="I17" s="57"/>
      <c r="J17" s="57"/>
      <c r="K17" s="57"/>
      <c r="L17" s="175">
        <f t="shared" si="5"/>
        <v>0</v>
      </c>
      <c r="M17" s="176">
        <f t="shared" ref="M17:M65" ca="1" si="18">IF(LEN(B17)&gt;0,L17/5,"")</f>
        <v>0</v>
      </c>
      <c r="N17" s="176">
        <f ca="1">IF(LEN(B17)&gt;0,F17*M17,"")</f>
        <v>0</v>
      </c>
      <c r="O17" s="177">
        <f t="shared" ca="1" si="6"/>
        <v>0</v>
      </c>
      <c r="P17" s="178">
        <f t="shared" ref="P17:P65" ca="1" si="19">IF(LEN(B17)&gt;0,F17*O17,"")</f>
        <v>0</v>
      </c>
      <c r="Q17" s="179">
        <f t="shared" ca="1" si="7"/>
        <v>0</v>
      </c>
      <c r="R17" s="179">
        <f ca="1">IF(LEN(B17)&gt;0,'9'!R17-'9'!Q17,"")</f>
        <v>3517.7828282828286</v>
      </c>
      <c r="S17" s="180"/>
      <c r="AB17" s="244">
        <f>ROW()</f>
        <v>17</v>
      </c>
      <c r="AC17" s="257">
        <f t="shared" ca="1" si="8"/>
        <v>27.72727272727273</v>
      </c>
      <c r="AD17" s="257">
        <f t="shared" ca="1" si="9"/>
        <v>27.72727272727273</v>
      </c>
      <c r="AE17" s="258" t="str">
        <f t="shared" ca="1" si="10"/>
        <v>-</v>
      </c>
      <c r="AF17" s="257" t="str">
        <f t="shared" ca="1" si="11"/>
        <v>-</v>
      </c>
      <c r="AG17" s="258" t="str">
        <f t="shared" ca="1" si="12"/>
        <v>-</v>
      </c>
      <c r="AH17" s="257" t="str">
        <f t="shared" ca="1" si="13"/>
        <v>-</v>
      </c>
      <c r="AI17" s="257">
        <f t="shared" ca="1" si="14"/>
        <v>0</v>
      </c>
      <c r="AJ17" s="259">
        <f t="shared" ca="1" si="15"/>
        <v>0</v>
      </c>
      <c r="AK17" s="257">
        <f t="shared" ca="1" si="16"/>
        <v>0</v>
      </c>
      <c r="AL17" s="257">
        <f t="shared" ca="1" si="17"/>
        <v>2018</v>
      </c>
      <c r="AP17" s="61" t="s">
        <v>120</v>
      </c>
      <c r="AQ17" s="61" t="str">
        <f t="shared" si="3"/>
        <v>5-7</v>
      </c>
      <c r="AR17" s="205">
        <f ca="1">MAX($AS$14:$AS$17)</f>
        <v>4</v>
      </c>
      <c r="AS17" s="206">
        <f t="shared" ca="1" si="1"/>
        <v>4</v>
      </c>
      <c r="AT17" s="54" t="str">
        <f ca="1">CELL("address",$AP$14)</f>
        <v>$AP$14</v>
      </c>
      <c r="AU17" s="35" t="s">
        <v>126</v>
      </c>
    </row>
    <row r="18" spans="1:47" ht="27" customHeight="1" x14ac:dyDescent="0.2">
      <c r="A18" s="53">
        <f>'OSNOVNA PLAČA'!A12</f>
        <v>3</v>
      </c>
      <c r="B18" s="362" t="str">
        <f t="shared" ca="1" si="4"/>
        <v>A3</v>
      </c>
      <c r="C18" s="362"/>
      <c r="D18" s="54" t="str">
        <f>+IF(LEN('OSNOVNA PLAČA'!C12)&gt;0,'OSNOVNA PLAČA'!C12,"")</f>
        <v>VIII</v>
      </c>
      <c r="E18" s="55">
        <f>+IF(LEN('OSNOVNA PLAČA'!D12)&gt;0,'OSNOVNA PLAČA'!D12,"")</f>
        <v>48</v>
      </c>
      <c r="F18" s="161">
        <f ca="1">IF(LEN(B18)&gt;0,'OBRAČUNANA OSNOVNA PLAČA'!N12,"")</f>
        <v>1500</v>
      </c>
      <c r="G18" s="57">
        <v>1</v>
      </c>
      <c r="H18" s="57"/>
      <c r="I18" s="57"/>
      <c r="J18" s="57"/>
      <c r="K18" s="57">
        <v>1</v>
      </c>
      <c r="L18" s="175">
        <f t="shared" si="5"/>
        <v>2</v>
      </c>
      <c r="M18" s="176">
        <f t="shared" ca="1" si="18"/>
        <v>0.4</v>
      </c>
      <c r="N18" s="176">
        <f t="shared" ref="N18:N65" ca="1" si="20">IF(LEN(B18)&gt;0,F18*M18,"")</f>
        <v>600</v>
      </c>
      <c r="O18" s="177">
        <f t="shared" ca="1" si="6"/>
        <v>3.7600000000000001E-2</v>
      </c>
      <c r="P18" s="178">
        <f t="shared" ca="1" si="19"/>
        <v>56.400000000000006</v>
      </c>
      <c r="Q18" s="179">
        <f t="shared" ca="1" si="7"/>
        <v>56.400000000000006</v>
      </c>
      <c r="R18" s="179">
        <f ca="1">IF(LEN(B18)&gt;0,'9'!R18-'9'!Q18,"")</f>
        <v>4933.454545454545</v>
      </c>
      <c r="S18" s="180"/>
      <c r="AB18" s="244">
        <f>ROW()</f>
        <v>18</v>
      </c>
      <c r="AC18" s="257">
        <f t="shared" ca="1" si="8"/>
        <v>66.545454545454547</v>
      </c>
      <c r="AD18" s="257">
        <f t="shared" ca="1" si="9"/>
        <v>66.545454545454547</v>
      </c>
      <c r="AE18" s="258" t="str">
        <f t="shared" ca="1" si="10"/>
        <v>-</v>
      </c>
      <c r="AF18" s="257" t="str">
        <f t="shared" ca="1" si="11"/>
        <v>-</v>
      </c>
      <c r="AG18" s="258" t="str">
        <f t="shared" ca="1" si="12"/>
        <v>-</v>
      </c>
      <c r="AH18" s="257" t="str">
        <f t="shared" ca="1" si="13"/>
        <v>-</v>
      </c>
      <c r="AI18" s="257">
        <f t="shared" ca="1" si="14"/>
        <v>0</v>
      </c>
      <c r="AJ18" s="259">
        <f t="shared" ca="1" si="15"/>
        <v>0</v>
      </c>
      <c r="AK18" s="257">
        <f t="shared" ca="1" si="16"/>
        <v>0</v>
      </c>
      <c r="AL18" s="257">
        <f t="shared" ca="1" si="17"/>
        <v>2019</v>
      </c>
      <c r="AP18" s="61" t="s">
        <v>121</v>
      </c>
      <c r="AQ18" s="61" t="str">
        <f t="shared" si="3"/>
        <v>8-10</v>
      </c>
      <c r="AR18" s="205">
        <f ca="1">MAX($AS$18:$AS$19)</f>
        <v>2</v>
      </c>
      <c r="AS18" s="206">
        <f t="shared" ca="1" si="1"/>
        <v>1</v>
      </c>
      <c r="AT18" s="54" t="str">
        <f ca="1">CELL("address",$AP$18)</f>
        <v>$AP$18</v>
      </c>
      <c r="AU18" s="35" t="s">
        <v>127</v>
      </c>
    </row>
    <row r="19" spans="1:47" ht="27" customHeight="1" x14ac:dyDescent="0.2">
      <c r="A19" s="53">
        <f>'OSNOVNA PLAČA'!A13</f>
        <v>4</v>
      </c>
      <c r="B19" s="362" t="str">
        <f t="shared" ca="1" si="4"/>
        <v>A4</v>
      </c>
      <c r="C19" s="362"/>
      <c r="D19" s="54" t="str">
        <f>+IF(LEN('OSNOVNA PLAČA'!C13)&gt;0,'OSNOVNA PLAČA'!C13,"")</f>
        <v/>
      </c>
      <c r="E19" s="55" t="str">
        <f>+IF(LEN('OSNOVNA PLAČA'!D13)&gt;0,'OSNOVNA PLAČA'!D13,"")</f>
        <v/>
      </c>
      <c r="F19" s="161">
        <f ca="1">IF(LEN(B19)&gt;0,'OBRAČUNANA OSNOVNA PLAČA'!N13,"")</f>
        <v>0</v>
      </c>
      <c r="G19" s="57"/>
      <c r="H19" s="57"/>
      <c r="I19" s="57"/>
      <c r="J19" s="57"/>
      <c r="K19" s="57"/>
      <c r="L19" s="175">
        <f t="shared" si="5"/>
        <v>0</v>
      </c>
      <c r="M19" s="176">
        <f t="shared" ca="1" si="18"/>
        <v>0</v>
      </c>
      <c r="N19" s="176">
        <f t="shared" ca="1" si="20"/>
        <v>0</v>
      </c>
      <c r="O19" s="177">
        <f t="shared" ca="1" si="6"/>
        <v>0</v>
      </c>
      <c r="P19" s="178">
        <f t="shared" ca="1" si="19"/>
        <v>0</v>
      </c>
      <c r="Q19" s="179">
        <f t="shared" ca="1" si="7"/>
        <v>0</v>
      </c>
      <c r="R19" s="179">
        <f ca="1">IF(LEN(B19)&gt;0,'9'!R19-'9'!Q19,"")</f>
        <v>0</v>
      </c>
      <c r="S19" s="180"/>
      <c r="AB19" s="244">
        <f>ROW()</f>
        <v>19</v>
      </c>
      <c r="AC19" s="257">
        <f t="shared" ca="1" si="8"/>
        <v>0</v>
      </c>
      <c r="AD19" s="257">
        <f t="shared" ca="1" si="9"/>
        <v>0</v>
      </c>
      <c r="AE19" s="258" t="str">
        <f t="shared" ca="1" si="10"/>
        <v>-</v>
      </c>
      <c r="AF19" s="257" t="str">
        <f t="shared" ca="1" si="11"/>
        <v>-</v>
      </c>
      <c r="AG19" s="258" t="str">
        <f t="shared" ca="1" si="12"/>
        <v>-</v>
      </c>
      <c r="AH19" s="257" t="str">
        <f t="shared" ca="1" si="13"/>
        <v>-</v>
      </c>
      <c r="AI19" s="257">
        <f t="shared" ca="1" si="14"/>
        <v>0</v>
      </c>
      <c r="AJ19" s="259">
        <f t="shared" ca="1" si="15"/>
        <v>0</v>
      </c>
      <c r="AK19" s="257">
        <f t="shared" ca="1" si="16"/>
        <v>0</v>
      </c>
      <c r="AL19" s="257">
        <f t="shared" ca="1" si="17"/>
        <v>2020</v>
      </c>
      <c r="AP19" s="61" t="s">
        <v>122</v>
      </c>
      <c r="AQ19" s="61" t="str">
        <f t="shared" si="3"/>
        <v>11-4</v>
      </c>
      <c r="AR19" s="205">
        <f ca="1">MAX($AS$18:$AS$19)</f>
        <v>2</v>
      </c>
      <c r="AS19" s="206">
        <f t="shared" ca="1" si="1"/>
        <v>2</v>
      </c>
      <c r="AT19" s="54" t="str">
        <f ca="1">CELL("address",$AP$18)</f>
        <v>$AP$18</v>
      </c>
      <c r="AU19" s="35" t="s">
        <v>128</v>
      </c>
    </row>
    <row r="20" spans="1:47" ht="27" customHeight="1" x14ac:dyDescent="0.2">
      <c r="A20" s="53">
        <f>'OSNOVNA PLAČA'!A14</f>
        <v>5</v>
      </c>
      <c r="B20" s="362" t="str">
        <f t="shared" ca="1" si="4"/>
        <v>A5</v>
      </c>
      <c r="C20" s="362"/>
      <c r="D20" s="54" t="str">
        <f>+IF(LEN('OSNOVNA PLAČA'!C14)&gt;0,'OSNOVNA PLAČA'!C14,"")</f>
        <v/>
      </c>
      <c r="E20" s="55" t="str">
        <f>+IF(LEN('OSNOVNA PLAČA'!D14)&gt;0,'OSNOVNA PLAČA'!D14,"")</f>
        <v/>
      </c>
      <c r="F20" s="161">
        <f ca="1">IF(LEN(B20)&gt;0,'OBRAČUNANA OSNOVNA PLAČA'!N14,"")</f>
        <v>0</v>
      </c>
      <c r="G20" s="57"/>
      <c r="H20" s="57"/>
      <c r="I20" s="57">
        <v>1</v>
      </c>
      <c r="J20" s="57"/>
      <c r="K20" s="57">
        <v>0</v>
      </c>
      <c r="L20" s="175">
        <f t="shared" si="5"/>
        <v>1</v>
      </c>
      <c r="M20" s="176">
        <f t="shared" ca="1" si="18"/>
        <v>0.2</v>
      </c>
      <c r="N20" s="176">
        <f t="shared" ca="1" si="20"/>
        <v>0</v>
      </c>
      <c r="O20" s="177">
        <f t="shared" ca="1" si="6"/>
        <v>1.8800000000000001E-2</v>
      </c>
      <c r="P20" s="178">
        <f t="shared" ca="1" si="19"/>
        <v>0</v>
      </c>
      <c r="Q20" s="179">
        <f t="shared" ca="1" si="7"/>
        <v>0</v>
      </c>
      <c r="R20" s="179">
        <f ca="1">IF(LEN(B20)&gt;0,'9'!R20-'9'!Q20,"")</f>
        <v>0</v>
      </c>
      <c r="S20" s="180"/>
      <c r="AB20" s="244">
        <f>ROW()</f>
        <v>20</v>
      </c>
      <c r="AC20" s="257">
        <f t="shared" ca="1" si="8"/>
        <v>0</v>
      </c>
      <c r="AD20" s="257">
        <f t="shared" ca="1" si="9"/>
        <v>0</v>
      </c>
      <c r="AE20" s="258" t="str">
        <f t="shared" ca="1" si="10"/>
        <v>-</v>
      </c>
      <c r="AF20" s="257" t="str">
        <f t="shared" ca="1" si="11"/>
        <v>-</v>
      </c>
      <c r="AG20" s="258" t="str">
        <f t="shared" ca="1" si="12"/>
        <v>-</v>
      </c>
      <c r="AH20" s="257" t="str">
        <f t="shared" ca="1" si="13"/>
        <v>-</v>
      </c>
      <c r="AI20" s="257">
        <f t="shared" ca="1" si="14"/>
        <v>0</v>
      </c>
      <c r="AJ20" s="259">
        <f t="shared" ca="1" si="15"/>
        <v>0</v>
      </c>
      <c r="AK20" s="257">
        <f t="shared" ca="1" si="16"/>
        <v>0</v>
      </c>
      <c r="AL20" s="257">
        <f t="shared" ca="1" si="17"/>
        <v>2021</v>
      </c>
    </row>
    <row r="21" spans="1:47" ht="27" customHeight="1" x14ac:dyDescent="0.2">
      <c r="A21" s="53">
        <f>'OSNOVNA PLAČA'!A15</f>
        <v>6</v>
      </c>
      <c r="B21" s="362" t="str">
        <f t="shared" ca="1" si="4"/>
        <v>A6</v>
      </c>
      <c r="C21" s="362"/>
      <c r="D21" s="54" t="str">
        <f>+IF(LEN('OSNOVNA PLAČA'!C15)&gt;0,'OSNOVNA PLAČA'!C15,"")</f>
        <v/>
      </c>
      <c r="E21" s="55" t="str">
        <f>+IF(LEN('OSNOVNA PLAČA'!D15)&gt;0,'OSNOVNA PLAČA'!D15,"")</f>
        <v/>
      </c>
      <c r="F21" s="161">
        <f ca="1">IF(LEN(B21)&gt;0,'OBRAČUNANA OSNOVNA PLAČA'!N15,"")</f>
        <v>0</v>
      </c>
      <c r="G21" s="57"/>
      <c r="H21" s="57"/>
      <c r="I21" s="57"/>
      <c r="J21" s="57"/>
      <c r="K21" s="57"/>
      <c r="L21" s="175">
        <f t="shared" si="5"/>
        <v>0</v>
      </c>
      <c r="M21" s="176">
        <f t="shared" ca="1" si="18"/>
        <v>0</v>
      </c>
      <c r="N21" s="176">
        <f t="shared" ca="1" si="20"/>
        <v>0</v>
      </c>
      <c r="O21" s="177">
        <f t="shared" ca="1" si="6"/>
        <v>0</v>
      </c>
      <c r="P21" s="178">
        <f t="shared" ca="1" si="19"/>
        <v>0</v>
      </c>
      <c r="Q21" s="179">
        <f t="shared" ca="1" si="7"/>
        <v>0</v>
      </c>
      <c r="R21" s="179">
        <f ca="1">IF(LEN(B21)&gt;0,'9'!R21-'9'!Q21,"")</f>
        <v>0</v>
      </c>
      <c r="S21" s="180"/>
      <c r="AB21" s="244">
        <f>ROW()</f>
        <v>21</v>
      </c>
      <c r="AC21" s="257">
        <f t="shared" ca="1" si="8"/>
        <v>0</v>
      </c>
      <c r="AD21" s="257">
        <f t="shared" ca="1" si="9"/>
        <v>0</v>
      </c>
      <c r="AE21" s="258" t="str">
        <f t="shared" ca="1" si="10"/>
        <v>-</v>
      </c>
      <c r="AF21" s="257" t="str">
        <f t="shared" ca="1" si="11"/>
        <v>-</v>
      </c>
      <c r="AG21" s="258" t="str">
        <f t="shared" ca="1" si="12"/>
        <v>-</v>
      </c>
      <c r="AH21" s="257" t="str">
        <f t="shared" ca="1" si="13"/>
        <v>-</v>
      </c>
      <c r="AI21" s="257">
        <f t="shared" ca="1" si="14"/>
        <v>0</v>
      </c>
      <c r="AJ21" s="259">
        <f t="shared" ca="1" si="15"/>
        <v>0</v>
      </c>
      <c r="AK21" s="257">
        <f t="shared" ca="1" si="16"/>
        <v>0</v>
      </c>
      <c r="AL21" s="257">
        <f t="shared" ca="1" si="17"/>
        <v>2022</v>
      </c>
    </row>
    <row r="22" spans="1:47" ht="27" customHeight="1" x14ac:dyDescent="0.2">
      <c r="A22" s="53">
        <f>'OSNOVNA PLAČA'!A16</f>
        <v>7</v>
      </c>
      <c r="B22" s="362" t="str">
        <f t="shared" ca="1" si="4"/>
        <v>A7</v>
      </c>
      <c r="C22" s="362"/>
      <c r="D22" s="54" t="str">
        <f>+IF(LEN('OSNOVNA PLAČA'!C16)&gt;0,'OSNOVNA PLAČA'!C16,"")</f>
        <v>IV</v>
      </c>
      <c r="E22" s="55">
        <f>+IF(LEN('OSNOVNA PLAČA'!D16)&gt;0,'OSNOVNA PLAČA'!D16,"")</f>
        <v>34</v>
      </c>
      <c r="F22" s="161">
        <f ca="1">IF(LEN(B22)&gt;0,'OBRAČUNANA OSNOVNA PLAČA'!N16,"")</f>
        <v>0</v>
      </c>
      <c r="G22" s="57"/>
      <c r="H22" s="57"/>
      <c r="I22" s="57"/>
      <c r="J22" s="57"/>
      <c r="K22" s="57"/>
      <c r="L22" s="175">
        <f t="shared" si="5"/>
        <v>0</v>
      </c>
      <c r="M22" s="176">
        <f t="shared" ca="1" si="18"/>
        <v>0</v>
      </c>
      <c r="N22" s="176">
        <f t="shared" ca="1" si="20"/>
        <v>0</v>
      </c>
      <c r="O22" s="177">
        <f t="shared" ca="1" si="6"/>
        <v>0</v>
      </c>
      <c r="P22" s="178">
        <f t="shared" ca="1" si="19"/>
        <v>0</v>
      </c>
      <c r="Q22" s="179">
        <f t="shared" ca="1" si="7"/>
        <v>0</v>
      </c>
      <c r="R22" s="179">
        <f ca="1">IF(LEN(B22)&gt;0,'9'!R22-'9'!Q22,"")</f>
        <v>3000</v>
      </c>
      <c r="S22" s="180"/>
      <c r="AB22" s="244">
        <f>ROW()</f>
        <v>22</v>
      </c>
      <c r="AC22" s="257">
        <f t="shared" ca="1" si="8"/>
        <v>0</v>
      </c>
      <c r="AD22" s="257">
        <f t="shared" ca="1" si="9"/>
        <v>0</v>
      </c>
      <c r="AE22" s="258" t="str">
        <f t="shared" ca="1" si="10"/>
        <v>-</v>
      </c>
      <c r="AF22" s="257" t="str">
        <f t="shared" ca="1" si="11"/>
        <v>-</v>
      </c>
      <c r="AG22" s="258" t="str">
        <f t="shared" ca="1" si="12"/>
        <v>-</v>
      </c>
      <c r="AH22" s="257" t="str">
        <f t="shared" ca="1" si="13"/>
        <v>-</v>
      </c>
      <c r="AI22" s="257">
        <f t="shared" ca="1" si="14"/>
        <v>0</v>
      </c>
      <c r="AJ22" s="259">
        <f t="shared" ca="1" si="15"/>
        <v>0</v>
      </c>
      <c r="AK22" s="257">
        <f t="shared" ca="1" si="16"/>
        <v>0</v>
      </c>
      <c r="AL22" s="257">
        <f t="shared" ca="1" si="17"/>
        <v>2023</v>
      </c>
    </row>
    <row r="23" spans="1:47" ht="27" customHeight="1" x14ac:dyDescent="0.2">
      <c r="A23" s="53">
        <f>'OSNOVNA PLAČA'!A17</f>
        <v>8</v>
      </c>
      <c r="B23" s="362" t="str">
        <f t="shared" ca="1" si="4"/>
        <v>A8</v>
      </c>
      <c r="C23" s="362"/>
      <c r="D23" s="54" t="str">
        <f>+IF(LEN('OSNOVNA PLAČA'!C17)&gt;0,'OSNOVNA PLAČA'!C17,"")</f>
        <v/>
      </c>
      <c r="E23" s="55" t="str">
        <f>+IF(LEN('OSNOVNA PLAČA'!D17)&gt;0,'OSNOVNA PLAČA'!D17,"")</f>
        <v/>
      </c>
      <c r="F23" s="161">
        <f ca="1">IF(LEN(B23)&gt;0,'OBRAČUNANA OSNOVNA PLAČA'!N17,"")</f>
        <v>0</v>
      </c>
      <c r="G23" s="57"/>
      <c r="H23" s="57"/>
      <c r="I23" s="57"/>
      <c r="J23" s="57"/>
      <c r="K23" s="57"/>
      <c r="L23" s="175">
        <f t="shared" si="5"/>
        <v>0</v>
      </c>
      <c r="M23" s="176">
        <f t="shared" ca="1" si="18"/>
        <v>0</v>
      </c>
      <c r="N23" s="176">
        <f t="shared" ca="1" si="20"/>
        <v>0</v>
      </c>
      <c r="O23" s="177">
        <f t="shared" ca="1" si="6"/>
        <v>0</v>
      </c>
      <c r="P23" s="178">
        <f t="shared" ca="1" si="19"/>
        <v>0</v>
      </c>
      <c r="Q23" s="179">
        <f t="shared" ca="1" si="7"/>
        <v>0</v>
      </c>
      <c r="R23" s="179">
        <f ca="1">IF(LEN(B23)&gt;0,'9'!R23-'9'!Q23,"")</f>
        <v>0</v>
      </c>
      <c r="S23" s="180"/>
      <c r="AB23" s="244">
        <f>ROW()</f>
        <v>23</v>
      </c>
      <c r="AC23" s="257">
        <f t="shared" ca="1" si="8"/>
        <v>0</v>
      </c>
      <c r="AD23" s="257">
        <f t="shared" ca="1" si="9"/>
        <v>0</v>
      </c>
      <c r="AE23" s="258" t="str">
        <f t="shared" ca="1" si="10"/>
        <v>-</v>
      </c>
      <c r="AF23" s="257" t="str">
        <f t="shared" ca="1" si="11"/>
        <v>-</v>
      </c>
      <c r="AG23" s="258" t="str">
        <f t="shared" ca="1" si="12"/>
        <v>-</v>
      </c>
      <c r="AH23" s="257" t="str">
        <f t="shared" ca="1" si="13"/>
        <v>-</v>
      </c>
      <c r="AI23" s="257">
        <f t="shared" ca="1" si="14"/>
        <v>0</v>
      </c>
      <c r="AJ23" s="259">
        <f t="shared" ca="1" si="15"/>
        <v>0</v>
      </c>
      <c r="AK23" s="257">
        <f t="shared" ca="1" si="16"/>
        <v>0</v>
      </c>
      <c r="AL23" s="257">
        <f t="shared" ca="1" si="17"/>
        <v>2024</v>
      </c>
    </row>
    <row r="24" spans="1:47" ht="27" customHeight="1" x14ac:dyDescent="0.2">
      <c r="A24" s="53">
        <f>'OSNOVNA PLAČA'!A18</f>
        <v>9</v>
      </c>
      <c r="B24" s="362" t="str">
        <f t="shared" ca="1" si="4"/>
        <v>A9</v>
      </c>
      <c r="C24" s="362"/>
      <c r="D24" s="54" t="str">
        <f>+IF(LEN('OSNOVNA PLAČA'!C18)&gt;0,'OSNOVNA PLAČA'!C18,"")</f>
        <v/>
      </c>
      <c r="E24" s="55" t="str">
        <f>+IF(LEN('OSNOVNA PLAČA'!D18)&gt;0,'OSNOVNA PLAČA'!D18,"")</f>
        <v/>
      </c>
      <c r="F24" s="161">
        <f ca="1">IF(LEN(B24)&gt;0,'OBRAČUNANA OSNOVNA PLAČA'!N18,"")</f>
        <v>0</v>
      </c>
      <c r="G24" s="57"/>
      <c r="H24" s="57"/>
      <c r="I24" s="57"/>
      <c r="J24" s="57"/>
      <c r="K24" s="57"/>
      <c r="L24" s="175">
        <f t="shared" si="5"/>
        <v>0</v>
      </c>
      <c r="M24" s="176">
        <f t="shared" ca="1" si="18"/>
        <v>0</v>
      </c>
      <c r="N24" s="176">
        <f t="shared" ca="1" si="20"/>
        <v>0</v>
      </c>
      <c r="O24" s="177">
        <f t="shared" ca="1" si="6"/>
        <v>0</v>
      </c>
      <c r="P24" s="178">
        <f t="shared" ca="1" si="19"/>
        <v>0</v>
      </c>
      <c r="Q24" s="179">
        <f t="shared" ca="1" si="7"/>
        <v>0</v>
      </c>
      <c r="R24" s="179">
        <f ca="1">IF(LEN(B24)&gt;0,'9'!R24-'9'!Q24,"")</f>
        <v>0</v>
      </c>
      <c r="S24" s="180"/>
      <c r="AB24" s="244">
        <f>ROW()</f>
        <v>24</v>
      </c>
      <c r="AC24" s="257">
        <f t="shared" ca="1" si="8"/>
        <v>0</v>
      </c>
      <c r="AD24" s="257">
        <f t="shared" ca="1" si="9"/>
        <v>0</v>
      </c>
      <c r="AE24" s="258" t="str">
        <f t="shared" ca="1" si="10"/>
        <v>-</v>
      </c>
      <c r="AF24" s="257" t="str">
        <f t="shared" ca="1" si="11"/>
        <v>-</v>
      </c>
      <c r="AG24" s="258" t="str">
        <f t="shared" ca="1" si="12"/>
        <v>-</v>
      </c>
      <c r="AH24" s="257" t="str">
        <f t="shared" ca="1" si="13"/>
        <v>-</v>
      </c>
      <c r="AI24" s="257">
        <f t="shared" ca="1" si="14"/>
        <v>0</v>
      </c>
      <c r="AJ24" s="259">
        <f t="shared" ca="1" si="15"/>
        <v>0</v>
      </c>
      <c r="AK24" s="257">
        <f t="shared" ca="1" si="16"/>
        <v>0</v>
      </c>
      <c r="AL24" s="257">
        <f t="shared" ca="1" si="17"/>
        <v>2025</v>
      </c>
    </row>
    <row r="25" spans="1:47" ht="27" customHeight="1" x14ac:dyDescent="0.2">
      <c r="A25" s="53">
        <f>'OSNOVNA PLAČA'!A19</f>
        <v>10</v>
      </c>
      <c r="B25" s="362" t="str">
        <f t="shared" ca="1" si="4"/>
        <v>A10</v>
      </c>
      <c r="C25" s="362"/>
      <c r="D25" s="54" t="str">
        <f>+IF(LEN('OSNOVNA PLAČA'!C19)&gt;0,'OSNOVNA PLAČA'!C19,"")</f>
        <v/>
      </c>
      <c r="E25" s="55" t="str">
        <f>+IF(LEN('OSNOVNA PLAČA'!D19)&gt;0,'OSNOVNA PLAČA'!D19,"")</f>
        <v/>
      </c>
      <c r="F25" s="161">
        <f ca="1">IF(LEN(B25)&gt;0,'OBRAČUNANA OSNOVNA PLAČA'!N19,"")</f>
        <v>0</v>
      </c>
      <c r="G25" s="57"/>
      <c r="H25" s="57"/>
      <c r="I25" s="57"/>
      <c r="J25" s="57"/>
      <c r="K25" s="57"/>
      <c r="L25" s="175">
        <f t="shared" si="5"/>
        <v>0</v>
      </c>
      <c r="M25" s="176">
        <f t="shared" ca="1" si="18"/>
        <v>0</v>
      </c>
      <c r="N25" s="176">
        <f t="shared" ca="1" si="20"/>
        <v>0</v>
      </c>
      <c r="O25" s="177">
        <f t="shared" ca="1" si="6"/>
        <v>0</v>
      </c>
      <c r="P25" s="178">
        <f t="shared" ca="1" si="19"/>
        <v>0</v>
      </c>
      <c r="Q25" s="179">
        <f t="shared" ca="1" si="7"/>
        <v>0</v>
      </c>
      <c r="R25" s="179">
        <f ca="1">IF(LEN(B25)&gt;0,'9'!R25-'9'!Q25,"")</f>
        <v>0</v>
      </c>
      <c r="S25" s="180"/>
      <c r="AB25" s="244">
        <f>ROW()</f>
        <v>25</v>
      </c>
      <c r="AC25" s="257">
        <f t="shared" ca="1" si="8"/>
        <v>0</v>
      </c>
      <c r="AD25" s="257">
        <f t="shared" ca="1" si="9"/>
        <v>0</v>
      </c>
      <c r="AE25" s="258" t="str">
        <f t="shared" ca="1" si="10"/>
        <v>-</v>
      </c>
      <c r="AF25" s="257" t="str">
        <f t="shared" ca="1" si="11"/>
        <v>-</v>
      </c>
      <c r="AG25" s="258" t="str">
        <f t="shared" ca="1" si="12"/>
        <v>-</v>
      </c>
      <c r="AH25" s="257" t="str">
        <f t="shared" ca="1" si="13"/>
        <v>-</v>
      </c>
      <c r="AI25" s="257">
        <f t="shared" ca="1" si="14"/>
        <v>0</v>
      </c>
      <c r="AJ25" s="259">
        <f t="shared" ca="1" si="15"/>
        <v>0</v>
      </c>
      <c r="AK25" s="257">
        <f t="shared" ca="1" si="16"/>
        <v>0</v>
      </c>
      <c r="AL25" s="257">
        <f t="shared" ca="1" si="17"/>
        <v>2026</v>
      </c>
    </row>
    <row r="26" spans="1:47" ht="27" customHeight="1" x14ac:dyDescent="0.2">
      <c r="A26" s="53">
        <f>'OSNOVNA PLAČA'!A20</f>
        <v>11</v>
      </c>
      <c r="B26" s="362" t="str">
        <f t="shared" ca="1" si="4"/>
        <v>A11</v>
      </c>
      <c r="C26" s="362"/>
      <c r="D26" s="54" t="str">
        <f>+IF(LEN('OSNOVNA PLAČA'!C20)&gt;0,'OSNOVNA PLAČA'!C20,"")</f>
        <v/>
      </c>
      <c r="E26" s="55" t="str">
        <f>+IF(LEN('OSNOVNA PLAČA'!D20)&gt;0,'OSNOVNA PLAČA'!D20,"")</f>
        <v/>
      </c>
      <c r="F26" s="161">
        <f ca="1">IF(LEN(B26)&gt;0,'OBRAČUNANA OSNOVNA PLAČA'!N20,"")</f>
        <v>0</v>
      </c>
      <c r="G26" s="57"/>
      <c r="H26" s="57"/>
      <c r="I26" s="57"/>
      <c r="J26" s="57"/>
      <c r="K26" s="57"/>
      <c r="L26" s="175">
        <f t="shared" si="5"/>
        <v>0</v>
      </c>
      <c r="M26" s="176">
        <f t="shared" ca="1" si="18"/>
        <v>0</v>
      </c>
      <c r="N26" s="176">
        <f t="shared" ca="1" si="20"/>
        <v>0</v>
      </c>
      <c r="O26" s="177">
        <f t="shared" ca="1" si="6"/>
        <v>0</v>
      </c>
      <c r="P26" s="178">
        <f t="shared" ca="1" si="19"/>
        <v>0</v>
      </c>
      <c r="Q26" s="179">
        <f t="shared" ca="1" si="7"/>
        <v>0</v>
      </c>
      <c r="R26" s="179">
        <f ca="1">IF(LEN(B26)&gt;0,'9'!R26-'9'!Q26,"")</f>
        <v>0</v>
      </c>
      <c r="S26" s="180"/>
      <c r="AB26" s="244">
        <f>ROW()</f>
        <v>26</v>
      </c>
      <c r="AC26" s="257">
        <f t="shared" ca="1" si="8"/>
        <v>0</v>
      </c>
      <c r="AD26" s="257">
        <f t="shared" ca="1" si="9"/>
        <v>0</v>
      </c>
      <c r="AE26" s="258" t="str">
        <f t="shared" ca="1" si="10"/>
        <v>-</v>
      </c>
      <c r="AF26" s="257" t="str">
        <f t="shared" ca="1" si="11"/>
        <v>-</v>
      </c>
      <c r="AG26" s="258" t="str">
        <f t="shared" ca="1" si="12"/>
        <v>-</v>
      </c>
      <c r="AH26" s="257" t="str">
        <f t="shared" ca="1" si="13"/>
        <v>-</v>
      </c>
      <c r="AI26" s="257">
        <f t="shared" ca="1" si="14"/>
        <v>0</v>
      </c>
      <c r="AJ26" s="259">
        <f t="shared" ca="1" si="15"/>
        <v>0</v>
      </c>
      <c r="AK26" s="257">
        <f t="shared" ca="1" si="16"/>
        <v>0</v>
      </c>
      <c r="AL26" s="257">
        <f t="shared" ca="1" si="17"/>
        <v>2027</v>
      </c>
    </row>
    <row r="27" spans="1:47" ht="27" customHeight="1" x14ac:dyDescent="0.2">
      <c r="A27" s="53">
        <f>'OSNOVNA PLAČA'!A21</f>
        <v>12</v>
      </c>
      <c r="B27" s="362" t="str">
        <f t="shared" ca="1" si="4"/>
        <v>A12</v>
      </c>
      <c r="C27" s="362"/>
      <c r="D27" s="54" t="str">
        <f>+IF(LEN('OSNOVNA PLAČA'!C21)&gt;0,'OSNOVNA PLAČA'!C21,"")</f>
        <v/>
      </c>
      <c r="E27" s="55" t="str">
        <f>+IF(LEN('OSNOVNA PLAČA'!D21)&gt;0,'OSNOVNA PLAČA'!D21,"")</f>
        <v/>
      </c>
      <c r="F27" s="161">
        <f ca="1">IF(LEN(B27)&gt;0,'OBRAČUNANA OSNOVNA PLAČA'!N21,"")</f>
        <v>0</v>
      </c>
      <c r="G27" s="57"/>
      <c r="H27" s="57"/>
      <c r="I27" s="57"/>
      <c r="J27" s="57"/>
      <c r="K27" s="57"/>
      <c r="L27" s="175">
        <f t="shared" si="5"/>
        <v>0</v>
      </c>
      <c r="M27" s="176">
        <f t="shared" ca="1" si="18"/>
        <v>0</v>
      </c>
      <c r="N27" s="176">
        <f t="shared" ca="1" si="20"/>
        <v>0</v>
      </c>
      <c r="O27" s="177">
        <f t="shared" ca="1" si="6"/>
        <v>0</v>
      </c>
      <c r="P27" s="178">
        <f t="shared" ca="1" si="19"/>
        <v>0</v>
      </c>
      <c r="Q27" s="179">
        <f t="shared" ca="1" si="7"/>
        <v>0</v>
      </c>
      <c r="R27" s="179">
        <f ca="1">IF(LEN(B27)&gt;0,'9'!R27-'9'!Q27,"")</f>
        <v>0</v>
      </c>
      <c r="S27" s="180"/>
      <c r="AB27" s="244">
        <f>ROW()</f>
        <v>27</v>
      </c>
      <c r="AC27" s="257">
        <f t="shared" ca="1" si="8"/>
        <v>0</v>
      </c>
      <c r="AD27" s="257">
        <f t="shared" ca="1" si="9"/>
        <v>0</v>
      </c>
      <c r="AE27" s="258" t="str">
        <f t="shared" ca="1" si="10"/>
        <v>-</v>
      </c>
      <c r="AF27" s="257" t="str">
        <f t="shared" ca="1" si="11"/>
        <v>-</v>
      </c>
      <c r="AG27" s="258" t="str">
        <f t="shared" ca="1" si="12"/>
        <v>-</v>
      </c>
      <c r="AH27" s="257" t="str">
        <f t="shared" ca="1" si="13"/>
        <v>-</v>
      </c>
      <c r="AI27" s="257">
        <f t="shared" ca="1" si="14"/>
        <v>0</v>
      </c>
      <c r="AJ27" s="259">
        <f t="shared" ca="1" si="15"/>
        <v>0</v>
      </c>
      <c r="AK27" s="257">
        <f t="shared" ca="1" si="16"/>
        <v>0</v>
      </c>
      <c r="AL27" s="257">
        <f t="shared" ca="1" si="17"/>
        <v>2028</v>
      </c>
    </row>
    <row r="28" spans="1:47" ht="27" customHeight="1" x14ac:dyDescent="0.2">
      <c r="A28" s="53">
        <f>'OSNOVNA PLAČA'!A22</f>
        <v>13</v>
      </c>
      <c r="B28" s="362" t="str">
        <f t="shared" ca="1" si="4"/>
        <v>A13</v>
      </c>
      <c r="C28" s="362"/>
      <c r="D28" s="54" t="str">
        <f>+IF(LEN('OSNOVNA PLAČA'!C22)&gt;0,'OSNOVNA PLAČA'!C22,"")</f>
        <v/>
      </c>
      <c r="E28" s="55" t="str">
        <f>+IF(LEN('OSNOVNA PLAČA'!D22)&gt;0,'OSNOVNA PLAČA'!D22,"")</f>
        <v/>
      </c>
      <c r="F28" s="161">
        <f ca="1">IF(LEN(B28)&gt;0,'OBRAČUNANA OSNOVNA PLAČA'!N22,"")</f>
        <v>0</v>
      </c>
      <c r="G28" s="57"/>
      <c r="H28" s="57"/>
      <c r="I28" s="57"/>
      <c r="J28" s="57"/>
      <c r="K28" s="57"/>
      <c r="L28" s="175">
        <f t="shared" si="5"/>
        <v>0</v>
      </c>
      <c r="M28" s="176">
        <f t="shared" ca="1" si="18"/>
        <v>0</v>
      </c>
      <c r="N28" s="176">
        <f t="shared" ca="1" si="20"/>
        <v>0</v>
      </c>
      <c r="O28" s="177">
        <f t="shared" ca="1" si="6"/>
        <v>0</v>
      </c>
      <c r="P28" s="178">
        <f t="shared" ca="1" si="19"/>
        <v>0</v>
      </c>
      <c r="Q28" s="179">
        <f t="shared" ca="1" si="7"/>
        <v>0</v>
      </c>
      <c r="R28" s="179">
        <f ca="1">IF(LEN(B28)&gt;0,'9'!R28-'9'!Q28,"")</f>
        <v>0</v>
      </c>
      <c r="S28" s="180"/>
      <c r="AB28" s="244">
        <f>ROW()</f>
        <v>28</v>
      </c>
      <c r="AC28" s="257">
        <f t="shared" ca="1" si="8"/>
        <v>0</v>
      </c>
      <c r="AD28" s="257">
        <f t="shared" ca="1" si="9"/>
        <v>0</v>
      </c>
      <c r="AE28" s="258" t="str">
        <f t="shared" ca="1" si="10"/>
        <v>-</v>
      </c>
      <c r="AF28" s="257" t="str">
        <f t="shared" ca="1" si="11"/>
        <v>-</v>
      </c>
      <c r="AG28" s="258" t="str">
        <f t="shared" ca="1" si="12"/>
        <v>-</v>
      </c>
      <c r="AH28" s="257" t="str">
        <f t="shared" ca="1" si="13"/>
        <v>-</v>
      </c>
      <c r="AI28" s="257">
        <f t="shared" ca="1" si="14"/>
        <v>0</v>
      </c>
      <c r="AJ28" s="259">
        <f t="shared" ca="1" si="15"/>
        <v>0</v>
      </c>
      <c r="AK28" s="257">
        <f t="shared" ca="1" si="16"/>
        <v>0</v>
      </c>
      <c r="AL28" s="257">
        <f t="shared" ca="1" si="17"/>
        <v>2024</v>
      </c>
    </row>
    <row r="29" spans="1:47" ht="27" customHeight="1" x14ac:dyDescent="0.2">
      <c r="A29" s="53">
        <f>'OSNOVNA PLAČA'!A23</f>
        <v>14</v>
      </c>
      <c r="B29" s="362" t="str">
        <f t="shared" ca="1" si="4"/>
        <v>A14</v>
      </c>
      <c r="C29" s="362"/>
      <c r="D29" s="54" t="str">
        <f>+IF(LEN('OSNOVNA PLAČA'!C23)&gt;0,'OSNOVNA PLAČA'!C23,"")</f>
        <v/>
      </c>
      <c r="E29" s="55" t="str">
        <f>+IF(LEN('OSNOVNA PLAČA'!D23)&gt;0,'OSNOVNA PLAČA'!D23,"")</f>
        <v/>
      </c>
      <c r="F29" s="161">
        <f ca="1">IF(LEN(B29)&gt;0,'OBRAČUNANA OSNOVNA PLAČA'!N23,"")</f>
        <v>0</v>
      </c>
      <c r="G29" s="57"/>
      <c r="H29" s="57"/>
      <c r="I29" s="57"/>
      <c r="J29" s="57"/>
      <c r="K29" s="57"/>
      <c r="L29" s="175">
        <f t="shared" si="5"/>
        <v>0</v>
      </c>
      <c r="M29" s="176">
        <f t="shared" ca="1" si="18"/>
        <v>0</v>
      </c>
      <c r="N29" s="176">
        <f t="shared" ca="1" si="20"/>
        <v>0</v>
      </c>
      <c r="O29" s="177">
        <f t="shared" ca="1" si="6"/>
        <v>0</v>
      </c>
      <c r="P29" s="178">
        <f t="shared" ca="1" si="19"/>
        <v>0</v>
      </c>
      <c r="Q29" s="179">
        <f t="shared" ca="1" si="7"/>
        <v>0</v>
      </c>
      <c r="R29" s="179">
        <f ca="1">IF(LEN(B29)&gt;0,'9'!R29-'9'!Q29,"")</f>
        <v>0</v>
      </c>
      <c r="S29" s="180"/>
      <c r="AB29" s="244">
        <f>ROW()</f>
        <v>29</v>
      </c>
      <c r="AC29" s="257">
        <f t="shared" ca="1" si="8"/>
        <v>0</v>
      </c>
      <c r="AD29" s="257">
        <f t="shared" ca="1" si="9"/>
        <v>0</v>
      </c>
      <c r="AE29" s="258" t="str">
        <f t="shared" ca="1" si="10"/>
        <v>-</v>
      </c>
      <c r="AF29" s="257" t="str">
        <f t="shared" ca="1" si="11"/>
        <v>-</v>
      </c>
      <c r="AG29" s="258" t="str">
        <f t="shared" ca="1" si="12"/>
        <v>-</v>
      </c>
      <c r="AH29" s="257" t="str">
        <f t="shared" ca="1" si="13"/>
        <v>-</v>
      </c>
      <c r="AI29" s="257">
        <f t="shared" ca="1" si="14"/>
        <v>0</v>
      </c>
      <c r="AJ29" s="259">
        <f t="shared" ca="1" si="15"/>
        <v>0</v>
      </c>
      <c r="AK29" s="257">
        <f t="shared" ca="1" si="16"/>
        <v>0</v>
      </c>
      <c r="AL29" s="257">
        <f t="shared" ca="1" si="17"/>
        <v>2025</v>
      </c>
    </row>
    <row r="30" spans="1:47" ht="27" customHeight="1" x14ac:dyDescent="0.2">
      <c r="A30" s="53">
        <f>'OSNOVNA PLAČA'!A24</f>
        <v>15</v>
      </c>
      <c r="B30" s="362" t="str">
        <f t="shared" ca="1" si="4"/>
        <v>A15</v>
      </c>
      <c r="C30" s="362"/>
      <c r="D30" s="54" t="str">
        <f>+IF(LEN('OSNOVNA PLAČA'!C24)&gt;0,'OSNOVNA PLAČA'!C24,"")</f>
        <v/>
      </c>
      <c r="E30" s="55" t="str">
        <f>+IF(LEN('OSNOVNA PLAČA'!D24)&gt;0,'OSNOVNA PLAČA'!D24,"")</f>
        <v/>
      </c>
      <c r="F30" s="161">
        <f ca="1">IF(LEN(B30)&gt;0,'OBRAČUNANA OSNOVNA PLAČA'!N24,"")</f>
        <v>0</v>
      </c>
      <c r="G30" s="57"/>
      <c r="H30" s="57"/>
      <c r="I30" s="57"/>
      <c r="J30" s="57"/>
      <c r="K30" s="57"/>
      <c r="L30" s="175">
        <f t="shared" si="5"/>
        <v>0</v>
      </c>
      <c r="M30" s="176">
        <f t="shared" ca="1" si="18"/>
        <v>0</v>
      </c>
      <c r="N30" s="176">
        <f t="shared" ca="1" si="20"/>
        <v>0</v>
      </c>
      <c r="O30" s="177">
        <f t="shared" ca="1" si="6"/>
        <v>0</v>
      </c>
      <c r="P30" s="178">
        <f t="shared" ca="1" si="19"/>
        <v>0</v>
      </c>
      <c r="Q30" s="179">
        <f t="shared" ca="1" si="7"/>
        <v>0</v>
      </c>
      <c r="R30" s="179">
        <f ca="1">IF(LEN(B30)&gt;0,'9'!R30-'9'!Q30,"")</f>
        <v>0</v>
      </c>
      <c r="S30" s="180"/>
      <c r="AB30" s="244">
        <f>ROW()</f>
        <v>30</v>
      </c>
      <c r="AC30" s="257">
        <f t="shared" ca="1" si="8"/>
        <v>0</v>
      </c>
      <c r="AD30" s="257">
        <f t="shared" ca="1" si="9"/>
        <v>0</v>
      </c>
      <c r="AE30" s="258" t="str">
        <f t="shared" ca="1" si="10"/>
        <v>-</v>
      </c>
      <c r="AF30" s="257" t="str">
        <f t="shared" ca="1" si="11"/>
        <v>-</v>
      </c>
      <c r="AG30" s="258" t="str">
        <f t="shared" ca="1" si="12"/>
        <v>-</v>
      </c>
      <c r="AH30" s="257" t="str">
        <f t="shared" ca="1" si="13"/>
        <v>-</v>
      </c>
      <c r="AI30" s="257">
        <f t="shared" ca="1" si="14"/>
        <v>0</v>
      </c>
      <c r="AJ30" s="259">
        <f t="shared" ca="1" si="15"/>
        <v>0</v>
      </c>
      <c r="AK30" s="257">
        <f t="shared" ca="1" si="16"/>
        <v>0</v>
      </c>
      <c r="AL30" s="257">
        <f t="shared" ca="1" si="17"/>
        <v>2026</v>
      </c>
    </row>
    <row r="31" spans="1:47" ht="27" customHeight="1" x14ac:dyDescent="0.2">
      <c r="A31" s="53">
        <f>'OSNOVNA PLAČA'!A25</f>
        <v>16</v>
      </c>
      <c r="B31" s="362" t="str">
        <f t="shared" ca="1" si="4"/>
        <v>A16</v>
      </c>
      <c r="C31" s="362"/>
      <c r="D31" s="54" t="str">
        <f>+IF(LEN('OSNOVNA PLAČA'!C25)&gt;0,'OSNOVNA PLAČA'!C25,"")</f>
        <v/>
      </c>
      <c r="E31" s="55" t="str">
        <f>+IF(LEN('OSNOVNA PLAČA'!D25)&gt;0,'OSNOVNA PLAČA'!D25,"")</f>
        <v/>
      </c>
      <c r="F31" s="161">
        <f ca="1">IF(LEN(B31)&gt;0,'OBRAČUNANA OSNOVNA PLAČA'!N25,"")</f>
        <v>0</v>
      </c>
      <c r="G31" s="57"/>
      <c r="H31" s="57"/>
      <c r="I31" s="57"/>
      <c r="J31" s="57"/>
      <c r="K31" s="57"/>
      <c r="L31" s="175">
        <f t="shared" si="5"/>
        <v>0</v>
      </c>
      <c r="M31" s="176">
        <f t="shared" ca="1" si="18"/>
        <v>0</v>
      </c>
      <c r="N31" s="176">
        <f t="shared" ca="1" si="20"/>
        <v>0</v>
      </c>
      <c r="O31" s="177">
        <f t="shared" ca="1" si="6"/>
        <v>0</v>
      </c>
      <c r="P31" s="178">
        <f t="shared" ca="1" si="19"/>
        <v>0</v>
      </c>
      <c r="Q31" s="179">
        <f t="shared" ca="1" si="7"/>
        <v>0</v>
      </c>
      <c r="R31" s="179">
        <f ca="1">IF(LEN(B31)&gt;0,'9'!R31-'9'!Q31,"")</f>
        <v>0</v>
      </c>
      <c r="S31" s="180"/>
      <c r="AB31" s="244">
        <f>ROW()</f>
        <v>31</v>
      </c>
      <c r="AC31" s="257">
        <f t="shared" ca="1" si="8"/>
        <v>0</v>
      </c>
      <c r="AD31" s="257">
        <f t="shared" ca="1" si="9"/>
        <v>0</v>
      </c>
      <c r="AE31" s="258" t="str">
        <f t="shared" ca="1" si="10"/>
        <v>-</v>
      </c>
      <c r="AF31" s="257" t="str">
        <f t="shared" ca="1" si="11"/>
        <v>-</v>
      </c>
      <c r="AG31" s="258" t="str">
        <f t="shared" ca="1" si="12"/>
        <v>-</v>
      </c>
      <c r="AH31" s="257" t="str">
        <f t="shared" ca="1" si="13"/>
        <v>-</v>
      </c>
      <c r="AI31" s="257">
        <f t="shared" ca="1" si="14"/>
        <v>0</v>
      </c>
      <c r="AJ31" s="259">
        <f t="shared" ca="1" si="15"/>
        <v>0</v>
      </c>
      <c r="AK31" s="257">
        <f t="shared" ca="1" si="16"/>
        <v>0</v>
      </c>
      <c r="AL31" s="257">
        <f t="shared" ca="1" si="17"/>
        <v>2027</v>
      </c>
    </row>
    <row r="32" spans="1:47" ht="27" customHeight="1" x14ac:dyDescent="0.2">
      <c r="A32" s="53">
        <f>'OSNOVNA PLAČA'!A26</f>
        <v>17</v>
      </c>
      <c r="B32" s="362" t="str">
        <f t="shared" ca="1" si="4"/>
        <v>A17</v>
      </c>
      <c r="C32" s="362"/>
      <c r="D32" s="54" t="str">
        <f>+IF(LEN('OSNOVNA PLAČA'!C26)&gt;0,'OSNOVNA PLAČA'!C26,"")</f>
        <v/>
      </c>
      <c r="E32" s="55" t="str">
        <f>+IF(LEN('OSNOVNA PLAČA'!D26)&gt;0,'OSNOVNA PLAČA'!D26,"")</f>
        <v/>
      </c>
      <c r="F32" s="161">
        <f ca="1">IF(LEN(B32)&gt;0,'OBRAČUNANA OSNOVNA PLAČA'!N26,"")</f>
        <v>0</v>
      </c>
      <c r="G32" s="57"/>
      <c r="H32" s="57"/>
      <c r="I32" s="57"/>
      <c r="J32" s="57"/>
      <c r="K32" s="57"/>
      <c r="L32" s="175">
        <f t="shared" si="5"/>
        <v>0</v>
      </c>
      <c r="M32" s="176">
        <f t="shared" ca="1" si="18"/>
        <v>0</v>
      </c>
      <c r="N32" s="176">
        <f t="shared" ca="1" si="20"/>
        <v>0</v>
      </c>
      <c r="O32" s="177">
        <f t="shared" ca="1" si="6"/>
        <v>0</v>
      </c>
      <c r="P32" s="178">
        <f t="shared" ca="1" si="19"/>
        <v>0</v>
      </c>
      <c r="Q32" s="179">
        <f t="shared" ca="1" si="7"/>
        <v>0</v>
      </c>
      <c r="R32" s="179">
        <f ca="1">IF(LEN(B32)&gt;0,'9'!R32-'9'!Q32,"")</f>
        <v>0</v>
      </c>
      <c r="S32" s="180"/>
      <c r="AB32" s="244">
        <f>ROW()</f>
        <v>32</v>
      </c>
      <c r="AC32" s="257">
        <f t="shared" ca="1" si="8"/>
        <v>0</v>
      </c>
      <c r="AD32" s="257">
        <f t="shared" ca="1" si="9"/>
        <v>0</v>
      </c>
      <c r="AE32" s="258" t="str">
        <f t="shared" ca="1" si="10"/>
        <v>-</v>
      </c>
      <c r="AF32" s="257" t="str">
        <f t="shared" ca="1" si="11"/>
        <v>-</v>
      </c>
      <c r="AG32" s="258" t="str">
        <f t="shared" ca="1" si="12"/>
        <v>-</v>
      </c>
      <c r="AH32" s="257" t="str">
        <f t="shared" ca="1" si="13"/>
        <v>-</v>
      </c>
      <c r="AI32" s="257">
        <f t="shared" ca="1" si="14"/>
        <v>0</v>
      </c>
      <c r="AJ32" s="259">
        <f t="shared" ca="1" si="15"/>
        <v>0</v>
      </c>
      <c r="AK32" s="257">
        <f t="shared" ca="1" si="16"/>
        <v>0</v>
      </c>
      <c r="AL32" s="257">
        <f t="shared" ca="1" si="17"/>
        <v>2028</v>
      </c>
    </row>
    <row r="33" spans="1:38" ht="27" customHeight="1" x14ac:dyDescent="0.2">
      <c r="A33" s="53">
        <f>'OSNOVNA PLAČA'!A27</f>
        <v>18</v>
      </c>
      <c r="B33" s="362" t="str">
        <f t="shared" ca="1" si="4"/>
        <v>A18</v>
      </c>
      <c r="C33" s="362"/>
      <c r="D33" s="54" t="str">
        <f>+IF(LEN('OSNOVNA PLAČA'!C27)&gt;0,'OSNOVNA PLAČA'!C27,"")</f>
        <v/>
      </c>
      <c r="E33" s="55" t="str">
        <f>+IF(LEN('OSNOVNA PLAČA'!D27)&gt;0,'OSNOVNA PLAČA'!D27,"")</f>
        <v/>
      </c>
      <c r="F33" s="161">
        <f ca="1">IF(LEN(B33)&gt;0,'OBRAČUNANA OSNOVNA PLAČA'!N27,"")</f>
        <v>0</v>
      </c>
      <c r="G33" s="57"/>
      <c r="H33" s="57"/>
      <c r="I33" s="57"/>
      <c r="J33" s="57"/>
      <c r="K33" s="57"/>
      <c r="L33" s="175">
        <f t="shared" si="5"/>
        <v>0</v>
      </c>
      <c r="M33" s="176">
        <f t="shared" ca="1" si="18"/>
        <v>0</v>
      </c>
      <c r="N33" s="176">
        <f t="shared" ca="1" si="20"/>
        <v>0</v>
      </c>
      <c r="O33" s="177">
        <f t="shared" ca="1" si="6"/>
        <v>0</v>
      </c>
      <c r="P33" s="178">
        <f t="shared" ca="1" si="19"/>
        <v>0</v>
      </c>
      <c r="Q33" s="179">
        <f t="shared" ca="1" si="7"/>
        <v>0</v>
      </c>
      <c r="R33" s="179">
        <f ca="1">IF(LEN(B33)&gt;0,'9'!R33-'9'!Q33,"")</f>
        <v>0</v>
      </c>
      <c r="S33" s="180"/>
      <c r="AB33" s="244">
        <f>ROW()</f>
        <v>33</v>
      </c>
      <c r="AC33" s="257">
        <f t="shared" ca="1" si="8"/>
        <v>0</v>
      </c>
      <c r="AD33" s="257">
        <f t="shared" ca="1" si="9"/>
        <v>0</v>
      </c>
      <c r="AE33" s="258" t="str">
        <f t="shared" ca="1" si="10"/>
        <v>-</v>
      </c>
      <c r="AF33" s="257" t="str">
        <f t="shared" ca="1" si="11"/>
        <v>-</v>
      </c>
      <c r="AG33" s="258" t="str">
        <f t="shared" ca="1" si="12"/>
        <v>-</v>
      </c>
      <c r="AH33" s="257" t="str">
        <f t="shared" ca="1" si="13"/>
        <v>-</v>
      </c>
      <c r="AI33" s="257">
        <f t="shared" ca="1" si="14"/>
        <v>0</v>
      </c>
      <c r="AJ33" s="259">
        <f t="shared" ca="1" si="15"/>
        <v>0</v>
      </c>
      <c r="AK33" s="257">
        <f t="shared" ca="1" si="16"/>
        <v>0</v>
      </c>
      <c r="AL33" s="257">
        <f t="shared" ca="1" si="17"/>
        <v>2024</v>
      </c>
    </row>
    <row r="34" spans="1:38" ht="27" customHeight="1" x14ac:dyDescent="0.2">
      <c r="A34" s="53">
        <f>'OSNOVNA PLAČA'!A28</f>
        <v>19</v>
      </c>
      <c r="B34" s="362" t="str">
        <f t="shared" ca="1" si="4"/>
        <v>A19</v>
      </c>
      <c r="C34" s="362"/>
      <c r="D34" s="54" t="str">
        <f>+IF(LEN('OSNOVNA PLAČA'!C28)&gt;0,'OSNOVNA PLAČA'!C28,"")</f>
        <v/>
      </c>
      <c r="E34" s="55" t="str">
        <f>+IF(LEN('OSNOVNA PLAČA'!D28)&gt;0,'OSNOVNA PLAČA'!D28,"")</f>
        <v/>
      </c>
      <c r="F34" s="161">
        <f ca="1">IF(LEN(B34)&gt;0,'OBRAČUNANA OSNOVNA PLAČA'!N28,"")</f>
        <v>0</v>
      </c>
      <c r="G34" s="57"/>
      <c r="H34" s="57"/>
      <c r="I34" s="57"/>
      <c r="J34" s="57"/>
      <c r="K34" s="57"/>
      <c r="L34" s="175">
        <f t="shared" si="5"/>
        <v>0</v>
      </c>
      <c r="M34" s="176">
        <f t="shared" ca="1" si="18"/>
        <v>0</v>
      </c>
      <c r="N34" s="176">
        <f t="shared" ca="1" si="20"/>
        <v>0</v>
      </c>
      <c r="O34" s="177">
        <f t="shared" ca="1" si="6"/>
        <v>0</v>
      </c>
      <c r="P34" s="178">
        <f t="shared" ca="1" si="19"/>
        <v>0</v>
      </c>
      <c r="Q34" s="179">
        <f t="shared" ca="1" si="7"/>
        <v>0</v>
      </c>
      <c r="R34" s="179">
        <f ca="1">IF(LEN(B34)&gt;0,'9'!R34-'9'!Q34,"")</f>
        <v>0</v>
      </c>
      <c r="S34" s="180"/>
      <c r="AB34" s="244">
        <f>ROW()</f>
        <v>34</v>
      </c>
      <c r="AC34" s="257">
        <f t="shared" ca="1" si="8"/>
        <v>0</v>
      </c>
      <c r="AD34" s="257">
        <f t="shared" ca="1" si="9"/>
        <v>0</v>
      </c>
      <c r="AE34" s="258" t="str">
        <f t="shared" ca="1" si="10"/>
        <v>-</v>
      </c>
      <c r="AF34" s="257" t="str">
        <f t="shared" ca="1" si="11"/>
        <v>-</v>
      </c>
      <c r="AG34" s="258" t="str">
        <f t="shared" ca="1" si="12"/>
        <v>-</v>
      </c>
      <c r="AH34" s="257" t="str">
        <f t="shared" ca="1" si="13"/>
        <v>-</v>
      </c>
      <c r="AI34" s="257">
        <f t="shared" ca="1" si="14"/>
        <v>0</v>
      </c>
      <c r="AJ34" s="259">
        <f t="shared" ca="1" si="15"/>
        <v>0</v>
      </c>
      <c r="AK34" s="257">
        <f t="shared" ca="1" si="16"/>
        <v>0</v>
      </c>
      <c r="AL34" s="257">
        <f t="shared" ca="1" si="17"/>
        <v>2025</v>
      </c>
    </row>
    <row r="35" spans="1:38" ht="27" customHeight="1" x14ac:dyDescent="0.2">
      <c r="A35" s="53">
        <f>'OSNOVNA PLAČA'!A29</f>
        <v>20</v>
      </c>
      <c r="B35" s="362" t="str">
        <f t="shared" ca="1" si="4"/>
        <v>A20</v>
      </c>
      <c r="C35" s="362"/>
      <c r="D35" s="54" t="str">
        <f>+IF(LEN('OSNOVNA PLAČA'!C29)&gt;0,'OSNOVNA PLAČA'!C29,"")</f>
        <v/>
      </c>
      <c r="E35" s="55" t="str">
        <f>+IF(LEN('OSNOVNA PLAČA'!D29)&gt;0,'OSNOVNA PLAČA'!D29,"")</f>
        <v/>
      </c>
      <c r="F35" s="161">
        <f ca="1">IF(LEN(B35)&gt;0,'OBRAČUNANA OSNOVNA PLAČA'!N29,"")</f>
        <v>0</v>
      </c>
      <c r="G35" s="57"/>
      <c r="H35" s="57"/>
      <c r="I35" s="57"/>
      <c r="J35" s="57"/>
      <c r="K35" s="57"/>
      <c r="L35" s="175">
        <f t="shared" si="5"/>
        <v>0</v>
      </c>
      <c r="M35" s="176">
        <f t="shared" ca="1" si="18"/>
        <v>0</v>
      </c>
      <c r="N35" s="176">
        <f t="shared" ca="1" si="20"/>
        <v>0</v>
      </c>
      <c r="O35" s="177">
        <f t="shared" ca="1" si="6"/>
        <v>0</v>
      </c>
      <c r="P35" s="178">
        <f t="shared" ca="1" si="19"/>
        <v>0</v>
      </c>
      <c r="Q35" s="179">
        <f t="shared" ca="1" si="7"/>
        <v>0</v>
      </c>
      <c r="R35" s="179">
        <f ca="1">IF(LEN(B35)&gt;0,'9'!R35-'9'!Q35,"")</f>
        <v>0</v>
      </c>
      <c r="S35" s="180"/>
      <c r="AB35" s="244">
        <f>ROW()</f>
        <v>35</v>
      </c>
      <c r="AC35" s="257">
        <f t="shared" ca="1" si="8"/>
        <v>0</v>
      </c>
      <c r="AD35" s="257">
        <f t="shared" ca="1" si="9"/>
        <v>0</v>
      </c>
      <c r="AE35" s="258" t="str">
        <f t="shared" ca="1" si="10"/>
        <v>-</v>
      </c>
      <c r="AF35" s="257" t="str">
        <f t="shared" ca="1" si="11"/>
        <v>-</v>
      </c>
      <c r="AG35" s="258" t="str">
        <f t="shared" ca="1" si="12"/>
        <v>-</v>
      </c>
      <c r="AH35" s="257" t="str">
        <f t="shared" ca="1" si="13"/>
        <v>-</v>
      </c>
      <c r="AI35" s="257">
        <f t="shared" ca="1" si="14"/>
        <v>0</v>
      </c>
      <c r="AJ35" s="259">
        <f t="shared" ca="1" si="15"/>
        <v>0</v>
      </c>
      <c r="AK35" s="257">
        <f t="shared" ca="1" si="16"/>
        <v>0</v>
      </c>
      <c r="AL35" s="257">
        <f t="shared" ca="1" si="17"/>
        <v>2026</v>
      </c>
    </row>
    <row r="36" spans="1:38" ht="27" customHeight="1" x14ac:dyDescent="0.2">
      <c r="A36" s="53">
        <f>'OSNOVNA PLAČA'!A30</f>
        <v>21</v>
      </c>
      <c r="B36" s="362" t="str">
        <f t="shared" ca="1" si="4"/>
        <v>A21</v>
      </c>
      <c r="C36" s="362"/>
      <c r="D36" s="54" t="str">
        <f>+IF(LEN('OSNOVNA PLAČA'!C30)&gt;0,'OSNOVNA PLAČA'!C30,"")</f>
        <v/>
      </c>
      <c r="E36" s="55" t="str">
        <f>+IF(LEN('OSNOVNA PLAČA'!D30)&gt;0,'OSNOVNA PLAČA'!D30,"")</f>
        <v/>
      </c>
      <c r="F36" s="161">
        <f ca="1">IF(LEN(B36)&gt;0,'OBRAČUNANA OSNOVNA PLAČA'!N30,"")</f>
        <v>0</v>
      </c>
      <c r="G36" s="57"/>
      <c r="H36" s="57"/>
      <c r="I36" s="57"/>
      <c r="J36" s="57"/>
      <c r="K36" s="57"/>
      <c r="L36" s="175">
        <f t="shared" si="5"/>
        <v>0</v>
      </c>
      <c r="M36" s="176">
        <f t="shared" ca="1" si="18"/>
        <v>0</v>
      </c>
      <c r="N36" s="176">
        <f t="shared" ca="1" si="20"/>
        <v>0</v>
      </c>
      <c r="O36" s="177">
        <f t="shared" ca="1" si="6"/>
        <v>0</v>
      </c>
      <c r="P36" s="178">
        <f t="shared" ca="1" si="19"/>
        <v>0</v>
      </c>
      <c r="Q36" s="179">
        <f t="shared" ca="1" si="7"/>
        <v>0</v>
      </c>
      <c r="R36" s="179">
        <f ca="1">IF(LEN(B36)&gt;0,'9'!R36-'9'!Q36,"")</f>
        <v>0</v>
      </c>
      <c r="S36" s="180"/>
      <c r="AB36" s="244">
        <f>ROW()</f>
        <v>36</v>
      </c>
      <c r="AC36" s="257">
        <f t="shared" ca="1" si="8"/>
        <v>0</v>
      </c>
      <c r="AD36" s="257">
        <f t="shared" ca="1" si="9"/>
        <v>0</v>
      </c>
      <c r="AE36" s="258" t="str">
        <f t="shared" ca="1" si="10"/>
        <v>-</v>
      </c>
      <c r="AF36" s="257" t="str">
        <f t="shared" ca="1" si="11"/>
        <v>-</v>
      </c>
      <c r="AG36" s="258" t="str">
        <f t="shared" ca="1" si="12"/>
        <v>-</v>
      </c>
      <c r="AH36" s="257" t="str">
        <f t="shared" ca="1" si="13"/>
        <v>-</v>
      </c>
      <c r="AI36" s="257">
        <f t="shared" ca="1" si="14"/>
        <v>0</v>
      </c>
      <c r="AJ36" s="259">
        <f t="shared" ca="1" si="15"/>
        <v>0</v>
      </c>
      <c r="AK36" s="257">
        <f t="shared" ca="1" si="16"/>
        <v>0</v>
      </c>
      <c r="AL36" s="257">
        <f t="shared" ca="1" si="17"/>
        <v>2027</v>
      </c>
    </row>
    <row r="37" spans="1:38" ht="27" customHeight="1" x14ac:dyDescent="0.2">
      <c r="A37" s="53">
        <f>'OSNOVNA PLAČA'!A31</f>
        <v>22</v>
      </c>
      <c r="B37" s="362" t="str">
        <f t="shared" ca="1" si="4"/>
        <v>A22</v>
      </c>
      <c r="C37" s="362"/>
      <c r="D37" s="54" t="str">
        <f>+IF(LEN('OSNOVNA PLAČA'!C31)&gt;0,'OSNOVNA PLAČA'!C31,"")</f>
        <v/>
      </c>
      <c r="E37" s="55" t="str">
        <f>+IF(LEN('OSNOVNA PLAČA'!D31)&gt;0,'OSNOVNA PLAČA'!D31,"")</f>
        <v/>
      </c>
      <c r="F37" s="161">
        <f ca="1">IF(LEN(B37)&gt;0,'OBRAČUNANA OSNOVNA PLAČA'!N31,"")</f>
        <v>0</v>
      </c>
      <c r="G37" s="57"/>
      <c r="H37" s="57"/>
      <c r="I37" s="57"/>
      <c r="J37" s="57"/>
      <c r="K37" s="57"/>
      <c r="L37" s="175">
        <f t="shared" si="5"/>
        <v>0</v>
      </c>
      <c r="M37" s="176">
        <f t="shared" ca="1" si="18"/>
        <v>0</v>
      </c>
      <c r="N37" s="176">
        <f t="shared" ca="1" si="20"/>
        <v>0</v>
      </c>
      <c r="O37" s="177">
        <f t="shared" ca="1" si="6"/>
        <v>0</v>
      </c>
      <c r="P37" s="178">
        <f t="shared" ca="1" si="19"/>
        <v>0</v>
      </c>
      <c r="Q37" s="179">
        <f t="shared" ca="1" si="7"/>
        <v>0</v>
      </c>
      <c r="R37" s="179">
        <f ca="1">IF(LEN(B37)&gt;0,'9'!R37-'9'!Q37,"")</f>
        <v>0</v>
      </c>
      <c r="S37" s="180"/>
      <c r="AB37" s="244">
        <f>ROW()</f>
        <v>37</v>
      </c>
      <c r="AC37" s="257">
        <f t="shared" ca="1" si="8"/>
        <v>0</v>
      </c>
      <c r="AD37" s="257">
        <f t="shared" ca="1" si="9"/>
        <v>0</v>
      </c>
      <c r="AE37" s="258" t="str">
        <f t="shared" ca="1" si="10"/>
        <v>-</v>
      </c>
      <c r="AF37" s="257" t="str">
        <f t="shared" ca="1" si="11"/>
        <v>-</v>
      </c>
      <c r="AG37" s="258" t="str">
        <f t="shared" ca="1" si="12"/>
        <v>-</v>
      </c>
      <c r="AH37" s="257" t="str">
        <f t="shared" ca="1" si="13"/>
        <v>-</v>
      </c>
      <c r="AI37" s="257">
        <f t="shared" ca="1" si="14"/>
        <v>0</v>
      </c>
      <c r="AJ37" s="259">
        <f t="shared" ca="1" si="15"/>
        <v>0</v>
      </c>
      <c r="AK37" s="257">
        <f t="shared" ca="1" si="16"/>
        <v>0</v>
      </c>
      <c r="AL37" s="257">
        <f t="shared" ca="1" si="17"/>
        <v>2028</v>
      </c>
    </row>
    <row r="38" spans="1:38" ht="27" customHeight="1" x14ac:dyDescent="0.2">
      <c r="A38" s="53">
        <f>'OSNOVNA PLAČA'!A32</f>
        <v>23</v>
      </c>
      <c r="B38" s="362" t="str">
        <f t="shared" ca="1" si="4"/>
        <v>A23</v>
      </c>
      <c r="C38" s="362"/>
      <c r="D38" s="54" t="str">
        <f>+IF(LEN('OSNOVNA PLAČA'!C32)&gt;0,'OSNOVNA PLAČA'!C32,"")</f>
        <v/>
      </c>
      <c r="E38" s="55" t="str">
        <f>+IF(LEN('OSNOVNA PLAČA'!D32)&gt;0,'OSNOVNA PLAČA'!D32,"")</f>
        <v/>
      </c>
      <c r="F38" s="161">
        <f ca="1">IF(LEN(B38)&gt;0,'OBRAČUNANA OSNOVNA PLAČA'!N32,"")</f>
        <v>0</v>
      </c>
      <c r="G38" s="57"/>
      <c r="H38" s="57"/>
      <c r="I38" s="57"/>
      <c r="J38" s="57"/>
      <c r="K38" s="57"/>
      <c r="L38" s="175">
        <f t="shared" si="5"/>
        <v>0</v>
      </c>
      <c r="M38" s="176">
        <f t="shared" ca="1" si="18"/>
        <v>0</v>
      </c>
      <c r="N38" s="176">
        <f t="shared" ca="1" si="20"/>
        <v>0</v>
      </c>
      <c r="O38" s="177">
        <f t="shared" ca="1" si="6"/>
        <v>0</v>
      </c>
      <c r="P38" s="178">
        <f t="shared" ca="1" si="19"/>
        <v>0</v>
      </c>
      <c r="Q38" s="179">
        <f t="shared" ca="1" si="7"/>
        <v>0</v>
      </c>
      <c r="R38" s="179">
        <f ca="1">IF(LEN(B38)&gt;0,'9'!R38-'9'!Q38,"")</f>
        <v>0</v>
      </c>
      <c r="S38" s="180"/>
      <c r="AB38" s="244">
        <f>ROW()</f>
        <v>38</v>
      </c>
      <c r="AC38" s="257">
        <f t="shared" ca="1" si="8"/>
        <v>0</v>
      </c>
      <c r="AD38" s="257">
        <f t="shared" ca="1" si="9"/>
        <v>0</v>
      </c>
      <c r="AE38" s="258" t="str">
        <f t="shared" ca="1" si="10"/>
        <v>-</v>
      </c>
      <c r="AF38" s="257" t="str">
        <f t="shared" ca="1" si="11"/>
        <v>-</v>
      </c>
      <c r="AG38" s="258" t="str">
        <f t="shared" ca="1" si="12"/>
        <v>-</v>
      </c>
      <c r="AH38" s="257" t="str">
        <f t="shared" ca="1" si="13"/>
        <v>-</v>
      </c>
      <c r="AI38" s="257">
        <f t="shared" ca="1" si="14"/>
        <v>0</v>
      </c>
      <c r="AJ38" s="259">
        <f t="shared" ca="1" si="15"/>
        <v>0</v>
      </c>
      <c r="AK38" s="257">
        <f t="shared" ca="1" si="16"/>
        <v>0</v>
      </c>
      <c r="AL38" s="257">
        <f t="shared" ca="1" si="17"/>
        <v>2024</v>
      </c>
    </row>
    <row r="39" spans="1:38" ht="27" customHeight="1" x14ac:dyDescent="0.2">
      <c r="A39" s="53">
        <f>'OSNOVNA PLAČA'!A33</f>
        <v>24</v>
      </c>
      <c r="B39" s="362" t="str">
        <f t="shared" ca="1" si="4"/>
        <v>A24</v>
      </c>
      <c r="C39" s="362"/>
      <c r="D39" s="54" t="str">
        <f>+IF(LEN('OSNOVNA PLAČA'!C33)&gt;0,'OSNOVNA PLAČA'!C33,"")</f>
        <v/>
      </c>
      <c r="E39" s="55" t="str">
        <f>+IF(LEN('OSNOVNA PLAČA'!D33)&gt;0,'OSNOVNA PLAČA'!D33,"")</f>
        <v/>
      </c>
      <c r="F39" s="161">
        <f ca="1">IF(LEN(B39)&gt;0,'OBRAČUNANA OSNOVNA PLAČA'!N33,"")</f>
        <v>0</v>
      </c>
      <c r="G39" s="57"/>
      <c r="H39" s="57"/>
      <c r="I39" s="57"/>
      <c r="J39" s="57"/>
      <c r="K39" s="57"/>
      <c r="L39" s="175">
        <f t="shared" si="5"/>
        <v>0</v>
      </c>
      <c r="M39" s="176">
        <f t="shared" ca="1" si="18"/>
        <v>0</v>
      </c>
      <c r="N39" s="176">
        <f t="shared" ca="1" si="20"/>
        <v>0</v>
      </c>
      <c r="O39" s="177">
        <f t="shared" ca="1" si="6"/>
        <v>0</v>
      </c>
      <c r="P39" s="178">
        <f t="shared" ca="1" si="19"/>
        <v>0</v>
      </c>
      <c r="Q39" s="179">
        <f t="shared" ca="1" si="7"/>
        <v>0</v>
      </c>
      <c r="R39" s="179">
        <f ca="1">IF(LEN(B39)&gt;0,'9'!R39-'9'!Q39,"")</f>
        <v>0</v>
      </c>
      <c r="S39" s="180"/>
      <c r="AB39" s="244">
        <f>ROW()</f>
        <v>39</v>
      </c>
      <c r="AC39" s="257">
        <f t="shared" ca="1" si="8"/>
        <v>0</v>
      </c>
      <c r="AD39" s="257">
        <f t="shared" ca="1" si="9"/>
        <v>0</v>
      </c>
      <c r="AE39" s="258" t="str">
        <f t="shared" ca="1" si="10"/>
        <v>-</v>
      </c>
      <c r="AF39" s="257" t="str">
        <f t="shared" ca="1" si="11"/>
        <v>-</v>
      </c>
      <c r="AG39" s="258" t="str">
        <f t="shared" ca="1" si="12"/>
        <v>-</v>
      </c>
      <c r="AH39" s="257" t="str">
        <f t="shared" ca="1" si="13"/>
        <v>-</v>
      </c>
      <c r="AI39" s="257">
        <f t="shared" ca="1" si="14"/>
        <v>0</v>
      </c>
      <c r="AJ39" s="259">
        <f t="shared" ca="1" si="15"/>
        <v>0</v>
      </c>
      <c r="AK39" s="257">
        <f t="shared" ca="1" si="16"/>
        <v>0</v>
      </c>
      <c r="AL39" s="257">
        <f t="shared" ca="1" si="17"/>
        <v>2025</v>
      </c>
    </row>
    <row r="40" spans="1:38" ht="27" customHeight="1" x14ac:dyDescent="0.2">
      <c r="A40" s="53">
        <f>'OSNOVNA PLAČA'!A34</f>
        <v>25</v>
      </c>
      <c r="B40" s="362" t="str">
        <f t="shared" ca="1" si="4"/>
        <v>A25</v>
      </c>
      <c r="C40" s="362"/>
      <c r="D40" s="54" t="str">
        <f>+IF(LEN('OSNOVNA PLAČA'!C34)&gt;0,'OSNOVNA PLAČA'!C34,"")</f>
        <v/>
      </c>
      <c r="E40" s="55" t="str">
        <f>+IF(LEN('OSNOVNA PLAČA'!D34)&gt;0,'OSNOVNA PLAČA'!D34,"")</f>
        <v/>
      </c>
      <c r="F40" s="161">
        <f ca="1">IF(LEN(B40)&gt;0,'OBRAČUNANA OSNOVNA PLAČA'!N34,"")</f>
        <v>0</v>
      </c>
      <c r="G40" s="57"/>
      <c r="H40" s="57"/>
      <c r="I40" s="57"/>
      <c r="J40" s="57"/>
      <c r="K40" s="57"/>
      <c r="L40" s="175">
        <f t="shared" si="5"/>
        <v>0</v>
      </c>
      <c r="M40" s="176">
        <f t="shared" ca="1" si="18"/>
        <v>0</v>
      </c>
      <c r="N40" s="176">
        <f t="shared" ca="1" si="20"/>
        <v>0</v>
      </c>
      <c r="O40" s="177">
        <f t="shared" ca="1" si="6"/>
        <v>0</v>
      </c>
      <c r="P40" s="178">
        <f t="shared" ca="1" si="19"/>
        <v>0</v>
      </c>
      <c r="Q40" s="179">
        <f t="shared" ca="1" si="7"/>
        <v>0</v>
      </c>
      <c r="R40" s="179">
        <f ca="1">IF(LEN(B40)&gt;0,'9'!R40-'9'!Q40,"")</f>
        <v>0</v>
      </c>
      <c r="S40" s="180"/>
      <c r="AB40" s="244">
        <f>ROW()</f>
        <v>40</v>
      </c>
      <c r="AC40" s="257">
        <f t="shared" ca="1" si="8"/>
        <v>0</v>
      </c>
      <c r="AD40" s="257">
        <f t="shared" ca="1" si="9"/>
        <v>0</v>
      </c>
      <c r="AE40" s="258" t="str">
        <f t="shared" ca="1" si="10"/>
        <v>-</v>
      </c>
      <c r="AF40" s="257" t="str">
        <f t="shared" ca="1" si="11"/>
        <v>-</v>
      </c>
      <c r="AG40" s="258" t="str">
        <f t="shared" ca="1" si="12"/>
        <v>-</v>
      </c>
      <c r="AH40" s="257" t="str">
        <f t="shared" ca="1" si="13"/>
        <v>-</v>
      </c>
      <c r="AI40" s="257">
        <f t="shared" ca="1" si="14"/>
        <v>0</v>
      </c>
      <c r="AJ40" s="259">
        <f t="shared" ca="1" si="15"/>
        <v>0</v>
      </c>
      <c r="AK40" s="257">
        <f t="shared" ca="1" si="16"/>
        <v>0</v>
      </c>
      <c r="AL40" s="257">
        <f t="shared" ca="1" si="17"/>
        <v>2026</v>
      </c>
    </row>
    <row r="41" spans="1:38" ht="27" customHeight="1" x14ac:dyDescent="0.2">
      <c r="A41" s="53">
        <f>'OSNOVNA PLAČA'!A35</f>
        <v>26</v>
      </c>
      <c r="B41" s="362" t="str">
        <f t="shared" ca="1" si="4"/>
        <v>A26</v>
      </c>
      <c r="C41" s="362"/>
      <c r="D41" s="54" t="str">
        <f>+IF(LEN('OSNOVNA PLAČA'!C35)&gt;0,'OSNOVNA PLAČA'!C35,"")</f>
        <v/>
      </c>
      <c r="E41" s="55" t="str">
        <f>+IF(LEN('OSNOVNA PLAČA'!D35)&gt;0,'OSNOVNA PLAČA'!D35,"")</f>
        <v/>
      </c>
      <c r="F41" s="161">
        <f ca="1">IF(LEN(B41)&gt;0,'OBRAČUNANA OSNOVNA PLAČA'!N35,"")</f>
        <v>0</v>
      </c>
      <c r="G41" s="57"/>
      <c r="H41" s="57"/>
      <c r="I41" s="57"/>
      <c r="J41" s="57"/>
      <c r="K41" s="57"/>
      <c r="L41" s="175">
        <f t="shared" si="5"/>
        <v>0</v>
      </c>
      <c r="M41" s="176">
        <f t="shared" ca="1" si="18"/>
        <v>0</v>
      </c>
      <c r="N41" s="176">
        <f t="shared" ca="1" si="20"/>
        <v>0</v>
      </c>
      <c r="O41" s="177">
        <f t="shared" ca="1" si="6"/>
        <v>0</v>
      </c>
      <c r="P41" s="178">
        <f t="shared" ca="1" si="19"/>
        <v>0</v>
      </c>
      <c r="Q41" s="179">
        <f t="shared" ca="1" si="7"/>
        <v>0</v>
      </c>
      <c r="R41" s="179">
        <f ca="1">IF(LEN(B41)&gt;0,'9'!R41-'9'!Q41,"")</f>
        <v>0</v>
      </c>
      <c r="S41" s="180"/>
      <c r="AB41" s="244">
        <f>ROW()</f>
        <v>41</v>
      </c>
      <c r="AC41" s="257">
        <f t="shared" ca="1" si="8"/>
        <v>0</v>
      </c>
      <c r="AD41" s="257">
        <f t="shared" ca="1" si="9"/>
        <v>0</v>
      </c>
      <c r="AE41" s="258" t="str">
        <f t="shared" ca="1" si="10"/>
        <v>-</v>
      </c>
      <c r="AF41" s="257" t="str">
        <f t="shared" ca="1" si="11"/>
        <v>-</v>
      </c>
      <c r="AG41" s="258" t="str">
        <f t="shared" ca="1" si="12"/>
        <v>-</v>
      </c>
      <c r="AH41" s="257" t="str">
        <f t="shared" ca="1" si="13"/>
        <v>-</v>
      </c>
      <c r="AI41" s="257">
        <f t="shared" ca="1" si="14"/>
        <v>0</v>
      </c>
      <c r="AJ41" s="259">
        <f t="shared" ca="1" si="15"/>
        <v>0</v>
      </c>
      <c r="AK41" s="257">
        <f t="shared" ca="1" si="16"/>
        <v>0</v>
      </c>
      <c r="AL41" s="257">
        <f t="shared" ca="1" si="17"/>
        <v>2022</v>
      </c>
    </row>
    <row r="42" spans="1:38" ht="27" customHeight="1" x14ac:dyDescent="0.2">
      <c r="A42" s="53">
        <f>'OSNOVNA PLAČA'!A36</f>
        <v>27</v>
      </c>
      <c r="B42" s="362" t="str">
        <f t="shared" ca="1" si="4"/>
        <v>A27</v>
      </c>
      <c r="C42" s="362"/>
      <c r="D42" s="54" t="str">
        <f>+IF(LEN('OSNOVNA PLAČA'!C36)&gt;0,'OSNOVNA PLAČA'!C36,"")</f>
        <v/>
      </c>
      <c r="E42" s="55" t="str">
        <f>+IF(LEN('OSNOVNA PLAČA'!D36)&gt;0,'OSNOVNA PLAČA'!D36,"")</f>
        <v/>
      </c>
      <c r="F42" s="161">
        <f ca="1">IF(LEN(B42)&gt;0,'OBRAČUNANA OSNOVNA PLAČA'!N36,"")</f>
        <v>0</v>
      </c>
      <c r="G42" s="57"/>
      <c r="H42" s="57"/>
      <c r="I42" s="57"/>
      <c r="J42" s="57"/>
      <c r="K42" s="57"/>
      <c r="L42" s="175">
        <f t="shared" si="5"/>
        <v>0</v>
      </c>
      <c r="M42" s="176">
        <f t="shared" ca="1" si="18"/>
        <v>0</v>
      </c>
      <c r="N42" s="176">
        <f t="shared" ca="1" si="20"/>
        <v>0</v>
      </c>
      <c r="O42" s="177">
        <f t="shared" ca="1" si="6"/>
        <v>0</v>
      </c>
      <c r="P42" s="178">
        <f t="shared" ca="1" si="19"/>
        <v>0</v>
      </c>
      <c r="Q42" s="179">
        <f t="shared" ca="1" si="7"/>
        <v>0</v>
      </c>
      <c r="R42" s="179">
        <f ca="1">IF(LEN(B42)&gt;0,'9'!R42-'9'!Q42,"")</f>
        <v>0</v>
      </c>
      <c r="S42" s="180"/>
      <c r="AB42" s="244">
        <f>ROW()</f>
        <v>42</v>
      </c>
      <c r="AC42" s="257">
        <f t="shared" ca="1" si="8"/>
        <v>0</v>
      </c>
      <c r="AD42" s="257">
        <f t="shared" ca="1" si="9"/>
        <v>0</v>
      </c>
      <c r="AE42" s="258" t="str">
        <f t="shared" ca="1" si="10"/>
        <v>-</v>
      </c>
      <c r="AF42" s="257" t="str">
        <f t="shared" ca="1" si="11"/>
        <v>-</v>
      </c>
      <c r="AG42" s="258" t="str">
        <f t="shared" ca="1" si="12"/>
        <v>-</v>
      </c>
      <c r="AH42" s="257" t="str">
        <f t="shared" ca="1" si="13"/>
        <v>-</v>
      </c>
      <c r="AI42" s="257">
        <f t="shared" ca="1" si="14"/>
        <v>0</v>
      </c>
      <c r="AJ42" s="259">
        <f t="shared" ca="1" si="15"/>
        <v>0</v>
      </c>
      <c r="AK42" s="257">
        <f t="shared" ca="1" si="16"/>
        <v>0</v>
      </c>
      <c r="AL42" s="257">
        <f t="shared" ca="1" si="17"/>
        <v>2023</v>
      </c>
    </row>
    <row r="43" spans="1:38" ht="27" customHeight="1" x14ac:dyDescent="0.2">
      <c r="A43" s="53">
        <f>'OSNOVNA PLAČA'!A37</f>
        <v>28</v>
      </c>
      <c r="B43" s="362" t="str">
        <f t="shared" ca="1" si="4"/>
        <v>A28</v>
      </c>
      <c r="C43" s="362"/>
      <c r="D43" s="54" t="str">
        <f>+IF(LEN('OSNOVNA PLAČA'!C37)&gt;0,'OSNOVNA PLAČA'!C37,"")</f>
        <v/>
      </c>
      <c r="E43" s="55" t="str">
        <f>+IF(LEN('OSNOVNA PLAČA'!D37)&gt;0,'OSNOVNA PLAČA'!D37,"")</f>
        <v/>
      </c>
      <c r="F43" s="161">
        <f ca="1">IF(LEN(B43)&gt;0,'OBRAČUNANA OSNOVNA PLAČA'!N37,"")</f>
        <v>0</v>
      </c>
      <c r="G43" s="57"/>
      <c r="H43" s="57"/>
      <c r="I43" s="57"/>
      <c r="J43" s="57"/>
      <c r="K43" s="57"/>
      <c r="L43" s="175">
        <f t="shared" si="5"/>
        <v>0</v>
      </c>
      <c r="M43" s="176">
        <f t="shared" ca="1" si="18"/>
        <v>0</v>
      </c>
      <c r="N43" s="176">
        <f t="shared" ca="1" si="20"/>
        <v>0</v>
      </c>
      <c r="O43" s="177">
        <f t="shared" ca="1" si="6"/>
        <v>0</v>
      </c>
      <c r="P43" s="178">
        <f t="shared" ca="1" si="19"/>
        <v>0</v>
      </c>
      <c r="Q43" s="179">
        <f t="shared" ca="1" si="7"/>
        <v>0</v>
      </c>
      <c r="R43" s="179">
        <f ca="1">IF(LEN(B43)&gt;0,'9'!R43-'9'!Q43,"")</f>
        <v>0</v>
      </c>
      <c r="S43" s="180"/>
      <c r="AB43" s="244">
        <f>ROW()</f>
        <v>43</v>
      </c>
      <c r="AC43" s="257">
        <f t="shared" ca="1" si="8"/>
        <v>0</v>
      </c>
      <c r="AD43" s="257">
        <f t="shared" ca="1" si="9"/>
        <v>0</v>
      </c>
      <c r="AE43" s="258" t="str">
        <f t="shared" ca="1" si="10"/>
        <v>-</v>
      </c>
      <c r="AF43" s="257" t="str">
        <f t="shared" ca="1" si="11"/>
        <v>-</v>
      </c>
      <c r="AG43" s="258" t="str">
        <f t="shared" ca="1" si="12"/>
        <v>-</v>
      </c>
      <c r="AH43" s="257" t="str">
        <f t="shared" ca="1" si="13"/>
        <v>-</v>
      </c>
      <c r="AI43" s="257">
        <f t="shared" ca="1" si="14"/>
        <v>0</v>
      </c>
      <c r="AJ43" s="259">
        <f t="shared" ca="1" si="15"/>
        <v>0</v>
      </c>
      <c r="AK43" s="257">
        <f t="shared" ca="1" si="16"/>
        <v>0</v>
      </c>
      <c r="AL43" s="257">
        <f t="shared" ca="1" si="17"/>
        <v>2024</v>
      </c>
    </row>
    <row r="44" spans="1:38" ht="27" customHeight="1" x14ac:dyDescent="0.2">
      <c r="A44" s="53">
        <f>'OSNOVNA PLAČA'!A38</f>
        <v>29</v>
      </c>
      <c r="B44" s="362" t="str">
        <f t="shared" ca="1" si="4"/>
        <v>A29</v>
      </c>
      <c r="C44" s="362"/>
      <c r="D44" s="54" t="str">
        <f>+IF(LEN('OSNOVNA PLAČA'!C38)&gt;0,'OSNOVNA PLAČA'!C38,"")</f>
        <v/>
      </c>
      <c r="E44" s="55" t="str">
        <f>+IF(LEN('OSNOVNA PLAČA'!D38)&gt;0,'OSNOVNA PLAČA'!D38,"")</f>
        <v/>
      </c>
      <c r="F44" s="161">
        <f ca="1">IF(LEN(B44)&gt;0,'OBRAČUNANA OSNOVNA PLAČA'!N38,"")</f>
        <v>0</v>
      </c>
      <c r="G44" s="57"/>
      <c r="H44" s="57"/>
      <c r="I44" s="57"/>
      <c r="J44" s="57"/>
      <c r="K44" s="57"/>
      <c r="L44" s="175">
        <f t="shared" si="5"/>
        <v>0</v>
      </c>
      <c r="M44" s="176">
        <f t="shared" ca="1" si="18"/>
        <v>0</v>
      </c>
      <c r="N44" s="176">
        <f t="shared" ca="1" si="20"/>
        <v>0</v>
      </c>
      <c r="O44" s="177">
        <f t="shared" ca="1" si="6"/>
        <v>0</v>
      </c>
      <c r="P44" s="178">
        <f t="shared" ca="1" si="19"/>
        <v>0</v>
      </c>
      <c r="Q44" s="179">
        <f t="shared" ca="1" si="7"/>
        <v>0</v>
      </c>
      <c r="R44" s="179">
        <f ca="1">IF(LEN(B44)&gt;0,'9'!R44-'9'!Q44,"")</f>
        <v>0</v>
      </c>
      <c r="S44" s="180"/>
      <c r="AB44" s="244">
        <f>ROW()</f>
        <v>44</v>
      </c>
      <c r="AC44" s="257">
        <f t="shared" ca="1" si="8"/>
        <v>0</v>
      </c>
      <c r="AD44" s="257">
        <f t="shared" ca="1" si="9"/>
        <v>0</v>
      </c>
      <c r="AE44" s="258" t="str">
        <f t="shared" ca="1" si="10"/>
        <v>-</v>
      </c>
      <c r="AF44" s="257" t="str">
        <f t="shared" ca="1" si="11"/>
        <v>-</v>
      </c>
      <c r="AG44" s="258" t="str">
        <f t="shared" ca="1" si="12"/>
        <v>-</v>
      </c>
      <c r="AH44" s="257" t="str">
        <f t="shared" ca="1" si="13"/>
        <v>-</v>
      </c>
      <c r="AI44" s="257">
        <f t="shared" ca="1" si="14"/>
        <v>0</v>
      </c>
      <c r="AJ44" s="259">
        <f t="shared" ca="1" si="15"/>
        <v>0</v>
      </c>
      <c r="AK44" s="257">
        <f t="shared" ca="1" si="16"/>
        <v>0</v>
      </c>
      <c r="AL44" s="257">
        <f t="shared" ca="1" si="17"/>
        <v>2025</v>
      </c>
    </row>
    <row r="45" spans="1:38" ht="27" customHeight="1" x14ac:dyDescent="0.2">
      <c r="A45" s="53">
        <f>'OSNOVNA PLAČA'!A39</f>
        <v>30</v>
      </c>
      <c r="B45" s="362" t="str">
        <f t="shared" ca="1" si="4"/>
        <v>A30</v>
      </c>
      <c r="C45" s="362"/>
      <c r="D45" s="54" t="str">
        <f>+IF(LEN('OSNOVNA PLAČA'!C39)&gt;0,'OSNOVNA PLAČA'!C39,"")</f>
        <v/>
      </c>
      <c r="E45" s="55" t="str">
        <f>+IF(LEN('OSNOVNA PLAČA'!D39)&gt;0,'OSNOVNA PLAČA'!D39,"")</f>
        <v/>
      </c>
      <c r="F45" s="161">
        <f ca="1">IF(LEN(B45)&gt;0,'OBRAČUNANA OSNOVNA PLAČA'!N39,"")</f>
        <v>0</v>
      </c>
      <c r="G45" s="57"/>
      <c r="H45" s="57"/>
      <c r="I45" s="57"/>
      <c r="J45" s="57"/>
      <c r="K45" s="57"/>
      <c r="L45" s="175">
        <f t="shared" si="5"/>
        <v>0</v>
      </c>
      <c r="M45" s="176">
        <f t="shared" ca="1" si="18"/>
        <v>0</v>
      </c>
      <c r="N45" s="176">
        <f t="shared" ca="1" si="20"/>
        <v>0</v>
      </c>
      <c r="O45" s="177">
        <f t="shared" ca="1" si="6"/>
        <v>0</v>
      </c>
      <c r="P45" s="178">
        <f t="shared" ca="1" si="19"/>
        <v>0</v>
      </c>
      <c r="Q45" s="179">
        <f t="shared" ca="1" si="7"/>
        <v>0</v>
      </c>
      <c r="R45" s="179">
        <f ca="1">IF(LEN(B45)&gt;0,'9'!R45-'9'!Q45,"")</f>
        <v>0</v>
      </c>
      <c r="S45" s="180"/>
      <c r="AB45" s="244">
        <f>ROW()</f>
        <v>45</v>
      </c>
      <c r="AC45" s="257">
        <f t="shared" ca="1" si="8"/>
        <v>0</v>
      </c>
      <c r="AD45" s="257">
        <f t="shared" ca="1" si="9"/>
        <v>0</v>
      </c>
      <c r="AE45" s="258" t="str">
        <f t="shared" ca="1" si="10"/>
        <v>-</v>
      </c>
      <c r="AF45" s="257" t="str">
        <f t="shared" ca="1" si="11"/>
        <v>-</v>
      </c>
      <c r="AG45" s="258" t="str">
        <f t="shared" ca="1" si="12"/>
        <v>-</v>
      </c>
      <c r="AH45" s="257" t="str">
        <f t="shared" ca="1" si="13"/>
        <v>-</v>
      </c>
      <c r="AI45" s="257">
        <f t="shared" ca="1" si="14"/>
        <v>0</v>
      </c>
      <c r="AJ45" s="259">
        <f t="shared" ca="1" si="15"/>
        <v>0</v>
      </c>
      <c r="AK45" s="257">
        <f t="shared" ca="1" si="16"/>
        <v>0</v>
      </c>
      <c r="AL45" s="257">
        <f t="shared" ca="1" si="17"/>
        <v>2026</v>
      </c>
    </row>
    <row r="46" spans="1:38" ht="27" customHeight="1" x14ac:dyDescent="0.2">
      <c r="A46" s="53">
        <f>'OSNOVNA PLAČA'!A40</f>
        <v>31</v>
      </c>
      <c r="B46" s="362" t="str">
        <f t="shared" ca="1" si="4"/>
        <v>A31</v>
      </c>
      <c r="C46" s="362"/>
      <c r="D46" s="54" t="str">
        <f>+IF(LEN('OSNOVNA PLAČA'!C40)&gt;0,'OSNOVNA PLAČA'!C40,"")</f>
        <v/>
      </c>
      <c r="E46" s="55" t="str">
        <f>+IF(LEN('OSNOVNA PLAČA'!D40)&gt;0,'OSNOVNA PLAČA'!D40,"")</f>
        <v/>
      </c>
      <c r="F46" s="161">
        <f ca="1">IF(LEN(B46)&gt;0,'OBRAČUNANA OSNOVNA PLAČA'!N40,"")</f>
        <v>0</v>
      </c>
      <c r="G46" s="57"/>
      <c r="H46" s="57"/>
      <c r="I46" s="57"/>
      <c r="J46" s="57"/>
      <c r="K46" s="57"/>
      <c r="L46" s="175">
        <f t="shared" si="5"/>
        <v>0</v>
      </c>
      <c r="M46" s="176">
        <f t="shared" ca="1" si="18"/>
        <v>0</v>
      </c>
      <c r="N46" s="176">
        <f t="shared" ca="1" si="20"/>
        <v>0</v>
      </c>
      <c r="O46" s="177">
        <f t="shared" ca="1" si="6"/>
        <v>0</v>
      </c>
      <c r="P46" s="178">
        <f t="shared" ca="1" si="19"/>
        <v>0</v>
      </c>
      <c r="Q46" s="179">
        <f t="shared" ca="1" si="7"/>
        <v>0</v>
      </c>
      <c r="R46" s="179">
        <f ca="1">IF(LEN(B46)&gt;0,'9'!R46-'9'!Q46,"")</f>
        <v>0</v>
      </c>
      <c r="S46" s="180"/>
      <c r="AB46" s="244">
        <f>ROW()</f>
        <v>46</v>
      </c>
      <c r="AC46" s="257">
        <f t="shared" ca="1" si="8"/>
        <v>0</v>
      </c>
      <c r="AD46" s="257">
        <f t="shared" ca="1" si="9"/>
        <v>0</v>
      </c>
      <c r="AE46" s="258" t="str">
        <f t="shared" ca="1" si="10"/>
        <v>-</v>
      </c>
      <c r="AF46" s="257" t="str">
        <f t="shared" ca="1" si="11"/>
        <v>-</v>
      </c>
      <c r="AG46" s="258" t="str">
        <f t="shared" ca="1" si="12"/>
        <v>-</v>
      </c>
      <c r="AH46" s="257" t="str">
        <f t="shared" ca="1" si="13"/>
        <v>-</v>
      </c>
      <c r="AI46" s="257">
        <f t="shared" ca="1" si="14"/>
        <v>0</v>
      </c>
      <c r="AJ46" s="259">
        <f t="shared" ca="1" si="15"/>
        <v>0</v>
      </c>
      <c r="AK46" s="257">
        <f t="shared" ca="1" si="16"/>
        <v>0</v>
      </c>
      <c r="AL46" s="257">
        <f t="shared" ca="1" si="17"/>
        <v>2027</v>
      </c>
    </row>
    <row r="47" spans="1:38" ht="27" customHeight="1" x14ac:dyDescent="0.2">
      <c r="A47" s="53">
        <f>'OSNOVNA PLAČA'!A41</f>
        <v>32</v>
      </c>
      <c r="B47" s="362" t="str">
        <f t="shared" ca="1" si="4"/>
        <v>A32</v>
      </c>
      <c r="C47" s="362"/>
      <c r="D47" s="54" t="str">
        <f>+IF(LEN('OSNOVNA PLAČA'!C41)&gt;0,'OSNOVNA PLAČA'!C41,"")</f>
        <v/>
      </c>
      <c r="E47" s="55" t="str">
        <f>+IF(LEN('OSNOVNA PLAČA'!D41)&gt;0,'OSNOVNA PLAČA'!D41,"")</f>
        <v/>
      </c>
      <c r="F47" s="161">
        <f ca="1">IF(LEN(B47)&gt;0,'OBRAČUNANA OSNOVNA PLAČA'!N41,"")</f>
        <v>0</v>
      </c>
      <c r="G47" s="57"/>
      <c r="H47" s="57"/>
      <c r="I47" s="57"/>
      <c r="J47" s="57"/>
      <c r="K47" s="57"/>
      <c r="L47" s="175">
        <f t="shared" si="5"/>
        <v>0</v>
      </c>
      <c r="M47" s="176">
        <f t="shared" ca="1" si="18"/>
        <v>0</v>
      </c>
      <c r="N47" s="176">
        <f t="shared" ca="1" si="20"/>
        <v>0</v>
      </c>
      <c r="O47" s="177">
        <f t="shared" ca="1" si="6"/>
        <v>0</v>
      </c>
      <c r="P47" s="178">
        <f t="shared" ca="1" si="19"/>
        <v>0</v>
      </c>
      <c r="Q47" s="179">
        <f t="shared" ca="1" si="7"/>
        <v>0</v>
      </c>
      <c r="R47" s="179">
        <f ca="1">IF(LEN(B47)&gt;0,'9'!R47-'9'!Q47,"")</f>
        <v>0</v>
      </c>
      <c r="S47" s="180"/>
      <c r="AB47" s="244">
        <f>ROW()</f>
        <v>47</v>
      </c>
      <c r="AC47" s="257">
        <f t="shared" ca="1" si="8"/>
        <v>0</v>
      </c>
      <c r="AD47" s="257">
        <f t="shared" ca="1" si="9"/>
        <v>0</v>
      </c>
      <c r="AE47" s="258" t="str">
        <f t="shared" ca="1" si="10"/>
        <v>-</v>
      </c>
      <c r="AF47" s="257" t="str">
        <f t="shared" ca="1" si="11"/>
        <v>-</v>
      </c>
      <c r="AG47" s="258" t="str">
        <f t="shared" ca="1" si="12"/>
        <v>-</v>
      </c>
      <c r="AH47" s="257" t="str">
        <f t="shared" ca="1" si="13"/>
        <v>-</v>
      </c>
      <c r="AI47" s="257">
        <f t="shared" ca="1" si="14"/>
        <v>0</v>
      </c>
      <c r="AJ47" s="259">
        <f t="shared" ca="1" si="15"/>
        <v>0</v>
      </c>
      <c r="AK47" s="257">
        <f t="shared" ca="1" si="16"/>
        <v>0</v>
      </c>
      <c r="AL47" s="257">
        <f t="shared" ca="1" si="17"/>
        <v>2028</v>
      </c>
    </row>
    <row r="48" spans="1:38" ht="27" customHeight="1" x14ac:dyDescent="0.2">
      <c r="A48" s="53">
        <f>'OSNOVNA PLAČA'!A42</f>
        <v>33</v>
      </c>
      <c r="B48" s="362" t="str">
        <f t="shared" ca="1" si="4"/>
        <v>A33</v>
      </c>
      <c r="C48" s="362"/>
      <c r="D48" s="54" t="str">
        <f>+IF(LEN('OSNOVNA PLAČA'!C42)&gt;0,'OSNOVNA PLAČA'!C42,"")</f>
        <v/>
      </c>
      <c r="E48" s="55" t="str">
        <f>+IF(LEN('OSNOVNA PLAČA'!D42)&gt;0,'OSNOVNA PLAČA'!D42,"")</f>
        <v/>
      </c>
      <c r="F48" s="161">
        <f ca="1">IF(LEN(B48)&gt;0,'OBRAČUNANA OSNOVNA PLAČA'!N42,"")</f>
        <v>0</v>
      </c>
      <c r="G48" s="57"/>
      <c r="H48" s="57"/>
      <c r="I48" s="57"/>
      <c r="J48" s="57"/>
      <c r="K48" s="57"/>
      <c r="L48" s="175">
        <f t="shared" si="5"/>
        <v>0</v>
      </c>
      <c r="M48" s="176">
        <f t="shared" ca="1" si="18"/>
        <v>0</v>
      </c>
      <c r="N48" s="176">
        <f t="shared" ca="1" si="20"/>
        <v>0</v>
      </c>
      <c r="O48" s="177">
        <f t="shared" ref="O48:O65" ca="1" si="21">IF(LEN(B48)&gt;0,M48*$P$67,"")</f>
        <v>0</v>
      </c>
      <c r="P48" s="178">
        <f t="shared" ca="1" si="19"/>
        <v>0</v>
      </c>
      <c r="Q48" s="179">
        <f t="shared" ca="1" si="7"/>
        <v>0</v>
      </c>
      <c r="R48" s="179">
        <f ca="1">IF(LEN(B48)&gt;0,'9'!R48-'9'!Q48,"")</f>
        <v>0</v>
      </c>
      <c r="S48" s="180"/>
      <c r="AB48" s="244">
        <f>ROW()</f>
        <v>48</v>
      </c>
      <c r="AC48" s="257">
        <f t="shared" ca="1" si="8"/>
        <v>0</v>
      </c>
      <c r="AD48" s="257">
        <f t="shared" ca="1" si="9"/>
        <v>0</v>
      </c>
      <c r="AE48" s="258" t="str">
        <f t="shared" ref="AE48:AE65" ca="1" si="22">IF(AC48&gt;=AD48,"-",$L48/(5*MAX($M$71:$M$72)))</f>
        <v>-</v>
      </c>
      <c r="AF48" s="257" t="str">
        <f t="shared" ref="AF48:AF65" ca="1" si="23">IF(AC48&gt;=AD48,"-",$L48/(5*MAX($M$71:$M$72))*AK48)</f>
        <v>-</v>
      </c>
      <c r="AG48" s="258" t="str">
        <f t="shared" ref="AG48:AG65" ca="1" si="24">IF(AE48="-","-",AE48*$AF$67)</f>
        <v>-</v>
      </c>
      <c r="AH48" s="257" t="str">
        <f t="shared" ref="AH48:AH65" ca="1" si="25">IF(AF48="-","-",AF48*$AF$67)</f>
        <v>-</v>
      </c>
      <c r="AI48" s="257">
        <f t="shared" ca="1" si="14"/>
        <v>0</v>
      </c>
      <c r="AJ48" s="259">
        <f t="shared" ca="1" si="15"/>
        <v>0</v>
      </c>
      <c r="AK48" s="257">
        <f t="shared" ca="1" si="16"/>
        <v>0</v>
      </c>
      <c r="AL48" s="257">
        <f t="shared" ca="1" si="17"/>
        <v>2024</v>
      </c>
    </row>
    <row r="49" spans="1:38" ht="27" customHeight="1" x14ac:dyDescent="0.2">
      <c r="A49" s="53">
        <f>'OSNOVNA PLAČA'!A43</f>
        <v>34</v>
      </c>
      <c r="B49" s="362" t="str">
        <f t="shared" ca="1" si="4"/>
        <v>A34</v>
      </c>
      <c r="C49" s="362"/>
      <c r="D49" s="54" t="str">
        <f>+IF(LEN('OSNOVNA PLAČA'!C43)&gt;0,'OSNOVNA PLAČA'!C43,"")</f>
        <v/>
      </c>
      <c r="E49" s="55" t="str">
        <f>+IF(LEN('OSNOVNA PLAČA'!D43)&gt;0,'OSNOVNA PLAČA'!D43,"")</f>
        <v/>
      </c>
      <c r="F49" s="161">
        <f ca="1">IF(LEN(B49)&gt;0,'OBRAČUNANA OSNOVNA PLAČA'!N43,"")</f>
        <v>0</v>
      </c>
      <c r="G49" s="57"/>
      <c r="H49" s="57"/>
      <c r="I49" s="57"/>
      <c r="J49" s="57"/>
      <c r="K49" s="57"/>
      <c r="L49" s="175">
        <f t="shared" si="5"/>
        <v>0</v>
      </c>
      <c r="M49" s="176">
        <f t="shared" ca="1" si="18"/>
        <v>0</v>
      </c>
      <c r="N49" s="176">
        <f t="shared" ca="1" si="20"/>
        <v>0</v>
      </c>
      <c r="O49" s="177">
        <f t="shared" ca="1" si="21"/>
        <v>0</v>
      </c>
      <c r="P49" s="178">
        <f t="shared" ca="1" si="19"/>
        <v>0</v>
      </c>
      <c r="Q49" s="179">
        <f t="shared" ca="1" si="7"/>
        <v>0</v>
      </c>
      <c r="R49" s="179">
        <f ca="1">IF(LEN(B49)&gt;0,'9'!R49-'9'!Q49,"")</f>
        <v>0</v>
      </c>
      <c r="S49" s="180"/>
      <c r="AB49" s="244">
        <f>ROW()</f>
        <v>49</v>
      </c>
      <c r="AC49" s="257">
        <f t="shared" ca="1" si="8"/>
        <v>0</v>
      </c>
      <c r="AD49" s="257">
        <f t="shared" ca="1" si="9"/>
        <v>0</v>
      </c>
      <c r="AE49" s="258" t="str">
        <f t="shared" ca="1" si="22"/>
        <v>-</v>
      </c>
      <c r="AF49" s="257" t="str">
        <f t="shared" ca="1" si="23"/>
        <v>-</v>
      </c>
      <c r="AG49" s="258" t="str">
        <f t="shared" ca="1" si="24"/>
        <v>-</v>
      </c>
      <c r="AH49" s="257" t="str">
        <f t="shared" ca="1" si="25"/>
        <v>-</v>
      </c>
      <c r="AI49" s="257">
        <f t="shared" ca="1" si="14"/>
        <v>0</v>
      </c>
      <c r="AJ49" s="259">
        <f t="shared" ca="1" si="15"/>
        <v>0</v>
      </c>
      <c r="AK49" s="257">
        <f t="shared" ca="1" si="16"/>
        <v>0</v>
      </c>
      <c r="AL49" s="257">
        <f t="shared" ca="1" si="17"/>
        <v>2025</v>
      </c>
    </row>
    <row r="50" spans="1:38" ht="27" customHeight="1" x14ac:dyDescent="0.2">
      <c r="A50" s="53">
        <f>'OSNOVNA PLAČA'!A44</f>
        <v>35</v>
      </c>
      <c r="B50" s="362" t="str">
        <f t="shared" ca="1" si="4"/>
        <v>A35</v>
      </c>
      <c r="C50" s="362"/>
      <c r="D50" s="54" t="str">
        <f>+IF(LEN('OSNOVNA PLAČA'!C44)&gt;0,'OSNOVNA PLAČA'!C44,"")</f>
        <v/>
      </c>
      <c r="E50" s="55" t="str">
        <f>+IF(LEN('OSNOVNA PLAČA'!D44)&gt;0,'OSNOVNA PLAČA'!D44,"")</f>
        <v/>
      </c>
      <c r="F50" s="161">
        <f ca="1">IF(LEN(B50)&gt;0,'OBRAČUNANA OSNOVNA PLAČA'!N44,"")</f>
        <v>0</v>
      </c>
      <c r="G50" s="57"/>
      <c r="H50" s="57"/>
      <c r="I50" s="57"/>
      <c r="J50" s="57"/>
      <c r="K50" s="57"/>
      <c r="L50" s="175">
        <f t="shared" si="5"/>
        <v>0</v>
      </c>
      <c r="M50" s="176">
        <f t="shared" ca="1" si="18"/>
        <v>0</v>
      </c>
      <c r="N50" s="176">
        <f t="shared" ca="1" si="20"/>
        <v>0</v>
      </c>
      <c r="O50" s="177">
        <f t="shared" ca="1" si="21"/>
        <v>0</v>
      </c>
      <c r="P50" s="178">
        <f t="shared" ca="1" si="19"/>
        <v>0</v>
      </c>
      <c r="Q50" s="179">
        <f t="shared" ca="1" si="7"/>
        <v>0</v>
      </c>
      <c r="R50" s="179">
        <f ca="1">IF(LEN(B50)&gt;0,'9'!R50-'9'!Q50,"")</f>
        <v>0</v>
      </c>
      <c r="S50" s="180"/>
      <c r="AB50" s="244">
        <f>ROW()</f>
        <v>50</v>
      </c>
      <c r="AC50" s="257">
        <f t="shared" ca="1" si="8"/>
        <v>0</v>
      </c>
      <c r="AD50" s="257">
        <f t="shared" ca="1" si="9"/>
        <v>0</v>
      </c>
      <c r="AE50" s="258" t="str">
        <f t="shared" ca="1" si="22"/>
        <v>-</v>
      </c>
      <c r="AF50" s="257" t="str">
        <f t="shared" ca="1" si="23"/>
        <v>-</v>
      </c>
      <c r="AG50" s="258" t="str">
        <f t="shared" ca="1" si="24"/>
        <v>-</v>
      </c>
      <c r="AH50" s="257" t="str">
        <f t="shared" ca="1" si="25"/>
        <v>-</v>
      </c>
      <c r="AI50" s="257">
        <f t="shared" ca="1" si="14"/>
        <v>0</v>
      </c>
      <c r="AJ50" s="259">
        <f t="shared" ca="1" si="15"/>
        <v>0</v>
      </c>
      <c r="AK50" s="257">
        <f t="shared" ca="1" si="16"/>
        <v>0</v>
      </c>
      <c r="AL50" s="257">
        <f t="shared" ca="1" si="17"/>
        <v>2026</v>
      </c>
    </row>
    <row r="51" spans="1:38" ht="27" customHeight="1" x14ac:dyDescent="0.2">
      <c r="A51" s="53">
        <f>'OSNOVNA PLAČA'!A45</f>
        <v>36</v>
      </c>
      <c r="B51" s="362" t="str">
        <f t="shared" ca="1" si="4"/>
        <v>A36</v>
      </c>
      <c r="C51" s="362"/>
      <c r="D51" s="54" t="str">
        <f>+IF(LEN('OSNOVNA PLAČA'!C45)&gt;0,'OSNOVNA PLAČA'!C45,"")</f>
        <v/>
      </c>
      <c r="E51" s="55" t="str">
        <f>+IF(LEN('OSNOVNA PLAČA'!D45)&gt;0,'OSNOVNA PLAČA'!D45,"")</f>
        <v/>
      </c>
      <c r="F51" s="161">
        <f ca="1">IF(LEN(B51)&gt;0,'OBRAČUNANA OSNOVNA PLAČA'!N45,"")</f>
        <v>0</v>
      </c>
      <c r="G51" s="57"/>
      <c r="H51" s="57"/>
      <c r="I51" s="57"/>
      <c r="J51" s="57"/>
      <c r="K51" s="57"/>
      <c r="L51" s="175">
        <f t="shared" si="5"/>
        <v>0</v>
      </c>
      <c r="M51" s="176">
        <f t="shared" ca="1" si="18"/>
        <v>0</v>
      </c>
      <c r="N51" s="176">
        <f t="shared" ca="1" si="20"/>
        <v>0</v>
      </c>
      <c r="O51" s="177">
        <f t="shared" ca="1" si="21"/>
        <v>0</v>
      </c>
      <c r="P51" s="178">
        <f t="shared" ca="1" si="19"/>
        <v>0</v>
      </c>
      <c r="Q51" s="179">
        <f t="shared" ca="1" si="7"/>
        <v>0</v>
      </c>
      <c r="R51" s="179">
        <f ca="1">IF(LEN(B51)&gt;0,'9'!R51-'9'!Q51,"")</f>
        <v>0</v>
      </c>
      <c r="S51" s="180"/>
      <c r="AB51" s="244">
        <f>ROW()</f>
        <v>51</v>
      </c>
      <c r="AC51" s="257">
        <f t="shared" ca="1" si="8"/>
        <v>0</v>
      </c>
      <c r="AD51" s="257">
        <f t="shared" ca="1" si="9"/>
        <v>0</v>
      </c>
      <c r="AE51" s="258" t="str">
        <f t="shared" ca="1" si="22"/>
        <v>-</v>
      </c>
      <c r="AF51" s="257" t="str">
        <f t="shared" ca="1" si="23"/>
        <v>-</v>
      </c>
      <c r="AG51" s="258" t="str">
        <f t="shared" ca="1" si="24"/>
        <v>-</v>
      </c>
      <c r="AH51" s="257" t="str">
        <f t="shared" ca="1" si="25"/>
        <v>-</v>
      </c>
      <c r="AI51" s="257">
        <f t="shared" ca="1" si="14"/>
        <v>0</v>
      </c>
      <c r="AJ51" s="259">
        <f t="shared" ca="1" si="15"/>
        <v>0</v>
      </c>
      <c r="AK51" s="257">
        <f t="shared" ca="1" si="16"/>
        <v>0</v>
      </c>
      <c r="AL51" s="257">
        <f t="shared" ca="1" si="17"/>
        <v>2027</v>
      </c>
    </row>
    <row r="52" spans="1:38" ht="27" customHeight="1" x14ac:dyDescent="0.2">
      <c r="A52" s="53">
        <f>'OSNOVNA PLAČA'!A46</f>
        <v>37</v>
      </c>
      <c r="B52" s="362" t="str">
        <f t="shared" ca="1" si="4"/>
        <v>A37</v>
      </c>
      <c r="C52" s="362"/>
      <c r="D52" s="54" t="str">
        <f>+IF(LEN('OSNOVNA PLAČA'!C46)&gt;0,'OSNOVNA PLAČA'!C46,"")</f>
        <v/>
      </c>
      <c r="E52" s="55" t="str">
        <f>+IF(LEN('OSNOVNA PLAČA'!D46)&gt;0,'OSNOVNA PLAČA'!D46,"")</f>
        <v/>
      </c>
      <c r="F52" s="161">
        <f ca="1">IF(LEN(B52)&gt;0,'OBRAČUNANA OSNOVNA PLAČA'!N46,"")</f>
        <v>0</v>
      </c>
      <c r="G52" s="57"/>
      <c r="H52" s="57"/>
      <c r="I52" s="57"/>
      <c r="J52" s="57"/>
      <c r="K52" s="57"/>
      <c r="L52" s="175">
        <f t="shared" si="5"/>
        <v>0</v>
      </c>
      <c r="M52" s="176">
        <f t="shared" ca="1" si="18"/>
        <v>0</v>
      </c>
      <c r="N52" s="176">
        <f t="shared" ca="1" si="20"/>
        <v>0</v>
      </c>
      <c r="O52" s="177">
        <f t="shared" ca="1" si="21"/>
        <v>0</v>
      </c>
      <c r="P52" s="178">
        <f t="shared" ca="1" si="19"/>
        <v>0</v>
      </c>
      <c r="Q52" s="179">
        <f t="shared" ca="1" si="7"/>
        <v>0</v>
      </c>
      <c r="R52" s="179">
        <f ca="1">IF(LEN(B52)&gt;0,'9'!R52-'9'!Q52,"")</f>
        <v>0</v>
      </c>
      <c r="S52" s="180"/>
      <c r="AB52" s="244">
        <f>ROW()</f>
        <v>52</v>
      </c>
      <c r="AC52" s="257">
        <f t="shared" ca="1" si="8"/>
        <v>0</v>
      </c>
      <c r="AD52" s="257">
        <f t="shared" ca="1" si="9"/>
        <v>0</v>
      </c>
      <c r="AE52" s="258" t="str">
        <f t="shared" ca="1" si="22"/>
        <v>-</v>
      </c>
      <c r="AF52" s="257" t="str">
        <f t="shared" ca="1" si="23"/>
        <v>-</v>
      </c>
      <c r="AG52" s="258" t="str">
        <f t="shared" ca="1" si="24"/>
        <v>-</v>
      </c>
      <c r="AH52" s="257" t="str">
        <f t="shared" ca="1" si="25"/>
        <v>-</v>
      </c>
      <c r="AI52" s="257">
        <f t="shared" ca="1" si="14"/>
        <v>0</v>
      </c>
      <c r="AJ52" s="259">
        <f t="shared" ca="1" si="15"/>
        <v>0</v>
      </c>
      <c r="AK52" s="257">
        <f t="shared" ca="1" si="16"/>
        <v>0</v>
      </c>
      <c r="AL52" s="257">
        <f t="shared" ca="1" si="17"/>
        <v>2028</v>
      </c>
    </row>
    <row r="53" spans="1:38" ht="27" customHeight="1" x14ac:dyDescent="0.2">
      <c r="A53" s="53">
        <f>'OSNOVNA PLAČA'!A47</f>
        <v>38</v>
      </c>
      <c r="B53" s="362" t="str">
        <f t="shared" ca="1" si="4"/>
        <v>A38</v>
      </c>
      <c r="C53" s="362"/>
      <c r="D53" s="54" t="str">
        <f>+IF(LEN('OSNOVNA PLAČA'!C47)&gt;0,'OSNOVNA PLAČA'!C47,"")</f>
        <v/>
      </c>
      <c r="E53" s="55" t="str">
        <f>+IF(LEN('OSNOVNA PLAČA'!D47)&gt;0,'OSNOVNA PLAČA'!D47,"")</f>
        <v/>
      </c>
      <c r="F53" s="161">
        <f ca="1">IF(LEN(B53)&gt;0,'OBRAČUNANA OSNOVNA PLAČA'!N47,"")</f>
        <v>0</v>
      </c>
      <c r="G53" s="57"/>
      <c r="H53" s="57"/>
      <c r="I53" s="57"/>
      <c r="J53" s="57"/>
      <c r="K53" s="57"/>
      <c r="L53" s="175">
        <f t="shared" si="5"/>
        <v>0</v>
      </c>
      <c r="M53" s="176">
        <f t="shared" ca="1" si="18"/>
        <v>0</v>
      </c>
      <c r="N53" s="176">
        <f t="shared" ca="1" si="20"/>
        <v>0</v>
      </c>
      <c r="O53" s="177">
        <f t="shared" ca="1" si="21"/>
        <v>0</v>
      </c>
      <c r="P53" s="178">
        <f t="shared" ca="1" si="19"/>
        <v>0</v>
      </c>
      <c r="Q53" s="179">
        <f t="shared" ca="1" si="7"/>
        <v>0</v>
      </c>
      <c r="R53" s="179">
        <f ca="1">IF(LEN(B53)&gt;0,'9'!R53-'9'!Q53,"")</f>
        <v>0</v>
      </c>
      <c r="S53" s="180"/>
      <c r="AB53" s="244">
        <f>ROW()</f>
        <v>53</v>
      </c>
      <c r="AC53" s="257">
        <f t="shared" ca="1" si="8"/>
        <v>0</v>
      </c>
      <c r="AD53" s="257">
        <f t="shared" ca="1" si="9"/>
        <v>0</v>
      </c>
      <c r="AE53" s="258" t="str">
        <f t="shared" ca="1" si="22"/>
        <v>-</v>
      </c>
      <c r="AF53" s="257" t="str">
        <f t="shared" ca="1" si="23"/>
        <v>-</v>
      </c>
      <c r="AG53" s="258" t="str">
        <f t="shared" ca="1" si="24"/>
        <v>-</v>
      </c>
      <c r="AH53" s="257" t="str">
        <f t="shared" ca="1" si="25"/>
        <v>-</v>
      </c>
      <c r="AI53" s="257">
        <f t="shared" ca="1" si="14"/>
        <v>0</v>
      </c>
      <c r="AJ53" s="259">
        <f t="shared" ca="1" si="15"/>
        <v>0</v>
      </c>
      <c r="AK53" s="257">
        <f t="shared" ca="1" si="16"/>
        <v>0</v>
      </c>
      <c r="AL53" s="257">
        <f t="shared" ca="1" si="17"/>
        <v>2028</v>
      </c>
    </row>
    <row r="54" spans="1:38" ht="27" customHeight="1" x14ac:dyDescent="0.2">
      <c r="A54" s="53">
        <f>'OSNOVNA PLAČA'!A48</f>
        <v>39</v>
      </c>
      <c r="B54" s="362" t="str">
        <f t="shared" ca="1" si="4"/>
        <v>A39</v>
      </c>
      <c r="C54" s="362"/>
      <c r="D54" s="54" t="str">
        <f>+IF(LEN('OSNOVNA PLAČA'!C48)&gt;0,'OSNOVNA PLAČA'!C48,"")</f>
        <v/>
      </c>
      <c r="E54" s="55" t="str">
        <f>+IF(LEN('OSNOVNA PLAČA'!D48)&gt;0,'OSNOVNA PLAČA'!D48,"")</f>
        <v/>
      </c>
      <c r="F54" s="161">
        <f ca="1">IF(LEN(B54)&gt;0,'OBRAČUNANA OSNOVNA PLAČA'!N48,"")</f>
        <v>0</v>
      </c>
      <c r="G54" s="57"/>
      <c r="H54" s="57"/>
      <c r="I54" s="57"/>
      <c r="J54" s="57"/>
      <c r="K54" s="57"/>
      <c r="L54" s="175">
        <f t="shared" si="5"/>
        <v>0</v>
      </c>
      <c r="M54" s="176">
        <f t="shared" ca="1" si="18"/>
        <v>0</v>
      </c>
      <c r="N54" s="176">
        <f t="shared" ca="1" si="20"/>
        <v>0</v>
      </c>
      <c r="O54" s="177">
        <f t="shared" ca="1" si="21"/>
        <v>0</v>
      </c>
      <c r="P54" s="178">
        <f t="shared" ca="1" si="19"/>
        <v>0</v>
      </c>
      <c r="Q54" s="179">
        <f t="shared" ca="1" si="7"/>
        <v>0</v>
      </c>
      <c r="R54" s="179">
        <f ca="1">IF(LEN(B54)&gt;0,'9'!R54-'9'!Q54,"")</f>
        <v>0</v>
      </c>
      <c r="S54" s="180"/>
      <c r="AB54" s="244">
        <f>ROW()</f>
        <v>54</v>
      </c>
      <c r="AC54" s="257">
        <f t="shared" ca="1" si="8"/>
        <v>0</v>
      </c>
      <c r="AD54" s="257">
        <f t="shared" ca="1" si="9"/>
        <v>0</v>
      </c>
      <c r="AE54" s="258" t="str">
        <f t="shared" ca="1" si="22"/>
        <v>-</v>
      </c>
      <c r="AF54" s="257" t="str">
        <f t="shared" ca="1" si="23"/>
        <v>-</v>
      </c>
      <c r="AG54" s="258" t="str">
        <f t="shared" ca="1" si="24"/>
        <v>-</v>
      </c>
      <c r="AH54" s="257" t="str">
        <f t="shared" ca="1" si="25"/>
        <v>-</v>
      </c>
      <c r="AI54" s="257">
        <f t="shared" ca="1" si="14"/>
        <v>0</v>
      </c>
      <c r="AJ54" s="259">
        <f t="shared" ca="1" si="15"/>
        <v>0</v>
      </c>
      <c r="AK54" s="257">
        <f t="shared" ca="1" si="16"/>
        <v>0</v>
      </c>
      <c r="AL54" s="257">
        <f t="shared" ca="1" si="17"/>
        <v>2028</v>
      </c>
    </row>
    <row r="55" spans="1:38" ht="27" customHeight="1" x14ac:dyDescent="0.2">
      <c r="A55" s="53">
        <f>'OSNOVNA PLAČA'!A49</f>
        <v>40</v>
      </c>
      <c r="B55" s="362" t="str">
        <f t="shared" ca="1" si="4"/>
        <v>A40</v>
      </c>
      <c r="C55" s="362"/>
      <c r="D55" s="54" t="str">
        <f>+IF(LEN('OSNOVNA PLAČA'!C49)&gt;0,'OSNOVNA PLAČA'!C49,"")</f>
        <v/>
      </c>
      <c r="E55" s="55" t="str">
        <f>+IF(LEN('OSNOVNA PLAČA'!D49)&gt;0,'OSNOVNA PLAČA'!D49,"")</f>
        <v/>
      </c>
      <c r="F55" s="161">
        <f ca="1">IF(LEN(B55)&gt;0,'OBRAČUNANA OSNOVNA PLAČA'!N49,"")</f>
        <v>0</v>
      </c>
      <c r="G55" s="57"/>
      <c r="H55" s="57"/>
      <c r="I55" s="57"/>
      <c r="J55" s="57"/>
      <c r="K55" s="57"/>
      <c r="L55" s="175">
        <f t="shared" si="5"/>
        <v>0</v>
      </c>
      <c r="M55" s="176">
        <f t="shared" ca="1" si="18"/>
        <v>0</v>
      </c>
      <c r="N55" s="176">
        <f t="shared" ca="1" si="20"/>
        <v>0</v>
      </c>
      <c r="O55" s="177">
        <f t="shared" ca="1" si="21"/>
        <v>0</v>
      </c>
      <c r="P55" s="178">
        <f t="shared" ca="1" si="19"/>
        <v>0</v>
      </c>
      <c r="Q55" s="179">
        <f t="shared" ca="1" si="7"/>
        <v>0</v>
      </c>
      <c r="R55" s="179">
        <f ca="1">IF(LEN(B55)&gt;0,'9'!R55-'9'!Q55,"")</f>
        <v>0</v>
      </c>
      <c r="S55" s="180"/>
      <c r="AB55" s="244">
        <f>ROW()</f>
        <v>55</v>
      </c>
      <c r="AC55" s="257">
        <f t="shared" ca="1" si="8"/>
        <v>0</v>
      </c>
      <c r="AD55" s="257">
        <f t="shared" ca="1" si="9"/>
        <v>0</v>
      </c>
      <c r="AE55" s="258" t="str">
        <f t="shared" ca="1" si="22"/>
        <v>-</v>
      </c>
      <c r="AF55" s="257" t="str">
        <f t="shared" ca="1" si="23"/>
        <v>-</v>
      </c>
      <c r="AG55" s="258" t="str">
        <f t="shared" ca="1" si="24"/>
        <v>-</v>
      </c>
      <c r="AH55" s="257" t="str">
        <f t="shared" ca="1" si="25"/>
        <v>-</v>
      </c>
      <c r="AI55" s="257">
        <f t="shared" ca="1" si="14"/>
        <v>0</v>
      </c>
      <c r="AJ55" s="259">
        <f t="shared" ca="1" si="15"/>
        <v>0</v>
      </c>
      <c r="AK55" s="257">
        <f t="shared" ca="1" si="16"/>
        <v>0</v>
      </c>
      <c r="AL55" s="257">
        <f t="shared" ca="1" si="17"/>
        <v>2028</v>
      </c>
    </row>
    <row r="56" spans="1:38" ht="27" customHeight="1" x14ac:dyDescent="0.2">
      <c r="A56" s="53">
        <f>'OSNOVNA PLAČA'!A50</f>
        <v>41</v>
      </c>
      <c r="B56" s="362" t="str">
        <f t="shared" ca="1" si="4"/>
        <v>A41</v>
      </c>
      <c r="C56" s="362"/>
      <c r="D56" s="54" t="str">
        <f>+IF(LEN('OSNOVNA PLAČA'!C50)&gt;0,'OSNOVNA PLAČA'!C50,"")</f>
        <v/>
      </c>
      <c r="E56" s="55" t="str">
        <f>+IF(LEN('OSNOVNA PLAČA'!D50)&gt;0,'OSNOVNA PLAČA'!D50,"")</f>
        <v/>
      </c>
      <c r="F56" s="161">
        <f ca="1">IF(LEN(B56)&gt;0,'OBRAČUNANA OSNOVNA PLAČA'!N50,"")</f>
        <v>0</v>
      </c>
      <c r="G56" s="57"/>
      <c r="H56" s="57"/>
      <c r="I56" s="57"/>
      <c r="J56" s="57"/>
      <c r="K56" s="57"/>
      <c r="L56" s="175">
        <f t="shared" si="5"/>
        <v>0</v>
      </c>
      <c r="M56" s="176">
        <f t="shared" ca="1" si="18"/>
        <v>0</v>
      </c>
      <c r="N56" s="176">
        <f t="shared" ca="1" si="20"/>
        <v>0</v>
      </c>
      <c r="O56" s="177">
        <f t="shared" ca="1" si="21"/>
        <v>0</v>
      </c>
      <c r="P56" s="178">
        <f t="shared" ca="1" si="19"/>
        <v>0</v>
      </c>
      <c r="Q56" s="179">
        <f t="shared" ca="1" si="7"/>
        <v>0</v>
      </c>
      <c r="R56" s="179">
        <f ca="1">IF(LEN(B56)&gt;0,'9'!R56-'9'!Q56,"")</f>
        <v>0</v>
      </c>
      <c r="S56" s="180"/>
      <c r="AB56" s="244">
        <f>ROW()</f>
        <v>56</v>
      </c>
      <c r="AC56" s="257">
        <f t="shared" ca="1" si="8"/>
        <v>0</v>
      </c>
      <c r="AD56" s="257">
        <f t="shared" ca="1" si="9"/>
        <v>0</v>
      </c>
      <c r="AE56" s="258" t="str">
        <f t="shared" ca="1" si="22"/>
        <v>-</v>
      </c>
      <c r="AF56" s="257" t="str">
        <f t="shared" ca="1" si="23"/>
        <v>-</v>
      </c>
      <c r="AG56" s="258" t="str">
        <f t="shared" ca="1" si="24"/>
        <v>-</v>
      </c>
      <c r="AH56" s="257" t="str">
        <f t="shared" ca="1" si="25"/>
        <v>-</v>
      </c>
      <c r="AI56" s="257">
        <f t="shared" ca="1" si="14"/>
        <v>0</v>
      </c>
      <c r="AJ56" s="259">
        <f t="shared" ca="1" si="15"/>
        <v>0</v>
      </c>
      <c r="AK56" s="257">
        <f t="shared" ca="1" si="16"/>
        <v>0</v>
      </c>
      <c r="AL56" s="257">
        <f t="shared" ca="1" si="17"/>
        <v>2028</v>
      </c>
    </row>
    <row r="57" spans="1:38" ht="27" customHeight="1" x14ac:dyDescent="0.2">
      <c r="A57" s="53">
        <f>'OSNOVNA PLAČA'!A51</f>
        <v>42</v>
      </c>
      <c r="B57" s="362" t="str">
        <f t="shared" ca="1" si="4"/>
        <v>A42</v>
      </c>
      <c r="C57" s="362"/>
      <c r="D57" s="54" t="str">
        <f>+IF(LEN('OSNOVNA PLAČA'!C51)&gt;0,'OSNOVNA PLAČA'!C51,"")</f>
        <v/>
      </c>
      <c r="E57" s="55" t="str">
        <f>+IF(LEN('OSNOVNA PLAČA'!D51)&gt;0,'OSNOVNA PLAČA'!D51,"")</f>
        <v/>
      </c>
      <c r="F57" s="161">
        <f ca="1">IF(LEN(B57)&gt;0,'OBRAČUNANA OSNOVNA PLAČA'!N51,"")</f>
        <v>0</v>
      </c>
      <c r="G57" s="57"/>
      <c r="H57" s="57"/>
      <c r="I57" s="57"/>
      <c r="J57" s="57"/>
      <c r="K57" s="57"/>
      <c r="L57" s="175">
        <f t="shared" si="5"/>
        <v>0</v>
      </c>
      <c r="M57" s="176">
        <f t="shared" ca="1" si="18"/>
        <v>0</v>
      </c>
      <c r="N57" s="176">
        <f t="shared" ca="1" si="20"/>
        <v>0</v>
      </c>
      <c r="O57" s="177">
        <f t="shared" ca="1" si="21"/>
        <v>0</v>
      </c>
      <c r="P57" s="178">
        <f t="shared" ca="1" si="19"/>
        <v>0</v>
      </c>
      <c r="Q57" s="179">
        <f t="shared" ca="1" si="7"/>
        <v>0</v>
      </c>
      <c r="R57" s="179">
        <f ca="1">IF(LEN(B57)&gt;0,'9'!R57-'9'!Q57,"")</f>
        <v>0</v>
      </c>
      <c r="S57" s="180"/>
      <c r="AB57" s="244">
        <f>ROW()</f>
        <v>57</v>
      </c>
      <c r="AC57" s="257">
        <f t="shared" ca="1" si="8"/>
        <v>0</v>
      </c>
      <c r="AD57" s="257">
        <f t="shared" ca="1" si="9"/>
        <v>0</v>
      </c>
      <c r="AE57" s="258" t="str">
        <f t="shared" ca="1" si="22"/>
        <v>-</v>
      </c>
      <c r="AF57" s="257" t="str">
        <f t="shared" ca="1" si="23"/>
        <v>-</v>
      </c>
      <c r="AG57" s="258" t="str">
        <f t="shared" ca="1" si="24"/>
        <v>-</v>
      </c>
      <c r="AH57" s="257" t="str">
        <f t="shared" ca="1" si="25"/>
        <v>-</v>
      </c>
      <c r="AI57" s="257">
        <f t="shared" ca="1" si="14"/>
        <v>0</v>
      </c>
      <c r="AJ57" s="259">
        <f t="shared" ca="1" si="15"/>
        <v>0</v>
      </c>
      <c r="AK57" s="257">
        <f t="shared" ca="1" si="16"/>
        <v>0</v>
      </c>
      <c r="AL57" s="257">
        <f t="shared" ca="1" si="17"/>
        <v>2028</v>
      </c>
    </row>
    <row r="58" spans="1:38" ht="27" customHeight="1" x14ac:dyDescent="0.2">
      <c r="A58" s="53">
        <f>'OSNOVNA PLAČA'!A52</f>
        <v>43</v>
      </c>
      <c r="B58" s="362" t="str">
        <f t="shared" ca="1" si="4"/>
        <v>A43</v>
      </c>
      <c r="C58" s="362"/>
      <c r="D58" s="54" t="str">
        <f>+IF(LEN('OSNOVNA PLAČA'!C52)&gt;0,'OSNOVNA PLAČA'!C52,"")</f>
        <v/>
      </c>
      <c r="E58" s="55" t="str">
        <f>+IF(LEN('OSNOVNA PLAČA'!D52)&gt;0,'OSNOVNA PLAČA'!D52,"")</f>
        <v/>
      </c>
      <c r="F58" s="161">
        <f ca="1">IF(LEN(B58)&gt;0,'OBRAČUNANA OSNOVNA PLAČA'!N52,"")</f>
        <v>0</v>
      </c>
      <c r="G58" s="57"/>
      <c r="H58" s="57"/>
      <c r="I58" s="57"/>
      <c r="J58" s="57"/>
      <c r="K58" s="57"/>
      <c r="L58" s="175">
        <f t="shared" si="5"/>
        <v>0</v>
      </c>
      <c r="M58" s="176">
        <f t="shared" ca="1" si="18"/>
        <v>0</v>
      </c>
      <c r="N58" s="176">
        <f t="shared" ca="1" si="20"/>
        <v>0</v>
      </c>
      <c r="O58" s="177">
        <f t="shared" ca="1" si="21"/>
        <v>0</v>
      </c>
      <c r="P58" s="178">
        <f t="shared" ca="1" si="19"/>
        <v>0</v>
      </c>
      <c r="Q58" s="179">
        <f t="shared" ca="1" si="7"/>
        <v>0</v>
      </c>
      <c r="R58" s="179">
        <f ca="1">IF(LEN(B58)&gt;0,'9'!R58-'9'!Q58,"")</f>
        <v>0</v>
      </c>
      <c r="S58" s="180"/>
      <c r="AB58" s="244">
        <f>ROW()</f>
        <v>58</v>
      </c>
      <c r="AC58" s="257">
        <f t="shared" ca="1" si="8"/>
        <v>0</v>
      </c>
      <c r="AD58" s="257">
        <f t="shared" ca="1" si="9"/>
        <v>0</v>
      </c>
      <c r="AE58" s="258" t="str">
        <f t="shared" ca="1" si="22"/>
        <v>-</v>
      </c>
      <c r="AF58" s="257" t="str">
        <f t="shared" ca="1" si="23"/>
        <v>-</v>
      </c>
      <c r="AG58" s="258" t="str">
        <f t="shared" ca="1" si="24"/>
        <v>-</v>
      </c>
      <c r="AH58" s="257" t="str">
        <f t="shared" ca="1" si="25"/>
        <v>-</v>
      </c>
      <c r="AI58" s="257">
        <f t="shared" ca="1" si="14"/>
        <v>0</v>
      </c>
      <c r="AJ58" s="259">
        <f t="shared" ca="1" si="15"/>
        <v>0</v>
      </c>
      <c r="AK58" s="257">
        <f t="shared" ca="1" si="16"/>
        <v>0</v>
      </c>
      <c r="AL58" s="257">
        <f t="shared" ca="1" si="17"/>
        <v>2028</v>
      </c>
    </row>
    <row r="59" spans="1:38" ht="27" customHeight="1" x14ac:dyDescent="0.2">
      <c r="A59" s="53">
        <f>'OSNOVNA PLAČA'!A53</f>
        <v>44</v>
      </c>
      <c r="B59" s="362" t="str">
        <f t="shared" ca="1" si="4"/>
        <v>A44</v>
      </c>
      <c r="C59" s="362"/>
      <c r="D59" s="54" t="str">
        <f>+IF(LEN('OSNOVNA PLAČA'!C53)&gt;0,'OSNOVNA PLAČA'!C53,"")</f>
        <v/>
      </c>
      <c r="E59" s="55" t="str">
        <f>+IF(LEN('OSNOVNA PLAČA'!D53)&gt;0,'OSNOVNA PLAČA'!D53,"")</f>
        <v/>
      </c>
      <c r="F59" s="161">
        <f ca="1">IF(LEN(B59)&gt;0,'OBRAČUNANA OSNOVNA PLAČA'!N53,"")</f>
        <v>0</v>
      </c>
      <c r="G59" s="57"/>
      <c r="H59" s="57"/>
      <c r="I59" s="57"/>
      <c r="J59" s="57"/>
      <c r="K59" s="57"/>
      <c r="L59" s="175">
        <f t="shared" si="5"/>
        <v>0</v>
      </c>
      <c r="M59" s="176">
        <f t="shared" ca="1" si="18"/>
        <v>0</v>
      </c>
      <c r="N59" s="176">
        <f t="shared" ca="1" si="20"/>
        <v>0</v>
      </c>
      <c r="O59" s="177">
        <f t="shared" ca="1" si="21"/>
        <v>0</v>
      </c>
      <c r="P59" s="178">
        <f t="shared" ca="1" si="19"/>
        <v>0</v>
      </c>
      <c r="Q59" s="179">
        <f t="shared" ca="1" si="7"/>
        <v>0</v>
      </c>
      <c r="R59" s="179">
        <f ca="1">IF(LEN(B59)&gt;0,'9'!R59-'9'!Q59,"")</f>
        <v>0</v>
      </c>
      <c r="S59" s="180"/>
      <c r="AB59" s="244">
        <f>ROW()</f>
        <v>59</v>
      </c>
      <c r="AC59" s="257">
        <f t="shared" ca="1" si="8"/>
        <v>0</v>
      </c>
      <c r="AD59" s="257">
        <f t="shared" ca="1" si="9"/>
        <v>0</v>
      </c>
      <c r="AE59" s="258" t="str">
        <f t="shared" ca="1" si="22"/>
        <v>-</v>
      </c>
      <c r="AF59" s="257" t="str">
        <f t="shared" ca="1" si="23"/>
        <v>-</v>
      </c>
      <c r="AG59" s="258" t="str">
        <f t="shared" ca="1" si="24"/>
        <v>-</v>
      </c>
      <c r="AH59" s="257" t="str">
        <f t="shared" ca="1" si="25"/>
        <v>-</v>
      </c>
      <c r="AI59" s="257">
        <f t="shared" ca="1" si="14"/>
        <v>0</v>
      </c>
      <c r="AJ59" s="259">
        <f t="shared" ca="1" si="15"/>
        <v>0</v>
      </c>
      <c r="AK59" s="257">
        <f t="shared" ca="1" si="16"/>
        <v>0</v>
      </c>
      <c r="AL59" s="257">
        <f t="shared" ca="1" si="17"/>
        <v>2028</v>
      </c>
    </row>
    <row r="60" spans="1:38" ht="27" customHeight="1" x14ac:dyDescent="0.2">
      <c r="A60" s="53">
        <f>'OSNOVNA PLAČA'!A54</f>
        <v>45</v>
      </c>
      <c r="B60" s="362" t="str">
        <f t="shared" ca="1" si="4"/>
        <v>A45</v>
      </c>
      <c r="C60" s="362"/>
      <c r="D60" s="54" t="str">
        <f>+IF(LEN('OSNOVNA PLAČA'!C54)&gt;0,'OSNOVNA PLAČA'!C54,"")</f>
        <v/>
      </c>
      <c r="E60" s="55" t="str">
        <f>+IF(LEN('OSNOVNA PLAČA'!D54)&gt;0,'OSNOVNA PLAČA'!D54,"")</f>
        <v/>
      </c>
      <c r="F60" s="161">
        <f ca="1">IF(LEN(B60)&gt;0,'OBRAČUNANA OSNOVNA PLAČA'!N54,"")</f>
        <v>0</v>
      </c>
      <c r="G60" s="57"/>
      <c r="H60" s="57"/>
      <c r="I60" s="57"/>
      <c r="J60" s="57"/>
      <c r="K60" s="57"/>
      <c r="L60" s="175">
        <f t="shared" si="5"/>
        <v>0</v>
      </c>
      <c r="M60" s="176">
        <f t="shared" ca="1" si="18"/>
        <v>0</v>
      </c>
      <c r="N60" s="176">
        <f t="shared" ca="1" si="20"/>
        <v>0</v>
      </c>
      <c r="O60" s="177">
        <f t="shared" ca="1" si="21"/>
        <v>0</v>
      </c>
      <c r="P60" s="178">
        <f t="shared" ca="1" si="19"/>
        <v>0</v>
      </c>
      <c r="Q60" s="179">
        <f t="shared" ca="1" si="7"/>
        <v>0</v>
      </c>
      <c r="R60" s="179">
        <f ca="1">IF(LEN(B60)&gt;0,'9'!R60-'9'!Q60,"")</f>
        <v>0</v>
      </c>
      <c r="S60" s="180"/>
      <c r="AB60" s="244">
        <f>ROW()</f>
        <v>60</v>
      </c>
      <c r="AC60" s="257">
        <f t="shared" ca="1" si="8"/>
        <v>0</v>
      </c>
      <c r="AD60" s="257">
        <f t="shared" ca="1" si="9"/>
        <v>0</v>
      </c>
      <c r="AE60" s="258" t="str">
        <f t="shared" ca="1" si="22"/>
        <v>-</v>
      </c>
      <c r="AF60" s="257" t="str">
        <f t="shared" ca="1" si="23"/>
        <v>-</v>
      </c>
      <c r="AG60" s="258" t="str">
        <f t="shared" ca="1" si="24"/>
        <v>-</v>
      </c>
      <c r="AH60" s="257" t="str">
        <f t="shared" ca="1" si="25"/>
        <v>-</v>
      </c>
      <c r="AI60" s="257">
        <f t="shared" ca="1" si="14"/>
        <v>0</v>
      </c>
      <c r="AJ60" s="259">
        <f t="shared" ca="1" si="15"/>
        <v>0</v>
      </c>
      <c r="AK60" s="257">
        <f t="shared" ca="1" si="16"/>
        <v>0</v>
      </c>
      <c r="AL60" s="257">
        <f t="shared" ca="1" si="17"/>
        <v>2028</v>
      </c>
    </row>
    <row r="61" spans="1:38" ht="27" customHeight="1" x14ac:dyDescent="0.2">
      <c r="A61" s="53">
        <f>'OSNOVNA PLAČA'!A55</f>
        <v>46</v>
      </c>
      <c r="B61" s="362" t="str">
        <f t="shared" ca="1" si="4"/>
        <v>A46</v>
      </c>
      <c r="C61" s="362"/>
      <c r="D61" s="54" t="str">
        <f>+IF(LEN('OSNOVNA PLAČA'!C55)&gt;0,'OSNOVNA PLAČA'!C55,"")</f>
        <v/>
      </c>
      <c r="E61" s="55" t="str">
        <f>+IF(LEN('OSNOVNA PLAČA'!D55)&gt;0,'OSNOVNA PLAČA'!D55,"")</f>
        <v/>
      </c>
      <c r="F61" s="161">
        <f ca="1">IF(LEN(B61)&gt;0,'OBRAČUNANA OSNOVNA PLAČA'!N55,"")</f>
        <v>0</v>
      </c>
      <c r="G61" s="57"/>
      <c r="H61" s="57"/>
      <c r="I61" s="57"/>
      <c r="J61" s="57"/>
      <c r="K61" s="57"/>
      <c r="L61" s="175">
        <f t="shared" si="5"/>
        <v>0</v>
      </c>
      <c r="M61" s="176">
        <f t="shared" ca="1" si="18"/>
        <v>0</v>
      </c>
      <c r="N61" s="176">
        <f t="shared" ca="1" si="20"/>
        <v>0</v>
      </c>
      <c r="O61" s="177">
        <f t="shared" ca="1" si="21"/>
        <v>0</v>
      </c>
      <c r="P61" s="178">
        <f t="shared" ca="1" si="19"/>
        <v>0</v>
      </c>
      <c r="Q61" s="179">
        <f t="shared" ca="1" si="7"/>
        <v>0</v>
      </c>
      <c r="R61" s="179">
        <f ca="1">IF(LEN(B61)&gt;0,'9'!R61-'9'!Q61,"")</f>
        <v>0</v>
      </c>
      <c r="S61" s="180"/>
      <c r="AB61" s="244">
        <f>ROW()</f>
        <v>61</v>
      </c>
      <c r="AC61" s="257">
        <f t="shared" ca="1" si="8"/>
        <v>0</v>
      </c>
      <c r="AD61" s="257">
        <f t="shared" ca="1" si="9"/>
        <v>0</v>
      </c>
      <c r="AE61" s="258" t="str">
        <f t="shared" ca="1" si="22"/>
        <v>-</v>
      </c>
      <c r="AF61" s="257" t="str">
        <f t="shared" ca="1" si="23"/>
        <v>-</v>
      </c>
      <c r="AG61" s="258" t="str">
        <f t="shared" ca="1" si="24"/>
        <v>-</v>
      </c>
      <c r="AH61" s="257" t="str">
        <f t="shared" ca="1" si="25"/>
        <v>-</v>
      </c>
      <c r="AI61" s="257">
        <f t="shared" ca="1" si="14"/>
        <v>0</v>
      </c>
      <c r="AJ61" s="259">
        <f t="shared" ca="1" si="15"/>
        <v>0</v>
      </c>
      <c r="AK61" s="257">
        <f t="shared" ca="1" si="16"/>
        <v>0</v>
      </c>
      <c r="AL61" s="257">
        <f t="shared" ca="1" si="17"/>
        <v>2028</v>
      </c>
    </row>
    <row r="62" spans="1:38" ht="27" customHeight="1" x14ac:dyDescent="0.2">
      <c r="A62" s="53">
        <f>'OSNOVNA PLAČA'!A56</f>
        <v>47</v>
      </c>
      <c r="B62" s="362" t="str">
        <f t="shared" ca="1" si="4"/>
        <v>A47</v>
      </c>
      <c r="C62" s="362"/>
      <c r="D62" s="54" t="str">
        <f>+IF(LEN('OSNOVNA PLAČA'!C56)&gt;0,'OSNOVNA PLAČA'!C56,"")</f>
        <v/>
      </c>
      <c r="E62" s="55" t="str">
        <f>+IF(LEN('OSNOVNA PLAČA'!D56)&gt;0,'OSNOVNA PLAČA'!D56,"")</f>
        <v/>
      </c>
      <c r="F62" s="161">
        <f ca="1">IF(LEN(B62)&gt;0,'OBRAČUNANA OSNOVNA PLAČA'!N56,"")</f>
        <v>0</v>
      </c>
      <c r="G62" s="57"/>
      <c r="H62" s="57"/>
      <c r="I62" s="57"/>
      <c r="J62" s="57"/>
      <c r="K62" s="57"/>
      <c r="L62" s="175">
        <f t="shared" si="5"/>
        <v>0</v>
      </c>
      <c r="M62" s="176">
        <f t="shared" ca="1" si="18"/>
        <v>0</v>
      </c>
      <c r="N62" s="176">
        <f t="shared" ca="1" si="20"/>
        <v>0</v>
      </c>
      <c r="O62" s="177">
        <f t="shared" ca="1" si="21"/>
        <v>0</v>
      </c>
      <c r="P62" s="178">
        <f t="shared" ca="1" si="19"/>
        <v>0</v>
      </c>
      <c r="Q62" s="179">
        <f t="shared" ca="1" si="7"/>
        <v>0</v>
      </c>
      <c r="R62" s="179">
        <f ca="1">IF(LEN(B62)&gt;0,'9'!R62-'9'!Q62,"")</f>
        <v>0</v>
      </c>
      <c r="S62" s="180"/>
      <c r="AB62" s="244">
        <f>ROW()</f>
        <v>62</v>
      </c>
      <c r="AC62" s="257">
        <f t="shared" ca="1" si="8"/>
        <v>0</v>
      </c>
      <c r="AD62" s="257">
        <f t="shared" ca="1" si="9"/>
        <v>0</v>
      </c>
      <c r="AE62" s="258" t="str">
        <f t="shared" ca="1" si="22"/>
        <v>-</v>
      </c>
      <c r="AF62" s="257" t="str">
        <f t="shared" ca="1" si="23"/>
        <v>-</v>
      </c>
      <c r="AG62" s="258" t="str">
        <f t="shared" ca="1" si="24"/>
        <v>-</v>
      </c>
      <c r="AH62" s="257" t="str">
        <f t="shared" ca="1" si="25"/>
        <v>-</v>
      </c>
      <c r="AI62" s="257">
        <f t="shared" ca="1" si="14"/>
        <v>0</v>
      </c>
      <c r="AJ62" s="259">
        <f t="shared" ca="1" si="15"/>
        <v>0</v>
      </c>
      <c r="AK62" s="257">
        <f t="shared" ca="1" si="16"/>
        <v>0</v>
      </c>
      <c r="AL62" s="257">
        <f t="shared" ca="1" si="17"/>
        <v>2028</v>
      </c>
    </row>
    <row r="63" spans="1:38" ht="27" customHeight="1" x14ac:dyDescent="0.2">
      <c r="A63" s="53">
        <f>'OSNOVNA PLAČA'!A57</f>
        <v>48</v>
      </c>
      <c r="B63" s="362" t="str">
        <f t="shared" ca="1" si="4"/>
        <v>A48</v>
      </c>
      <c r="C63" s="362"/>
      <c r="D63" s="54" t="str">
        <f>+IF(LEN('OSNOVNA PLAČA'!C57)&gt;0,'OSNOVNA PLAČA'!C57,"")</f>
        <v/>
      </c>
      <c r="E63" s="55" t="str">
        <f>+IF(LEN('OSNOVNA PLAČA'!D57)&gt;0,'OSNOVNA PLAČA'!D57,"")</f>
        <v/>
      </c>
      <c r="F63" s="161">
        <f ca="1">IF(LEN(B63)&gt;0,'OBRAČUNANA OSNOVNA PLAČA'!N57,"")</f>
        <v>0</v>
      </c>
      <c r="G63" s="57"/>
      <c r="H63" s="57"/>
      <c r="I63" s="57"/>
      <c r="J63" s="57"/>
      <c r="K63" s="57"/>
      <c r="L63" s="175">
        <f t="shared" si="5"/>
        <v>0</v>
      </c>
      <c r="M63" s="176">
        <f t="shared" ca="1" si="18"/>
        <v>0</v>
      </c>
      <c r="N63" s="176">
        <f t="shared" ca="1" si="20"/>
        <v>0</v>
      </c>
      <c r="O63" s="177">
        <f t="shared" ca="1" si="21"/>
        <v>0</v>
      </c>
      <c r="P63" s="178">
        <f t="shared" ca="1" si="19"/>
        <v>0</v>
      </c>
      <c r="Q63" s="179">
        <f t="shared" ca="1" si="7"/>
        <v>0</v>
      </c>
      <c r="R63" s="179">
        <f ca="1">IF(LEN(B63)&gt;0,'9'!R63-'9'!Q63,"")</f>
        <v>0</v>
      </c>
      <c r="S63" s="180"/>
      <c r="AB63" s="244">
        <f>ROW()</f>
        <v>63</v>
      </c>
      <c r="AC63" s="257">
        <f t="shared" ca="1" si="8"/>
        <v>0</v>
      </c>
      <c r="AD63" s="257">
        <f t="shared" ca="1" si="9"/>
        <v>0</v>
      </c>
      <c r="AE63" s="258" t="str">
        <f t="shared" ca="1" si="22"/>
        <v>-</v>
      </c>
      <c r="AF63" s="257" t="str">
        <f t="shared" ca="1" si="23"/>
        <v>-</v>
      </c>
      <c r="AG63" s="258" t="str">
        <f t="shared" ca="1" si="24"/>
        <v>-</v>
      </c>
      <c r="AH63" s="257" t="str">
        <f t="shared" ca="1" si="25"/>
        <v>-</v>
      </c>
      <c r="AI63" s="257">
        <f t="shared" ca="1" si="14"/>
        <v>0</v>
      </c>
      <c r="AJ63" s="259">
        <f t="shared" ca="1" si="15"/>
        <v>0</v>
      </c>
      <c r="AK63" s="257">
        <f t="shared" ca="1" si="16"/>
        <v>0</v>
      </c>
      <c r="AL63" s="257">
        <f t="shared" ca="1" si="17"/>
        <v>2028</v>
      </c>
    </row>
    <row r="64" spans="1:38" ht="27" customHeight="1" x14ac:dyDescent="0.2">
      <c r="A64" s="53">
        <f>'OSNOVNA PLAČA'!A58</f>
        <v>49</v>
      </c>
      <c r="B64" s="362" t="str">
        <f t="shared" ca="1" si="4"/>
        <v>A49</v>
      </c>
      <c r="C64" s="362"/>
      <c r="D64" s="54" t="str">
        <f>+IF(LEN('OSNOVNA PLAČA'!C58)&gt;0,'OSNOVNA PLAČA'!C58,"")</f>
        <v/>
      </c>
      <c r="E64" s="55" t="str">
        <f>+IF(LEN('OSNOVNA PLAČA'!D58)&gt;0,'OSNOVNA PLAČA'!D58,"")</f>
        <v/>
      </c>
      <c r="F64" s="161">
        <f ca="1">IF(LEN(B64)&gt;0,'OBRAČUNANA OSNOVNA PLAČA'!N58,"")</f>
        <v>0</v>
      </c>
      <c r="G64" s="57"/>
      <c r="H64" s="57"/>
      <c r="I64" s="57"/>
      <c r="J64" s="57"/>
      <c r="K64" s="57"/>
      <c r="L64" s="175">
        <f t="shared" si="5"/>
        <v>0</v>
      </c>
      <c r="M64" s="176">
        <f t="shared" ca="1" si="18"/>
        <v>0</v>
      </c>
      <c r="N64" s="176">
        <f t="shared" ca="1" si="20"/>
        <v>0</v>
      </c>
      <c r="O64" s="177">
        <f t="shared" ca="1" si="21"/>
        <v>0</v>
      </c>
      <c r="P64" s="178">
        <f t="shared" ca="1" si="19"/>
        <v>0</v>
      </c>
      <c r="Q64" s="179">
        <f t="shared" ca="1" si="7"/>
        <v>0</v>
      </c>
      <c r="R64" s="179">
        <f ca="1">IF(LEN(B64)&gt;0,'9'!R64-'9'!Q64,"")</f>
        <v>0</v>
      </c>
      <c r="S64" s="180"/>
      <c r="AB64" s="244">
        <f>ROW()</f>
        <v>64</v>
      </c>
      <c r="AC64" s="257">
        <f t="shared" ca="1" si="8"/>
        <v>0</v>
      </c>
      <c r="AD64" s="257">
        <f t="shared" ca="1" si="9"/>
        <v>0</v>
      </c>
      <c r="AE64" s="258" t="str">
        <f t="shared" ca="1" si="22"/>
        <v>-</v>
      </c>
      <c r="AF64" s="257" t="str">
        <f t="shared" ca="1" si="23"/>
        <v>-</v>
      </c>
      <c r="AG64" s="258" t="str">
        <f t="shared" ca="1" si="24"/>
        <v>-</v>
      </c>
      <c r="AH64" s="257" t="str">
        <f t="shared" ca="1" si="25"/>
        <v>-</v>
      </c>
      <c r="AI64" s="257">
        <f t="shared" ca="1" si="14"/>
        <v>0</v>
      </c>
      <c r="AJ64" s="259">
        <f t="shared" ca="1" si="15"/>
        <v>0</v>
      </c>
      <c r="AK64" s="257">
        <f t="shared" ca="1" si="16"/>
        <v>0</v>
      </c>
      <c r="AL64" s="257">
        <f t="shared" ca="1" si="17"/>
        <v>2028</v>
      </c>
    </row>
    <row r="65" spans="1:44" ht="27" customHeight="1" x14ac:dyDescent="0.2">
      <c r="A65" s="53">
        <f>'OSNOVNA PLAČA'!A59</f>
        <v>50</v>
      </c>
      <c r="B65" s="362" t="str">
        <f t="shared" ca="1" si="4"/>
        <v>A50</v>
      </c>
      <c r="C65" s="362"/>
      <c r="D65" s="54" t="str">
        <f>+IF(LEN('OSNOVNA PLAČA'!C59)&gt;0,'OSNOVNA PLAČA'!C59,"")</f>
        <v/>
      </c>
      <c r="E65" s="55" t="str">
        <f>+IF(LEN('OSNOVNA PLAČA'!D59)&gt;0,'OSNOVNA PLAČA'!D59,"")</f>
        <v/>
      </c>
      <c r="F65" s="161">
        <f ca="1">IF(LEN(B65)&gt;0,'OBRAČUNANA OSNOVNA PLAČA'!N59,"")</f>
        <v>0</v>
      </c>
      <c r="G65" s="57"/>
      <c r="H65" s="57"/>
      <c r="I65" s="57"/>
      <c r="J65" s="57"/>
      <c r="K65" s="57"/>
      <c r="L65" s="175">
        <f t="shared" si="5"/>
        <v>0</v>
      </c>
      <c r="M65" s="176">
        <f t="shared" ca="1" si="18"/>
        <v>0</v>
      </c>
      <c r="N65" s="176">
        <f t="shared" ca="1" si="20"/>
        <v>0</v>
      </c>
      <c r="O65" s="177">
        <f t="shared" ca="1" si="21"/>
        <v>0</v>
      </c>
      <c r="P65" s="178">
        <f t="shared" ca="1" si="19"/>
        <v>0</v>
      </c>
      <c r="Q65" s="179">
        <f t="shared" ca="1" si="7"/>
        <v>0</v>
      </c>
      <c r="R65" s="179">
        <f ca="1">IF(LEN(B65)&gt;0,'9'!R65-'9'!Q65,"")</f>
        <v>0</v>
      </c>
      <c r="S65" s="180"/>
      <c r="AB65" s="244">
        <f>ROW()</f>
        <v>65</v>
      </c>
      <c r="AC65" s="257">
        <f t="shared" ca="1" si="8"/>
        <v>0</v>
      </c>
      <c r="AD65" s="257">
        <f t="shared" ca="1" si="9"/>
        <v>0</v>
      </c>
      <c r="AE65" s="258" t="str">
        <f t="shared" ca="1" si="22"/>
        <v>-</v>
      </c>
      <c r="AF65" s="257" t="str">
        <f t="shared" ca="1" si="23"/>
        <v>-</v>
      </c>
      <c r="AG65" s="258" t="str">
        <f t="shared" ca="1" si="24"/>
        <v>-</v>
      </c>
      <c r="AH65" s="257" t="str">
        <f t="shared" ca="1" si="25"/>
        <v>-</v>
      </c>
      <c r="AI65" s="257">
        <f t="shared" ca="1" si="14"/>
        <v>0</v>
      </c>
      <c r="AJ65" s="259">
        <f t="shared" ca="1" si="15"/>
        <v>0</v>
      </c>
      <c r="AK65" s="257">
        <f t="shared" ca="1" si="16"/>
        <v>0</v>
      </c>
      <c r="AL65" s="257">
        <f t="shared" ca="1" si="17"/>
        <v>2028</v>
      </c>
    </row>
    <row r="66" spans="1:44" ht="26.25" customHeight="1" thickBot="1" x14ac:dyDescent="0.25">
      <c r="A66" s="33"/>
      <c r="B66" s="162" t="s">
        <v>37</v>
      </c>
      <c r="C66" s="365" t="s">
        <v>46</v>
      </c>
      <c r="D66" s="366"/>
      <c r="E66" s="367"/>
      <c r="F66" s="163">
        <f>'OSNOVNA PLAČA'!O60</f>
        <v>4700</v>
      </c>
      <c r="G66" s="119"/>
      <c r="H66" s="119"/>
      <c r="L66" s="33"/>
      <c r="M66" s="42"/>
      <c r="N66" s="42"/>
      <c r="O66" s="181" t="s">
        <v>211</v>
      </c>
      <c r="P66" s="182">
        <f ca="1">SUM(N16:N65)</f>
        <v>1000</v>
      </c>
      <c r="Q66" s="183" t="s">
        <v>86</v>
      </c>
      <c r="R66" s="184">
        <f ca="1">SUM(Q16:Q65)</f>
        <v>94</v>
      </c>
      <c r="S66" s="185"/>
      <c r="AB66" s="260">
        <f>ROW()</f>
        <v>66</v>
      </c>
      <c r="AC66" s="261">
        <f ca="1">SUM(AC16:AC65)</f>
        <v>122</v>
      </c>
      <c r="AD66" s="261">
        <f ca="1">SUM(AD16:AD65)</f>
        <v>122</v>
      </c>
      <c r="AE66" s="262" t="str">
        <f>+O66</f>
        <v>Izračunana masa (KF)</v>
      </c>
      <c r="AF66" s="262">
        <f ca="1">SUM(AF16:AF65)</f>
        <v>0</v>
      </c>
      <c r="AG66" s="263"/>
      <c r="AH66" s="264" t="str">
        <f>+Q66</f>
        <v>Izplačana masa</v>
      </c>
      <c r="AI66" s="261">
        <f ca="1">SUM(AI16:AI65)</f>
        <v>0</v>
      </c>
      <c r="AL66" s="257">
        <f ca="1">SUM(AL16:AL65)</f>
        <v>101274</v>
      </c>
      <c r="AM66" s="399" t="str">
        <f>+C66</f>
        <v>SREDSTVA ZA
OSNOVNE PLAČE</v>
      </c>
      <c r="AN66" s="400"/>
      <c r="AO66" s="400"/>
      <c r="AP66" s="400"/>
      <c r="AQ66" s="400"/>
      <c r="AR66" s="401"/>
    </row>
    <row r="67" spans="1:44" ht="26.25" customHeight="1" thickBot="1" x14ac:dyDescent="0.25">
      <c r="A67" s="33"/>
      <c r="B67" s="164" t="s">
        <v>47</v>
      </c>
      <c r="C67" s="363" t="s">
        <v>48</v>
      </c>
      <c r="D67" s="364"/>
      <c r="E67" s="165">
        <v>0.02</v>
      </c>
      <c r="F67" s="166">
        <f ca="1">0.02*F66+'9'!R67</f>
        <v>94</v>
      </c>
      <c r="G67" s="86"/>
      <c r="H67" s="86"/>
      <c r="I67" s="86"/>
      <c r="J67" s="86"/>
      <c r="K67" s="124"/>
      <c r="L67" s="33"/>
      <c r="M67" s="42"/>
      <c r="N67" s="42"/>
      <c r="O67" s="186" t="s">
        <v>83</v>
      </c>
      <c r="P67" s="187">
        <f ca="1">IF(SUM(N16:N65)=0,0,F67/SUM(N16:N65))</f>
        <v>9.4E-2</v>
      </c>
      <c r="Q67" s="188" t="s">
        <v>87</v>
      </c>
      <c r="R67" s="189">
        <f ca="1">F67-R66</f>
        <v>0</v>
      </c>
      <c r="S67" s="71"/>
      <c r="AB67" s="260">
        <f>ROW()</f>
        <v>67</v>
      </c>
      <c r="AC67" s="265" t="str">
        <f>+Q67</f>
        <v>Ostanek</v>
      </c>
      <c r="AD67" s="266" t="str">
        <f ca="1">IF($AO$3=1,0,INDIRECT( "'" &amp; $AO$2 &amp; "'!Q" &amp; TEXT($AB67,0)))</f>
        <v>Ostanek</v>
      </c>
      <c r="AE67" s="262" t="str">
        <f>+O67</f>
        <v>Kor. faktor (KF)</v>
      </c>
      <c r="AF67" s="267">
        <f ca="1">IF(AF66=0,0,(AD67+AL67)/AF66)</f>
        <v>0</v>
      </c>
      <c r="AG67" s="263"/>
      <c r="AH67" s="268" t="str">
        <f>+AC67</f>
        <v>Ostanek</v>
      </c>
      <c r="AI67" s="266" t="e">
        <f ca="1">+F67-AI66+AD67</f>
        <v>#VALUE!</v>
      </c>
      <c r="AL67" s="257">
        <f ca="1">+AM67*AL66</f>
        <v>2025.48</v>
      </c>
      <c r="AM67" s="269">
        <f>+E67</f>
        <v>0.02</v>
      </c>
      <c r="AN67" s="399" t="str">
        <f>+C67</f>
        <v>SKUPEN OBSEG SREDSTEV
DELOVNE USPEŠNOSTI</v>
      </c>
      <c r="AO67" s="400"/>
      <c r="AP67" s="400"/>
      <c r="AQ67" s="400"/>
      <c r="AR67" s="401"/>
    </row>
    <row r="68" spans="1:44" x14ac:dyDescent="0.2">
      <c r="A68" s="33"/>
      <c r="B68" s="33"/>
      <c r="C68" s="33"/>
      <c r="D68" s="33"/>
      <c r="E68" s="33"/>
      <c r="F68" s="42"/>
      <c r="G68" s="86"/>
      <c r="H68" s="86"/>
      <c r="I68" s="86"/>
      <c r="J68" s="86"/>
      <c r="K68" s="86"/>
      <c r="L68" s="190"/>
      <c r="M68" s="42"/>
      <c r="N68" s="42"/>
      <c r="O68" s="42"/>
      <c r="P68" s="42"/>
      <c r="Q68" s="157"/>
      <c r="R68" s="157"/>
      <c r="S68" s="42"/>
      <c r="T68" s="190"/>
    </row>
    <row r="69" spans="1:44" ht="13.5" thickBot="1" x14ac:dyDescent="0.25"/>
    <row r="70" spans="1:44" ht="12.75" customHeight="1" x14ac:dyDescent="0.2">
      <c r="B70" s="356" t="s">
        <v>30</v>
      </c>
      <c r="C70" s="357"/>
      <c r="D70" s="358"/>
      <c r="E70" s="131"/>
      <c r="F70" s="381" t="s">
        <v>29</v>
      </c>
      <c r="G70" s="382"/>
      <c r="H70" s="382"/>
      <c r="I70" s="382"/>
      <c r="J70" s="382"/>
      <c r="K70" s="383"/>
      <c r="L70" s="131"/>
      <c r="M70" s="132" t="s">
        <v>21</v>
      </c>
      <c r="N70" s="139"/>
      <c r="O70" s="134"/>
      <c r="P70" s="356" t="s">
        <v>88</v>
      </c>
      <c r="Q70" s="357"/>
      <c r="R70" s="358"/>
    </row>
    <row r="71" spans="1:44" x14ac:dyDescent="0.2">
      <c r="B71" s="359"/>
      <c r="C71" s="360"/>
      <c r="D71" s="361"/>
      <c r="E71" s="131"/>
      <c r="F71" s="135" t="s">
        <v>25</v>
      </c>
      <c r="G71" s="136"/>
      <c r="H71" s="136"/>
      <c r="I71" s="136"/>
      <c r="J71" s="136"/>
      <c r="K71" s="137"/>
      <c r="L71" s="131"/>
      <c r="M71" s="138">
        <v>0</v>
      </c>
      <c r="N71" s="139"/>
      <c r="O71" s="134"/>
      <c r="P71" s="359"/>
      <c r="Q71" s="360"/>
      <c r="R71" s="361"/>
    </row>
    <row r="72" spans="1:44" ht="13.5" thickBot="1" x14ac:dyDescent="0.25">
      <c r="B72" s="140" t="s">
        <v>50</v>
      </c>
      <c r="C72" s="141" t="s">
        <v>31</v>
      </c>
      <c r="D72" s="142">
        <v>2</v>
      </c>
      <c r="E72" s="131"/>
      <c r="F72" s="135" t="s">
        <v>24</v>
      </c>
      <c r="G72" s="136"/>
      <c r="H72" s="136"/>
      <c r="I72" s="136"/>
      <c r="J72" s="136"/>
      <c r="K72" s="137"/>
      <c r="L72" s="131"/>
      <c r="M72" s="143">
        <v>1</v>
      </c>
      <c r="N72" s="139"/>
      <c r="O72" s="134"/>
      <c r="P72" s="144" t="s">
        <v>85</v>
      </c>
      <c r="Q72" s="145" t="s">
        <v>93</v>
      </c>
      <c r="R72" s="146">
        <v>5</v>
      </c>
    </row>
    <row r="73" spans="1:44" x14ac:dyDescent="0.2">
      <c r="B73" s="147"/>
      <c r="C73" s="31"/>
      <c r="D73" s="45"/>
      <c r="E73" s="131"/>
      <c r="F73" s="135" t="s">
        <v>26</v>
      </c>
      <c r="G73" s="136"/>
      <c r="H73" s="136"/>
      <c r="I73" s="136"/>
      <c r="J73" s="136"/>
      <c r="K73" s="137"/>
      <c r="L73" s="131"/>
      <c r="M73" s="9"/>
      <c r="N73" s="9"/>
      <c r="O73" s="148"/>
      <c r="P73" s="134"/>
      <c r="Q73" s="134"/>
      <c r="R73" s="134"/>
    </row>
    <row r="74" spans="1:44" x14ac:dyDescent="0.2">
      <c r="B74" s="131"/>
      <c r="C74" s="131"/>
      <c r="D74" s="131"/>
      <c r="E74" s="131"/>
      <c r="F74" s="135" t="s">
        <v>27</v>
      </c>
      <c r="G74" s="136"/>
      <c r="H74" s="136"/>
      <c r="I74" s="136"/>
      <c r="J74" s="136"/>
      <c r="K74" s="137"/>
      <c r="L74" s="131"/>
      <c r="M74" s="134"/>
      <c r="N74" s="134"/>
      <c r="O74" s="134"/>
      <c r="P74" s="134"/>
      <c r="Q74" s="134"/>
      <c r="R74" s="134"/>
    </row>
    <row r="75" spans="1:44" ht="13.5" thickBot="1" x14ac:dyDescent="0.25">
      <c r="B75" s="131"/>
      <c r="C75" s="131"/>
      <c r="D75" s="131"/>
      <c r="E75" s="131"/>
      <c r="F75" s="149" t="s">
        <v>28</v>
      </c>
      <c r="G75" s="150"/>
      <c r="H75" s="150"/>
      <c r="I75" s="150"/>
      <c r="J75" s="150"/>
      <c r="K75" s="151"/>
      <c r="L75" s="131"/>
      <c r="M75" s="134"/>
      <c r="N75" s="134"/>
      <c r="O75" s="134"/>
      <c r="P75" s="134"/>
      <c r="Q75" s="152"/>
      <c r="R75" s="134"/>
    </row>
    <row r="76" spans="1:44" x14ac:dyDescent="0.2">
      <c r="K76" s="9"/>
    </row>
  </sheetData>
  <sheetProtection algorithmName="SHA-512" hashValue="nySE6v0P3dX28CMRStGNJy2ODl5/YfcBNWETpBqGA5exGtySSgzyKmEcvcM5uoJrnaNWe9V8ZwVV80bbiVPoEA==" saltValue="+SROUfWvwcya3r1N4qJZwQ==" spinCount="100000" sheet="1" objects="1" scenarios="1"/>
  <mergeCells count="101">
    <mergeCell ref="C66:E66"/>
    <mergeCell ref="AM66:AR66"/>
    <mergeCell ref="C67:D67"/>
    <mergeCell ref="AN67:AR67"/>
    <mergeCell ref="B70:D71"/>
    <mergeCell ref="F70:K70"/>
    <mergeCell ref="P70:R71"/>
    <mergeCell ref="B50:C50"/>
    <mergeCell ref="B51:C51"/>
    <mergeCell ref="B52:C52"/>
    <mergeCell ref="B53:C53"/>
    <mergeCell ref="B54:C54"/>
    <mergeCell ref="B55:C55"/>
    <mergeCell ref="B65:C65"/>
    <mergeCell ref="B56:C56"/>
    <mergeCell ref="B57:C57"/>
    <mergeCell ref="B58:C58"/>
    <mergeCell ref="B59:C59"/>
    <mergeCell ref="B60:C60"/>
    <mergeCell ref="B61:C61"/>
    <mergeCell ref="B62:C62"/>
    <mergeCell ref="B63:C63"/>
    <mergeCell ref="B64:C64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15:C15"/>
    <mergeCell ref="B16:C16"/>
    <mergeCell ref="B17:C17"/>
    <mergeCell ref="B18:C18"/>
    <mergeCell ref="B19:C19"/>
    <mergeCell ref="B35:C35"/>
    <mergeCell ref="B36:C36"/>
    <mergeCell ref="B37:C37"/>
    <mergeCell ref="B38:C38"/>
    <mergeCell ref="B39:C39"/>
    <mergeCell ref="B40:C40"/>
    <mergeCell ref="B32:C32"/>
    <mergeCell ref="B33:C33"/>
    <mergeCell ref="B34:C34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AJ12:AJ14"/>
    <mergeCell ref="AK12:AK14"/>
    <mergeCell ref="AL12:AL14"/>
    <mergeCell ref="B8:D8"/>
    <mergeCell ref="E8:R8"/>
    <mergeCell ref="B10:L10"/>
    <mergeCell ref="M10:R10"/>
    <mergeCell ref="AC11:AD11"/>
    <mergeCell ref="B12:F12"/>
    <mergeCell ref="G12:L12"/>
    <mergeCell ref="M12:P12"/>
    <mergeCell ref="AC12:AC14"/>
    <mergeCell ref="AD12:AD14"/>
    <mergeCell ref="R13:R14"/>
    <mergeCell ref="P13:P14"/>
    <mergeCell ref="Q13:Q14"/>
    <mergeCell ref="M13:M14"/>
    <mergeCell ref="N13:N14"/>
    <mergeCell ref="O13:O14"/>
    <mergeCell ref="L13:L14"/>
    <mergeCell ref="A13:A14"/>
    <mergeCell ref="B13:C14"/>
    <mergeCell ref="D13:D14"/>
    <mergeCell ref="E13:E14"/>
    <mergeCell ref="F13:F14"/>
    <mergeCell ref="G13:K13"/>
    <mergeCell ref="AE12:AF14"/>
    <mergeCell ref="AG12:AH14"/>
    <mergeCell ref="AI12:AI14"/>
    <mergeCell ref="B4:D4"/>
    <mergeCell ref="E4:R4"/>
    <mergeCell ref="E5:F5"/>
    <mergeCell ref="AJ5:AL5"/>
    <mergeCell ref="AJ6:AL6"/>
    <mergeCell ref="B7:D7"/>
    <mergeCell ref="E7:F7"/>
    <mergeCell ref="AB1:AF1"/>
    <mergeCell ref="AH1:AL2"/>
    <mergeCell ref="AB2:AC2"/>
    <mergeCell ref="AD2:AF2"/>
    <mergeCell ref="B3:D3"/>
    <mergeCell ref="E3:F3"/>
    <mergeCell ref="AD3:AF3"/>
  </mergeCells>
  <dataValidations count="1">
    <dataValidation type="list" allowBlank="1" showInputMessage="1" showErrorMessage="1" sqref="G16:K65" xr:uid="{2CC46268-93D2-4F25-9F97-1C692C1703A2}">
      <formula1>$M$71:$M$72</formula1>
    </dataValidation>
  </dataValidation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04A28-63E5-4E11-BA80-107C05D4CC0E}">
  <dimension ref="A1:BA76"/>
  <sheetViews>
    <sheetView showGridLines="0" showRowColHeaders="0" zoomScaleNormal="100" workbookViewId="0">
      <selection activeCell="F24" sqref="F24"/>
    </sheetView>
  </sheetViews>
  <sheetFormatPr defaultColWidth="9.140625" defaultRowHeight="12.75" x14ac:dyDescent="0.2"/>
  <cols>
    <col min="1" max="1" width="10.42578125" style="6" customWidth="1"/>
    <col min="2" max="2" width="6.5703125" style="6" customWidth="1"/>
    <col min="3" max="3" width="40.7109375" style="6" customWidth="1"/>
    <col min="4" max="5" width="7" style="6" customWidth="1"/>
    <col min="6" max="6" width="13.28515625" style="8" customWidth="1"/>
    <col min="7" max="11" width="5.42578125" style="6" customWidth="1"/>
    <col min="12" max="12" width="13.42578125" style="6" customWidth="1"/>
    <col min="13" max="17" width="13.42578125" style="8" customWidth="1"/>
    <col min="18" max="18" width="13.28515625" style="8" customWidth="1"/>
    <col min="19" max="19" width="1.7109375" style="8" hidden="1" customWidth="1"/>
    <col min="20" max="22" width="9.42578125" style="6" customWidth="1"/>
    <col min="23" max="23" width="10.85546875" style="6" customWidth="1"/>
    <col min="24" max="27" width="9.140625" style="6"/>
    <col min="28" max="28" width="9.28515625" style="89" hidden="1" customWidth="1"/>
    <col min="29" max="29" width="21.5703125" style="6" hidden="1" customWidth="1"/>
    <col min="30" max="30" width="12.85546875" style="6" hidden="1" customWidth="1"/>
    <col min="31" max="32" width="12.7109375" style="6" hidden="1" customWidth="1"/>
    <col min="33" max="33" width="13.42578125" style="83" hidden="1" customWidth="1"/>
    <col min="34" max="34" width="13.42578125" style="6" hidden="1" customWidth="1"/>
    <col min="35" max="38" width="13.7109375" style="6" hidden="1" customWidth="1"/>
    <col min="39" max="39" width="9.140625" style="6" hidden="1" customWidth="1"/>
    <col min="40" max="40" width="19.7109375" style="6" hidden="1" customWidth="1"/>
    <col min="41" max="41" width="25.28515625" style="6" hidden="1" customWidth="1"/>
    <col min="42" max="42" width="9.140625" style="6" hidden="1" customWidth="1"/>
    <col min="43" max="43" width="18.85546875" style="6" hidden="1" customWidth="1"/>
    <col min="44" max="44" width="9.85546875" style="6" hidden="1" customWidth="1"/>
    <col min="45" max="45" width="17.5703125" style="6" hidden="1" customWidth="1"/>
    <col min="46" max="46" width="11.7109375" style="6" hidden="1" customWidth="1"/>
    <col min="47" max="47" width="16" style="6" hidden="1" customWidth="1"/>
    <col min="48" max="53" width="9.140625" style="6" hidden="1" customWidth="1"/>
    <col min="54" max="16384" width="9.140625" style="6"/>
  </cols>
  <sheetData>
    <row r="1" spans="1:53" ht="15.75" x14ac:dyDescent="0.2">
      <c r="A1" s="33"/>
      <c r="B1" s="7" t="s">
        <v>201</v>
      </c>
      <c r="C1" s="46"/>
      <c r="D1" s="33"/>
      <c r="E1" s="33"/>
      <c r="F1" s="42"/>
      <c r="G1" s="33"/>
      <c r="H1" s="33"/>
      <c r="I1" s="33"/>
      <c r="J1" s="33"/>
      <c r="K1" s="33"/>
      <c r="L1" s="33"/>
      <c r="M1" s="42"/>
      <c r="N1" s="42"/>
      <c r="O1" s="42"/>
      <c r="P1" s="42"/>
      <c r="Q1" s="42"/>
      <c r="R1" s="153"/>
      <c r="S1" s="154"/>
      <c r="T1" s="154"/>
      <c r="U1" s="155"/>
      <c r="V1" s="33"/>
      <c r="W1" s="33"/>
      <c r="X1" s="33"/>
      <c r="Y1" s="33"/>
      <c r="Z1" s="33"/>
      <c r="AB1" s="313" t="s">
        <v>113</v>
      </c>
      <c r="AC1" s="314"/>
      <c r="AD1" s="314"/>
      <c r="AE1" s="314"/>
      <c r="AF1" s="315"/>
      <c r="AG1" s="74"/>
      <c r="AH1" s="307" t="s">
        <v>112</v>
      </c>
      <c r="AI1" s="308"/>
      <c r="AJ1" s="308"/>
      <c r="AK1" s="308"/>
      <c r="AL1" s="309"/>
      <c r="AN1" s="75" t="s">
        <v>33</v>
      </c>
      <c r="AO1" s="76" t="str">
        <f ca="1">RIGHT(CELL("filename",A1),LEN(CELL("filename",A1))-FIND("]",CELL("filename",A1)))</f>
        <v>11</v>
      </c>
      <c r="AP1" s="77" t="s">
        <v>33</v>
      </c>
      <c r="AQ1" s="77" t="s">
        <v>108</v>
      </c>
      <c r="AR1" s="77" t="s">
        <v>77</v>
      </c>
      <c r="AS1" s="77" t="s">
        <v>106</v>
      </c>
      <c r="AT1" s="77" t="s">
        <v>107</v>
      </c>
      <c r="AU1" s="77" t="s">
        <v>106</v>
      </c>
    </row>
    <row r="2" spans="1:53" ht="15.75" x14ac:dyDescent="0.2">
      <c r="A2" s="33"/>
      <c r="B2" s="46"/>
      <c r="C2" s="46"/>
      <c r="D2" s="33"/>
      <c r="E2" s="33"/>
      <c r="F2" s="42"/>
      <c r="G2" s="33"/>
      <c r="H2" s="33"/>
      <c r="I2" s="33"/>
      <c r="J2" s="33"/>
      <c r="K2" s="33"/>
      <c r="L2" s="33"/>
      <c r="M2" s="42"/>
      <c r="N2" s="42"/>
      <c r="O2" s="42"/>
      <c r="P2" s="42"/>
      <c r="Q2" s="42"/>
      <c r="R2" s="153"/>
      <c r="S2" s="154"/>
      <c r="T2" s="156"/>
      <c r="U2" s="155"/>
      <c r="V2" s="33"/>
      <c r="W2" s="33"/>
      <c r="X2" s="33"/>
      <c r="Y2" s="33"/>
      <c r="Z2" s="33"/>
      <c r="AB2" s="323" t="s">
        <v>49</v>
      </c>
      <c r="AC2" s="324"/>
      <c r="AD2" s="320" t="s">
        <v>49</v>
      </c>
      <c r="AE2" s="321"/>
      <c r="AF2" s="322"/>
      <c r="AG2" s="74"/>
      <c r="AH2" s="310"/>
      <c r="AI2" s="311"/>
      <c r="AJ2" s="311"/>
      <c r="AK2" s="311"/>
      <c r="AL2" s="312"/>
      <c r="AN2" s="242" t="s">
        <v>108</v>
      </c>
      <c r="AO2" s="77">
        <f ca="1">VLOOKUP(AO1,AP2:AQ19,2,FALSE)</f>
        <v>0</v>
      </c>
      <c r="AP2" s="78" t="s">
        <v>105</v>
      </c>
      <c r="AQ2" s="78"/>
      <c r="AR2" s="79">
        <f t="shared" ref="AR2:AR13" ca="1" si="0">MAX($AS$2:$AS$13)</f>
        <v>12</v>
      </c>
      <c r="AS2" s="80">
        <f t="shared" ref="AS2:AS19" ca="1" si="1">ROW(INDIRECT(CELL("address",AP2)))-ROW(INDIRECT(AT2))+1</f>
        <v>1</v>
      </c>
      <c r="AT2" s="1" t="str">
        <f t="shared" ref="AT2:AT13" ca="1" si="2">CELL("address",$AP$2)</f>
        <v>$AP$2</v>
      </c>
      <c r="AU2" s="10" t="s">
        <v>73</v>
      </c>
      <c r="BA2" s="9"/>
    </row>
    <row r="3" spans="1:53" x14ac:dyDescent="0.2">
      <c r="A3" s="33"/>
      <c r="B3" s="325" t="str">
        <f ca="1">INDIRECT( "'" &amp; $AD$2 &amp; "'!B3")</f>
        <v>Šifra proračunskega uporabnika:</v>
      </c>
      <c r="C3" s="325"/>
      <c r="D3" s="326"/>
      <c r="E3" s="287"/>
      <c r="F3" s="288"/>
      <c r="R3" s="72"/>
      <c r="S3" s="156"/>
      <c r="T3" s="155"/>
      <c r="U3" s="155"/>
      <c r="V3" s="33"/>
      <c r="W3" s="33"/>
      <c r="X3" s="33"/>
      <c r="Y3" s="33"/>
      <c r="Z3" s="33"/>
      <c r="AB3" s="81" t="s">
        <v>78</v>
      </c>
      <c r="AC3" s="82"/>
      <c r="AD3" s="320" t="s">
        <v>78</v>
      </c>
      <c r="AE3" s="321"/>
      <c r="AF3" s="322"/>
      <c r="AH3" s="84" t="s">
        <v>110</v>
      </c>
      <c r="AI3" s="85" t="s">
        <v>116</v>
      </c>
      <c r="AJ3" s="86"/>
      <c r="AK3" s="86"/>
      <c r="AL3" s="87"/>
      <c r="AN3" s="75" t="s">
        <v>106</v>
      </c>
      <c r="AO3" s="77">
        <f ca="1">VLOOKUP(AO1,AP2:AS19,4,FALSE)</f>
        <v>1</v>
      </c>
      <c r="AP3" s="78" t="s">
        <v>36</v>
      </c>
      <c r="AQ3" s="78" t="str">
        <f t="shared" ref="AQ3:AQ19" si="3">+AP2</f>
        <v>11</v>
      </c>
      <c r="AR3" s="79">
        <f t="shared" ca="1" si="0"/>
        <v>12</v>
      </c>
      <c r="AS3" s="80">
        <f t="shared" ca="1" si="1"/>
        <v>2</v>
      </c>
      <c r="AT3" s="1" t="str">
        <f t="shared" ca="1" si="2"/>
        <v>$AP$2</v>
      </c>
      <c r="AU3" s="10" t="s">
        <v>74</v>
      </c>
      <c r="BA3" s="9"/>
    </row>
    <row r="4" spans="1:53" x14ac:dyDescent="0.2">
      <c r="A4" s="33"/>
      <c r="B4" s="325" t="str">
        <f ca="1">INDIRECT( "'" &amp; $AD$2 &amp; "'!B4")</f>
        <v>Organizacijska enota:</v>
      </c>
      <c r="C4" s="325"/>
      <c r="D4" s="325"/>
      <c r="E4" s="332"/>
      <c r="F4" s="333"/>
      <c r="G4" s="333"/>
      <c r="H4" s="333"/>
      <c r="I4" s="333"/>
      <c r="J4" s="333"/>
      <c r="K4" s="333"/>
      <c r="L4" s="333"/>
      <c r="M4" s="333"/>
      <c r="N4" s="333"/>
      <c r="O4" s="333"/>
      <c r="P4" s="333"/>
      <c r="Q4" s="333"/>
      <c r="R4" s="330"/>
      <c r="S4" s="157"/>
      <c r="T4" s="157"/>
      <c r="U4" s="33"/>
      <c r="V4" s="33"/>
      <c r="W4" s="33"/>
      <c r="X4" s="33"/>
      <c r="Y4" s="33"/>
      <c r="Z4" s="33"/>
      <c r="AH4" s="75" t="s">
        <v>109</v>
      </c>
      <c r="AI4" s="30">
        <v>6</v>
      </c>
      <c r="AJ4" s="86"/>
      <c r="AK4" s="86"/>
      <c r="AL4" s="87"/>
      <c r="AN4" s="75" t="s">
        <v>77</v>
      </c>
      <c r="AO4" s="77">
        <f ca="1">VLOOKUP(AO1,AP2:AR19,3,FALSE)</f>
        <v>12</v>
      </c>
      <c r="AP4" s="78" t="s">
        <v>95</v>
      </c>
      <c r="AQ4" s="78" t="str">
        <f t="shared" si="3"/>
        <v>12</v>
      </c>
      <c r="AR4" s="79">
        <f t="shared" ca="1" si="0"/>
        <v>12</v>
      </c>
      <c r="AS4" s="80">
        <f t="shared" ca="1" si="1"/>
        <v>3</v>
      </c>
      <c r="AT4" s="1" t="str">
        <f t="shared" ca="1" si="2"/>
        <v>$AP$2</v>
      </c>
      <c r="AU4" s="10" t="s">
        <v>63</v>
      </c>
    </row>
    <row r="5" spans="1:53" x14ac:dyDescent="0.2">
      <c r="A5" s="33"/>
      <c r="B5" s="229" t="str">
        <f ca="1">INDIRECT( "'" &amp; $AD$2 &amp; "'!B5")</f>
        <v>Leto:</v>
      </c>
      <c r="C5" s="229"/>
      <c r="D5" s="229"/>
      <c r="E5" s="331"/>
      <c r="F5" s="330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47"/>
      <c r="T5" s="47"/>
      <c r="U5" s="33"/>
      <c r="V5" s="33"/>
      <c r="W5" s="33"/>
      <c r="X5" s="33"/>
      <c r="Y5" s="33"/>
      <c r="Z5" s="33"/>
      <c r="AB5" s="90"/>
      <c r="AC5" s="73"/>
      <c r="AD5" s="73"/>
      <c r="AE5" s="73"/>
      <c r="AH5" s="75" t="s">
        <v>111</v>
      </c>
      <c r="AI5" s="30">
        <v>29</v>
      </c>
      <c r="AJ5" s="317" t="str">
        <f>+$AD$2</f>
        <v>OSNOVNA PLAČA</v>
      </c>
      <c r="AK5" s="318"/>
      <c r="AL5" s="319"/>
      <c r="AN5" s="75" t="s">
        <v>106</v>
      </c>
      <c r="AO5" s="77" t="str">
        <f ca="1">VLOOKUP(AO1,AP2:AU19,6,FALSE)</f>
        <v>november</v>
      </c>
      <c r="AP5" s="78" t="s">
        <v>96</v>
      </c>
      <c r="AQ5" s="78" t="str">
        <f t="shared" si="3"/>
        <v>1</v>
      </c>
      <c r="AR5" s="79">
        <f t="shared" ca="1" si="0"/>
        <v>12</v>
      </c>
      <c r="AS5" s="80">
        <f t="shared" ca="1" si="1"/>
        <v>4</v>
      </c>
      <c r="AT5" s="1" t="str">
        <f t="shared" ca="1" si="2"/>
        <v>$AP$2</v>
      </c>
      <c r="AU5" s="10" t="s">
        <v>64</v>
      </c>
    </row>
    <row r="6" spans="1:53" x14ac:dyDescent="0.2">
      <c r="B6" s="17"/>
      <c r="C6" s="17"/>
      <c r="D6" s="17"/>
      <c r="E6" s="8"/>
      <c r="F6" s="6"/>
      <c r="R6" s="72"/>
      <c r="S6" s="72"/>
      <c r="T6" s="73"/>
      <c r="AB6" s="90"/>
      <c r="AE6" s="73"/>
      <c r="AH6" s="75" t="s">
        <v>111</v>
      </c>
      <c r="AI6" s="30">
        <v>29</v>
      </c>
      <c r="AJ6" s="316" t="str">
        <f>+$AD$3</f>
        <v>OBRAČUNANA OSNOVNA PLAČA</v>
      </c>
      <c r="AK6" s="316"/>
      <c r="AL6" s="316"/>
      <c r="AN6" s="75" t="s">
        <v>129</v>
      </c>
      <c r="AO6" s="77" t="str">
        <f ca="1">+IF(ISERROR(FIND("-",AO5,1)),AO5&amp;" "&amp;AO7,IF(ISERROR(FIND("november-",AO5,1)),REPLACE(AO5,FIND("-",AO5,1),1," " &amp; AO7 &amp; " - ") &amp; " " &amp; AO7, REPLACE(AO5,1,LEN("november-"),"november "&amp;(AO7-1) &amp; " - ") &amp;" "&amp;AO7))</f>
        <v xml:space="preserve">november </v>
      </c>
      <c r="AP6" s="78" t="s">
        <v>97</v>
      </c>
      <c r="AQ6" s="78" t="str">
        <f t="shared" si="3"/>
        <v>2</v>
      </c>
      <c r="AR6" s="79">
        <f t="shared" ca="1" si="0"/>
        <v>12</v>
      </c>
      <c r="AS6" s="80">
        <f t="shared" ca="1" si="1"/>
        <v>5</v>
      </c>
      <c r="AT6" s="1" t="str">
        <f t="shared" ca="1" si="2"/>
        <v>$AP$2</v>
      </c>
      <c r="AU6" s="10" t="s">
        <v>65</v>
      </c>
    </row>
    <row r="7" spans="1:53" x14ac:dyDescent="0.2">
      <c r="B7" s="327" t="s">
        <v>9</v>
      </c>
      <c r="C7" s="327"/>
      <c r="D7" s="328"/>
      <c r="E7" s="329"/>
      <c r="F7" s="330"/>
      <c r="R7" s="72"/>
      <c r="S7" s="72"/>
      <c r="T7" s="73"/>
      <c r="AB7" s="90"/>
      <c r="AE7" s="73"/>
      <c r="AN7" s="75" t="s">
        <v>61</v>
      </c>
      <c r="AO7" s="77" t="str">
        <f ca="1">+IF( ISERROR(FIND("-",AO5,1)),IF(LEN(INDIRECT( "'" &amp; $AD$2 &amp; "'!E5"))&gt;0,IF(VALUE($AO$1)&gt;10,VALUE(INDIRECT( "'" &amp; $AD$2 &amp; "'!E5"))-1,VALUE(INDIRECT( "'" &amp; $AD$2 &amp; "'!E5"))),""),VALUE(INDIRECT( "'" &amp; $AD$2 &amp; "'!E5")))</f>
        <v/>
      </c>
      <c r="AP7" s="78" t="s">
        <v>98</v>
      </c>
      <c r="AQ7" s="78" t="str">
        <f t="shared" si="3"/>
        <v>3</v>
      </c>
      <c r="AR7" s="79">
        <f t="shared" ca="1" si="0"/>
        <v>12</v>
      </c>
      <c r="AS7" s="80">
        <f t="shared" ca="1" si="1"/>
        <v>6</v>
      </c>
      <c r="AT7" s="1" t="str">
        <f t="shared" ca="1" si="2"/>
        <v>$AP$2</v>
      </c>
      <c r="AU7" s="10" t="s">
        <v>66</v>
      </c>
      <c r="AY7" s="9"/>
      <c r="AZ7" s="9"/>
      <c r="BA7" s="9"/>
    </row>
    <row r="8" spans="1:53" x14ac:dyDescent="0.2">
      <c r="B8" s="327" t="s">
        <v>10</v>
      </c>
      <c r="C8" s="327"/>
      <c r="D8" s="334"/>
      <c r="E8" s="332"/>
      <c r="F8" s="333"/>
      <c r="G8" s="333"/>
      <c r="H8" s="333"/>
      <c r="I8" s="333"/>
      <c r="J8" s="333"/>
      <c r="K8" s="333"/>
      <c r="L8" s="333"/>
      <c r="M8" s="333"/>
      <c r="N8" s="333"/>
      <c r="O8" s="333"/>
      <c r="P8" s="333"/>
      <c r="Q8" s="333"/>
      <c r="R8" s="330"/>
      <c r="S8" s="88"/>
      <c r="T8" s="88"/>
      <c r="AP8" s="78" t="s">
        <v>99</v>
      </c>
      <c r="AQ8" s="78" t="str">
        <f t="shared" si="3"/>
        <v>4</v>
      </c>
      <c r="AR8" s="79">
        <f t="shared" ca="1" si="0"/>
        <v>12</v>
      </c>
      <c r="AS8" s="80">
        <f t="shared" ca="1" si="1"/>
        <v>7</v>
      </c>
      <c r="AT8" s="1" t="str">
        <f t="shared" ca="1" si="2"/>
        <v>$AP$2</v>
      </c>
      <c r="AU8" s="10" t="s">
        <v>67</v>
      </c>
      <c r="AY8" s="9"/>
      <c r="AZ8" s="9"/>
      <c r="BA8" s="9"/>
    </row>
    <row r="9" spans="1:53" ht="16.5" thickBot="1" x14ac:dyDescent="0.25">
      <c r="B9" s="7"/>
      <c r="C9" s="7"/>
      <c r="AP9" s="78" t="s">
        <v>100</v>
      </c>
      <c r="AQ9" s="78" t="str">
        <f t="shared" si="3"/>
        <v>5</v>
      </c>
      <c r="AR9" s="79">
        <f t="shared" ca="1" si="0"/>
        <v>12</v>
      </c>
      <c r="AS9" s="80">
        <f t="shared" ca="1" si="1"/>
        <v>8</v>
      </c>
      <c r="AT9" s="1" t="str">
        <f t="shared" ca="1" si="2"/>
        <v>$AP$2</v>
      </c>
      <c r="AU9" s="10" t="s">
        <v>68</v>
      </c>
      <c r="AY9" s="9"/>
      <c r="AZ9" s="9"/>
      <c r="BA9" s="9"/>
    </row>
    <row r="10" spans="1:53" ht="15.75" customHeight="1" thickBot="1" x14ac:dyDescent="0.25">
      <c r="B10" s="339" t="s">
        <v>0</v>
      </c>
      <c r="C10" s="340"/>
      <c r="D10" s="340"/>
      <c r="E10" s="340"/>
      <c r="F10" s="340"/>
      <c r="G10" s="340"/>
      <c r="H10" s="340"/>
      <c r="I10" s="340"/>
      <c r="J10" s="340"/>
      <c r="K10" s="340"/>
      <c r="L10" s="341"/>
      <c r="M10" s="397" t="s">
        <v>1</v>
      </c>
      <c r="N10" s="398"/>
      <c r="O10" s="398"/>
      <c r="P10" s="398"/>
      <c r="Q10" s="398"/>
      <c r="R10" s="398"/>
      <c r="S10" s="91"/>
      <c r="T10" s="92"/>
      <c r="AP10" s="78" t="s">
        <v>101</v>
      </c>
      <c r="AQ10" s="78" t="str">
        <f t="shared" si="3"/>
        <v>6</v>
      </c>
      <c r="AR10" s="79">
        <f t="shared" ca="1" si="0"/>
        <v>12</v>
      </c>
      <c r="AS10" s="80">
        <f t="shared" ca="1" si="1"/>
        <v>9</v>
      </c>
      <c r="AT10" s="1" t="str">
        <f t="shared" ca="1" si="2"/>
        <v>$AP$2</v>
      </c>
      <c r="AU10" s="10" t="s">
        <v>69</v>
      </c>
      <c r="AY10" s="9"/>
      <c r="AZ10" s="9"/>
      <c r="BA10" s="9"/>
    </row>
    <row r="11" spans="1:53" ht="13.5" thickBot="1" x14ac:dyDescent="0.25">
      <c r="B11" s="93"/>
      <c r="C11" s="93"/>
      <c r="D11" s="93"/>
      <c r="E11" s="93"/>
      <c r="F11" s="94"/>
      <c r="G11" s="95"/>
      <c r="H11" s="95"/>
      <c r="I11" s="95"/>
      <c r="J11" s="95"/>
      <c r="K11" s="95"/>
      <c r="L11" s="95"/>
      <c r="M11" s="94"/>
      <c r="N11" s="94"/>
      <c r="O11" s="94"/>
      <c r="P11" s="94"/>
      <c r="Q11" s="94"/>
      <c r="R11" s="96"/>
      <c r="S11" s="88"/>
      <c r="T11" s="86"/>
      <c r="AC11" s="392" t="s">
        <v>35</v>
      </c>
      <c r="AD11" s="392"/>
      <c r="AG11" s="6"/>
      <c r="AP11" s="78" t="s">
        <v>102</v>
      </c>
      <c r="AQ11" s="78" t="str">
        <f t="shared" si="3"/>
        <v>7</v>
      </c>
      <c r="AR11" s="79">
        <f t="shared" ca="1" si="0"/>
        <v>12</v>
      </c>
      <c r="AS11" s="80">
        <f t="shared" ca="1" si="1"/>
        <v>10</v>
      </c>
      <c r="AT11" s="1" t="str">
        <f t="shared" ca="1" si="2"/>
        <v>$AP$2</v>
      </c>
      <c r="AU11" s="10" t="s">
        <v>70</v>
      </c>
    </row>
    <row r="12" spans="1:53" s="17" customFormat="1" ht="76.5" customHeight="1" x14ac:dyDescent="0.2">
      <c r="A12" s="238"/>
      <c r="B12" s="405" t="s">
        <v>13</v>
      </c>
      <c r="C12" s="406"/>
      <c r="D12" s="406"/>
      <c r="E12" s="406"/>
      <c r="F12" s="407"/>
      <c r="G12" s="345" t="s">
        <v>14</v>
      </c>
      <c r="H12" s="346"/>
      <c r="I12" s="346"/>
      <c r="J12" s="346"/>
      <c r="K12" s="346"/>
      <c r="L12" s="347"/>
      <c r="M12" s="376" t="s">
        <v>80</v>
      </c>
      <c r="N12" s="377"/>
      <c r="O12" s="377"/>
      <c r="P12" s="377"/>
      <c r="Q12" s="97" t="s">
        <v>38</v>
      </c>
      <c r="R12" s="98" t="s">
        <v>84</v>
      </c>
      <c r="S12" s="99"/>
      <c r="AB12" s="100"/>
      <c r="AC12" s="355" t="str">
        <f>+Q12</f>
        <v>IZPLAČILO REDNE DELOVNE USPEŠNOSTI</v>
      </c>
      <c r="AD12" s="355" t="str">
        <f>+R12</f>
        <v>NAJVIŠJE MOŽNO IZPLAČILO REDNE LETNE DELOVNE USPEŠNOSTI</v>
      </c>
      <c r="AE12" s="390" t="s">
        <v>15</v>
      </c>
      <c r="AF12" s="390"/>
      <c r="AG12" s="391" t="s">
        <v>16</v>
      </c>
      <c r="AH12" s="391"/>
      <c r="AI12" s="355" t="s">
        <v>17</v>
      </c>
      <c r="AJ12" s="355" t="s">
        <v>18</v>
      </c>
      <c r="AK12" s="355" t="str">
        <f>+AD3</f>
        <v>OBRAČUNANA OSNOVNA PLAČA</v>
      </c>
      <c r="AL12" s="355" t="str">
        <f>+AD2</f>
        <v>OSNOVNA PLAČA</v>
      </c>
      <c r="AN12" s="6"/>
      <c r="AO12" s="6"/>
      <c r="AP12" s="78" t="s">
        <v>103</v>
      </c>
      <c r="AQ12" s="78" t="str">
        <f t="shared" si="3"/>
        <v>8</v>
      </c>
      <c r="AR12" s="79">
        <f t="shared" ca="1" si="0"/>
        <v>12</v>
      </c>
      <c r="AS12" s="80">
        <f t="shared" ca="1" si="1"/>
        <v>11</v>
      </c>
      <c r="AT12" s="1" t="str">
        <f t="shared" ca="1" si="2"/>
        <v>$AP$2</v>
      </c>
      <c r="AU12" s="10" t="s">
        <v>71</v>
      </c>
      <c r="AY12" s="6"/>
      <c r="AZ12" s="6"/>
      <c r="BA12" s="6"/>
    </row>
    <row r="13" spans="1:53" ht="12.75" customHeight="1" x14ac:dyDescent="0.2">
      <c r="A13" s="303" t="s">
        <v>130</v>
      </c>
      <c r="B13" s="351" t="s">
        <v>2</v>
      </c>
      <c r="C13" s="352"/>
      <c r="D13" s="335" t="s">
        <v>11</v>
      </c>
      <c r="E13" s="335" t="s">
        <v>12</v>
      </c>
      <c r="F13" s="337" t="s">
        <v>94</v>
      </c>
      <c r="G13" s="348" t="s">
        <v>39</v>
      </c>
      <c r="H13" s="349"/>
      <c r="I13" s="349"/>
      <c r="J13" s="349"/>
      <c r="K13" s="350"/>
      <c r="L13" s="370" t="s">
        <v>3</v>
      </c>
      <c r="M13" s="374" t="s">
        <v>79</v>
      </c>
      <c r="N13" s="305" t="s">
        <v>82</v>
      </c>
      <c r="O13" s="368" t="s">
        <v>81</v>
      </c>
      <c r="P13" s="305" t="s">
        <v>82</v>
      </c>
      <c r="Q13" s="393" t="s">
        <v>82</v>
      </c>
      <c r="R13" s="395" t="s">
        <v>82</v>
      </c>
      <c r="S13" s="167"/>
      <c r="T13" s="33"/>
      <c r="U13" s="33"/>
      <c r="V13" s="33"/>
      <c r="W13" s="33"/>
      <c r="X13" s="33"/>
      <c r="Y13" s="33"/>
      <c r="AC13" s="355"/>
      <c r="AD13" s="355"/>
      <c r="AE13" s="390"/>
      <c r="AF13" s="390"/>
      <c r="AG13" s="391"/>
      <c r="AH13" s="391"/>
      <c r="AI13" s="355"/>
      <c r="AJ13" s="355"/>
      <c r="AK13" s="355"/>
      <c r="AL13" s="355"/>
      <c r="AP13" s="78" t="s">
        <v>104</v>
      </c>
      <c r="AQ13" s="78" t="str">
        <f t="shared" si="3"/>
        <v>9</v>
      </c>
      <c r="AR13" s="79">
        <f t="shared" ca="1" si="0"/>
        <v>12</v>
      </c>
      <c r="AS13" s="80">
        <f t="shared" ca="1" si="1"/>
        <v>12</v>
      </c>
      <c r="AT13" s="1" t="str">
        <f t="shared" ca="1" si="2"/>
        <v>$AP$2</v>
      </c>
      <c r="AU13" s="10" t="s">
        <v>72</v>
      </c>
    </row>
    <row r="14" spans="1:53" ht="13.5" thickBot="1" x14ac:dyDescent="0.25">
      <c r="A14" s="304"/>
      <c r="B14" s="353"/>
      <c r="C14" s="354"/>
      <c r="D14" s="336"/>
      <c r="E14" s="336"/>
      <c r="F14" s="338"/>
      <c r="G14" s="101" t="s">
        <v>4</v>
      </c>
      <c r="H14" s="102" t="s">
        <v>5</v>
      </c>
      <c r="I14" s="103" t="s">
        <v>6</v>
      </c>
      <c r="J14" s="102" t="s">
        <v>22</v>
      </c>
      <c r="K14" s="104" t="s">
        <v>23</v>
      </c>
      <c r="L14" s="371"/>
      <c r="M14" s="375"/>
      <c r="N14" s="306"/>
      <c r="O14" s="369"/>
      <c r="P14" s="306"/>
      <c r="Q14" s="394"/>
      <c r="R14" s="396"/>
      <c r="S14" s="167"/>
      <c r="T14" s="33"/>
      <c r="U14" s="33"/>
      <c r="V14" s="33"/>
      <c r="W14" s="33"/>
      <c r="X14" s="33"/>
      <c r="Y14" s="33"/>
      <c r="AC14" s="355"/>
      <c r="AD14" s="355"/>
      <c r="AE14" s="390"/>
      <c r="AF14" s="390"/>
      <c r="AG14" s="391"/>
      <c r="AH14" s="391"/>
      <c r="AI14" s="355"/>
      <c r="AJ14" s="355"/>
      <c r="AK14" s="355"/>
      <c r="AL14" s="355"/>
      <c r="AP14" s="78" t="s">
        <v>117</v>
      </c>
      <c r="AQ14" s="78" t="str">
        <f t="shared" si="3"/>
        <v>10</v>
      </c>
      <c r="AR14" s="79">
        <f ca="1">MAX($AS$14:$AS$17)</f>
        <v>4</v>
      </c>
      <c r="AS14" s="80">
        <f t="shared" ca="1" si="1"/>
        <v>1</v>
      </c>
      <c r="AT14" s="1" t="str">
        <f ca="1">CELL("address",$AP$14)</f>
        <v>$AP$14</v>
      </c>
      <c r="AU14" s="10" t="s">
        <v>123</v>
      </c>
    </row>
    <row r="15" spans="1:53" s="29" customFormat="1" ht="13.5" customHeight="1" thickTop="1" x14ac:dyDescent="0.2">
      <c r="A15" s="159"/>
      <c r="B15" s="372">
        <v>1</v>
      </c>
      <c r="C15" s="373"/>
      <c r="D15" s="159">
        <v>2</v>
      </c>
      <c r="E15" s="241">
        <v>3</v>
      </c>
      <c r="F15" s="160">
        <v>4</v>
      </c>
      <c r="G15" s="105">
        <v>5</v>
      </c>
      <c r="H15" s="106">
        <v>6</v>
      </c>
      <c r="I15" s="107">
        <v>7</v>
      </c>
      <c r="J15" s="106">
        <v>8</v>
      </c>
      <c r="K15" s="108">
        <v>9</v>
      </c>
      <c r="L15" s="168" t="s">
        <v>32</v>
      </c>
      <c r="M15" s="169" t="s">
        <v>76</v>
      </c>
      <c r="N15" s="169"/>
      <c r="O15" s="170" t="s">
        <v>90</v>
      </c>
      <c r="P15" s="171" t="s">
        <v>91</v>
      </c>
      <c r="Q15" s="172" t="s">
        <v>92</v>
      </c>
      <c r="R15" s="173">
        <v>15</v>
      </c>
      <c r="S15" s="174"/>
      <c r="T15" s="37"/>
      <c r="U15" s="37"/>
      <c r="V15" s="37"/>
      <c r="W15" s="37"/>
      <c r="X15" s="37"/>
      <c r="Y15" s="37"/>
      <c r="AB15" s="109" t="s">
        <v>34</v>
      </c>
      <c r="AC15" s="110" t="str">
        <f>+Q13</f>
        <v>€</v>
      </c>
      <c r="AD15" s="110" t="str">
        <f>+R13</f>
        <v>€</v>
      </c>
      <c r="AE15" s="111" t="s">
        <v>19</v>
      </c>
      <c r="AF15" s="111" t="s">
        <v>20</v>
      </c>
      <c r="AG15" s="112" t="s">
        <v>19</v>
      </c>
      <c r="AH15" s="113" t="s">
        <v>20</v>
      </c>
      <c r="AI15" s="114" t="s">
        <v>20</v>
      </c>
      <c r="AJ15" s="115" t="s">
        <v>20</v>
      </c>
      <c r="AK15" s="110" t="s">
        <v>20</v>
      </c>
      <c r="AL15" s="110" t="s">
        <v>20</v>
      </c>
      <c r="AN15" s="6"/>
      <c r="AO15" s="6"/>
      <c r="AP15" s="78" t="s">
        <v>118</v>
      </c>
      <c r="AQ15" s="78" t="str">
        <f t="shared" si="3"/>
        <v>11-1</v>
      </c>
      <c r="AR15" s="79">
        <f ca="1">MAX($AS$14:$AS$17)</f>
        <v>4</v>
      </c>
      <c r="AS15" s="80">
        <f t="shared" ca="1" si="1"/>
        <v>2</v>
      </c>
      <c r="AT15" s="1" t="str">
        <f ca="1">CELL("address",$AP$14)</f>
        <v>$AP$14</v>
      </c>
      <c r="AU15" s="10" t="s">
        <v>124</v>
      </c>
    </row>
    <row r="16" spans="1:53" ht="27" customHeight="1" x14ac:dyDescent="0.2">
      <c r="A16" s="53">
        <f>'OSNOVNA PLAČA'!A10</f>
        <v>1</v>
      </c>
      <c r="B16" s="362" t="str">
        <f t="shared" ref="B16:B65" ca="1" si="4">IF(LEN(INDIRECT( "'" &amp; $AD$2 &amp; "'!B" &amp; TEXT($AB16-6,0)))&gt;0,INDIRECT( "'" &amp; $AD$2 &amp; "'!B" &amp; TEXT($AB16-6,0)),"")</f>
        <v>A1</v>
      </c>
      <c r="C16" s="362"/>
      <c r="D16" s="54" t="str">
        <f>+IF(LEN('OSNOVNA PLAČA'!C10)&gt;0,'OSNOVNA PLAČA'!C10,"")</f>
        <v>V</v>
      </c>
      <c r="E16" s="55">
        <f>+IF(LEN('OSNOVNA PLAČA'!D10)&gt;0,'OSNOVNA PLAČA'!D10,"")</f>
        <v>20</v>
      </c>
      <c r="F16" s="161">
        <f ca="1">IF(LEN(B16)&gt;0,'OBRAČUNANA OSNOVNA PLAČA'!O10,"")</f>
        <v>1000</v>
      </c>
      <c r="G16" s="57">
        <v>1</v>
      </c>
      <c r="H16" s="57"/>
      <c r="I16" s="57"/>
      <c r="J16" s="57">
        <v>1</v>
      </c>
      <c r="K16" s="57"/>
      <c r="L16" s="175">
        <f t="shared" ref="L16:L65" si="5">+G16+H16+I16+J16+K16</f>
        <v>2</v>
      </c>
      <c r="M16" s="176">
        <f ca="1">IF(LEN(B16)&gt;0,L16/5,"")</f>
        <v>0.4</v>
      </c>
      <c r="N16" s="176">
        <f ca="1">IF(LEN(B16)&gt;0,F16*M16,"")</f>
        <v>400</v>
      </c>
      <c r="O16" s="177">
        <f t="shared" ref="O16:O47" ca="1" si="6">IF(LEN(B16)&gt;0,M16*$P$67,"")</f>
        <v>0.10200000000000001</v>
      </c>
      <c r="P16" s="178">
        <f ca="1">IF(LEN(B16)&gt;0,F16*O16,"")</f>
        <v>102.00000000000001</v>
      </c>
      <c r="Q16" s="179">
        <f t="shared" ref="Q16:Q65" ca="1" si="7">MIN(P16,R16)</f>
        <v>102.00000000000001</v>
      </c>
      <c r="R16" s="179">
        <f ca="1">IF(LEN(B16)&gt;0,'10'!R16-'10'!Q16,"")</f>
        <v>1627.1626262626264</v>
      </c>
      <c r="S16" s="180"/>
      <c r="T16" s="33"/>
      <c r="U16" s="33"/>
      <c r="V16" s="33"/>
      <c r="W16" s="33"/>
      <c r="X16" s="33"/>
      <c r="Y16" s="33"/>
      <c r="AB16" s="272">
        <f>ROW()</f>
        <v>16</v>
      </c>
      <c r="AC16" s="116">
        <f t="shared" ref="AC16:AC65" ca="1" si="8">IF($AO$3=1,0,INDIRECT( "'" &amp; $AO$2 &amp; "'!P" &amp; TEXT($AB16,0)))</f>
        <v>0</v>
      </c>
      <c r="AD16" s="116">
        <f t="shared" ref="AD16:AD65" ca="1" si="9">IF($AO$3=1,(INDIRECT( "'" &amp; $AD$2 &amp; "'!F" &amp; TEXT($AB16-6,0))*2/12+INDIRECT( "'" &amp; $AD$2 &amp; "'!G" &amp; TEXT($AB16-6,0))*10/12)*2,INDIRECT( "'" &amp; $AO$2 &amp; "'!Q" &amp; TEXT($AB16,0)))</f>
        <v>2000</v>
      </c>
      <c r="AE16" s="117">
        <f t="shared" ref="AE16:AE47" ca="1" si="10">IF(AC16&gt;=AD16,"-",$L16/(5*MAX($M$71:$M$72)))</f>
        <v>0.4</v>
      </c>
      <c r="AF16" s="116">
        <f t="shared" ref="AF16:AF47" ca="1" si="11">IF(AC16&gt;=AD16,"-",$L16/(5*MAX($M$71:$M$72))*AK16)</f>
        <v>400</v>
      </c>
      <c r="AG16" s="117">
        <f t="shared" ref="AG16:AG47" ca="1" si="12">IF(AE16="-","-",AE16*$AF$67)</f>
        <v>9.4E-2</v>
      </c>
      <c r="AH16" s="116">
        <f t="shared" ref="AH16:AH47" ca="1" si="13">IF(AF16="-","-",AF16*$AF$67)</f>
        <v>94</v>
      </c>
      <c r="AI16" s="116">
        <f t="shared" ref="AI16:AI65" ca="1" si="14">IF(AG16="-",0,MIN(AH16,R16))</f>
        <v>94</v>
      </c>
      <c r="AJ16" s="118">
        <f t="shared" ref="AJ16:AJ65" ca="1" si="15">+AD16-AC16</f>
        <v>2000</v>
      </c>
      <c r="AK16" s="116">
        <f t="shared" ref="AK16:AK65" ca="1" si="16">SUM(OFFSET(INDIRECT( "'" &amp; $AD$3 &amp; "'!" &amp; $AI$3),ROW()-ROW(INDIRECT( "'" &amp; $AD$3 &amp; "'!" &amp; $AI$3))-$AI$4,COLUMN()-COLUMN(INDIRECT( "'" &amp; $AD$3 &amp; "'!" &amp; $AI$3))-$AI$6+(12/$AO$4)*($AO$3-1),1,12/$AO$4))</f>
        <v>1000</v>
      </c>
      <c r="AL16" s="116">
        <f t="shared" ref="AL16:AL65" ca="1" si="17">SUM(OFFSET(INDIRECT( "'" &amp; $AD$2 &amp; "'!" &amp; $AI$3),ROW()-ROW(INDIRECT( "'" &amp; $AD$2 &amp; "'!" &amp; $AI$3))-$AI$4,COLUMN()-COLUMN(INDIRECT( "'" &amp; $AD$2 &amp; "'!" &amp; $AI$3))-$AI$5+(12/$AO$4)*($AO$3-1),1,12/$AO$4))</f>
        <v>1200</v>
      </c>
      <c r="AP16" s="78" t="s">
        <v>119</v>
      </c>
      <c r="AQ16" s="78" t="str">
        <f t="shared" si="3"/>
        <v>2-4</v>
      </c>
      <c r="AR16" s="79">
        <f ca="1">MAX($AS$14:$AS$17)</f>
        <v>4</v>
      </c>
      <c r="AS16" s="80">
        <f t="shared" ca="1" si="1"/>
        <v>3</v>
      </c>
      <c r="AT16" s="1" t="str">
        <f ca="1">CELL("address",$AP$14)</f>
        <v>$AP$14</v>
      </c>
      <c r="AU16" s="10" t="s">
        <v>125</v>
      </c>
    </row>
    <row r="17" spans="1:47" ht="27" customHeight="1" x14ac:dyDescent="0.2">
      <c r="A17" s="53">
        <f>'OSNOVNA PLAČA'!A11</f>
        <v>2</v>
      </c>
      <c r="B17" s="362" t="str">
        <f t="shared" ca="1" si="4"/>
        <v>A2</v>
      </c>
      <c r="C17" s="362"/>
      <c r="D17" s="54" t="str">
        <f>+IF(LEN('OSNOVNA PLAČA'!C11)&gt;0,'OSNOVNA PLAČA'!C11,"")</f>
        <v>VII</v>
      </c>
      <c r="E17" s="55">
        <f>+IF(LEN('OSNOVNA PLAČA'!D11)&gt;0,'OSNOVNA PLAČA'!D11,"")</f>
        <v>40</v>
      </c>
      <c r="F17" s="161">
        <f ca="1">IF(LEN(B17)&gt;0,'OBRAČUNANA OSNOVNA PLAČA'!O11,"")</f>
        <v>2000</v>
      </c>
      <c r="G17" s="57"/>
      <c r="H17" s="57"/>
      <c r="I17" s="57"/>
      <c r="J17" s="57"/>
      <c r="K17" s="57"/>
      <c r="L17" s="175">
        <f t="shared" si="5"/>
        <v>0</v>
      </c>
      <c r="M17" s="176">
        <f t="shared" ref="M17:M65" ca="1" si="18">IF(LEN(B17)&gt;0,L17/5,"")</f>
        <v>0</v>
      </c>
      <c r="N17" s="176">
        <f ca="1">IF(LEN(B17)&gt;0,F17*M17,"")</f>
        <v>0</v>
      </c>
      <c r="O17" s="177">
        <f t="shared" ca="1" si="6"/>
        <v>0</v>
      </c>
      <c r="P17" s="178">
        <f t="shared" ref="P17:P65" ca="1" si="19">IF(LEN(B17)&gt;0,F17*O17,"")</f>
        <v>0</v>
      </c>
      <c r="Q17" s="179">
        <f t="shared" ca="1" si="7"/>
        <v>0</v>
      </c>
      <c r="R17" s="179">
        <f ca="1">IF(LEN(B17)&gt;0,'10'!R17-'10'!Q17,"")</f>
        <v>3517.7828282828286</v>
      </c>
      <c r="S17" s="180"/>
      <c r="T17" s="33"/>
      <c r="U17" s="33"/>
      <c r="V17" s="33"/>
      <c r="W17" s="33"/>
      <c r="X17" s="33"/>
      <c r="Y17" s="33"/>
      <c r="AB17" s="272">
        <f>ROW()</f>
        <v>17</v>
      </c>
      <c r="AC17" s="116">
        <f t="shared" ca="1" si="8"/>
        <v>0</v>
      </c>
      <c r="AD17" s="116">
        <f t="shared" ca="1" si="9"/>
        <v>3966.666666666667</v>
      </c>
      <c r="AE17" s="117">
        <f t="shared" ca="1" si="10"/>
        <v>0</v>
      </c>
      <c r="AF17" s="116">
        <f t="shared" ca="1" si="11"/>
        <v>0</v>
      </c>
      <c r="AG17" s="117">
        <f t="shared" ca="1" si="12"/>
        <v>0</v>
      </c>
      <c r="AH17" s="116">
        <f t="shared" ca="1" si="13"/>
        <v>0</v>
      </c>
      <c r="AI17" s="116">
        <f t="shared" ca="1" si="14"/>
        <v>0</v>
      </c>
      <c r="AJ17" s="118">
        <f t="shared" ca="1" si="15"/>
        <v>3966.666666666667</v>
      </c>
      <c r="AK17" s="116">
        <f t="shared" ca="1" si="16"/>
        <v>2000</v>
      </c>
      <c r="AL17" s="116">
        <f t="shared" ca="1" si="17"/>
        <v>2000</v>
      </c>
      <c r="AP17" s="78" t="s">
        <v>120</v>
      </c>
      <c r="AQ17" s="78" t="str">
        <f t="shared" si="3"/>
        <v>5-7</v>
      </c>
      <c r="AR17" s="79">
        <f ca="1">MAX($AS$14:$AS$17)</f>
        <v>4</v>
      </c>
      <c r="AS17" s="80">
        <f t="shared" ca="1" si="1"/>
        <v>4</v>
      </c>
      <c r="AT17" s="1" t="str">
        <f ca="1">CELL("address",$AP$14)</f>
        <v>$AP$14</v>
      </c>
      <c r="AU17" s="10" t="s">
        <v>126</v>
      </c>
    </row>
    <row r="18" spans="1:47" ht="27" customHeight="1" x14ac:dyDescent="0.2">
      <c r="A18" s="53">
        <f>'OSNOVNA PLAČA'!A12</f>
        <v>3</v>
      </c>
      <c r="B18" s="362" t="str">
        <f t="shared" ca="1" si="4"/>
        <v>A3</v>
      </c>
      <c r="C18" s="362"/>
      <c r="D18" s="54" t="str">
        <f>+IF(LEN('OSNOVNA PLAČA'!C12)&gt;0,'OSNOVNA PLAČA'!C12,"")</f>
        <v>VIII</v>
      </c>
      <c r="E18" s="55">
        <f>+IF(LEN('OSNOVNA PLAČA'!D12)&gt;0,'OSNOVNA PLAČA'!D12,"")</f>
        <v>48</v>
      </c>
      <c r="F18" s="161">
        <f ca="1">IF(LEN(B18)&gt;0,'OBRAČUNANA OSNOVNA PLAČA'!O12,"")</f>
        <v>0</v>
      </c>
      <c r="G18" s="57"/>
      <c r="H18" s="57"/>
      <c r="I18" s="57"/>
      <c r="J18" s="57"/>
      <c r="K18" s="57"/>
      <c r="L18" s="175">
        <f t="shared" si="5"/>
        <v>0</v>
      </c>
      <c r="M18" s="176">
        <f t="shared" ca="1" si="18"/>
        <v>0</v>
      </c>
      <c r="N18" s="176">
        <f t="shared" ref="N18:N65" ca="1" si="20">IF(LEN(B18)&gt;0,F18*M18,"")</f>
        <v>0</v>
      </c>
      <c r="O18" s="177">
        <f t="shared" ca="1" si="6"/>
        <v>0</v>
      </c>
      <c r="P18" s="178">
        <f t="shared" ca="1" si="19"/>
        <v>0</v>
      </c>
      <c r="Q18" s="179">
        <f t="shared" ca="1" si="7"/>
        <v>0</v>
      </c>
      <c r="R18" s="179">
        <f ca="1">IF(LEN(B18)&gt;0,'10'!R18-'10'!Q18,"")</f>
        <v>4877.0545454545454</v>
      </c>
      <c r="S18" s="180"/>
      <c r="T18" s="33"/>
      <c r="U18" s="33"/>
      <c r="V18" s="33"/>
      <c r="W18" s="33"/>
      <c r="X18" s="33"/>
      <c r="Y18" s="33"/>
      <c r="AB18" s="272">
        <f>ROW()</f>
        <v>18</v>
      </c>
      <c r="AC18" s="116">
        <f t="shared" ca="1" si="8"/>
        <v>0</v>
      </c>
      <c r="AD18" s="116">
        <f t="shared" ca="1" si="9"/>
        <v>833.33333333333337</v>
      </c>
      <c r="AE18" s="117">
        <f t="shared" ca="1" si="10"/>
        <v>0</v>
      </c>
      <c r="AF18" s="116">
        <f t="shared" ca="1" si="11"/>
        <v>0</v>
      </c>
      <c r="AG18" s="117">
        <f t="shared" ca="1" si="12"/>
        <v>0</v>
      </c>
      <c r="AH18" s="116">
        <f t="shared" ca="1" si="13"/>
        <v>0</v>
      </c>
      <c r="AI18" s="116">
        <f t="shared" ca="1" si="14"/>
        <v>0</v>
      </c>
      <c r="AJ18" s="118">
        <f t="shared" ca="1" si="15"/>
        <v>833.33333333333337</v>
      </c>
      <c r="AK18" s="116">
        <f t="shared" ca="1" si="16"/>
        <v>0</v>
      </c>
      <c r="AL18" s="116">
        <f t="shared" ca="1" si="17"/>
        <v>0</v>
      </c>
      <c r="AP18" s="78" t="s">
        <v>121</v>
      </c>
      <c r="AQ18" s="78" t="str">
        <f t="shared" si="3"/>
        <v>8-10</v>
      </c>
      <c r="AR18" s="79">
        <f ca="1">MAX($AS$18:$AS$19)</f>
        <v>2</v>
      </c>
      <c r="AS18" s="80">
        <f t="shared" ca="1" si="1"/>
        <v>1</v>
      </c>
      <c r="AT18" s="1" t="str">
        <f ca="1">CELL("address",$AP$18)</f>
        <v>$AP$18</v>
      </c>
      <c r="AU18" s="10" t="s">
        <v>127</v>
      </c>
    </row>
    <row r="19" spans="1:47" ht="27" customHeight="1" x14ac:dyDescent="0.2">
      <c r="A19" s="53">
        <f>'OSNOVNA PLAČA'!A13</f>
        <v>4</v>
      </c>
      <c r="B19" s="362" t="str">
        <f t="shared" ca="1" si="4"/>
        <v>A4</v>
      </c>
      <c r="C19" s="362"/>
      <c r="D19" s="54" t="str">
        <f>+IF(LEN('OSNOVNA PLAČA'!C13)&gt;0,'OSNOVNA PLAČA'!C13,"")</f>
        <v/>
      </c>
      <c r="E19" s="55" t="str">
        <f>+IF(LEN('OSNOVNA PLAČA'!D13)&gt;0,'OSNOVNA PLAČA'!D13,"")</f>
        <v/>
      </c>
      <c r="F19" s="161">
        <f ca="1">IF(LEN(B19)&gt;0,'OBRAČUNANA OSNOVNA PLAČA'!O13,"")</f>
        <v>0</v>
      </c>
      <c r="G19" s="57"/>
      <c r="H19" s="57"/>
      <c r="I19" s="57"/>
      <c r="J19" s="57"/>
      <c r="K19" s="57"/>
      <c r="L19" s="175">
        <f t="shared" si="5"/>
        <v>0</v>
      </c>
      <c r="M19" s="176">
        <f t="shared" ca="1" si="18"/>
        <v>0</v>
      </c>
      <c r="N19" s="176">
        <f t="shared" ca="1" si="20"/>
        <v>0</v>
      </c>
      <c r="O19" s="177">
        <f t="shared" ca="1" si="6"/>
        <v>0</v>
      </c>
      <c r="P19" s="178">
        <f t="shared" ca="1" si="19"/>
        <v>0</v>
      </c>
      <c r="Q19" s="179">
        <f t="shared" ca="1" si="7"/>
        <v>0</v>
      </c>
      <c r="R19" s="179">
        <f ca="1">IF(LEN(B19)&gt;0,'10'!R19-'10'!Q19,"")</f>
        <v>0</v>
      </c>
      <c r="S19" s="180"/>
      <c r="T19" s="33"/>
      <c r="U19" s="33"/>
      <c r="V19" s="33"/>
      <c r="W19" s="33"/>
      <c r="X19" s="33"/>
      <c r="Y19" s="33"/>
      <c r="AB19" s="272">
        <f>ROW()</f>
        <v>19</v>
      </c>
      <c r="AC19" s="116">
        <f t="shared" ca="1" si="8"/>
        <v>0</v>
      </c>
      <c r="AD19" s="116">
        <f t="shared" ca="1" si="9"/>
        <v>0</v>
      </c>
      <c r="AE19" s="117" t="str">
        <f t="shared" ca="1" si="10"/>
        <v>-</v>
      </c>
      <c r="AF19" s="116" t="str">
        <f t="shared" ca="1" si="11"/>
        <v>-</v>
      </c>
      <c r="AG19" s="117" t="str">
        <f t="shared" ca="1" si="12"/>
        <v>-</v>
      </c>
      <c r="AH19" s="116" t="str">
        <f t="shared" ca="1" si="13"/>
        <v>-</v>
      </c>
      <c r="AI19" s="116">
        <f t="shared" ca="1" si="14"/>
        <v>0</v>
      </c>
      <c r="AJ19" s="118">
        <f t="shared" ca="1" si="15"/>
        <v>0</v>
      </c>
      <c r="AK19" s="116">
        <f t="shared" ca="1" si="16"/>
        <v>0</v>
      </c>
      <c r="AL19" s="116">
        <f t="shared" ca="1" si="17"/>
        <v>0</v>
      </c>
      <c r="AP19" s="78" t="s">
        <v>122</v>
      </c>
      <c r="AQ19" s="78" t="str">
        <f t="shared" si="3"/>
        <v>11-4</v>
      </c>
      <c r="AR19" s="79">
        <f ca="1">MAX($AS$18:$AS$19)</f>
        <v>2</v>
      </c>
      <c r="AS19" s="80">
        <f t="shared" ca="1" si="1"/>
        <v>2</v>
      </c>
      <c r="AT19" s="1" t="str">
        <f ca="1">CELL("address",$AP$18)</f>
        <v>$AP$18</v>
      </c>
      <c r="AU19" s="10" t="s">
        <v>128</v>
      </c>
    </row>
    <row r="20" spans="1:47" ht="27" customHeight="1" x14ac:dyDescent="0.2">
      <c r="A20" s="53">
        <f>'OSNOVNA PLAČA'!A14</f>
        <v>5</v>
      </c>
      <c r="B20" s="362" t="str">
        <f t="shared" ca="1" si="4"/>
        <v>A5</v>
      </c>
      <c r="C20" s="362"/>
      <c r="D20" s="54" t="str">
        <f>+IF(LEN('OSNOVNA PLAČA'!C14)&gt;0,'OSNOVNA PLAČA'!C14,"")</f>
        <v/>
      </c>
      <c r="E20" s="55" t="str">
        <f>+IF(LEN('OSNOVNA PLAČA'!D14)&gt;0,'OSNOVNA PLAČA'!D14,"")</f>
        <v/>
      </c>
      <c r="F20" s="161">
        <f ca="1">IF(LEN(B20)&gt;0,'OBRAČUNANA OSNOVNA PLAČA'!O14,"")</f>
        <v>0</v>
      </c>
      <c r="G20" s="57"/>
      <c r="H20" s="57"/>
      <c r="I20" s="57"/>
      <c r="J20" s="57"/>
      <c r="K20" s="57"/>
      <c r="L20" s="175">
        <f t="shared" si="5"/>
        <v>0</v>
      </c>
      <c r="M20" s="176">
        <f t="shared" ca="1" si="18"/>
        <v>0</v>
      </c>
      <c r="N20" s="176">
        <f t="shared" ca="1" si="20"/>
        <v>0</v>
      </c>
      <c r="O20" s="177">
        <f t="shared" ca="1" si="6"/>
        <v>0</v>
      </c>
      <c r="P20" s="178">
        <f t="shared" ca="1" si="19"/>
        <v>0</v>
      </c>
      <c r="Q20" s="179">
        <f t="shared" ca="1" si="7"/>
        <v>0</v>
      </c>
      <c r="R20" s="179">
        <f ca="1">IF(LEN(B20)&gt;0,'10'!R20-'10'!Q20,"")</f>
        <v>0</v>
      </c>
      <c r="S20" s="180"/>
      <c r="T20" s="33"/>
      <c r="U20" s="33"/>
      <c r="V20" s="33"/>
      <c r="W20" s="33"/>
      <c r="X20" s="33"/>
      <c r="Y20" s="33"/>
      <c r="AB20" s="272">
        <f>ROW()</f>
        <v>20</v>
      </c>
      <c r="AC20" s="116">
        <f t="shared" ca="1" si="8"/>
        <v>0</v>
      </c>
      <c r="AD20" s="116">
        <f t="shared" ca="1" si="9"/>
        <v>0</v>
      </c>
      <c r="AE20" s="117" t="str">
        <f t="shared" ca="1" si="10"/>
        <v>-</v>
      </c>
      <c r="AF20" s="116" t="str">
        <f t="shared" ca="1" si="11"/>
        <v>-</v>
      </c>
      <c r="AG20" s="117" t="str">
        <f t="shared" ca="1" si="12"/>
        <v>-</v>
      </c>
      <c r="AH20" s="116" t="str">
        <f t="shared" ca="1" si="13"/>
        <v>-</v>
      </c>
      <c r="AI20" s="116">
        <f t="shared" ca="1" si="14"/>
        <v>0</v>
      </c>
      <c r="AJ20" s="118">
        <f t="shared" ca="1" si="15"/>
        <v>0</v>
      </c>
      <c r="AK20" s="116">
        <f t="shared" ca="1" si="16"/>
        <v>0</v>
      </c>
      <c r="AL20" s="116">
        <f t="shared" ca="1" si="17"/>
        <v>0</v>
      </c>
    </row>
    <row r="21" spans="1:47" ht="27" customHeight="1" x14ac:dyDescent="0.2">
      <c r="A21" s="53">
        <f>'OSNOVNA PLAČA'!A15</f>
        <v>6</v>
      </c>
      <c r="B21" s="362" t="str">
        <f t="shared" ca="1" si="4"/>
        <v>A6</v>
      </c>
      <c r="C21" s="362"/>
      <c r="D21" s="54" t="str">
        <f>+IF(LEN('OSNOVNA PLAČA'!C15)&gt;0,'OSNOVNA PLAČA'!C15,"")</f>
        <v/>
      </c>
      <c r="E21" s="55" t="str">
        <f>+IF(LEN('OSNOVNA PLAČA'!D15)&gt;0,'OSNOVNA PLAČA'!D15,"")</f>
        <v/>
      </c>
      <c r="F21" s="161">
        <f ca="1">IF(LEN(B21)&gt;0,'OBRAČUNANA OSNOVNA PLAČA'!O15,"")</f>
        <v>0</v>
      </c>
      <c r="G21" s="57"/>
      <c r="H21" s="57"/>
      <c r="I21" s="57"/>
      <c r="J21" s="57"/>
      <c r="K21" s="57"/>
      <c r="L21" s="175">
        <f t="shared" si="5"/>
        <v>0</v>
      </c>
      <c r="M21" s="176">
        <f t="shared" ca="1" si="18"/>
        <v>0</v>
      </c>
      <c r="N21" s="176">
        <f t="shared" ca="1" si="20"/>
        <v>0</v>
      </c>
      <c r="O21" s="177">
        <f t="shared" ca="1" si="6"/>
        <v>0</v>
      </c>
      <c r="P21" s="178">
        <f t="shared" ca="1" si="19"/>
        <v>0</v>
      </c>
      <c r="Q21" s="179">
        <f t="shared" ca="1" si="7"/>
        <v>0</v>
      </c>
      <c r="R21" s="179">
        <f ca="1">IF(LEN(B21)&gt;0,'10'!R21-'10'!Q21,"")</f>
        <v>0</v>
      </c>
      <c r="S21" s="180"/>
      <c r="T21" s="33"/>
      <c r="U21" s="33"/>
      <c r="V21" s="33"/>
      <c r="W21" s="33"/>
      <c r="X21" s="33"/>
      <c r="Y21" s="33"/>
      <c r="AB21" s="272">
        <f>ROW()</f>
        <v>21</v>
      </c>
      <c r="AC21" s="116">
        <f t="shared" ca="1" si="8"/>
        <v>0</v>
      </c>
      <c r="AD21" s="116">
        <f t="shared" ca="1" si="9"/>
        <v>0</v>
      </c>
      <c r="AE21" s="117" t="str">
        <f t="shared" ca="1" si="10"/>
        <v>-</v>
      </c>
      <c r="AF21" s="116" t="str">
        <f t="shared" ca="1" si="11"/>
        <v>-</v>
      </c>
      <c r="AG21" s="117" t="str">
        <f t="shared" ca="1" si="12"/>
        <v>-</v>
      </c>
      <c r="AH21" s="116" t="str">
        <f t="shared" ca="1" si="13"/>
        <v>-</v>
      </c>
      <c r="AI21" s="116">
        <f t="shared" ca="1" si="14"/>
        <v>0</v>
      </c>
      <c r="AJ21" s="118">
        <f t="shared" ca="1" si="15"/>
        <v>0</v>
      </c>
      <c r="AK21" s="116">
        <f t="shared" ca="1" si="16"/>
        <v>0</v>
      </c>
      <c r="AL21" s="116">
        <f t="shared" ca="1" si="17"/>
        <v>0</v>
      </c>
    </row>
    <row r="22" spans="1:47" ht="27" customHeight="1" x14ac:dyDescent="0.2">
      <c r="A22" s="53">
        <f>'OSNOVNA PLAČA'!A16</f>
        <v>7</v>
      </c>
      <c r="B22" s="362" t="str">
        <f t="shared" ca="1" si="4"/>
        <v>A7</v>
      </c>
      <c r="C22" s="362"/>
      <c r="D22" s="54" t="str">
        <f>+IF(LEN('OSNOVNA PLAČA'!C16)&gt;0,'OSNOVNA PLAČA'!C16,"")</f>
        <v>IV</v>
      </c>
      <c r="E22" s="55">
        <f>+IF(LEN('OSNOVNA PLAČA'!D16)&gt;0,'OSNOVNA PLAČA'!D16,"")</f>
        <v>34</v>
      </c>
      <c r="F22" s="161">
        <f ca="1">IF(LEN(B22)&gt;0,'OBRAČUNANA OSNOVNA PLAČA'!O16,"")</f>
        <v>0</v>
      </c>
      <c r="G22" s="57"/>
      <c r="H22" s="57"/>
      <c r="I22" s="57"/>
      <c r="J22" s="57"/>
      <c r="K22" s="57"/>
      <c r="L22" s="175">
        <f t="shared" si="5"/>
        <v>0</v>
      </c>
      <c r="M22" s="176">
        <f t="shared" ca="1" si="18"/>
        <v>0</v>
      </c>
      <c r="N22" s="176">
        <f t="shared" ca="1" si="20"/>
        <v>0</v>
      </c>
      <c r="O22" s="177">
        <f t="shared" ca="1" si="6"/>
        <v>0</v>
      </c>
      <c r="P22" s="178">
        <f t="shared" ca="1" si="19"/>
        <v>0</v>
      </c>
      <c r="Q22" s="179">
        <f t="shared" ca="1" si="7"/>
        <v>0</v>
      </c>
      <c r="R22" s="179">
        <f ca="1">IF(LEN(B22)&gt;0,'10'!R22-'10'!Q22,"")</f>
        <v>3000</v>
      </c>
      <c r="S22" s="180"/>
      <c r="T22" s="33"/>
      <c r="U22" s="33"/>
      <c r="V22" s="33"/>
      <c r="W22" s="33"/>
      <c r="X22" s="33"/>
      <c r="Y22" s="33"/>
      <c r="AB22" s="272">
        <f>ROW()</f>
        <v>22</v>
      </c>
      <c r="AC22" s="116">
        <f t="shared" ca="1" si="8"/>
        <v>0</v>
      </c>
      <c r="AD22" s="116">
        <f t="shared" ca="1" si="9"/>
        <v>2500</v>
      </c>
      <c r="AE22" s="117">
        <f t="shared" ca="1" si="10"/>
        <v>0</v>
      </c>
      <c r="AF22" s="116">
        <f t="shared" ca="1" si="11"/>
        <v>0</v>
      </c>
      <c r="AG22" s="117">
        <f t="shared" ca="1" si="12"/>
        <v>0</v>
      </c>
      <c r="AH22" s="116">
        <f t="shared" ca="1" si="13"/>
        <v>0</v>
      </c>
      <c r="AI22" s="116">
        <f t="shared" ca="1" si="14"/>
        <v>0</v>
      </c>
      <c r="AJ22" s="118">
        <f t="shared" ca="1" si="15"/>
        <v>2500</v>
      </c>
      <c r="AK22" s="116">
        <f t="shared" ca="1" si="16"/>
        <v>0</v>
      </c>
      <c r="AL22" s="116">
        <f t="shared" ca="1" si="17"/>
        <v>1500</v>
      </c>
    </row>
    <row r="23" spans="1:47" ht="27" customHeight="1" x14ac:dyDescent="0.2">
      <c r="A23" s="53">
        <f>'OSNOVNA PLAČA'!A17</f>
        <v>8</v>
      </c>
      <c r="B23" s="362" t="str">
        <f t="shared" ca="1" si="4"/>
        <v>A8</v>
      </c>
      <c r="C23" s="362"/>
      <c r="D23" s="54" t="str">
        <f>+IF(LEN('OSNOVNA PLAČA'!C17)&gt;0,'OSNOVNA PLAČA'!C17,"")</f>
        <v/>
      </c>
      <c r="E23" s="55" t="str">
        <f>+IF(LEN('OSNOVNA PLAČA'!D17)&gt;0,'OSNOVNA PLAČA'!D17,"")</f>
        <v/>
      </c>
      <c r="F23" s="161">
        <f ca="1">IF(LEN(B23)&gt;0,'OBRAČUNANA OSNOVNA PLAČA'!O17,"")</f>
        <v>0</v>
      </c>
      <c r="G23" s="57"/>
      <c r="H23" s="57"/>
      <c r="I23" s="57"/>
      <c r="J23" s="57"/>
      <c r="K23" s="57"/>
      <c r="L23" s="175">
        <f t="shared" si="5"/>
        <v>0</v>
      </c>
      <c r="M23" s="176">
        <f t="shared" ca="1" si="18"/>
        <v>0</v>
      </c>
      <c r="N23" s="176">
        <f t="shared" ca="1" si="20"/>
        <v>0</v>
      </c>
      <c r="O23" s="177">
        <f t="shared" ca="1" si="6"/>
        <v>0</v>
      </c>
      <c r="P23" s="178">
        <f t="shared" ca="1" si="19"/>
        <v>0</v>
      </c>
      <c r="Q23" s="179">
        <f t="shared" ca="1" si="7"/>
        <v>0</v>
      </c>
      <c r="R23" s="179">
        <f ca="1">IF(LEN(B23)&gt;0,'10'!R23-'10'!Q23,"")</f>
        <v>0</v>
      </c>
      <c r="S23" s="180"/>
      <c r="T23" s="33"/>
      <c r="U23" s="33"/>
      <c r="V23" s="33"/>
      <c r="W23" s="33"/>
      <c r="X23" s="33"/>
      <c r="Y23" s="33"/>
      <c r="AB23" s="272">
        <f>ROW()</f>
        <v>23</v>
      </c>
      <c r="AC23" s="116">
        <f t="shared" ca="1" si="8"/>
        <v>0</v>
      </c>
      <c r="AD23" s="116">
        <f t="shared" ca="1" si="9"/>
        <v>0</v>
      </c>
      <c r="AE23" s="117" t="str">
        <f t="shared" ca="1" si="10"/>
        <v>-</v>
      </c>
      <c r="AF23" s="116" t="str">
        <f t="shared" ca="1" si="11"/>
        <v>-</v>
      </c>
      <c r="AG23" s="117" t="str">
        <f t="shared" ca="1" si="12"/>
        <v>-</v>
      </c>
      <c r="AH23" s="116" t="str">
        <f t="shared" ca="1" si="13"/>
        <v>-</v>
      </c>
      <c r="AI23" s="116">
        <f t="shared" ca="1" si="14"/>
        <v>0</v>
      </c>
      <c r="AJ23" s="118">
        <f t="shared" ca="1" si="15"/>
        <v>0</v>
      </c>
      <c r="AK23" s="116">
        <f t="shared" ca="1" si="16"/>
        <v>0</v>
      </c>
      <c r="AL23" s="116">
        <f t="shared" ca="1" si="17"/>
        <v>0</v>
      </c>
    </row>
    <row r="24" spans="1:47" ht="27" customHeight="1" x14ac:dyDescent="0.2">
      <c r="A24" s="53">
        <f>'OSNOVNA PLAČA'!A18</f>
        <v>9</v>
      </c>
      <c r="B24" s="362" t="str">
        <f t="shared" ca="1" si="4"/>
        <v>A9</v>
      </c>
      <c r="C24" s="362"/>
      <c r="D24" s="54" t="str">
        <f>+IF(LEN('OSNOVNA PLAČA'!C18)&gt;0,'OSNOVNA PLAČA'!C18,"")</f>
        <v/>
      </c>
      <c r="E24" s="55" t="str">
        <f>+IF(LEN('OSNOVNA PLAČA'!D18)&gt;0,'OSNOVNA PLAČA'!D18,"")</f>
        <v/>
      </c>
      <c r="F24" s="161">
        <f ca="1">IF(LEN(B24)&gt;0,'OBRAČUNANA OSNOVNA PLAČA'!O18,"")</f>
        <v>0</v>
      </c>
      <c r="G24" s="57"/>
      <c r="H24" s="57"/>
      <c r="I24" s="57"/>
      <c r="J24" s="57"/>
      <c r="K24" s="57"/>
      <c r="L24" s="175">
        <f t="shared" si="5"/>
        <v>0</v>
      </c>
      <c r="M24" s="176">
        <f t="shared" ca="1" si="18"/>
        <v>0</v>
      </c>
      <c r="N24" s="176">
        <f t="shared" ca="1" si="20"/>
        <v>0</v>
      </c>
      <c r="O24" s="177">
        <f t="shared" ca="1" si="6"/>
        <v>0</v>
      </c>
      <c r="P24" s="178">
        <f t="shared" ca="1" si="19"/>
        <v>0</v>
      </c>
      <c r="Q24" s="179">
        <f t="shared" ca="1" si="7"/>
        <v>0</v>
      </c>
      <c r="R24" s="179">
        <f ca="1">IF(LEN(B24)&gt;0,'10'!R24-'10'!Q24,"")</f>
        <v>0</v>
      </c>
      <c r="S24" s="180"/>
      <c r="T24" s="33"/>
      <c r="U24" s="33"/>
      <c r="V24" s="33"/>
      <c r="W24" s="33"/>
      <c r="X24" s="33"/>
      <c r="Y24" s="33"/>
      <c r="AB24" s="272">
        <f>ROW()</f>
        <v>24</v>
      </c>
      <c r="AC24" s="116">
        <f t="shared" ca="1" si="8"/>
        <v>0</v>
      </c>
      <c r="AD24" s="116">
        <f t="shared" ca="1" si="9"/>
        <v>0</v>
      </c>
      <c r="AE24" s="117" t="str">
        <f t="shared" ca="1" si="10"/>
        <v>-</v>
      </c>
      <c r="AF24" s="116" t="str">
        <f t="shared" ca="1" si="11"/>
        <v>-</v>
      </c>
      <c r="AG24" s="117" t="str">
        <f t="shared" ca="1" si="12"/>
        <v>-</v>
      </c>
      <c r="AH24" s="116" t="str">
        <f t="shared" ca="1" si="13"/>
        <v>-</v>
      </c>
      <c r="AI24" s="116">
        <f t="shared" ca="1" si="14"/>
        <v>0</v>
      </c>
      <c r="AJ24" s="118">
        <f t="shared" ca="1" si="15"/>
        <v>0</v>
      </c>
      <c r="AK24" s="116">
        <f t="shared" ca="1" si="16"/>
        <v>0</v>
      </c>
      <c r="AL24" s="116">
        <f t="shared" ca="1" si="17"/>
        <v>0</v>
      </c>
    </row>
    <row r="25" spans="1:47" ht="27" customHeight="1" x14ac:dyDescent="0.2">
      <c r="A25" s="53">
        <f>'OSNOVNA PLAČA'!A19</f>
        <v>10</v>
      </c>
      <c r="B25" s="362" t="str">
        <f t="shared" ca="1" si="4"/>
        <v>A10</v>
      </c>
      <c r="C25" s="362"/>
      <c r="D25" s="54" t="str">
        <f>+IF(LEN('OSNOVNA PLAČA'!C19)&gt;0,'OSNOVNA PLAČA'!C19,"")</f>
        <v/>
      </c>
      <c r="E25" s="55" t="str">
        <f>+IF(LEN('OSNOVNA PLAČA'!D19)&gt;0,'OSNOVNA PLAČA'!D19,"")</f>
        <v/>
      </c>
      <c r="F25" s="161">
        <f ca="1">IF(LEN(B25)&gt;0,'OBRAČUNANA OSNOVNA PLAČA'!O19,"")</f>
        <v>0</v>
      </c>
      <c r="G25" s="57"/>
      <c r="H25" s="57"/>
      <c r="I25" s="57"/>
      <c r="J25" s="57"/>
      <c r="K25" s="57"/>
      <c r="L25" s="175">
        <f t="shared" si="5"/>
        <v>0</v>
      </c>
      <c r="M25" s="176">
        <f t="shared" ca="1" si="18"/>
        <v>0</v>
      </c>
      <c r="N25" s="176">
        <f t="shared" ca="1" si="20"/>
        <v>0</v>
      </c>
      <c r="O25" s="177">
        <f t="shared" ca="1" si="6"/>
        <v>0</v>
      </c>
      <c r="P25" s="178">
        <f t="shared" ca="1" si="19"/>
        <v>0</v>
      </c>
      <c r="Q25" s="179">
        <f t="shared" ca="1" si="7"/>
        <v>0</v>
      </c>
      <c r="R25" s="179">
        <f ca="1">IF(LEN(B25)&gt;0,'10'!R25-'10'!Q25,"")</f>
        <v>0</v>
      </c>
      <c r="S25" s="180"/>
      <c r="T25" s="33"/>
      <c r="U25" s="33"/>
      <c r="V25" s="33"/>
      <c r="W25" s="33"/>
      <c r="X25" s="33"/>
      <c r="Y25" s="33"/>
      <c r="AB25" s="272">
        <f>ROW()</f>
        <v>25</v>
      </c>
      <c r="AC25" s="116">
        <f t="shared" ca="1" si="8"/>
        <v>0</v>
      </c>
      <c r="AD25" s="116">
        <f t="shared" ca="1" si="9"/>
        <v>0</v>
      </c>
      <c r="AE25" s="117" t="str">
        <f t="shared" ca="1" si="10"/>
        <v>-</v>
      </c>
      <c r="AF25" s="116" t="str">
        <f t="shared" ca="1" si="11"/>
        <v>-</v>
      </c>
      <c r="AG25" s="117" t="str">
        <f t="shared" ca="1" si="12"/>
        <v>-</v>
      </c>
      <c r="AH25" s="116" t="str">
        <f t="shared" ca="1" si="13"/>
        <v>-</v>
      </c>
      <c r="AI25" s="116">
        <f t="shared" ca="1" si="14"/>
        <v>0</v>
      </c>
      <c r="AJ25" s="118">
        <f t="shared" ca="1" si="15"/>
        <v>0</v>
      </c>
      <c r="AK25" s="116">
        <f t="shared" ca="1" si="16"/>
        <v>0</v>
      </c>
      <c r="AL25" s="116">
        <f t="shared" ca="1" si="17"/>
        <v>0</v>
      </c>
    </row>
    <row r="26" spans="1:47" ht="27" customHeight="1" x14ac:dyDescent="0.2">
      <c r="A26" s="53">
        <f>'OSNOVNA PLAČA'!A20</f>
        <v>11</v>
      </c>
      <c r="B26" s="362" t="str">
        <f t="shared" ca="1" si="4"/>
        <v>A11</v>
      </c>
      <c r="C26" s="362"/>
      <c r="D26" s="54" t="str">
        <f>+IF(LEN('OSNOVNA PLAČA'!C20)&gt;0,'OSNOVNA PLAČA'!C20,"")</f>
        <v/>
      </c>
      <c r="E26" s="55" t="str">
        <f>+IF(LEN('OSNOVNA PLAČA'!D20)&gt;0,'OSNOVNA PLAČA'!D20,"")</f>
        <v/>
      </c>
      <c r="F26" s="161">
        <f ca="1">IF(LEN(B26)&gt;0,'OBRAČUNANA OSNOVNA PLAČA'!O20,"")</f>
        <v>0</v>
      </c>
      <c r="G26" s="57"/>
      <c r="H26" s="57"/>
      <c r="I26" s="57"/>
      <c r="J26" s="57"/>
      <c r="K26" s="57"/>
      <c r="L26" s="175">
        <f t="shared" si="5"/>
        <v>0</v>
      </c>
      <c r="M26" s="176">
        <f t="shared" ca="1" si="18"/>
        <v>0</v>
      </c>
      <c r="N26" s="176">
        <f t="shared" ca="1" si="20"/>
        <v>0</v>
      </c>
      <c r="O26" s="177">
        <f t="shared" ca="1" si="6"/>
        <v>0</v>
      </c>
      <c r="P26" s="178">
        <f t="shared" ca="1" si="19"/>
        <v>0</v>
      </c>
      <c r="Q26" s="179">
        <f t="shared" ca="1" si="7"/>
        <v>0</v>
      </c>
      <c r="R26" s="179">
        <f ca="1">IF(LEN(B26)&gt;0,'10'!R26-'10'!Q26,"")</f>
        <v>0</v>
      </c>
      <c r="S26" s="180"/>
      <c r="T26" s="33"/>
      <c r="U26" s="33"/>
      <c r="V26" s="33"/>
      <c r="W26" s="33"/>
      <c r="X26" s="33"/>
      <c r="Y26" s="33"/>
      <c r="AB26" s="272">
        <f>ROW()</f>
        <v>26</v>
      </c>
      <c r="AC26" s="116">
        <f t="shared" ca="1" si="8"/>
        <v>0</v>
      </c>
      <c r="AD26" s="116">
        <f t="shared" ca="1" si="9"/>
        <v>0</v>
      </c>
      <c r="AE26" s="117" t="str">
        <f t="shared" ca="1" si="10"/>
        <v>-</v>
      </c>
      <c r="AF26" s="116" t="str">
        <f t="shared" ca="1" si="11"/>
        <v>-</v>
      </c>
      <c r="AG26" s="117" t="str">
        <f t="shared" ca="1" si="12"/>
        <v>-</v>
      </c>
      <c r="AH26" s="116" t="str">
        <f t="shared" ca="1" si="13"/>
        <v>-</v>
      </c>
      <c r="AI26" s="116">
        <f t="shared" ca="1" si="14"/>
        <v>0</v>
      </c>
      <c r="AJ26" s="118">
        <f t="shared" ca="1" si="15"/>
        <v>0</v>
      </c>
      <c r="AK26" s="116">
        <f t="shared" ca="1" si="16"/>
        <v>0</v>
      </c>
      <c r="AL26" s="116">
        <f t="shared" ca="1" si="17"/>
        <v>0</v>
      </c>
    </row>
    <row r="27" spans="1:47" ht="27" customHeight="1" x14ac:dyDescent="0.2">
      <c r="A27" s="53">
        <f>'OSNOVNA PLAČA'!A21</f>
        <v>12</v>
      </c>
      <c r="B27" s="362" t="str">
        <f t="shared" ca="1" si="4"/>
        <v>A12</v>
      </c>
      <c r="C27" s="362"/>
      <c r="D27" s="54" t="str">
        <f>+IF(LEN('OSNOVNA PLAČA'!C21)&gt;0,'OSNOVNA PLAČA'!C21,"")</f>
        <v/>
      </c>
      <c r="E27" s="55" t="str">
        <f>+IF(LEN('OSNOVNA PLAČA'!D21)&gt;0,'OSNOVNA PLAČA'!D21,"")</f>
        <v/>
      </c>
      <c r="F27" s="161">
        <f ca="1">IF(LEN(B27)&gt;0,'OBRAČUNANA OSNOVNA PLAČA'!O21,"")</f>
        <v>0</v>
      </c>
      <c r="G27" s="57"/>
      <c r="H27" s="57"/>
      <c r="I27" s="57"/>
      <c r="J27" s="57"/>
      <c r="K27" s="57"/>
      <c r="L27" s="175">
        <f t="shared" si="5"/>
        <v>0</v>
      </c>
      <c r="M27" s="176">
        <f t="shared" ca="1" si="18"/>
        <v>0</v>
      </c>
      <c r="N27" s="176">
        <f t="shared" ca="1" si="20"/>
        <v>0</v>
      </c>
      <c r="O27" s="177">
        <f t="shared" ca="1" si="6"/>
        <v>0</v>
      </c>
      <c r="P27" s="178">
        <f t="shared" ca="1" si="19"/>
        <v>0</v>
      </c>
      <c r="Q27" s="179">
        <f t="shared" ca="1" si="7"/>
        <v>0</v>
      </c>
      <c r="R27" s="179">
        <f ca="1">IF(LEN(B27)&gt;0,'10'!R27-'10'!Q27,"")</f>
        <v>0</v>
      </c>
      <c r="S27" s="180"/>
      <c r="T27" s="33"/>
      <c r="U27" s="33"/>
      <c r="V27" s="33"/>
      <c r="W27" s="33"/>
      <c r="X27" s="33"/>
      <c r="Y27" s="33"/>
      <c r="AB27" s="272">
        <f>ROW()</f>
        <v>27</v>
      </c>
      <c r="AC27" s="116">
        <f t="shared" ca="1" si="8"/>
        <v>0</v>
      </c>
      <c r="AD27" s="116">
        <f t="shared" ca="1" si="9"/>
        <v>0</v>
      </c>
      <c r="AE27" s="117" t="str">
        <f t="shared" ca="1" si="10"/>
        <v>-</v>
      </c>
      <c r="AF27" s="116" t="str">
        <f t="shared" ca="1" si="11"/>
        <v>-</v>
      </c>
      <c r="AG27" s="117" t="str">
        <f t="shared" ca="1" si="12"/>
        <v>-</v>
      </c>
      <c r="AH27" s="116" t="str">
        <f t="shared" ca="1" si="13"/>
        <v>-</v>
      </c>
      <c r="AI27" s="116">
        <f t="shared" ca="1" si="14"/>
        <v>0</v>
      </c>
      <c r="AJ27" s="118">
        <f t="shared" ca="1" si="15"/>
        <v>0</v>
      </c>
      <c r="AK27" s="116">
        <f t="shared" ca="1" si="16"/>
        <v>0</v>
      </c>
      <c r="AL27" s="116">
        <f t="shared" ca="1" si="17"/>
        <v>0</v>
      </c>
    </row>
    <row r="28" spans="1:47" ht="27" customHeight="1" x14ac:dyDescent="0.2">
      <c r="A28" s="53">
        <f>'OSNOVNA PLAČA'!A22</f>
        <v>13</v>
      </c>
      <c r="B28" s="362" t="str">
        <f t="shared" ca="1" si="4"/>
        <v>A13</v>
      </c>
      <c r="C28" s="362"/>
      <c r="D28" s="54" t="str">
        <f>+IF(LEN('OSNOVNA PLAČA'!C22)&gt;0,'OSNOVNA PLAČA'!C22,"")</f>
        <v/>
      </c>
      <c r="E28" s="55" t="str">
        <f>+IF(LEN('OSNOVNA PLAČA'!D22)&gt;0,'OSNOVNA PLAČA'!D22,"")</f>
        <v/>
      </c>
      <c r="F28" s="161">
        <f ca="1">IF(LEN(B28)&gt;0,'OBRAČUNANA OSNOVNA PLAČA'!O22,"")</f>
        <v>0</v>
      </c>
      <c r="G28" s="57"/>
      <c r="H28" s="57"/>
      <c r="I28" s="57"/>
      <c r="J28" s="57"/>
      <c r="K28" s="57"/>
      <c r="L28" s="175">
        <f t="shared" si="5"/>
        <v>0</v>
      </c>
      <c r="M28" s="176">
        <f t="shared" ca="1" si="18"/>
        <v>0</v>
      </c>
      <c r="N28" s="176">
        <f t="shared" ca="1" si="20"/>
        <v>0</v>
      </c>
      <c r="O28" s="177">
        <f t="shared" ca="1" si="6"/>
        <v>0</v>
      </c>
      <c r="P28" s="178">
        <f t="shared" ca="1" si="19"/>
        <v>0</v>
      </c>
      <c r="Q28" s="179">
        <f t="shared" ca="1" si="7"/>
        <v>0</v>
      </c>
      <c r="R28" s="179">
        <f ca="1">IF(LEN(B28)&gt;0,'10'!R28-'10'!Q28,"")</f>
        <v>0</v>
      </c>
      <c r="S28" s="180"/>
      <c r="T28" s="33"/>
      <c r="U28" s="33"/>
      <c r="V28" s="33"/>
      <c r="W28" s="33"/>
      <c r="X28" s="33"/>
      <c r="Y28" s="33"/>
      <c r="AB28" s="272">
        <f>ROW()</f>
        <v>28</v>
      </c>
      <c r="AC28" s="116">
        <f t="shared" ca="1" si="8"/>
        <v>0</v>
      </c>
      <c r="AD28" s="116">
        <f t="shared" ca="1" si="9"/>
        <v>0</v>
      </c>
      <c r="AE28" s="117" t="str">
        <f t="shared" ca="1" si="10"/>
        <v>-</v>
      </c>
      <c r="AF28" s="116" t="str">
        <f t="shared" ca="1" si="11"/>
        <v>-</v>
      </c>
      <c r="AG28" s="117" t="str">
        <f t="shared" ca="1" si="12"/>
        <v>-</v>
      </c>
      <c r="AH28" s="116" t="str">
        <f t="shared" ca="1" si="13"/>
        <v>-</v>
      </c>
      <c r="AI28" s="116">
        <f t="shared" ca="1" si="14"/>
        <v>0</v>
      </c>
      <c r="AJ28" s="118">
        <f t="shared" ca="1" si="15"/>
        <v>0</v>
      </c>
      <c r="AK28" s="116">
        <f t="shared" ca="1" si="16"/>
        <v>0</v>
      </c>
      <c r="AL28" s="116">
        <f t="shared" ca="1" si="17"/>
        <v>0</v>
      </c>
    </row>
    <row r="29" spans="1:47" ht="27" customHeight="1" x14ac:dyDescent="0.2">
      <c r="A29" s="53">
        <f>'OSNOVNA PLAČA'!A23</f>
        <v>14</v>
      </c>
      <c r="B29" s="362" t="str">
        <f t="shared" ca="1" si="4"/>
        <v>A14</v>
      </c>
      <c r="C29" s="362"/>
      <c r="D29" s="54" t="str">
        <f>+IF(LEN('OSNOVNA PLAČA'!C23)&gt;0,'OSNOVNA PLAČA'!C23,"")</f>
        <v/>
      </c>
      <c r="E29" s="55" t="str">
        <f>+IF(LEN('OSNOVNA PLAČA'!D23)&gt;0,'OSNOVNA PLAČA'!D23,"")</f>
        <v/>
      </c>
      <c r="F29" s="161">
        <f ca="1">IF(LEN(B29)&gt;0,'OBRAČUNANA OSNOVNA PLAČA'!O23,"")</f>
        <v>0</v>
      </c>
      <c r="G29" s="57"/>
      <c r="H29" s="57"/>
      <c r="I29" s="57"/>
      <c r="J29" s="57"/>
      <c r="K29" s="57"/>
      <c r="L29" s="175">
        <f t="shared" si="5"/>
        <v>0</v>
      </c>
      <c r="M29" s="176">
        <f t="shared" ca="1" si="18"/>
        <v>0</v>
      </c>
      <c r="N29" s="176">
        <f t="shared" ca="1" si="20"/>
        <v>0</v>
      </c>
      <c r="O29" s="177">
        <f t="shared" ca="1" si="6"/>
        <v>0</v>
      </c>
      <c r="P29" s="178">
        <f t="shared" ca="1" si="19"/>
        <v>0</v>
      </c>
      <c r="Q29" s="179">
        <f t="shared" ca="1" si="7"/>
        <v>0</v>
      </c>
      <c r="R29" s="179">
        <f ca="1">IF(LEN(B29)&gt;0,'10'!R29-'10'!Q29,"")</f>
        <v>0</v>
      </c>
      <c r="S29" s="180"/>
      <c r="T29" s="33"/>
      <c r="U29" s="33"/>
      <c r="V29" s="33"/>
      <c r="W29" s="33"/>
      <c r="X29" s="33"/>
      <c r="Y29" s="33"/>
      <c r="AB29" s="272">
        <f>ROW()</f>
        <v>29</v>
      </c>
      <c r="AC29" s="116">
        <f t="shared" ca="1" si="8"/>
        <v>0</v>
      </c>
      <c r="AD29" s="116">
        <f t="shared" ca="1" si="9"/>
        <v>0</v>
      </c>
      <c r="AE29" s="117" t="str">
        <f t="shared" ca="1" si="10"/>
        <v>-</v>
      </c>
      <c r="AF29" s="116" t="str">
        <f t="shared" ca="1" si="11"/>
        <v>-</v>
      </c>
      <c r="AG29" s="117" t="str">
        <f t="shared" ca="1" si="12"/>
        <v>-</v>
      </c>
      <c r="AH29" s="116" t="str">
        <f t="shared" ca="1" si="13"/>
        <v>-</v>
      </c>
      <c r="AI29" s="116">
        <f t="shared" ca="1" si="14"/>
        <v>0</v>
      </c>
      <c r="AJ29" s="118">
        <f t="shared" ca="1" si="15"/>
        <v>0</v>
      </c>
      <c r="AK29" s="116">
        <f t="shared" ca="1" si="16"/>
        <v>0</v>
      </c>
      <c r="AL29" s="116">
        <f t="shared" ca="1" si="17"/>
        <v>0</v>
      </c>
    </row>
    <row r="30" spans="1:47" ht="27" customHeight="1" x14ac:dyDescent="0.2">
      <c r="A30" s="53">
        <f>'OSNOVNA PLAČA'!A24</f>
        <v>15</v>
      </c>
      <c r="B30" s="362" t="str">
        <f t="shared" ca="1" si="4"/>
        <v>A15</v>
      </c>
      <c r="C30" s="362"/>
      <c r="D30" s="54" t="str">
        <f>+IF(LEN('OSNOVNA PLAČA'!C24)&gt;0,'OSNOVNA PLAČA'!C24,"")</f>
        <v/>
      </c>
      <c r="E30" s="55" t="str">
        <f>+IF(LEN('OSNOVNA PLAČA'!D24)&gt;0,'OSNOVNA PLAČA'!D24,"")</f>
        <v/>
      </c>
      <c r="F30" s="161">
        <f ca="1">IF(LEN(B30)&gt;0,'OBRAČUNANA OSNOVNA PLAČA'!O24,"")</f>
        <v>0</v>
      </c>
      <c r="G30" s="57"/>
      <c r="H30" s="57"/>
      <c r="I30" s="57"/>
      <c r="J30" s="57"/>
      <c r="K30" s="57"/>
      <c r="L30" s="175">
        <f t="shared" si="5"/>
        <v>0</v>
      </c>
      <c r="M30" s="176">
        <f t="shared" ca="1" si="18"/>
        <v>0</v>
      </c>
      <c r="N30" s="176">
        <f t="shared" ca="1" si="20"/>
        <v>0</v>
      </c>
      <c r="O30" s="177">
        <f t="shared" ca="1" si="6"/>
        <v>0</v>
      </c>
      <c r="P30" s="178">
        <f t="shared" ca="1" si="19"/>
        <v>0</v>
      </c>
      <c r="Q30" s="179">
        <f t="shared" ca="1" si="7"/>
        <v>0</v>
      </c>
      <c r="R30" s="179">
        <f ca="1">IF(LEN(B30)&gt;0,'10'!R30-'10'!Q30,"")</f>
        <v>0</v>
      </c>
      <c r="S30" s="180"/>
      <c r="T30" s="33"/>
      <c r="U30" s="33"/>
      <c r="V30" s="33"/>
      <c r="W30" s="33"/>
      <c r="X30" s="33"/>
      <c r="Y30" s="33"/>
      <c r="AB30" s="272">
        <f>ROW()</f>
        <v>30</v>
      </c>
      <c r="AC30" s="116">
        <f t="shared" ca="1" si="8"/>
        <v>0</v>
      </c>
      <c r="AD30" s="116">
        <f t="shared" ca="1" si="9"/>
        <v>0</v>
      </c>
      <c r="AE30" s="117" t="str">
        <f t="shared" ca="1" si="10"/>
        <v>-</v>
      </c>
      <c r="AF30" s="116" t="str">
        <f t="shared" ca="1" si="11"/>
        <v>-</v>
      </c>
      <c r="AG30" s="117" t="str">
        <f t="shared" ca="1" si="12"/>
        <v>-</v>
      </c>
      <c r="AH30" s="116" t="str">
        <f t="shared" ca="1" si="13"/>
        <v>-</v>
      </c>
      <c r="AI30" s="116">
        <f t="shared" ca="1" si="14"/>
        <v>0</v>
      </c>
      <c r="AJ30" s="118">
        <f t="shared" ca="1" si="15"/>
        <v>0</v>
      </c>
      <c r="AK30" s="116">
        <f t="shared" ca="1" si="16"/>
        <v>0</v>
      </c>
      <c r="AL30" s="116">
        <f t="shared" ca="1" si="17"/>
        <v>0</v>
      </c>
    </row>
    <row r="31" spans="1:47" ht="27" customHeight="1" x14ac:dyDescent="0.2">
      <c r="A31" s="53">
        <f>'OSNOVNA PLAČA'!A25</f>
        <v>16</v>
      </c>
      <c r="B31" s="362" t="str">
        <f t="shared" ca="1" si="4"/>
        <v>A16</v>
      </c>
      <c r="C31" s="362"/>
      <c r="D31" s="54" t="str">
        <f>+IF(LEN('OSNOVNA PLAČA'!C25)&gt;0,'OSNOVNA PLAČA'!C25,"")</f>
        <v/>
      </c>
      <c r="E31" s="55" t="str">
        <f>+IF(LEN('OSNOVNA PLAČA'!D25)&gt;0,'OSNOVNA PLAČA'!D25,"")</f>
        <v/>
      </c>
      <c r="F31" s="161">
        <f ca="1">IF(LEN(B31)&gt;0,'OBRAČUNANA OSNOVNA PLAČA'!O25,"")</f>
        <v>0</v>
      </c>
      <c r="G31" s="57"/>
      <c r="H31" s="57"/>
      <c r="I31" s="57"/>
      <c r="J31" s="57"/>
      <c r="K31" s="57"/>
      <c r="L31" s="175">
        <f t="shared" si="5"/>
        <v>0</v>
      </c>
      <c r="M31" s="176">
        <f t="shared" ca="1" si="18"/>
        <v>0</v>
      </c>
      <c r="N31" s="176">
        <f t="shared" ca="1" si="20"/>
        <v>0</v>
      </c>
      <c r="O31" s="177">
        <f t="shared" ca="1" si="6"/>
        <v>0</v>
      </c>
      <c r="P31" s="178">
        <f t="shared" ca="1" si="19"/>
        <v>0</v>
      </c>
      <c r="Q31" s="179">
        <f t="shared" ca="1" si="7"/>
        <v>0</v>
      </c>
      <c r="R31" s="179">
        <f ca="1">IF(LEN(B31)&gt;0,'10'!R31-'10'!Q31,"")</f>
        <v>0</v>
      </c>
      <c r="S31" s="180"/>
      <c r="T31" s="33"/>
      <c r="U31" s="33"/>
      <c r="V31" s="33"/>
      <c r="W31" s="33"/>
      <c r="X31" s="33"/>
      <c r="Y31" s="33"/>
      <c r="AB31" s="272">
        <f>ROW()</f>
        <v>31</v>
      </c>
      <c r="AC31" s="116">
        <f t="shared" ca="1" si="8"/>
        <v>0</v>
      </c>
      <c r="AD31" s="116">
        <f t="shared" ca="1" si="9"/>
        <v>0</v>
      </c>
      <c r="AE31" s="117" t="str">
        <f t="shared" ca="1" si="10"/>
        <v>-</v>
      </c>
      <c r="AF31" s="116" t="str">
        <f t="shared" ca="1" si="11"/>
        <v>-</v>
      </c>
      <c r="AG31" s="117" t="str">
        <f t="shared" ca="1" si="12"/>
        <v>-</v>
      </c>
      <c r="AH31" s="116" t="str">
        <f t="shared" ca="1" si="13"/>
        <v>-</v>
      </c>
      <c r="AI31" s="116">
        <f t="shared" ca="1" si="14"/>
        <v>0</v>
      </c>
      <c r="AJ31" s="118">
        <f t="shared" ca="1" si="15"/>
        <v>0</v>
      </c>
      <c r="AK31" s="116">
        <f t="shared" ca="1" si="16"/>
        <v>0</v>
      </c>
      <c r="AL31" s="116">
        <f t="shared" ca="1" si="17"/>
        <v>0</v>
      </c>
    </row>
    <row r="32" spans="1:47" ht="27" customHeight="1" x14ac:dyDescent="0.2">
      <c r="A32" s="53">
        <f>'OSNOVNA PLAČA'!A26</f>
        <v>17</v>
      </c>
      <c r="B32" s="362" t="str">
        <f t="shared" ca="1" si="4"/>
        <v>A17</v>
      </c>
      <c r="C32" s="362"/>
      <c r="D32" s="54" t="str">
        <f>+IF(LEN('OSNOVNA PLAČA'!C26)&gt;0,'OSNOVNA PLAČA'!C26,"")</f>
        <v/>
      </c>
      <c r="E32" s="55" t="str">
        <f>+IF(LEN('OSNOVNA PLAČA'!D26)&gt;0,'OSNOVNA PLAČA'!D26,"")</f>
        <v/>
      </c>
      <c r="F32" s="161">
        <f ca="1">IF(LEN(B32)&gt;0,'OBRAČUNANA OSNOVNA PLAČA'!O26,"")</f>
        <v>0</v>
      </c>
      <c r="G32" s="57"/>
      <c r="H32" s="57"/>
      <c r="I32" s="57"/>
      <c r="J32" s="57"/>
      <c r="K32" s="57"/>
      <c r="L32" s="175">
        <f t="shared" si="5"/>
        <v>0</v>
      </c>
      <c r="M32" s="176">
        <f t="shared" ca="1" si="18"/>
        <v>0</v>
      </c>
      <c r="N32" s="176">
        <f t="shared" ca="1" si="20"/>
        <v>0</v>
      </c>
      <c r="O32" s="177">
        <f t="shared" ca="1" si="6"/>
        <v>0</v>
      </c>
      <c r="P32" s="178">
        <f t="shared" ca="1" si="19"/>
        <v>0</v>
      </c>
      <c r="Q32" s="179">
        <f t="shared" ca="1" si="7"/>
        <v>0</v>
      </c>
      <c r="R32" s="179">
        <f ca="1">IF(LEN(B32)&gt;0,'10'!R32-'10'!Q32,"")</f>
        <v>0</v>
      </c>
      <c r="S32" s="180"/>
      <c r="T32" s="33"/>
      <c r="U32" s="33"/>
      <c r="V32" s="33"/>
      <c r="W32" s="33"/>
      <c r="X32" s="33"/>
      <c r="Y32" s="33"/>
      <c r="AB32" s="272">
        <f>ROW()</f>
        <v>32</v>
      </c>
      <c r="AC32" s="116">
        <f t="shared" ca="1" si="8"/>
        <v>0</v>
      </c>
      <c r="AD32" s="116">
        <f t="shared" ca="1" si="9"/>
        <v>0</v>
      </c>
      <c r="AE32" s="117" t="str">
        <f t="shared" ca="1" si="10"/>
        <v>-</v>
      </c>
      <c r="AF32" s="116" t="str">
        <f t="shared" ca="1" si="11"/>
        <v>-</v>
      </c>
      <c r="AG32" s="117" t="str">
        <f t="shared" ca="1" si="12"/>
        <v>-</v>
      </c>
      <c r="AH32" s="116" t="str">
        <f t="shared" ca="1" si="13"/>
        <v>-</v>
      </c>
      <c r="AI32" s="116">
        <f t="shared" ca="1" si="14"/>
        <v>0</v>
      </c>
      <c r="AJ32" s="118">
        <f t="shared" ca="1" si="15"/>
        <v>0</v>
      </c>
      <c r="AK32" s="116">
        <f t="shared" ca="1" si="16"/>
        <v>0</v>
      </c>
      <c r="AL32" s="116">
        <f t="shared" ca="1" si="17"/>
        <v>0</v>
      </c>
    </row>
    <row r="33" spans="1:38" ht="27" customHeight="1" x14ac:dyDescent="0.2">
      <c r="A33" s="53">
        <f>'OSNOVNA PLAČA'!A27</f>
        <v>18</v>
      </c>
      <c r="B33" s="362" t="str">
        <f t="shared" ca="1" si="4"/>
        <v>A18</v>
      </c>
      <c r="C33" s="362"/>
      <c r="D33" s="54" t="str">
        <f>+IF(LEN('OSNOVNA PLAČA'!C27)&gt;0,'OSNOVNA PLAČA'!C27,"")</f>
        <v/>
      </c>
      <c r="E33" s="55" t="str">
        <f>+IF(LEN('OSNOVNA PLAČA'!D27)&gt;0,'OSNOVNA PLAČA'!D27,"")</f>
        <v/>
      </c>
      <c r="F33" s="161">
        <f ca="1">IF(LEN(B33)&gt;0,'OBRAČUNANA OSNOVNA PLAČA'!O27,"")</f>
        <v>0</v>
      </c>
      <c r="G33" s="57"/>
      <c r="H33" s="57"/>
      <c r="I33" s="57"/>
      <c r="J33" s="57"/>
      <c r="K33" s="57"/>
      <c r="L33" s="175">
        <f t="shared" si="5"/>
        <v>0</v>
      </c>
      <c r="M33" s="176">
        <f t="shared" ca="1" si="18"/>
        <v>0</v>
      </c>
      <c r="N33" s="176">
        <f t="shared" ca="1" si="20"/>
        <v>0</v>
      </c>
      <c r="O33" s="177">
        <f t="shared" ca="1" si="6"/>
        <v>0</v>
      </c>
      <c r="P33" s="178">
        <f t="shared" ca="1" si="19"/>
        <v>0</v>
      </c>
      <c r="Q33" s="179">
        <f t="shared" ca="1" si="7"/>
        <v>0</v>
      </c>
      <c r="R33" s="179">
        <f ca="1">IF(LEN(B33)&gt;0,'10'!R33-'10'!Q33,"")</f>
        <v>0</v>
      </c>
      <c r="S33" s="180"/>
      <c r="T33" s="33"/>
      <c r="U33" s="33"/>
      <c r="V33" s="33"/>
      <c r="W33" s="33"/>
      <c r="X33" s="33"/>
      <c r="Y33" s="33"/>
      <c r="AB33" s="272">
        <f>ROW()</f>
        <v>33</v>
      </c>
      <c r="AC33" s="116">
        <f t="shared" ca="1" si="8"/>
        <v>0</v>
      </c>
      <c r="AD33" s="116">
        <f t="shared" ca="1" si="9"/>
        <v>0</v>
      </c>
      <c r="AE33" s="117" t="str">
        <f t="shared" ca="1" si="10"/>
        <v>-</v>
      </c>
      <c r="AF33" s="116" t="str">
        <f t="shared" ca="1" si="11"/>
        <v>-</v>
      </c>
      <c r="AG33" s="117" t="str">
        <f t="shared" ca="1" si="12"/>
        <v>-</v>
      </c>
      <c r="AH33" s="116" t="str">
        <f t="shared" ca="1" si="13"/>
        <v>-</v>
      </c>
      <c r="AI33" s="116">
        <f t="shared" ca="1" si="14"/>
        <v>0</v>
      </c>
      <c r="AJ33" s="118">
        <f t="shared" ca="1" si="15"/>
        <v>0</v>
      </c>
      <c r="AK33" s="116">
        <f t="shared" ca="1" si="16"/>
        <v>0</v>
      </c>
      <c r="AL33" s="116">
        <f t="shared" ca="1" si="17"/>
        <v>0</v>
      </c>
    </row>
    <row r="34" spans="1:38" ht="27" customHeight="1" x14ac:dyDescent="0.2">
      <c r="A34" s="53">
        <f>'OSNOVNA PLAČA'!A28</f>
        <v>19</v>
      </c>
      <c r="B34" s="362" t="str">
        <f t="shared" ca="1" si="4"/>
        <v>A19</v>
      </c>
      <c r="C34" s="362"/>
      <c r="D34" s="54" t="str">
        <f>+IF(LEN('OSNOVNA PLAČA'!C28)&gt;0,'OSNOVNA PLAČA'!C28,"")</f>
        <v/>
      </c>
      <c r="E34" s="55" t="str">
        <f>+IF(LEN('OSNOVNA PLAČA'!D28)&gt;0,'OSNOVNA PLAČA'!D28,"")</f>
        <v/>
      </c>
      <c r="F34" s="161">
        <f ca="1">IF(LEN(B34)&gt;0,'OBRAČUNANA OSNOVNA PLAČA'!O28,"")</f>
        <v>0</v>
      </c>
      <c r="G34" s="57"/>
      <c r="H34" s="57"/>
      <c r="I34" s="57"/>
      <c r="J34" s="57"/>
      <c r="K34" s="57"/>
      <c r="L34" s="175">
        <f t="shared" si="5"/>
        <v>0</v>
      </c>
      <c r="M34" s="176">
        <f t="shared" ca="1" si="18"/>
        <v>0</v>
      </c>
      <c r="N34" s="176">
        <f t="shared" ca="1" si="20"/>
        <v>0</v>
      </c>
      <c r="O34" s="177">
        <f t="shared" ca="1" si="6"/>
        <v>0</v>
      </c>
      <c r="P34" s="178">
        <f t="shared" ca="1" si="19"/>
        <v>0</v>
      </c>
      <c r="Q34" s="179">
        <f t="shared" ca="1" si="7"/>
        <v>0</v>
      </c>
      <c r="R34" s="179">
        <f ca="1">IF(LEN(B34)&gt;0,'10'!R34-'10'!Q34,"")</f>
        <v>0</v>
      </c>
      <c r="S34" s="180"/>
      <c r="T34" s="33"/>
      <c r="U34" s="33"/>
      <c r="V34" s="33"/>
      <c r="W34" s="33"/>
      <c r="X34" s="33"/>
      <c r="Y34" s="33"/>
      <c r="AB34" s="272">
        <f>ROW()</f>
        <v>34</v>
      </c>
      <c r="AC34" s="116">
        <f t="shared" ca="1" si="8"/>
        <v>0</v>
      </c>
      <c r="AD34" s="116">
        <f t="shared" ca="1" si="9"/>
        <v>0</v>
      </c>
      <c r="AE34" s="117" t="str">
        <f t="shared" ca="1" si="10"/>
        <v>-</v>
      </c>
      <c r="AF34" s="116" t="str">
        <f t="shared" ca="1" si="11"/>
        <v>-</v>
      </c>
      <c r="AG34" s="117" t="str">
        <f t="shared" ca="1" si="12"/>
        <v>-</v>
      </c>
      <c r="AH34" s="116" t="str">
        <f t="shared" ca="1" si="13"/>
        <v>-</v>
      </c>
      <c r="AI34" s="116">
        <f t="shared" ca="1" si="14"/>
        <v>0</v>
      </c>
      <c r="AJ34" s="118">
        <f t="shared" ca="1" si="15"/>
        <v>0</v>
      </c>
      <c r="AK34" s="116">
        <f t="shared" ca="1" si="16"/>
        <v>0</v>
      </c>
      <c r="AL34" s="116">
        <f t="shared" ca="1" si="17"/>
        <v>0</v>
      </c>
    </row>
    <row r="35" spans="1:38" ht="27" customHeight="1" x14ac:dyDescent="0.2">
      <c r="A35" s="53">
        <f>'OSNOVNA PLAČA'!A29</f>
        <v>20</v>
      </c>
      <c r="B35" s="362" t="str">
        <f t="shared" ca="1" si="4"/>
        <v>A20</v>
      </c>
      <c r="C35" s="362"/>
      <c r="D35" s="54" t="str">
        <f>+IF(LEN('OSNOVNA PLAČA'!C29)&gt;0,'OSNOVNA PLAČA'!C29,"")</f>
        <v/>
      </c>
      <c r="E35" s="55" t="str">
        <f>+IF(LEN('OSNOVNA PLAČA'!D29)&gt;0,'OSNOVNA PLAČA'!D29,"")</f>
        <v/>
      </c>
      <c r="F35" s="161">
        <f ca="1">IF(LEN(B35)&gt;0,'OBRAČUNANA OSNOVNA PLAČA'!O29,"")</f>
        <v>0</v>
      </c>
      <c r="G35" s="57"/>
      <c r="H35" s="57"/>
      <c r="I35" s="57"/>
      <c r="J35" s="57"/>
      <c r="K35" s="57"/>
      <c r="L35" s="175">
        <f t="shared" si="5"/>
        <v>0</v>
      </c>
      <c r="M35" s="176">
        <f t="shared" ca="1" si="18"/>
        <v>0</v>
      </c>
      <c r="N35" s="176">
        <f t="shared" ca="1" si="20"/>
        <v>0</v>
      </c>
      <c r="O35" s="177">
        <f t="shared" ca="1" si="6"/>
        <v>0</v>
      </c>
      <c r="P35" s="178">
        <f t="shared" ca="1" si="19"/>
        <v>0</v>
      </c>
      <c r="Q35" s="179">
        <f t="shared" ca="1" si="7"/>
        <v>0</v>
      </c>
      <c r="R35" s="179">
        <f ca="1">IF(LEN(B35)&gt;0,'10'!R35-'10'!Q35,"")</f>
        <v>0</v>
      </c>
      <c r="S35" s="180"/>
      <c r="T35" s="33"/>
      <c r="U35" s="33"/>
      <c r="V35" s="33"/>
      <c r="W35" s="33"/>
      <c r="X35" s="33"/>
      <c r="Y35" s="33"/>
      <c r="AB35" s="272">
        <f>ROW()</f>
        <v>35</v>
      </c>
      <c r="AC35" s="116">
        <f t="shared" ca="1" si="8"/>
        <v>0</v>
      </c>
      <c r="AD35" s="116">
        <f t="shared" ca="1" si="9"/>
        <v>0</v>
      </c>
      <c r="AE35" s="117" t="str">
        <f t="shared" ca="1" si="10"/>
        <v>-</v>
      </c>
      <c r="AF35" s="116" t="str">
        <f t="shared" ca="1" si="11"/>
        <v>-</v>
      </c>
      <c r="AG35" s="117" t="str">
        <f t="shared" ca="1" si="12"/>
        <v>-</v>
      </c>
      <c r="AH35" s="116" t="str">
        <f t="shared" ca="1" si="13"/>
        <v>-</v>
      </c>
      <c r="AI35" s="116">
        <f t="shared" ca="1" si="14"/>
        <v>0</v>
      </c>
      <c r="AJ35" s="118">
        <f t="shared" ca="1" si="15"/>
        <v>0</v>
      </c>
      <c r="AK35" s="116">
        <f t="shared" ca="1" si="16"/>
        <v>0</v>
      </c>
      <c r="AL35" s="116">
        <f t="shared" ca="1" si="17"/>
        <v>0</v>
      </c>
    </row>
    <row r="36" spans="1:38" ht="27" customHeight="1" x14ac:dyDescent="0.2">
      <c r="A36" s="53">
        <f>'OSNOVNA PLAČA'!A30</f>
        <v>21</v>
      </c>
      <c r="B36" s="362" t="str">
        <f t="shared" ca="1" si="4"/>
        <v>A21</v>
      </c>
      <c r="C36" s="362"/>
      <c r="D36" s="54" t="str">
        <f>+IF(LEN('OSNOVNA PLAČA'!C30)&gt;0,'OSNOVNA PLAČA'!C30,"")</f>
        <v/>
      </c>
      <c r="E36" s="55" t="str">
        <f>+IF(LEN('OSNOVNA PLAČA'!D30)&gt;0,'OSNOVNA PLAČA'!D30,"")</f>
        <v/>
      </c>
      <c r="F36" s="161">
        <f ca="1">IF(LEN(B36)&gt;0,'OBRAČUNANA OSNOVNA PLAČA'!O30,"")</f>
        <v>0</v>
      </c>
      <c r="G36" s="57"/>
      <c r="H36" s="57"/>
      <c r="I36" s="57"/>
      <c r="J36" s="57"/>
      <c r="K36" s="57"/>
      <c r="L36" s="175">
        <f t="shared" si="5"/>
        <v>0</v>
      </c>
      <c r="M36" s="176">
        <f t="shared" ca="1" si="18"/>
        <v>0</v>
      </c>
      <c r="N36" s="176">
        <f t="shared" ca="1" si="20"/>
        <v>0</v>
      </c>
      <c r="O36" s="177">
        <f t="shared" ca="1" si="6"/>
        <v>0</v>
      </c>
      <c r="P36" s="178">
        <f t="shared" ca="1" si="19"/>
        <v>0</v>
      </c>
      <c r="Q36" s="179">
        <f t="shared" ca="1" si="7"/>
        <v>0</v>
      </c>
      <c r="R36" s="179">
        <f ca="1">IF(LEN(B36)&gt;0,'10'!R36-'10'!Q36,"")</f>
        <v>0</v>
      </c>
      <c r="S36" s="180"/>
      <c r="T36" s="33"/>
      <c r="U36" s="33"/>
      <c r="V36" s="33"/>
      <c r="W36" s="33"/>
      <c r="X36" s="33"/>
      <c r="Y36" s="33"/>
      <c r="AB36" s="272">
        <f>ROW()</f>
        <v>36</v>
      </c>
      <c r="AC36" s="116">
        <f t="shared" ca="1" si="8"/>
        <v>0</v>
      </c>
      <c r="AD36" s="116">
        <f t="shared" ca="1" si="9"/>
        <v>0</v>
      </c>
      <c r="AE36" s="117" t="str">
        <f t="shared" ca="1" si="10"/>
        <v>-</v>
      </c>
      <c r="AF36" s="116" t="str">
        <f t="shared" ca="1" si="11"/>
        <v>-</v>
      </c>
      <c r="AG36" s="117" t="str">
        <f t="shared" ca="1" si="12"/>
        <v>-</v>
      </c>
      <c r="AH36" s="116" t="str">
        <f t="shared" ca="1" si="13"/>
        <v>-</v>
      </c>
      <c r="AI36" s="116">
        <f t="shared" ca="1" si="14"/>
        <v>0</v>
      </c>
      <c r="AJ36" s="118">
        <f t="shared" ca="1" si="15"/>
        <v>0</v>
      </c>
      <c r="AK36" s="116">
        <f t="shared" ca="1" si="16"/>
        <v>0</v>
      </c>
      <c r="AL36" s="116">
        <f t="shared" ca="1" si="17"/>
        <v>0</v>
      </c>
    </row>
    <row r="37" spans="1:38" ht="27" customHeight="1" x14ac:dyDescent="0.2">
      <c r="A37" s="53">
        <f>'OSNOVNA PLAČA'!A31</f>
        <v>22</v>
      </c>
      <c r="B37" s="362" t="str">
        <f t="shared" ca="1" si="4"/>
        <v>A22</v>
      </c>
      <c r="C37" s="362"/>
      <c r="D37" s="54" t="str">
        <f>+IF(LEN('OSNOVNA PLAČA'!C31)&gt;0,'OSNOVNA PLAČA'!C31,"")</f>
        <v/>
      </c>
      <c r="E37" s="55" t="str">
        <f>+IF(LEN('OSNOVNA PLAČA'!D31)&gt;0,'OSNOVNA PLAČA'!D31,"")</f>
        <v/>
      </c>
      <c r="F37" s="161">
        <f ca="1">IF(LEN(B37)&gt;0,'OBRAČUNANA OSNOVNA PLAČA'!O31,"")</f>
        <v>0</v>
      </c>
      <c r="G37" s="57"/>
      <c r="H37" s="57"/>
      <c r="I37" s="57"/>
      <c r="J37" s="57"/>
      <c r="K37" s="57"/>
      <c r="L37" s="175">
        <f t="shared" si="5"/>
        <v>0</v>
      </c>
      <c r="M37" s="176">
        <f t="shared" ca="1" si="18"/>
        <v>0</v>
      </c>
      <c r="N37" s="176">
        <f t="shared" ca="1" si="20"/>
        <v>0</v>
      </c>
      <c r="O37" s="177">
        <f t="shared" ca="1" si="6"/>
        <v>0</v>
      </c>
      <c r="P37" s="178">
        <f t="shared" ca="1" si="19"/>
        <v>0</v>
      </c>
      <c r="Q37" s="179">
        <f t="shared" ca="1" si="7"/>
        <v>0</v>
      </c>
      <c r="R37" s="179">
        <f ca="1">IF(LEN(B37)&gt;0,'10'!R37-'10'!Q37,"")</f>
        <v>0</v>
      </c>
      <c r="S37" s="180"/>
      <c r="T37" s="33"/>
      <c r="U37" s="33"/>
      <c r="V37" s="33"/>
      <c r="W37" s="33"/>
      <c r="X37" s="33"/>
      <c r="Y37" s="33"/>
      <c r="AB37" s="272">
        <f>ROW()</f>
        <v>37</v>
      </c>
      <c r="AC37" s="116">
        <f t="shared" ca="1" si="8"/>
        <v>0</v>
      </c>
      <c r="AD37" s="116">
        <f t="shared" ca="1" si="9"/>
        <v>0</v>
      </c>
      <c r="AE37" s="117" t="str">
        <f t="shared" ca="1" si="10"/>
        <v>-</v>
      </c>
      <c r="AF37" s="116" t="str">
        <f t="shared" ca="1" si="11"/>
        <v>-</v>
      </c>
      <c r="AG37" s="117" t="str">
        <f t="shared" ca="1" si="12"/>
        <v>-</v>
      </c>
      <c r="AH37" s="116" t="str">
        <f t="shared" ca="1" si="13"/>
        <v>-</v>
      </c>
      <c r="AI37" s="116">
        <f t="shared" ca="1" si="14"/>
        <v>0</v>
      </c>
      <c r="AJ37" s="118">
        <f t="shared" ca="1" si="15"/>
        <v>0</v>
      </c>
      <c r="AK37" s="116">
        <f t="shared" ca="1" si="16"/>
        <v>0</v>
      </c>
      <c r="AL37" s="116">
        <f t="shared" ca="1" si="17"/>
        <v>0</v>
      </c>
    </row>
    <row r="38" spans="1:38" ht="27" customHeight="1" x14ac:dyDescent="0.2">
      <c r="A38" s="53">
        <f>'OSNOVNA PLAČA'!A32</f>
        <v>23</v>
      </c>
      <c r="B38" s="362" t="str">
        <f t="shared" ca="1" si="4"/>
        <v>A23</v>
      </c>
      <c r="C38" s="362"/>
      <c r="D38" s="54" t="str">
        <f>+IF(LEN('OSNOVNA PLAČA'!C32)&gt;0,'OSNOVNA PLAČA'!C32,"")</f>
        <v/>
      </c>
      <c r="E38" s="55" t="str">
        <f>+IF(LEN('OSNOVNA PLAČA'!D32)&gt;0,'OSNOVNA PLAČA'!D32,"")</f>
        <v/>
      </c>
      <c r="F38" s="161">
        <f ca="1">IF(LEN(B38)&gt;0,'OBRAČUNANA OSNOVNA PLAČA'!O32,"")</f>
        <v>0</v>
      </c>
      <c r="G38" s="57"/>
      <c r="H38" s="57"/>
      <c r="I38" s="57"/>
      <c r="J38" s="57"/>
      <c r="K38" s="57"/>
      <c r="L38" s="175">
        <f t="shared" si="5"/>
        <v>0</v>
      </c>
      <c r="M38" s="176">
        <f t="shared" ca="1" si="18"/>
        <v>0</v>
      </c>
      <c r="N38" s="176">
        <f t="shared" ca="1" si="20"/>
        <v>0</v>
      </c>
      <c r="O38" s="177">
        <f t="shared" ca="1" si="6"/>
        <v>0</v>
      </c>
      <c r="P38" s="178">
        <f t="shared" ca="1" si="19"/>
        <v>0</v>
      </c>
      <c r="Q38" s="179">
        <f t="shared" ca="1" si="7"/>
        <v>0</v>
      </c>
      <c r="R38" s="179">
        <f ca="1">IF(LEN(B38)&gt;0,'10'!R38-'10'!Q38,"")</f>
        <v>0</v>
      </c>
      <c r="S38" s="180"/>
      <c r="T38" s="33"/>
      <c r="U38" s="33"/>
      <c r="V38" s="33"/>
      <c r="W38" s="33"/>
      <c r="X38" s="33"/>
      <c r="Y38" s="33"/>
      <c r="AB38" s="272">
        <f>ROW()</f>
        <v>38</v>
      </c>
      <c r="AC38" s="116">
        <f t="shared" ca="1" si="8"/>
        <v>0</v>
      </c>
      <c r="AD38" s="116">
        <f t="shared" ca="1" si="9"/>
        <v>0</v>
      </c>
      <c r="AE38" s="117" t="str">
        <f t="shared" ca="1" si="10"/>
        <v>-</v>
      </c>
      <c r="AF38" s="116" t="str">
        <f t="shared" ca="1" si="11"/>
        <v>-</v>
      </c>
      <c r="AG38" s="117" t="str">
        <f t="shared" ca="1" si="12"/>
        <v>-</v>
      </c>
      <c r="AH38" s="116" t="str">
        <f t="shared" ca="1" si="13"/>
        <v>-</v>
      </c>
      <c r="AI38" s="116">
        <f t="shared" ca="1" si="14"/>
        <v>0</v>
      </c>
      <c r="AJ38" s="118">
        <f t="shared" ca="1" si="15"/>
        <v>0</v>
      </c>
      <c r="AK38" s="116">
        <f t="shared" ca="1" si="16"/>
        <v>0</v>
      </c>
      <c r="AL38" s="116">
        <f t="shared" ca="1" si="17"/>
        <v>0</v>
      </c>
    </row>
    <row r="39" spans="1:38" ht="27" customHeight="1" x14ac:dyDescent="0.2">
      <c r="A39" s="53">
        <f>'OSNOVNA PLAČA'!A33</f>
        <v>24</v>
      </c>
      <c r="B39" s="362" t="str">
        <f t="shared" ca="1" si="4"/>
        <v>A24</v>
      </c>
      <c r="C39" s="362"/>
      <c r="D39" s="54" t="str">
        <f>+IF(LEN('OSNOVNA PLAČA'!C33)&gt;0,'OSNOVNA PLAČA'!C33,"")</f>
        <v/>
      </c>
      <c r="E39" s="55" t="str">
        <f>+IF(LEN('OSNOVNA PLAČA'!D33)&gt;0,'OSNOVNA PLAČA'!D33,"")</f>
        <v/>
      </c>
      <c r="F39" s="161">
        <f ca="1">IF(LEN(B39)&gt;0,'OBRAČUNANA OSNOVNA PLAČA'!O33,"")</f>
        <v>0</v>
      </c>
      <c r="G39" s="57"/>
      <c r="H39" s="57"/>
      <c r="I39" s="57"/>
      <c r="J39" s="57"/>
      <c r="K39" s="57"/>
      <c r="L39" s="175">
        <f t="shared" si="5"/>
        <v>0</v>
      </c>
      <c r="M39" s="176">
        <f t="shared" ca="1" si="18"/>
        <v>0</v>
      </c>
      <c r="N39" s="176">
        <f t="shared" ca="1" si="20"/>
        <v>0</v>
      </c>
      <c r="O39" s="177">
        <f t="shared" ca="1" si="6"/>
        <v>0</v>
      </c>
      <c r="P39" s="178">
        <f t="shared" ca="1" si="19"/>
        <v>0</v>
      </c>
      <c r="Q39" s="179">
        <f t="shared" ca="1" si="7"/>
        <v>0</v>
      </c>
      <c r="R39" s="179">
        <f ca="1">IF(LEN(B39)&gt;0,'10'!R39-'10'!Q39,"")</f>
        <v>0</v>
      </c>
      <c r="S39" s="180"/>
      <c r="T39" s="33"/>
      <c r="U39" s="33"/>
      <c r="V39" s="33"/>
      <c r="W39" s="33"/>
      <c r="X39" s="33"/>
      <c r="Y39" s="33"/>
      <c r="AB39" s="272">
        <f>ROW()</f>
        <v>39</v>
      </c>
      <c r="AC39" s="116">
        <f t="shared" ca="1" si="8"/>
        <v>0</v>
      </c>
      <c r="AD39" s="116">
        <f t="shared" ca="1" si="9"/>
        <v>0</v>
      </c>
      <c r="AE39" s="117" t="str">
        <f t="shared" ca="1" si="10"/>
        <v>-</v>
      </c>
      <c r="AF39" s="116" t="str">
        <f t="shared" ca="1" si="11"/>
        <v>-</v>
      </c>
      <c r="AG39" s="117" t="str">
        <f t="shared" ca="1" si="12"/>
        <v>-</v>
      </c>
      <c r="AH39" s="116" t="str">
        <f t="shared" ca="1" si="13"/>
        <v>-</v>
      </c>
      <c r="AI39" s="116">
        <f t="shared" ca="1" si="14"/>
        <v>0</v>
      </c>
      <c r="AJ39" s="118">
        <f t="shared" ca="1" si="15"/>
        <v>0</v>
      </c>
      <c r="AK39" s="116">
        <f t="shared" ca="1" si="16"/>
        <v>0</v>
      </c>
      <c r="AL39" s="116">
        <f t="shared" ca="1" si="17"/>
        <v>0</v>
      </c>
    </row>
    <row r="40" spans="1:38" ht="27" customHeight="1" x14ac:dyDescent="0.2">
      <c r="A40" s="53">
        <f>'OSNOVNA PLAČA'!A34</f>
        <v>25</v>
      </c>
      <c r="B40" s="362" t="str">
        <f t="shared" ca="1" si="4"/>
        <v>A25</v>
      </c>
      <c r="C40" s="362"/>
      <c r="D40" s="54" t="str">
        <f>+IF(LEN('OSNOVNA PLAČA'!C34)&gt;0,'OSNOVNA PLAČA'!C34,"")</f>
        <v/>
      </c>
      <c r="E40" s="55" t="str">
        <f>+IF(LEN('OSNOVNA PLAČA'!D34)&gt;0,'OSNOVNA PLAČA'!D34,"")</f>
        <v/>
      </c>
      <c r="F40" s="161">
        <f ca="1">IF(LEN(B40)&gt;0,'OBRAČUNANA OSNOVNA PLAČA'!O34,"")</f>
        <v>0</v>
      </c>
      <c r="G40" s="57"/>
      <c r="H40" s="57"/>
      <c r="I40" s="57"/>
      <c r="J40" s="57"/>
      <c r="K40" s="57"/>
      <c r="L40" s="175">
        <f t="shared" si="5"/>
        <v>0</v>
      </c>
      <c r="M40" s="176">
        <f t="shared" ca="1" si="18"/>
        <v>0</v>
      </c>
      <c r="N40" s="176">
        <f t="shared" ca="1" si="20"/>
        <v>0</v>
      </c>
      <c r="O40" s="177">
        <f t="shared" ca="1" si="6"/>
        <v>0</v>
      </c>
      <c r="P40" s="178">
        <f t="shared" ca="1" si="19"/>
        <v>0</v>
      </c>
      <c r="Q40" s="179">
        <f t="shared" ca="1" si="7"/>
        <v>0</v>
      </c>
      <c r="R40" s="179">
        <f ca="1">IF(LEN(B40)&gt;0,'10'!R40-'10'!Q40,"")</f>
        <v>0</v>
      </c>
      <c r="S40" s="180"/>
      <c r="T40" s="33"/>
      <c r="U40" s="33"/>
      <c r="V40" s="33"/>
      <c r="W40" s="33"/>
      <c r="X40" s="33"/>
      <c r="Y40" s="33"/>
      <c r="AB40" s="272">
        <f>ROW()</f>
        <v>40</v>
      </c>
      <c r="AC40" s="116">
        <f t="shared" ca="1" si="8"/>
        <v>0</v>
      </c>
      <c r="AD40" s="116">
        <f t="shared" ca="1" si="9"/>
        <v>0</v>
      </c>
      <c r="AE40" s="117" t="str">
        <f t="shared" ca="1" si="10"/>
        <v>-</v>
      </c>
      <c r="AF40" s="116" t="str">
        <f t="shared" ca="1" si="11"/>
        <v>-</v>
      </c>
      <c r="AG40" s="117" t="str">
        <f t="shared" ca="1" si="12"/>
        <v>-</v>
      </c>
      <c r="AH40" s="116" t="str">
        <f t="shared" ca="1" si="13"/>
        <v>-</v>
      </c>
      <c r="AI40" s="116">
        <f t="shared" ca="1" si="14"/>
        <v>0</v>
      </c>
      <c r="AJ40" s="118">
        <f t="shared" ca="1" si="15"/>
        <v>0</v>
      </c>
      <c r="AK40" s="116">
        <f t="shared" ca="1" si="16"/>
        <v>0</v>
      </c>
      <c r="AL40" s="116">
        <f t="shared" ca="1" si="17"/>
        <v>0</v>
      </c>
    </row>
    <row r="41" spans="1:38" ht="27" customHeight="1" x14ac:dyDescent="0.2">
      <c r="A41" s="53">
        <f>'OSNOVNA PLAČA'!A35</f>
        <v>26</v>
      </c>
      <c r="B41" s="362" t="str">
        <f t="shared" ca="1" si="4"/>
        <v>A26</v>
      </c>
      <c r="C41" s="362"/>
      <c r="D41" s="54" t="str">
        <f>+IF(LEN('OSNOVNA PLAČA'!C35)&gt;0,'OSNOVNA PLAČA'!C35,"")</f>
        <v/>
      </c>
      <c r="E41" s="55" t="str">
        <f>+IF(LEN('OSNOVNA PLAČA'!D35)&gt;0,'OSNOVNA PLAČA'!D35,"")</f>
        <v/>
      </c>
      <c r="F41" s="161">
        <f ca="1">IF(LEN(B41)&gt;0,'OBRAČUNANA OSNOVNA PLAČA'!O35,"")</f>
        <v>0</v>
      </c>
      <c r="G41" s="57"/>
      <c r="H41" s="57"/>
      <c r="I41" s="57"/>
      <c r="J41" s="57"/>
      <c r="K41" s="57"/>
      <c r="L41" s="175">
        <f t="shared" si="5"/>
        <v>0</v>
      </c>
      <c r="M41" s="176">
        <f t="shared" ca="1" si="18"/>
        <v>0</v>
      </c>
      <c r="N41" s="176">
        <f t="shared" ca="1" si="20"/>
        <v>0</v>
      </c>
      <c r="O41" s="177">
        <f t="shared" ca="1" si="6"/>
        <v>0</v>
      </c>
      <c r="P41" s="178">
        <f t="shared" ca="1" si="19"/>
        <v>0</v>
      </c>
      <c r="Q41" s="179">
        <f t="shared" ca="1" si="7"/>
        <v>0</v>
      </c>
      <c r="R41" s="179">
        <f ca="1">IF(LEN(B41)&gt;0,'10'!R41-'10'!Q41,"")</f>
        <v>0</v>
      </c>
      <c r="S41" s="180"/>
      <c r="T41" s="33"/>
      <c r="U41" s="33"/>
      <c r="V41" s="33"/>
      <c r="W41" s="33"/>
      <c r="X41" s="33"/>
      <c r="Y41" s="33"/>
      <c r="AB41" s="272">
        <f>ROW()</f>
        <v>41</v>
      </c>
      <c r="AC41" s="116">
        <f t="shared" ca="1" si="8"/>
        <v>0</v>
      </c>
      <c r="AD41" s="116">
        <f t="shared" ca="1" si="9"/>
        <v>0</v>
      </c>
      <c r="AE41" s="117" t="str">
        <f t="shared" ca="1" si="10"/>
        <v>-</v>
      </c>
      <c r="AF41" s="116" t="str">
        <f t="shared" ca="1" si="11"/>
        <v>-</v>
      </c>
      <c r="AG41" s="117" t="str">
        <f t="shared" ca="1" si="12"/>
        <v>-</v>
      </c>
      <c r="AH41" s="116" t="str">
        <f t="shared" ca="1" si="13"/>
        <v>-</v>
      </c>
      <c r="AI41" s="116">
        <f t="shared" ca="1" si="14"/>
        <v>0</v>
      </c>
      <c r="AJ41" s="118">
        <f t="shared" ca="1" si="15"/>
        <v>0</v>
      </c>
      <c r="AK41" s="116">
        <f t="shared" ca="1" si="16"/>
        <v>0</v>
      </c>
      <c r="AL41" s="116">
        <f t="shared" ca="1" si="17"/>
        <v>0</v>
      </c>
    </row>
    <row r="42" spans="1:38" ht="27" customHeight="1" x14ac:dyDescent="0.2">
      <c r="A42" s="53">
        <f>'OSNOVNA PLAČA'!A36</f>
        <v>27</v>
      </c>
      <c r="B42" s="362" t="str">
        <f t="shared" ca="1" si="4"/>
        <v>A27</v>
      </c>
      <c r="C42" s="362"/>
      <c r="D42" s="54" t="str">
        <f>+IF(LEN('OSNOVNA PLAČA'!C36)&gt;0,'OSNOVNA PLAČA'!C36,"")</f>
        <v/>
      </c>
      <c r="E42" s="55" t="str">
        <f>+IF(LEN('OSNOVNA PLAČA'!D36)&gt;0,'OSNOVNA PLAČA'!D36,"")</f>
        <v/>
      </c>
      <c r="F42" s="161">
        <f ca="1">IF(LEN(B42)&gt;0,'OBRAČUNANA OSNOVNA PLAČA'!O36,"")</f>
        <v>0</v>
      </c>
      <c r="G42" s="57"/>
      <c r="H42" s="57"/>
      <c r="I42" s="57"/>
      <c r="J42" s="57"/>
      <c r="K42" s="57"/>
      <c r="L42" s="175">
        <f t="shared" si="5"/>
        <v>0</v>
      </c>
      <c r="M42" s="176">
        <f t="shared" ca="1" si="18"/>
        <v>0</v>
      </c>
      <c r="N42" s="176">
        <f t="shared" ca="1" si="20"/>
        <v>0</v>
      </c>
      <c r="O42" s="177">
        <f t="shared" ca="1" si="6"/>
        <v>0</v>
      </c>
      <c r="P42" s="178">
        <f t="shared" ca="1" si="19"/>
        <v>0</v>
      </c>
      <c r="Q42" s="179">
        <f t="shared" ca="1" si="7"/>
        <v>0</v>
      </c>
      <c r="R42" s="179">
        <f ca="1">IF(LEN(B42)&gt;0,'10'!R42-'10'!Q42,"")</f>
        <v>0</v>
      </c>
      <c r="S42" s="180"/>
      <c r="T42" s="33"/>
      <c r="U42" s="33"/>
      <c r="V42" s="33"/>
      <c r="W42" s="33"/>
      <c r="X42" s="33"/>
      <c r="Y42" s="33"/>
      <c r="AB42" s="272">
        <f>ROW()</f>
        <v>42</v>
      </c>
      <c r="AC42" s="116">
        <f t="shared" ca="1" si="8"/>
        <v>0</v>
      </c>
      <c r="AD42" s="116">
        <f t="shared" ca="1" si="9"/>
        <v>0</v>
      </c>
      <c r="AE42" s="117" t="str">
        <f t="shared" ca="1" si="10"/>
        <v>-</v>
      </c>
      <c r="AF42" s="116" t="str">
        <f t="shared" ca="1" si="11"/>
        <v>-</v>
      </c>
      <c r="AG42" s="117" t="str">
        <f t="shared" ca="1" si="12"/>
        <v>-</v>
      </c>
      <c r="AH42" s="116" t="str">
        <f t="shared" ca="1" si="13"/>
        <v>-</v>
      </c>
      <c r="AI42" s="116">
        <f t="shared" ca="1" si="14"/>
        <v>0</v>
      </c>
      <c r="AJ42" s="118">
        <f t="shared" ca="1" si="15"/>
        <v>0</v>
      </c>
      <c r="AK42" s="116">
        <f t="shared" ca="1" si="16"/>
        <v>0</v>
      </c>
      <c r="AL42" s="116">
        <f t="shared" ca="1" si="17"/>
        <v>0</v>
      </c>
    </row>
    <row r="43" spans="1:38" ht="27" customHeight="1" x14ac:dyDescent="0.2">
      <c r="A43" s="53">
        <f>'OSNOVNA PLAČA'!A37</f>
        <v>28</v>
      </c>
      <c r="B43" s="362" t="str">
        <f t="shared" ca="1" si="4"/>
        <v>A28</v>
      </c>
      <c r="C43" s="362"/>
      <c r="D43" s="54" t="str">
        <f>+IF(LEN('OSNOVNA PLAČA'!C37)&gt;0,'OSNOVNA PLAČA'!C37,"")</f>
        <v/>
      </c>
      <c r="E43" s="55" t="str">
        <f>+IF(LEN('OSNOVNA PLAČA'!D37)&gt;0,'OSNOVNA PLAČA'!D37,"")</f>
        <v/>
      </c>
      <c r="F43" s="161">
        <f ca="1">IF(LEN(B43)&gt;0,'OBRAČUNANA OSNOVNA PLAČA'!O37,"")</f>
        <v>0</v>
      </c>
      <c r="G43" s="57"/>
      <c r="H43" s="57"/>
      <c r="I43" s="57"/>
      <c r="J43" s="57"/>
      <c r="K43" s="57"/>
      <c r="L43" s="175">
        <f t="shared" si="5"/>
        <v>0</v>
      </c>
      <c r="M43" s="176">
        <f t="shared" ca="1" si="18"/>
        <v>0</v>
      </c>
      <c r="N43" s="176">
        <f t="shared" ca="1" si="20"/>
        <v>0</v>
      </c>
      <c r="O43" s="177">
        <f t="shared" ca="1" si="6"/>
        <v>0</v>
      </c>
      <c r="P43" s="178">
        <f t="shared" ca="1" si="19"/>
        <v>0</v>
      </c>
      <c r="Q43" s="179">
        <f t="shared" ca="1" si="7"/>
        <v>0</v>
      </c>
      <c r="R43" s="179">
        <f ca="1">IF(LEN(B43)&gt;0,'10'!R43-'10'!Q43,"")</f>
        <v>0</v>
      </c>
      <c r="S43" s="180"/>
      <c r="T43" s="33"/>
      <c r="U43" s="33"/>
      <c r="V43" s="33"/>
      <c r="W43" s="33"/>
      <c r="X43" s="33"/>
      <c r="Y43" s="33"/>
      <c r="AB43" s="272">
        <f>ROW()</f>
        <v>43</v>
      </c>
      <c r="AC43" s="116">
        <f t="shared" ca="1" si="8"/>
        <v>0</v>
      </c>
      <c r="AD43" s="116">
        <f t="shared" ca="1" si="9"/>
        <v>0</v>
      </c>
      <c r="AE43" s="117" t="str">
        <f t="shared" ca="1" si="10"/>
        <v>-</v>
      </c>
      <c r="AF43" s="116" t="str">
        <f t="shared" ca="1" si="11"/>
        <v>-</v>
      </c>
      <c r="AG43" s="117" t="str">
        <f t="shared" ca="1" si="12"/>
        <v>-</v>
      </c>
      <c r="AH43" s="116" t="str">
        <f t="shared" ca="1" si="13"/>
        <v>-</v>
      </c>
      <c r="AI43" s="116">
        <f t="shared" ca="1" si="14"/>
        <v>0</v>
      </c>
      <c r="AJ43" s="118">
        <f t="shared" ca="1" si="15"/>
        <v>0</v>
      </c>
      <c r="AK43" s="116">
        <f t="shared" ca="1" si="16"/>
        <v>0</v>
      </c>
      <c r="AL43" s="116">
        <f t="shared" ca="1" si="17"/>
        <v>0</v>
      </c>
    </row>
    <row r="44" spans="1:38" ht="27" customHeight="1" x14ac:dyDescent="0.2">
      <c r="A44" s="53">
        <f>'OSNOVNA PLAČA'!A38</f>
        <v>29</v>
      </c>
      <c r="B44" s="362" t="str">
        <f t="shared" ca="1" si="4"/>
        <v>A29</v>
      </c>
      <c r="C44" s="362"/>
      <c r="D44" s="54" t="str">
        <f>+IF(LEN('OSNOVNA PLAČA'!C38)&gt;0,'OSNOVNA PLAČA'!C38,"")</f>
        <v/>
      </c>
      <c r="E44" s="55" t="str">
        <f>+IF(LEN('OSNOVNA PLAČA'!D38)&gt;0,'OSNOVNA PLAČA'!D38,"")</f>
        <v/>
      </c>
      <c r="F44" s="161">
        <f ca="1">IF(LEN(B44)&gt;0,'OBRAČUNANA OSNOVNA PLAČA'!O38,"")</f>
        <v>0</v>
      </c>
      <c r="G44" s="57"/>
      <c r="H44" s="57"/>
      <c r="I44" s="57"/>
      <c r="J44" s="57"/>
      <c r="K44" s="57"/>
      <c r="L44" s="175">
        <f t="shared" si="5"/>
        <v>0</v>
      </c>
      <c r="M44" s="176">
        <f t="shared" ca="1" si="18"/>
        <v>0</v>
      </c>
      <c r="N44" s="176">
        <f t="shared" ca="1" si="20"/>
        <v>0</v>
      </c>
      <c r="O44" s="177">
        <f t="shared" ca="1" si="6"/>
        <v>0</v>
      </c>
      <c r="P44" s="178">
        <f t="shared" ca="1" si="19"/>
        <v>0</v>
      </c>
      <c r="Q44" s="179">
        <f t="shared" ca="1" si="7"/>
        <v>0</v>
      </c>
      <c r="R44" s="179">
        <f ca="1">IF(LEN(B44)&gt;0,'10'!R44-'10'!Q44,"")</f>
        <v>0</v>
      </c>
      <c r="S44" s="180"/>
      <c r="T44" s="33"/>
      <c r="U44" s="33"/>
      <c r="V44" s="33"/>
      <c r="W44" s="33"/>
      <c r="X44" s="33"/>
      <c r="Y44" s="33"/>
      <c r="AB44" s="272">
        <f>ROW()</f>
        <v>44</v>
      </c>
      <c r="AC44" s="116">
        <f t="shared" ca="1" si="8"/>
        <v>0</v>
      </c>
      <c r="AD44" s="116">
        <f t="shared" ca="1" si="9"/>
        <v>0</v>
      </c>
      <c r="AE44" s="117" t="str">
        <f t="shared" ca="1" si="10"/>
        <v>-</v>
      </c>
      <c r="AF44" s="116" t="str">
        <f t="shared" ca="1" si="11"/>
        <v>-</v>
      </c>
      <c r="AG44" s="117" t="str">
        <f t="shared" ca="1" si="12"/>
        <v>-</v>
      </c>
      <c r="AH44" s="116" t="str">
        <f t="shared" ca="1" si="13"/>
        <v>-</v>
      </c>
      <c r="AI44" s="116">
        <f t="shared" ca="1" si="14"/>
        <v>0</v>
      </c>
      <c r="AJ44" s="118">
        <f t="shared" ca="1" si="15"/>
        <v>0</v>
      </c>
      <c r="AK44" s="116">
        <f t="shared" ca="1" si="16"/>
        <v>0</v>
      </c>
      <c r="AL44" s="116">
        <f t="shared" ca="1" si="17"/>
        <v>0</v>
      </c>
    </row>
    <row r="45" spans="1:38" ht="27" customHeight="1" x14ac:dyDescent="0.2">
      <c r="A45" s="53">
        <f>'OSNOVNA PLAČA'!A39</f>
        <v>30</v>
      </c>
      <c r="B45" s="362" t="str">
        <f t="shared" ca="1" si="4"/>
        <v>A30</v>
      </c>
      <c r="C45" s="362"/>
      <c r="D45" s="54" t="str">
        <f>+IF(LEN('OSNOVNA PLAČA'!C39)&gt;0,'OSNOVNA PLAČA'!C39,"")</f>
        <v/>
      </c>
      <c r="E45" s="55" t="str">
        <f>+IF(LEN('OSNOVNA PLAČA'!D39)&gt;0,'OSNOVNA PLAČA'!D39,"")</f>
        <v/>
      </c>
      <c r="F45" s="161">
        <f ca="1">IF(LEN(B45)&gt;0,'OBRAČUNANA OSNOVNA PLAČA'!O39,"")</f>
        <v>0</v>
      </c>
      <c r="G45" s="57"/>
      <c r="H45" s="57"/>
      <c r="I45" s="57"/>
      <c r="J45" s="57"/>
      <c r="K45" s="57"/>
      <c r="L45" s="175">
        <f t="shared" si="5"/>
        <v>0</v>
      </c>
      <c r="M45" s="176">
        <f t="shared" ca="1" si="18"/>
        <v>0</v>
      </c>
      <c r="N45" s="176">
        <f t="shared" ca="1" si="20"/>
        <v>0</v>
      </c>
      <c r="O45" s="177">
        <f t="shared" ca="1" si="6"/>
        <v>0</v>
      </c>
      <c r="P45" s="178">
        <f t="shared" ca="1" si="19"/>
        <v>0</v>
      </c>
      <c r="Q45" s="179">
        <f t="shared" ca="1" si="7"/>
        <v>0</v>
      </c>
      <c r="R45" s="179">
        <f ca="1">IF(LEN(B45)&gt;0,'10'!R45-'10'!Q45,"")</f>
        <v>0</v>
      </c>
      <c r="S45" s="180"/>
      <c r="T45" s="33"/>
      <c r="U45" s="33"/>
      <c r="V45" s="33"/>
      <c r="W45" s="33"/>
      <c r="X45" s="33"/>
      <c r="Y45" s="33"/>
      <c r="AB45" s="272">
        <f>ROW()</f>
        <v>45</v>
      </c>
      <c r="AC45" s="116">
        <f t="shared" ca="1" si="8"/>
        <v>0</v>
      </c>
      <c r="AD45" s="116">
        <f t="shared" ca="1" si="9"/>
        <v>0</v>
      </c>
      <c r="AE45" s="117" t="str">
        <f t="shared" ca="1" si="10"/>
        <v>-</v>
      </c>
      <c r="AF45" s="116" t="str">
        <f t="shared" ca="1" si="11"/>
        <v>-</v>
      </c>
      <c r="AG45" s="117" t="str">
        <f t="shared" ca="1" si="12"/>
        <v>-</v>
      </c>
      <c r="AH45" s="116" t="str">
        <f t="shared" ca="1" si="13"/>
        <v>-</v>
      </c>
      <c r="AI45" s="116">
        <f t="shared" ca="1" si="14"/>
        <v>0</v>
      </c>
      <c r="AJ45" s="118">
        <f t="shared" ca="1" si="15"/>
        <v>0</v>
      </c>
      <c r="AK45" s="116">
        <f t="shared" ca="1" si="16"/>
        <v>0</v>
      </c>
      <c r="AL45" s="116">
        <f t="shared" ca="1" si="17"/>
        <v>0</v>
      </c>
    </row>
    <row r="46" spans="1:38" ht="27" customHeight="1" x14ac:dyDescent="0.2">
      <c r="A46" s="53">
        <f>'OSNOVNA PLAČA'!A40</f>
        <v>31</v>
      </c>
      <c r="B46" s="362" t="str">
        <f t="shared" ca="1" si="4"/>
        <v>A31</v>
      </c>
      <c r="C46" s="362"/>
      <c r="D46" s="54" t="str">
        <f>+IF(LEN('OSNOVNA PLAČA'!C40)&gt;0,'OSNOVNA PLAČA'!C40,"")</f>
        <v/>
      </c>
      <c r="E46" s="55" t="str">
        <f>+IF(LEN('OSNOVNA PLAČA'!D40)&gt;0,'OSNOVNA PLAČA'!D40,"")</f>
        <v/>
      </c>
      <c r="F46" s="161">
        <f ca="1">IF(LEN(B46)&gt;0,'OBRAČUNANA OSNOVNA PLAČA'!O40,"")</f>
        <v>0</v>
      </c>
      <c r="G46" s="57"/>
      <c r="H46" s="57"/>
      <c r="I46" s="57"/>
      <c r="J46" s="57"/>
      <c r="K46" s="57"/>
      <c r="L46" s="175">
        <f t="shared" si="5"/>
        <v>0</v>
      </c>
      <c r="M46" s="176">
        <f t="shared" ca="1" si="18"/>
        <v>0</v>
      </c>
      <c r="N46" s="176">
        <f t="shared" ca="1" si="20"/>
        <v>0</v>
      </c>
      <c r="O46" s="177">
        <f t="shared" ca="1" si="6"/>
        <v>0</v>
      </c>
      <c r="P46" s="178">
        <f t="shared" ca="1" si="19"/>
        <v>0</v>
      </c>
      <c r="Q46" s="179">
        <f t="shared" ca="1" si="7"/>
        <v>0</v>
      </c>
      <c r="R46" s="179">
        <f ca="1">IF(LEN(B46)&gt;0,'10'!R46-'10'!Q46,"")</f>
        <v>0</v>
      </c>
      <c r="S46" s="180"/>
      <c r="T46" s="33"/>
      <c r="U46" s="33"/>
      <c r="V46" s="33"/>
      <c r="W46" s="33"/>
      <c r="X46" s="33"/>
      <c r="Y46" s="33"/>
      <c r="AB46" s="272">
        <f>ROW()</f>
        <v>46</v>
      </c>
      <c r="AC46" s="116">
        <f t="shared" ca="1" si="8"/>
        <v>0</v>
      </c>
      <c r="AD46" s="116">
        <f t="shared" ca="1" si="9"/>
        <v>0</v>
      </c>
      <c r="AE46" s="117" t="str">
        <f t="shared" ca="1" si="10"/>
        <v>-</v>
      </c>
      <c r="AF46" s="116" t="str">
        <f t="shared" ca="1" si="11"/>
        <v>-</v>
      </c>
      <c r="AG46" s="117" t="str">
        <f t="shared" ca="1" si="12"/>
        <v>-</v>
      </c>
      <c r="AH46" s="116" t="str">
        <f t="shared" ca="1" si="13"/>
        <v>-</v>
      </c>
      <c r="AI46" s="116">
        <f t="shared" ca="1" si="14"/>
        <v>0</v>
      </c>
      <c r="AJ46" s="118">
        <f t="shared" ca="1" si="15"/>
        <v>0</v>
      </c>
      <c r="AK46" s="116">
        <f t="shared" ca="1" si="16"/>
        <v>0</v>
      </c>
      <c r="AL46" s="116">
        <f t="shared" ca="1" si="17"/>
        <v>0</v>
      </c>
    </row>
    <row r="47" spans="1:38" ht="27" customHeight="1" x14ac:dyDescent="0.2">
      <c r="A47" s="53">
        <f>'OSNOVNA PLAČA'!A41</f>
        <v>32</v>
      </c>
      <c r="B47" s="362" t="str">
        <f t="shared" ca="1" si="4"/>
        <v>A32</v>
      </c>
      <c r="C47" s="362"/>
      <c r="D47" s="54" t="str">
        <f>+IF(LEN('OSNOVNA PLAČA'!C41)&gt;0,'OSNOVNA PLAČA'!C41,"")</f>
        <v/>
      </c>
      <c r="E47" s="55" t="str">
        <f>+IF(LEN('OSNOVNA PLAČA'!D41)&gt;0,'OSNOVNA PLAČA'!D41,"")</f>
        <v/>
      </c>
      <c r="F47" s="161">
        <f ca="1">IF(LEN(B47)&gt;0,'OBRAČUNANA OSNOVNA PLAČA'!O41,"")</f>
        <v>0</v>
      </c>
      <c r="G47" s="57"/>
      <c r="H47" s="57"/>
      <c r="I47" s="57"/>
      <c r="J47" s="57"/>
      <c r="K47" s="57"/>
      <c r="L47" s="175">
        <f t="shared" si="5"/>
        <v>0</v>
      </c>
      <c r="M47" s="176">
        <f t="shared" ca="1" si="18"/>
        <v>0</v>
      </c>
      <c r="N47" s="176">
        <f t="shared" ca="1" si="20"/>
        <v>0</v>
      </c>
      <c r="O47" s="177">
        <f t="shared" ca="1" si="6"/>
        <v>0</v>
      </c>
      <c r="P47" s="178">
        <f t="shared" ca="1" si="19"/>
        <v>0</v>
      </c>
      <c r="Q47" s="179">
        <f t="shared" ca="1" si="7"/>
        <v>0</v>
      </c>
      <c r="R47" s="179">
        <f ca="1">IF(LEN(B47)&gt;0,'10'!R47-'10'!Q47,"")</f>
        <v>0</v>
      </c>
      <c r="S47" s="180"/>
      <c r="T47" s="33"/>
      <c r="U47" s="33"/>
      <c r="V47" s="33"/>
      <c r="W47" s="33"/>
      <c r="X47" s="33"/>
      <c r="Y47" s="33"/>
      <c r="AB47" s="272">
        <f>ROW()</f>
        <v>47</v>
      </c>
      <c r="AC47" s="116">
        <f t="shared" ca="1" si="8"/>
        <v>0</v>
      </c>
      <c r="AD47" s="116">
        <f t="shared" ca="1" si="9"/>
        <v>0</v>
      </c>
      <c r="AE47" s="117" t="str">
        <f t="shared" ca="1" si="10"/>
        <v>-</v>
      </c>
      <c r="AF47" s="116" t="str">
        <f t="shared" ca="1" si="11"/>
        <v>-</v>
      </c>
      <c r="AG47" s="117" t="str">
        <f t="shared" ca="1" si="12"/>
        <v>-</v>
      </c>
      <c r="AH47" s="116" t="str">
        <f t="shared" ca="1" si="13"/>
        <v>-</v>
      </c>
      <c r="AI47" s="116">
        <f t="shared" ca="1" si="14"/>
        <v>0</v>
      </c>
      <c r="AJ47" s="118">
        <f t="shared" ca="1" si="15"/>
        <v>0</v>
      </c>
      <c r="AK47" s="116">
        <f t="shared" ca="1" si="16"/>
        <v>0</v>
      </c>
      <c r="AL47" s="116">
        <f t="shared" ca="1" si="17"/>
        <v>0</v>
      </c>
    </row>
    <row r="48" spans="1:38" ht="27" customHeight="1" x14ac:dyDescent="0.2">
      <c r="A48" s="53">
        <f>'OSNOVNA PLAČA'!A42</f>
        <v>33</v>
      </c>
      <c r="B48" s="362" t="str">
        <f t="shared" ca="1" si="4"/>
        <v>A33</v>
      </c>
      <c r="C48" s="362"/>
      <c r="D48" s="54" t="str">
        <f>+IF(LEN('OSNOVNA PLAČA'!C42)&gt;0,'OSNOVNA PLAČA'!C42,"")</f>
        <v/>
      </c>
      <c r="E48" s="55" t="str">
        <f>+IF(LEN('OSNOVNA PLAČA'!D42)&gt;0,'OSNOVNA PLAČA'!D42,"")</f>
        <v/>
      </c>
      <c r="F48" s="161">
        <f ca="1">IF(LEN(B48)&gt;0,'OBRAČUNANA OSNOVNA PLAČA'!O42,"")</f>
        <v>0</v>
      </c>
      <c r="G48" s="57"/>
      <c r="H48" s="57"/>
      <c r="I48" s="57"/>
      <c r="J48" s="57"/>
      <c r="K48" s="57"/>
      <c r="L48" s="175">
        <f t="shared" si="5"/>
        <v>0</v>
      </c>
      <c r="M48" s="176">
        <f t="shared" ca="1" si="18"/>
        <v>0</v>
      </c>
      <c r="N48" s="176">
        <f t="shared" ca="1" si="20"/>
        <v>0</v>
      </c>
      <c r="O48" s="177">
        <f t="shared" ref="O48:O65" ca="1" si="21">IF(LEN(B48)&gt;0,M48*$P$67,"")</f>
        <v>0</v>
      </c>
      <c r="P48" s="178">
        <f t="shared" ca="1" si="19"/>
        <v>0</v>
      </c>
      <c r="Q48" s="179">
        <f t="shared" ca="1" si="7"/>
        <v>0</v>
      </c>
      <c r="R48" s="179">
        <f ca="1">IF(LEN(B48)&gt;0,'10'!R48-'10'!Q48,"")</f>
        <v>0</v>
      </c>
      <c r="S48" s="180"/>
      <c r="T48" s="33"/>
      <c r="U48" s="33"/>
      <c r="V48" s="33"/>
      <c r="W48" s="33"/>
      <c r="X48" s="33"/>
      <c r="Y48" s="33"/>
      <c r="AB48" s="272">
        <f>ROW()</f>
        <v>48</v>
      </c>
      <c r="AC48" s="116">
        <f t="shared" ca="1" si="8"/>
        <v>0</v>
      </c>
      <c r="AD48" s="116">
        <f t="shared" ca="1" si="9"/>
        <v>0</v>
      </c>
      <c r="AE48" s="117" t="str">
        <f t="shared" ref="AE48:AE65" ca="1" si="22">IF(AC48&gt;=AD48,"-",$L48/(5*MAX($M$71:$M$72)))</f>
        <v>-</v>
      </c>
      <c r="AF48" s="116" t="str">
        <f t="shared" ref="AF48:AF65" ca="1" si="23">IF(AC48&gt;=AD48,"-",$L48/(5*MAX($M$71:$M$72))*AK48)</f>
        <v>-</v>
      </c>
      <c r="AG48" s="117" t="str">
        <f t="shared" ref="AG48:AG65" ca="1" si="24">IF(AE48="-","-",AE48*$AF$67)</f>
        <v>-</v>
      </c>
      <c r="AH48" s="116" t="str">
        <f t="shared" ref="AH48:AH65" ca="1" si="25">IF(AF48="-","-",AF48*$AF$67)</f>
        <v>-</v>
      </c>
      <c r="AI48" s="116">
        <f t="shared" ca="1" si="14"/>
        <v>0</v>
      </c>
      <c r="AJ48" s="118">
        <f t="shared" ca="1" si="15"/>
        <v>0</v>
      </c>
      <c r="AK48" s="116">
        <f t="shared" ca="1" si="16"/>
        <v>0</v>
      </c>
      <c r="AL48" s="116">
        <f t="shared" ca="1" si="17"/>
        <v>0</v>
      </c>
    </row>
    <row r="49" spans="1:38" ht="27" customHeight="1" x14ac:dyDescent="0.2">
      <c r="A49" s="53">
        <f>'OSNOVNA PLAČA'!A43</f>
        <v>34</v>
      </c>
      <c r="B49" s="362" t="str">
        <f t="shared" ca="1" si="4"/>
        <v>A34</v>
      </c>
      <c r="C49" s="362"/>
      <c r="D49" s="54" t="str">
        <f>+IF(LEN('OSNOVNA PLAČA'!C43)&gt;0,'OSNOVNA PLAČA'!C43,"")</f>
        <v/>
      </c>
      <c r="E49" s="55" t="str">
        <f>+IF(LEN('OSNOVNA PLAČA'!D43)&gt;0,'OSNOVNA PLAČA'!D43,"")</f>
        <v/>
      </c>
      <c r="F49" s="161">
        <f ca="1">IF(LEN(B49)&gt;0,'OBRAČUNANA OSNOVNA PLAČA'!O43,"")</f>
        <v>0</v>
      </c>
      <c r="G49" s="57"/>
      <c r="H49" s="57"/>
      <c r="I49" s="57"/>
      <c r="J49" s="57"/>
      <c r="K49" s="57"/>
      <c r="L49" s="175">
        <f t="shared" si="5"/>
        <v>0</v>
      </c>
      <c r="M49" s="176">
        <f t="shared" ca="1" si="18"/>
        <v>0</v>
      </c>
      <c r="N49" s="176">
        <f t="shared" ca="1" si="20"/>
        <v>0</v>
      </c>
      <c r="O49" s="177">
        <f t="shared" ca="1" si="21"/>
        <v>0</v>
      </c>
      <c r="P49" s="178">
        <f t="shared" ca="1" si="19"/>
        <v>0</v>
      </c>
      <c r="Q49" s="179">
        <f t="shared" ca="1" si="7"/>
        <v>0</v>
      </c>
      <c r="R49" s="179">
        <f ca="1">IF(LEN(B49)&gt;0,'10'!R49-'10'!Q49,"")</f>
        <v>0</v>
      </c>
      <c r="S49" s="180"/>
      <c r="T49" s="33"/>
      <c r="U49" s="33"/>
      <c r="V49" s="33"/>
      <c r="W49" s="33"/>
      <c r="X49" s="33"/>
      <c r="Y49" s="33"/>
      <c r="AB49" s="272">
        <f>ROW()</f>
        <v>49</v>
      </c>
      <c r="AC49" s="116">
        <f t="shared" ca="1" si="8"/>
        <v>0</v>
      </c>
      <c r="AD49" s="116">
        <f t="shared" ca="1" si="9"/>
        <v>0</v>
      </c>
      <c r="AE49" s="117" t="str">
        <f t="shared" ca="1" si="22"/>
        <v>-</v>
      </c>
      <c r="AF49" s="116" t="str">
        <f t="shared" ca="1" si="23"/>
        <v>-</v>
      </c>
      <c r="AG49" s="117" t="str">
        <f t="shared" ca="1" si="24"/>
        <v>-</v>
      </c>
      <c r="AH49" s="116" t="str">
        <f t="shared" ca="1" si="25"/>
        <v>-</v>
      </c>
      <c r="AI49" s="116">
        <f t="shared" ca="1" si="14"/>
        <v>0</v>
      </c>
      <c r="AJ49" s="118">
        <f t="shared" ca="1" si="15"/>
        <v>0</v>
      </c>
      <c r="AK49" s="116">
        <f t="shared" ca="1" si="16"/>
        <v>0</v>
      </c>
      <c r="AL49" s="116">
        <f t="shared" ca="1" si="17"/>
        <v>0</v>
      </c>
    </row>
    <row r="50" spans="1:38" ht="27" customHeight="1" x14ac:dyDescent="0.2">
      <c r="A50" s="53">
        <f>'OSNOVNA PLAČA'!A44</f>
        <v>35</v>
      </c>
      <c r="B50" s="362" t="str">
        <f t="shared" ca="1" si="4"/>
        <v>A35</v>
      </c>
      <c r="C50" s="362"/>
      <c r="D50" s="54" t="str">
        <f>+IF(LEN('OSNOVNA PLAČA'!C44)&gt;0,'OSNOVNA PLAČA'!C44,"")</f>
        <v/>
      </c>
      <c r="E50" s="55" t="str">
        <f>+IF(LEN('OSNOVNA PLAČA'!D44)&gt;0,'OSNOVNA PLAČA'!D44,"")</f>
        <v/>
      </c>
      <c r="F50" s="161">
        <f ca="1">IF(LEN(B50)&gt;0,'OBRAČUNANA OSNOVNA PLAČA'!O44,"")</f>
        <v>0</v>
      </c>
      <c r="G50" s="57"/>
      <c r="H50" s="57"/>
      <c r="I50" s="57"/>
      <c r="J50" s="57"/>
      <c r="K50" s="57"/>
      <c r="L50" s="175">
        <f t="shared" si="5"/>
        <v>0</v>
      </c>
      <c r="M50" s="176">
        <f t="shared" ca="1" si="18"/>
        <v>0</v>
      </c>
      <c r="N50" s="176">
        <f t="shared" ca="1" si="20"/>
        <v>0</v>
      </c>
      <c r="O50" s="177">
        <f t="shared" ca="1" si="21"/>
        <v>0</v>
      </c>
      <c r="P50" s="178">
        <f t="shared" ca="1" si="19"/>
        <v>0</v>
      </c>
      <c r="Q50" s="179">
        <f t="shared" ca="1" si="7"/>
        <v>0</v>
      </c>
      <c r="R50" s="179">
        <f ca="1">IF(LEN(B50)&gt;0,'10'!R50-'10'!Q50,"")</f>
        <v>0</v>
      </c>
      <c r="S50" s="180"/>
      <c r="T50" s="33"/>
      <c r="U50" s="33"/>
      <c r="V50" s="33"/>
      <c r="W50" s="33"/>
      <c r="X50" s="33"/>
      <c r="Y50" s="33"/>
      <c r="AB50" s="272">
        <f>ROW()</f>
        <v>50</v>
      </c>
      <c r="AC50" s="116">
        <f t="shared" ca="1" si="8"/>
        <v>0</v>
      </c>
      <c r="AD50" s="116">
        <f t="shared" ca="1" si="9"/>
        <v>0</v>
      </c>
      <c r="AE50" s="117" t="str">
        <f t="shared" ca="1" si="22"/>
        <v>-</v>
      </c>
      <c r="AF50" s="116" t="str">
        <f t="shared" ca="1" si="23"/>
        <v>-</v>
      </c>
      <c r="AG50" s="117" t="str">
        <f t="shared" ca="1" si="24"/>
        <v>-</v>
      </c>
      <c r="AH50" s="116" t="str">
        <f t="shared" ca="1" si="25"/>
        <v>-</v>
      </c>
      <c r="AI50" s="116">
        <f t="shared" ca="1" si="14"/>
        <v>0</v>
      </c>
      <c r="AJ50" s="118">
        <f t="shared" ca="1" si="15"/>
        <v>0</v>
      </c>
      <c r="AK50" s="116">
        <f t="shared" ca="1" si="16"/>
        <v>0</v>
      </c>
      <c r="AL50" s="116">
        <f t="shared" ca="1" si="17"/>
        <v>0</v>
      </c>
    </row>
    <row r="51" spans="1:38" ht="27" customHeight="1" x14ac:dyDescent="0.2">
      <c r="A51" s="53">
        <f>'OSNOVNA PLAČA'!A45</f>
        <v>36</v>
      </c>
      <c r="B51" s="362" t="str">
        <f t="shared" ca="1" si="4"/>
        <v>A36</v>
      </c>
      <c r="C51" s="362"/>
      <c r="D51" s="54" t="str">
        <f>+IF(LEN('OSNOVNA PLAČA'!C45)&gt;0,'OSNOVNA PLAČA'!C45,"")</f>
        <v/>
      </c>
      <c r="E51" s="55" t="str">
        <f>+IF(LEN('OSNOVNA PLAČA'!D45)&gt;0,'OSNOVNA PLAČA'!D45,"")</f>
        <v/>
      </c>
      <c r="F51" s="161">
        <f ca="1">IF(LEN(B51)&gt;0,'OBRAČUNANA OSNOVNA PLAČA'!O45,"")</f>
        <v>0</v>
      </c>
      <c r="G51" s="57"/>
      <c r="H51" s="57"/>
      <c r="I51" s="57"/>
      <c r="J51" s="57"/>
      <c r="K51" s="57"/>
      <c r="L51" s="175">
        <f t="shared" si="5"/>
        <v>0</v>
      </c>
      <c r="M51" s="176">
        <f t="shared" ca="1" si="18"/>
        <v>0</v>
      </c>
      <c r="N51" s="176">
        <f t="shared" ca="1" si="20"/>
        <v>0</v>
      </c>
      <c r="O51" s="177">
        <f t="shared" ca="1" si="21"/>
        <v>0</v>
      </c>
      <c r="P51" s="178">
        <f t="shared" ca="1" si="19"/>
        <v>0</v>
      </c>
      <c r="Q51" s="179">
        <f t="shared" ca="1" si="7"/>
        <v>0</v>
      </c>
      <c r="R51" s="179">
        <f ca="1">IF(LEN(B51)&gt;0,'10'!R51-'10'!Q51,"")</f>
        <v>0</v>
      </c>
      <c r="S51" s="180"/>
      <c r="T51" s="33"/>
      <c r="U51" s="33"/>
      <c r="V51" s="33"/>
      <c r="W51" s="33"/>
      <c r="X51" s="33"/>
      <c r="Y51" s="33"/>
      <c r="AB51" s="272">
        <f>ROW()</f>
        <v>51</v>
      </c>
      <c r="AC51" s="116">
        <f t="shared" ca="1" si="8"/>
        <v>0</v>
      </c>
      <c r="AD51" s="116">
        <f t="shared" ca="1" si="9"/>
        <v>0</v>
      </c>
      <c r="AE51" s="117" t="str">
        <f t="shared" ca="1" si="22"/>
        <v>-</v>
      </c>
      <c r="AF51" s="116" t="str">
        <f t="shared" ca="1" si="23"/>
        <v>-</v>
      </c>
      <c r="AG51" s="117" t="str">
        <f t="shared" ca="1" si="24"/>
        <v>-</v>
      </c>
      <c r="AH51" s="116" t="str">
        <f t="shared" ca="1" si="25"/>
        <v>-</v>
      </c>
      <c r="AI51" s="116">
        <f t="shared" ca="1" si="14"/>
        <v>0</v>
      </c>
      <c r="AJ51" s="118">
        <f t="shared" ca="1" si="15"/>
        <v>0</v>
      </c>
      <c r="AK51" s="116">
        <f t="shared" ca="1" si="16"/>
        <v>0</v>
      </c>
      <c r="AL51" s="116">
        <f t="shared" ca="1" si="17"/>
        <v>0</v>
      </c>
    </row>
    <row r="52" spans="1:38" ht="27" customHeight="1" x14ac:dyDescent="0.2">
      <c r="A52" s="53">
        <f>'OSNOVNA PLAČA'!A46</f>
        <v>37</v>
      </c>
      <c r="B52" s="362" t="str">
        <f t="shared" ca="1" si="4"/>
        <v>A37</v>
      </c>
      <c r="C52" s="362"/>
      <c r="D52" s="54" t="str">
        <f>+IF(LEN('OSNOVNA PLAČA'!C46)&gt;0,'OSNOVNA PLAČA'!C46,"")</f>
        <v/>
      </c>
      <c r="E52" s="55" t="str">
        <f>+IF(LEN('OSNOVNA PLAČA'!D46)&gt;0,'OSNOVNA PLAČA'!D46,"")</f>
        <v/>
      </c>
      <c r="F52" s="161">
        <f ca="1">IF(LEN(B52)&gt;0,'OBRAČUNANA OSNOVNA PLAČA'!O46,"")</f>
        <v>0</v>
      </c>
      <c r="G52" s="57"/>
      <c r="H52" s="57"/>
      <c r="I52" s="57"/>
      <c r="J52" s="57"/>
      <c r="K52" s="57"/>
      <c r="L52" s="175">
        <f t="shared" si="5"/>
        <v>0</v>
      </c>
      <c r="M52" s="176">
        <f t="shared" ca="1" si="18"/>
        <v>0</v>
      </c>
      <c r="N52" s="176">
        <f t="shared" ca="1" si="20"/>
        <v>0</v>
      </c>
      <c r="O52" s="177">
        <f t="shared" ca="1" si="21"/>
        <v>0</v>
      </c>
      <c r="P52" s="178">
        <f t="shared" ca="1" si="19"/>
        <v>0</v>
      </c>
      <c r="Q52" s="179">
        <f t="shared" ca="1" si="7"/>
        <v>0</v>
      </c>
      <c r="R52" s="179">
        <f ca="1">IF(LEN(B52)&gt;0,'10'!R52-'10'!Q52,"")</f>
        <v>0</v>
      </c>
      <c r="S52" s="180"/>
      <c r="T52" s="33"/>
      <c r="U52" s="33"/>
      <c r="V52" s="33"/>
      <c r="W52" s="33"/>
      <c r="X52" s="33"/>
      <c r="Y52" s="33"/>
      <c r="AB52" s="272">
        <f>ROW()</f>
        <v>52</v>
      </c>
      <c r="AC52" s="116">
        <f t="shared" ca="1" si="8"/>
        <v>0</v>
      </c>
      <c r="AD52" s="116">
        <f t="shared" ca="1" si="9"/>
        <v>0</v>
      </c>
      <c r="AE52" s="117" t="str">
        <f t="shared" ca="1" si="22"/>
        <v>-</v>
      </c>
      <c r="AF52" s="116" t="str">
        <f t="shared" ca="1" si="23"/>
        <v>-</v>
      </c>
      <c r="AG52" s="117" t="str">
        <f t="shared" ca="1" si="24"/>
        <v>-</v>
      </c>
      <c r="AH52" s="116" t="str">
        <f t="shared" ca="1" si="25"/>
        <v>-</v>
      </c>
      <c r="AI52" s="116">
        <f t="shared" ca="1" si="14"/>
        <v>0</v>
      </c>
      <c r="AJ52" s="118">
        <f t="shared" ca="1" si="15"/>
        <v>0</v>
      </c>
      <c r="AK52" s="116">
        <f t="shared" ca="1" si="16"/>
        <v>0</v>
      </c>
      <c r="AL52" s="116">
        <f t="shared" ca="1" si="17"/>
        <v>0</v>
      </c>
    </row>
    <row r="53" spans="1:38" ht="27" customHeight="1" x14ac:dyDescent="0.2">
      <c r="A53" s="53">
        <f>'OSNOVNA PLAČA'!A47</f>
        <v>38</v>
      </c>
      <c r="B53" s="362" t="str">
        <f t="shared" ca="1" si="4"/>
        <v>A38</v>
      </c>
      <c r="C53" s="362"/>
      <c r="D53" s="54" t="str">
        <f>+IF(LEN('OSNOVNA PLAČA'!C47)&gt;0,'OSNOVNA PLAČA'!C47,"")</f>
        <v/>
      </c>
      <c r="E53" s="55" t="str">
        <f>+IF(LEN('OSNOVNA PLAČA'!D47)&gt;0,'OSNOVNA PLAČA'!D47,"")</f>
        <v/>
      </c>
      <c r="F53" s="161">
        <f ca="1">IF(LEN(B53)&gt;0,'OBRAČUNANA OSNOVNA PLAČA'!O47,"")</f>
        <v>0</v>
      </c>
      <c r="G53" s="57"/>
      <c r="H53" s="57"/>
      <c r="I53" s="57"/>
      <c r="J53" s="57"/>
      <c r="K53" s="57"/>
      <c r="L53" s="175">
        <f t="shared" si="5"/>
        <v>0</v>
      </c>
      <c r="M53" s="176">
        <f t="shared" ca="1" si="18"/>
        <v>0</v>
      </c>
      <c r="N53" s="176">
        <f t="shared" ca="1" si="20"/>
        <v>0</v>
      </c>
      <c r="O53" s="177">
        <f t="shared" ca="1" si="21"/>
        <v>0</v>
      </c>
      <c r="P53" s="178">
        <f t="shared" ca="1" si="19"/>
        <v>0</v>
      </c>
      <c r="Q53" s="179">
        <f t="shared" ca="1" si="7"/>
        <v>0</v>
      </c>
      <c r="R53" s="179">
        <f ca="1">IF(LEN(B53)&gt;0,'10'!R53-'10'!Q53,"")</f>
        <v>0</v>
      </c>
      <c r="S53" s="180"/>
      <c r="T53" s="33"/>
      <c r="U53" s="33"/>
      <c r="V53" s="33"/>
      <c r="W53" s="33"/>
      <c r="X53" s="33"/>
      <c r="Y53" s="33"/>
      <c r="AB53" s="272">
        <f>ROW()</f>
        <v>53</v>
      </c>
      <c r="AC53" s="116">
        <f t="shared" ca="1" si="8"/>
        <v>0</v>
      </c>
      <c r="AD53" s="116">
        <f t="shared" ca="1" si="9"/>
        <v>0</v>
      </c>
      <c r="AE53" s="117" t="str">
        <f t="shared" ca="1" si="22"/>
        <v>-</v>
      </c>
      <c r="AF53" s="116" t="str">
        <f t="shared" ca="1" si="23"/>
        <v>-</v>
      </c>
      <c r="AG53" s="117" t="str">
        <f t="shared" ca="1" si="24"/>
        <v>-</v>
      </c>
      <c r="AH53" s="116" t="str">
        <f t="shared" ca="1" si="25"/>
        <v>-</v>
      </c>
      <c r="AI53" s="116">
        <f t="shared" ca="1" si="14"/>
        <v>0</v>
      </c>
      <c r="AJ53" s="118">
        <f t="shared" ca="1" si="15"/>
        <v>0</v>
      </c>
      <c r="AK53" s="116">
        <f t="shared" ca="1" si="16"/>
        <v>0</v>
      </c>
      <c r="AL53" s="116">
        <f t="shared" ca="1" si="17"/>
        <v>0</v>
      </c>
    </row>
    <row r="54" spans="1:38" ht="27" customHeight="1" x14ac:dyDescent="0.2">
      <c r="A54" s="53">
        <f>'OSNOVNA PLAČA'!A48</f>
        <v>39</v>
      </c>
      <c r="B54" s="362" t="str">
        <f t="shared" ca="1" si="4"/>
        <v>A39</v>
      </c>
      <c r="C54" s="362"/>
      <c r="D54" s="54" t="str">
        <f>+IF(LEN('OSNOVNA PLAČA'!C48)&gt;0,'OSNOVNA PLAČA'!C48,"")</f>
        <v/>
      </c>
      <c r="E54" s="55" t="str">
        <f>+IF(LEN('OSNOVNA PLAČA'!D48)&gt;0,'OSNOVNA PLAČA'!D48,"")</f>
        <v/>
      </c>
      <c r="F54" s="161">
        <f ca="1">IF(LEN(B54)&gt;0,'OBRAČUNANA OSNOVNA PLAČA'!O48,"")</f>
        <v>0</v>
      </c>
      <c r="G54" s="57"/>
      <c r="H54" s="57"/>
      <c r="I54" s="57"/>
      <c r="J54" s="57"/>
      <c r="K54" s="57"/>
      <c r="L54" s="175">
        <f t="shared" si="5"/>
        <v>0</v>
      </c>
      <c r="M54" s="176">
        <f t="shared" ca="1" si="18"/>
        <v>0</v>
      </c>
      <c r="N54" s="176">
        <f t="shared" ca="1" si="20"/>
        <v>0</v>
      </c>
      <c r="O54" s="177">
        <f t="shared" ca="1" si="21"/>
        <v>0</v>
      </c>
      <c r="P54" s="178">
        <f t="shared" ca="1" si="19"/>
        <v>0</v>
      </c>
      <c r="Q54" s="179">
        <f t="shared" ca="1" si="7"/>
        <v>0</v>
      </c>
      <c r="R54" s="179">
        <f ca="1">IF(LEN(B54)&gt;0,'10'!R54-'10'!Q54,"")</f>
        <v>0</v>
      </c>
      <c r="S54" s="180"/>
      <c r="T54" s="33"/>
      <c r="U54" s="33"/>
      <c r="V54" s="33"/>
      <c r="W54" s="33"/>
      <c r="X54" s="33"/>
      <c r="Y54" s="33"/>
      <c r="AB54" s="272">
        <f>ROW()</f>
        <v>54</v>
      </c>
      <c r="AC54" s="116">
        <f t="shared" ca="1" si="8"/>
        <v>0</v>
      </c>
      <c r="AD54" s="116">
        <f t="shared" ca="1" si="9"/>
        <v>0</v>
      </c>
      <c r="AE54" s="117" t="str">
        <f t="shared" ca="1" si="22"/>
        <v>-</v>
      </c>
      <c r="AF54" s="116" t="str">
        <f t="shared" ca="1" si="23"/>
        <v>-</v>
      </c>
      <c r="AG54" s="117" t="str">
        <f t="shared" ca="1" si="24"/>
        <v>-</v>
      </c>
      <c r="AH54" s="116" t="str">
        <f t="shared" ca="1" si="25"/>
        <v>-</v>
      </c>
      <c r="AI54" s="116">
        <f t="shared" ca="1" si="14"/>
        <v>0</v>
      </c>
      <c r="AJ54" s="118">
        <f t="shared" ca="1" si="15"/>
        <v>0</v>
      </c>
      <c r="AK54" s="116">
        <f t="shared" ca="1" si="16"/>
        <v>0</v>
      </c>
      <c r="AL54" s="116">
        <f t="shared" ca="1" si="17"/>
        <v>0</v>
      </c>
    </row>
    <row r="55" spans="1:38" ht="27" customHeight="1" x14ac:dyDescent="0.2">
      <c r="A55" s="53">
        <f>'OSNOVNA PLAČA'!A49</f>
        <v>40</v>
      </c>
      <c r="B55" s="362" t="str">
        <f t="shared" ca="1" si="4"/>
        <v>A40</v>
      </c>
      <c r="C55" s="362"/>
      <c r="D55" s="54" t="str">
        <f>+IF(LEN('OSNOVNA PLAČA'!C49)&gt;0,'OSNOVNA PLAČA'!C49,"")</f>
        <v/>
      </c>
      <c r="E55" s="55" t="str">
        <f>+IF(LEN('OSNOVNA PLAČA'!D49)&gt;0,'OSNOVNA PLAČA'!D49,"")</f>
        <v/>
      </c>
      <c r="F55" s="161">
        <f ca="1">IF(LEN(B55)&gt;0,'OBRAČUNANA OSNOVNA PLAČA'!O49,"")</f>
        <v>0</v>
      </c>
      <c r="G55" s="57"/>
      <c r="H55" s="57"/>
      <c r="I55" s="57"/>
      <c r="J55" s="57"/>
      <c r="K55" s="57"/>
      <c r="L55" s="175">
        <f t="shared" si="5"/>
        <v>0</v>
      </c>
      <c r="M55" s="176">
        <f t="shared" ca="1" si="18"/>
        <v>0</v>
      </c>
      <c r="N55" s="176">
        <f t="shared" ca="1" si="20"/>
        <v>0</v>
      </c>
      <c r="O55" s="177">
        <f t="shared" ca="1" si="21"/>
        <v>0</v>
      </c>
      <c r="P55" s="178">
        <f t="shared" ca="1" si="19"/>
        <v>0</v>
      </c>
      <c r="Q55" s="179">
        <f t="shared" ca="1" si="7"/>
        <v>0</v>
      </c>
      <c r="R55" s="179">
        <f ca="1">IF(LEN(B55)&gt;0,'10'!R55-'10'!Q55,"")</f>
        <v>0</v>
      </c>
      <c r="S55" s="180"/>
      <c r="T55" s="33"/>
      <c r="U55" s="33"/>
      <c r="V55" s="33"/>
      <c r="W55" s="33"/>
      <c r="X55" s="33"/>
      <c r="Y55" s="33"/>
      <c r="AB55" s="272">
        <f>ROW()</f>
        <v>55</v>
      </c>
      <c r="AC55" s="116">
        <f t="shared" ca="1" si="8"/>
        <v>0</v>
      </c>
      <c r="AD55" s="116">
        <f t="shared" ca="1" si="9"/>
        <v>0</v>
      </c>
      <c r="AE55" s="117" t="str">
        <f t="shared" ca="1" si="22"/>
        <v>-</v>
      </c>
      <c r="AF55" s="116" t="str">
        <f t="shared" ca="1" si="23"/>
        <v>-</v>
      </c>
      <c r="AG55" s="117" t="str">
        <f t="shared" ca="1" si="24"/>
        <v>-</v>
      </c>
      <c r="AH55" s="116" t="str">
        <f t="shared" ca="1" si="25"/>
        <v>-</v>
      </c>
      <c r="AI55" s="116">
        <f t="shared" ca="1" si="14"/>
        <v>0</v>
      </c>
      <c r="AJ55" s="118">
        <f t="shared" ca="1" si="15"/>
        <v>0</v>
      </c>
      <c r="AK55" s="116">
        <f t="shared" ca="1" si="16"/>
        <v>0</v>
      </c>
      <c r="AL55" s="116">
        <f t="shared" ca="1" si="17"/>
        <v>0</v>
      </c>
    </row>
    <row r="56" spans="1:38" ht="27" customHeight="1" x14ac:dyDescent="0.2">
      <c r="A56" s="53">
        <f>'OSNOVNA PLAČA'!A50</f>
        <v>41</v>
      </c>
      <c r="B56" s="362" t="str">
        <f t="shared" ca="1" si="4"/>
        <v>A41</v>
      </c>
      <c r="C56" s="362"/>
      <c r="D56" s="54" t="str">
        <f>+IF(LEN('OSNOVNA PLAČA'!C50)&gt;0,'OSNOVNA PLAČA'!C50,"")</f>
        <v/>
      </c>
      <c r="E56" s="55" t="str">
        <f>+IF(LEN('OSNOVNA PLAČA'!D50)&gt;0,'OSNOVNA PLAČA'!D50,"")</f>
        <v/>
      </c>
      <c r="F56" s="161">
        <f ca="1">IF(LEN(B56)&gt;0,'OBRAČUNANA OSNOVNA PLAČA'!O50,"")</f>
        <v>0</v>
      </c>
      <c r="G56" s="57"/>
      <c r="H56" s="57"/>
      <c r="I56" s="57"/>
      <c r="J56" s="57"/>
      <c r="K56" s="57"/>
      <c r="L56" s="175">
        <f t="shared" si="5"/>
        <v>0</v>
      </c>
      <c r="M56" s="176">
        <f t="shared" ca="1" si="18"/>
        <v>0</v>
      </c>
      <c r="N56" s="176">
        <f t="shared" ca="1" si="20"/>
        <v>0</v>
      </c>
      <c r="O56" s="177">
        <f t="shared" ca="1" si="21"/>
        <v>0</v>
      </c>
      <c r="P56" s="178">
        <f t="shared" ca="1" si="19"/>
        <v>0</v>
      </c>
      <c r="Q56" s="179">
        <f t="shared" ca="1" si="7"/>
        <v>0</v>
      </c>
      <c r="R56" s="179">
        <f ca="1">IF(LEN(B56)&gt;0,'10'!R56-'10'!Q56,"")</f>
        <v>0</v>
      </c>
      <c r="S56" s="180"/>
      <c r="T56" s="33"/>
      <c r="U56" s="33"/>
      <c r="V56" s="33"/>
      <c r="W56" s="33"/>
      <c r="X56" s="33"/>
      <c r="Y56" s="33"/>
      <c r="AB56" s="272">
        <f>ROW()</f>
        <v>56</v>
      </c>
      <c r="AC56" s="116">
        <f t="shared" ca="1" si="8"/>
        <v>0</v>
      </c>
      <c r="AD56" s="116">
        <f t="shared" ca="1" si="9"/>
        <v>0</v>
      </c>
      <c r="AE56" s="117" t="str">
        <f t="shared" ca="1" si="22"/>
        <v>-</v>
      </c>
      <c r="AF56" s="116" t="str">
        <f t="shared" ca="1" si="23"/>
        <v>-</v>
      </c>
      <c r="AG56" s="117" t="str">
        <f t="shared" ca="1" si="24"/>
        <v>-</v>
      </c>
      <c r="AH56" s="116" t="str">
        <f t="shared" ca="1" si="25"/>
        <v>-</v>
      </c>
      <c r="AI56" s="116">
        <f t="shared" ca="1" si="14"/>
        <v>0</v>
      </c>
      <c r="AJ56" s="118">
        <f t="shared" ca="1" si="15"/>
        <v>0</v>
      </c>
      <c r="AK56" s="116">
        <f t="shared" ca="1" si="16"/>
        <v>0</v>
      </c>
      <c r="AL56" s="116">
        <f t="shared" ca="1" si="17"/>
        <v>0</v>
      </c>
    </row>
    <row r="57" spans="1:38" ht="27" customHeight="1" x14ac:dyDescent="0.2">
      <c r="A57" s="53">
        <f>'OSNOVNA PLAČA'!A51</f>
        <v>42</v>
      </c>
      <c r="B57" s="362" t="str">
        <f t="shared" ca="1" si="4"/>
        <v>A42</v>
      </c>
      <c r="C57" s="362"/>
      <c r="D57" s="54" t="str">
        <f>+IF(LEN('OSNOVNA PLAČA'!C51)&gt;0,'OSNOVNA PLAČA'!C51,"")</f>
        <v/>
      </c>
      <c r="E57" s="55" t="str">
        <f>+IF(LEN('OSNOVNA PLAČA'!D51)&gt;0,'OSNOVNA PLAČA'!D51,"")</f>
        <v/>
      </c>
      <c r="F57" s="161">
        <f ca="1">IF(LEN(B57)&gt;0,'OBRAČUNANA OSNOVNA PLAČA'!O51,"")</f>
        <v>0</v>
      </c>
      <c r="G57" s="57"/>
      <c r="H57" s="57"/>
      <c r="I57" s="57"/>
      <c r="J57" s="57"/>
      <c r="K57" s="57"/>
      <c r="L57" s="175">
        <f t="shared" si="5"/>
        <v>0</v>
      </c>
      <c r="M57" s="176">
        <f t="shared" ca="1" si="18"/>
        <v>0</v>
      </c>
      <c r="N57" s="176">
        <f t="shared" ca="1" si="20"/>
        <v>0</v>
      </c>
      <c r="O57" s="177">
        <f t="shared" ca="1" si="21"/>
        <v>0</v>
      </c>
      <c r="P57" s="178">
        <f t="shared" ca="1" si="19"/>
        <v>0</v>
      </c>
      <c r="Q57" s="179">
        <f t="shared" ca="1" si="7"/>
        <v>0</v>
      </c>
      <c r="R57" s="179">
        <f ca="1">IF(LEN(B57)&gt;0,'10'!R57-'10'!Q57,"")</f>
        <v>0</v>
      </c>
      <c r="S57" s="180"/>
      <c r="T57" s="33"/>
      <c r="U57" s="33"/>
      <c r="V57" s="33"/>
      <c r="W57" s="33"/>
      <c r="X57" s="33"/>
      <c r="Y57" s="33"/>
      <c r="AB57" s="272">
        <f>ROW()</f>
        <v>57</v>
      </c>
      <c r="AC57" s="116">
        <f t="shared" ca="1" si="8"/>
        <v>0</v>
      </c>
      <c r="AD57" s="116">
        <f t="shared" ca="1" si="9"/>
        <v>0</v>
      </c>
      <c r="AE57" s="117" t="str">
        <f t="shared" ca="1" si="22"/>
        <v>-</v>
      </c>
      <c r="AF57" s="116" t="str">
        <f t="shared" ca="1" si="23"/>
        <v>-</v>
      </c>
      <c r="AG57" s="117" t="str">
        <f t="shared" ca="1" si="24"/>
        <v>-</v>
      </c>
      <c r="AH57" s="116" t="str">
        <f t="shared" ca="1" si="25"/>
        <v>-</v>
      </c>
      <c r="AI57" s="116">
        <f t="shared" ca="1" si="14"/>
        <v>0</v>
      </c>
      <c r="AJ57" s="118">
        <f t="shared" ca="1" si="15"/>
        <v>0</v>
      </c>
      <c r="AK57" s="116">
        <f t="shared" ca="1" si="16"/>
        <v>0</v>
      </c>
      <c r="AL57" s="116">
        <f t="shared" ca="1" si="17"/>
        <v>0</v>
      </c>
    </row>
    <row r="58" spans="1:38" ht="27" customHeight="1" x14ac:dyDescent="0.2">
      <c r="A58" s="53">
        <f>'OSNOVNA PLAČA'!A52</f>
        <v>43</v>
      </c>
      <c r="B58" s="362" t="str">
        <f t="shared" ca="1" si="4"/>
        <v>A43</v>
      </c>
      <c r="C58" s="362"/>
      <c r="D58" s="54" t="str">
        <f>+IF(LEN('OSNOVNA PLAČA'!C52)&gt;0,'OSNOVNA PLAČA'!C52,"")</f>
        <v/>
      </c>
      <c r="E58" s="55" t="str">
        <f>+IF(LEN('OSNOVNA PLAČA'!D52)&gt;0,'OSNOVNA PLAČA'!D52,"")</f>
        <v/>
      </c>
      <c r="F58" s="161">
        <f ca="1">IF(LEN(B58)&gt;0,'OBRAČUNANA OSNOVNA PLAČA'!O52,"")</f>
        <v>0</v>
      </c>
      <c r="G58" s="57"/>
      <c r="H58" s="57"/>
      <c r="I58" s="57"/>
      <c r="J58" s="57"/>
      <c r="K58" s="57"/>
      <c r="L58" s="175">
        <f t="shared" si="5"/>
        <v>0</v>
      </c>
      <c r="M58" s="176">
        <f t="shared" ca="1" si="18"/>
        <v>0</v>
      </c>
      <c r="N58" s="176">
        <f t="shared" ca="1" si="20"/>
        <v>0</v>
      </c>
      <c r="O58" s="177">
        <f t="shared" ca="1" si="21"/>
        <v>0</v>
      </c>
      <c r="P58" s="178">
        <f t="shared" ca="1" si="19"/>
        <v>0</v>
      </c>
      <c r="Q58" s="179">
        <f t="shared" ca="1" si="7"/>
        <v>0</v>
      </c>
      <c r="R58" s="179">
        <f ca="1">IF(LEN(B58)&gt;0,'10'!R58-'10'!Q58,"")</f>
        <v>0</v>
      </c>
      <c r="S58" s="180"/>
      <c r="T58" s="33"/>
      <c r="U58" s="33"/>
      <c r="V58" s="33"/>
      <c r="W58" s="33"/>
      <c r="X58" s="33"/>
      <c r="Y58" s="33"/>
      <c r="AB58" s="272">
        <f>ROW()</f>
        <v>58</v>
      </c>
      <c r="AC58" s="116">
        <f t="shared" ca="1" si="8"/>
        <v>0</v>
      </c>
      <c r="AD58" s="116">
        <f t="shared" ca="1" si="9"/>
        <v>0</v>
      </c>
      <c r="AE58" s="117" t="str">
        <f t="shared" ca="1" si="22"/>
        <v>-</v>
      </c>
      <c r="AF58" s="116" t="str">
        <f t="shared" ca="1" si="23"/>
        <v>-</v>
      </c>
      <c r="AG58" s="117" t="str">
        <f t="shared" ca="1" si="24"/>
        <v>-</v>
      </c>
      <c r="AH58" s="116" t="str">
        <f t="shared" ca="1" si="25"/>
        <v>-</v>
      </c>
      <c r="AI58" s="116">
        <f t="shared" ca="1" si="14"/>
        <v>0</v>
      </c>
      <c r="AJ58" s="118">
        <f t="shared" ca="1" si="15"/>
        <v>0</v>
      </c>
      <c r="AK58" s="116">
        <f t="shared" ca="1" si="16"/>
        <v>0</v>
      </c>
      <c r="AL58" s="116">
        <f t="shared" ca="1" si="17"/>
        <v>0</v>
      </c>
    </row>
    <row r="59" spans="1:38" ht="27" customHeight="1" x14ac:dyDescent="0.2">
      <c r="A59" s="53">
        <f>'OSNOVNA PLAČA'!A53</f>
        <v>44</v>
      </c>
      <c r="B59" s="362" t="str">
        <f t="shared" ca="1" si="4"/>
        <v>A44</v>
      </c>
      <c r="C59" s="362"/>
      <c r="D59" s="54" t="str">
        <f>+IF(LEN('OSNOVNA PLAČA'!C53)&gt;0,'OSNOVNA PLAČA'!C53,"")</f>
        <v/>
      </c>
      <c r="E59" s="55" t="str">
        <f>+IF(LEN('OSNOVNA PLAČA'!D53)&gt;0,'OSNOVNA PLAČA'!D53,"")</f>
        <v/>
      </c>
      <c r="F59" s="161">
        <f ca="1">IF(LEN(B59)&gt;0,'OBRAČUNANA OSNOVNA PLAČA'!O53,"")</f>
        <v>0</v>
      </c>
      <c r="G59" s="57"/>
      <c r="H59" s="57"/>
      <c r="I59" s="57"/>
      <c r="J59" s="57"/>
      <c r="K59" s="57"/>
      <c r="L59" s="175">
        <f t="shared" si="5"/>
        <v>0</v>
      </c>
      <c r="M59" s="176">
        <f t="shared" ca="1" si="18"/>
        <v>0</v>
      </c>
      <c r="N59" s="176">
        <f t="shared" ca="1" si="20"/>
        <v>0</v>
      </c>
      <c r="O59" s="177">
        <f t="shared" ca="1" si="21"/>
        <v>0</v>
      </c>
      <c r="P59" s="178">
        <f t="shared" ca="1" si="19"/>
        <v>0</v>
      </c>
      <c r="Q59" s="179">
        <f t="shared" ca="1" si="7"/>
        <v>0</v>
      </c>
      <c r="R59" s="179">
        <f ca="1">IF(LEN(B59)&gt;0,'10'!R59-'10'!Q59,"")</f>
        <v>0</v>
      </c>
      <c r="S59" s="180"/>
      <c r="T59" s="33"/>
      <c r="U59" s="33"/>
      <c r="V59" s="33"/>
      <c r="W59" s="33"/>
      <c r="X59" s="33"/>
      <c r="Y59" s="33"/>
      <c r="AB59" s="272">
        <f>ROW()</f>
        <v>59</v>
      </c>
      <c r="AC59" s="116">
        <f t="shared" ca="1" si="8"/>
        <v>0</v>
      </c>
      <c r="AD59" s="116">
        <f t="shared" ca="1" si="9"/>
        <v>0</v>
      </c>
      <c r="AE59" s="117" t="str">
        <f t="shared" ca="1" si="22"/>
        <v>-</v>
      </c>
      <c r="AF59" s="116" t="str">
        <f t="shared" ca="1" si="23"/>
        <v>-</v>
      </c>
      <c r="AG59" s="117" t="str">
        <f t="shared" ca="1" si="24"/>
        <v>-</v>
      </c>
      <c r="AH59" s="116" t="str">
        <f t="shared" ca="1" si="25"/>
        <v>-</v>
      </c>
      <c r="AI59" s="116">
        <f t="shared" ca="1" si="14"/>
        <v>0</v>
      </c>
      <c r="AJ59" s="118">
        <f t="shared" ca="1" si="15"/>
        <v>0</v>
      </c>
      <c r="AK59" s="116">
        <f t="shared" ca="1" si="16"/>
        <v>0</v>
      </c>
      <c r="AL59" s="116">
        <f t="shared" ca="1" si="17"/>
        <v>0</v>
      </c>
    </row>
    <row r="60" spans="1:38" ht="27" customHeight="1" x14ac:dyDescent="0.2">
      <c r="A60" s="53">
        <f>'OSNOVNA PLAČA'!A54</f>
        <v>45</v>
      </c>
      <c r="B60" s="362" t="str">
        <f t="shared" ca="1" si="4"/>
        <v>A45</v>
      </c>
      <c r="C60" s="362"/>
      <c r="D60" s="54" t="str">
        <f>+IF(LEN('OSNOVNA PLAČA'!C54)&gt;0,'OSNOVNA PLAČA'!C54,"")</f>
        <v/>
      </c>
      <c r="E60" s="55" t="str">
        <f>+IF(LEN('OSNOVNA PLAČA'!D54)&gt;0,'OSNOVNA PLAČA'!D54,"")</f>
        <v/>
      </c>
      <c r="F60" s="161">
        <f ca="1">IF(LEN(B60)&gt;0,'OBRAČUNANA OSNOVNA PLAČA'!O54,"")</f>
        <v>0</v>
      </c>
      <c r="G60" s="57"/>
      <c r="H60" s="57"/>
      <c r="I60" s="57"/>
      <c r="J60" s="57"/>
      <c r="K60" s="57"/>
      <c r="L60" s="175">
        <f t="shared" si="5"/>
        <v>0</v>
      </c>
      <c r="M60" s="176">
        <f t="shared" ca="1" si="18"/>
        <v>0</v>
      </c>
      <c r="N60" s="176">
        <f t="shared" ca="1" si="20"/>
        <v>0</v>
      </c>
      <c r="O60" s="177">
        <f t="shared" ca="1" si="21"/>
        <v>0</v>
      </c>
      <c r="P60" s="178">
        <f t="shared" ca="1" si="19"/>
        <v>0</v>
      </c>
      <c r="Q60" s="179">
        <f t="shared" ca="1" si="7"/>
        <v>0</v>
      </c>
      <c r="R60" s="179">
        <f ca="1">IF(LEN(B60)&gt;0,'10'!R60-'10'!Q60,"")</f>
        <v>0</v>
      </c>
      <c r="S60" s="180"/>
      <c r="T60" s="33"/>
      <c r="U60" s="33"/>
      <c r="V60" s="33"/>
      <c r="W60" s="33"/>
      <c r="X60" s="33"/>
      <c r="Y60" s="33"/>
      <c r="AB60" s="272">
        <f>ROW()</f>
        <v>60</v>
      </c>
      <c r="AC60" s="116">
        <f t="shared" ca="1" si="8"/>
        <v>0</v>
      </c>
      <c r="AD60" s="116">
        <f t="shared" ca="1" si="9"/>
        <v>0</v>
      </c>
      <c r="AE60" s="117" t="str">
        <f t="shared" ca="1" si="22"/>
        <v>-</v>
      </c>
      <c r="AF60" s="116" t="str">
        <f t="shared" ca="1" si="23"/>
        <v>-</v>
      </c>
      <c r="AG60" s="117" t="str">
        <f t="shared" ca="1" si="24"/>
        <v>-</v>
      </c>
      <c r="AH60" s="116" t="str">
        <f t="shared" ca="1" si="25"/>
        <v>-</v>
      </c>
      <c r="AI60" s="116">
        <f t="shared" ca="1" si="14"/>
        <v>0</v>
      </c>
      <c r="AJ60" s="118">
        <f t="shared" ca="1" si="15"/>
        <v>0</v>
      </c>
      <c r="AK60" s="116">
        <f t="shared" ca="1" si="16"/>
        <v>0</v>
      </c>
      <c r="AL60" s="116">
        <f t="shared" ca="1" si="17"/>
        <v>0</v>
      </c>
    </row>
    <row r="61" spans="1:38" ht="27" customHeight="1" x14ac:dyDescent="0.2">
      <c r="A61" s="53">
        <f>'OSNOVNA PLAČA'!A55</f>
        <v>46</v>
      </c>
      <c r="B61" s="362" t="str">
        <f t="shared" ca="1" si="4"/>
        <v>A46</v>
      </c>
      <c r="C61" s="362"/>
      <c r="D61" s="54" t="str">
        <f>+IF(LEN('OSNOVNA PLAČA'!C55)&gt;0,'OSNOVNA PLAČA'!C55,"")</f>
        <v/>
      </c>
      <c r="E61" s="55" t="str">
        <f>+IF(LEN('OSNOVNA PLAČA'!D55)&gt;0,'OSNOVNA PLAČA'!D55,"")</f>
        <v/>
      </c>
      <c r="F61" s="161">
        <f ca="1">IF(LEN(B61)&gt;0,'OBRAČUNANA OSNOVNA PLAČA'!O55,"")</f>
        <v>0</v>
      </c>
      <c r="G61" s="57"/>
      <c r="H61" s="57"/>
      <c r="I61" s="57"/>
      <c r="J61" s="57"/>
      <c r="K61" s="57"/>
      <c r="L61" s="175">
        <f t="shared" si="5"/>
        <v>0</v>
      </c>
      <c r="M61" s="176">
        <f t="shared" ca="1" si="18"/>
        <v>0</v>
      </c>
      <c r="N61" s="176">
        <f t="shared" ca="1" si="20"/>
        <v>0</v>
      </c>
      <c r="O61" s="177">
        <f t="shared" ca="1" si="21"/>
        <v>0</v>
      </c>
      <c r="P61" s="178">
        <f t="shared" ca="1" si="19"/>
        <v>0</v>
      </c>
      <c r="Q61" s="179">
        <f t="shared" ca="1" si="7"/>
        <v>0</v>
      </c>
      <c r="R61" s="179">
        <f ca="1">IF(LEN(B61)&gt;0,'10'!R61-'10'!Q61,"")</f>
        <v>0</v>
      </c>
      <c r="S61" s="180"/>
      <c r="T61" s="33"/>
      <c r="U61" s="33"/>
      <c r="V61" s="33"/>
      <c r="W61" s="33"/>
      <c r="X61" s="33"/>
      <c r="Y61" s="33"/>
      <c r="AB61" s="272">
        <f>ROW()</f>
        <v>61</v>
      </c>
      <c r="AC61" s="116">
        <f t="shared" ca="1" si="8"/>
        <v>0</v>
      </c>
      <c r="AD61" s="116">
        <f t="shared" ca="1" si="9"/>
        <v>0</v>
      </c>
      <c r="AE61" s="117" t="str">
        <f t="shared" ca="1" si="22"/>
        <v>-</v>
      </c>
      <c r="AF61" s="116" t="str">
        <f t="shared" ca="1" si="23"/>
        <v>-</v>
      </c>
      <c r="AG61" s="117" t="str">
        <f t="shared" ca="1" si="24"/>
        <v>-</v>
      </c>
      <c r="AH61" s="116" t="str">
        <f t="shared" ca="1" si="25"/>
        <v>-</v>
      </c>
      <c r="AI61" s="116">
        <f t="shared" ca="1" si="14"/>
        <v>0</v>
      </c>
      <c r="AJ61" s="118">
        <f t="shared" ca="1" si="15"/>
        <v>0</v>
      </c>
      <c r="AK61" s="116">
        <f t="shared" ca="1" si="16"/>
        <v>0</v>
      </c>
      <c r="AL61" s="116">
        <f t="shared" ca="1" si="17"/>
        <v>0</v>
      </c>
    </row>
    <row r="62" spans="1:38" ht="27" customHeight="1" x14ac:dyDescent="0.2">
      <c r="A62" s="53">
        <f>'OSNOVNA PLAČA'!A56</f>
        <v>47</v>
      </c>
      <c r="B62" s="362" t="str">
        <f t="shared" ca="1" si="4"/>
        <v>A47</v>
      </c>
      <c r="C62" s="362"/>
      <c r="D62" s="54" t="str">
        <f>+IF(LEN('OSNOVNA PLAČA'!C56)&gt;0,'OSNOVNA PLAČA'!C56,"")</f>
        <v/>
      </c>
      <c r="E62" s="55" t="str">
        <f>+IF(LEN('OSNOVNA PLAČA'!D56)&gt;0,'OSNOVNA PLAČA'!D56,"")</f>
        <v/>
      </c>
      <c r="F62" s="161">
        <f ca="1">IF(LEN(B62)&gt;0,'OBRAČUNANA OSNOVNA PLAČA'!O56,"")</f>
        <v>0</v>
      </c>
      <c r="G62" s="57"/>
      <c r="H62" s="57"/>
      <c r="I62" s="57"/>
      <c r="J62" s="57"/>
      <c r="K62" s="57"/>
      <c r="L62" s="175">
        <f t="shared" si="5"/>
        <v>0</v>
      </c>
      <c r="M62" s="176">
        <f t="shared" ca="1" si="18"/>
        <v>0</v>
      </c>
      <c r="N62" s="176">
        <f t="shared" ca="1" si="20"/>
        <v>0</v>
      </c>
      <c r="O62" s="177">
        <f t="shared" ca="1" si="21"/>
        <v>0</v>
      </c>
      <c r="P62" s="178">
        <f t="shared" ca="1" si="19"/>
        <v>0</v>
      </c>
      <c r="Q62" s="179">
        <f t="shared" ca="1" si="7"/>
        <v>0</v>
      </c>
      <c r="R62" s="179">
        <f ca="1">IF(LEN(B62)&gt;0,'10'!R62-'10'!Q62,"")</f>
        <v>0</v>
      </c>
      <c r="S62" s="180"/>
      <c r="T62" s="33"/>
      <c r="U62" s="33"/>
      <c r="V62" s="33"/>
      <c r="W62" s="33"/>
      <c r="X62" s="33"/>
      <c r="Y62" s="33"/>
      <c r="AB62" s="272">
        <f>ROW()</f>
        <v>62</v>
      </c>
      <c r="AC62" s="116">
        <f t="shared" ca="1" si="8"/>
        <v>0</v>
      </c>
      <c r="AD62" s="116">
        <f t="shared" ca="1" si="9"/>
        <v>0</v>
      </c>
      <c r="AE62" s="117" t="str">
        <f t="shared" ca="1" si="22"/>
        <v>-</v>
      </c>
      <c r="AF62" s="116" t="str">
        <f t="shared" ca="1" si="23"/>
        <v>-</v>
      </c>
      <c r="AG62" s="117" t="str">
        <f t="shared" ca="1" si="24"/>
        <v>-</v>
      </c>
      <c r="AH62" s="116" t="str">
        <f t="shared" ca="1" si="25"/>
        <v>-</v>
      </c>
      <c r="AI62" s="116">
        <f t="shared" ca="1" si="14"/>
        <v>0</v>
      </c>
      <c r="AJ62" s="118">
        <f t="shared" ca="1" si="15"/>
        <v>0</v>
      </c>
      <c r="AK62" s="116">
        <f t="shared" ca="1" si="16"/>
        <v>0</v>
      </c>
      <c r="AL62" s="116">
        <f t="shared" ca="1" si="17"/>
        <v>0</v>
      </c>
    </row>
    <row r="63" spans="1:38" ht="27" customHeight="1" x14ac:dyDescent="0.2">
      <c r="A63" s="53">
        <f>'OSNOVNA PLAČA'!A57</f>
        <v>48</v>
      </c>
      <c r="B63" s="362" t="str">
        <f t="shared" ca="1" si="4"/>
        <v>A48</v>
      </c>
      <c r="C63" s="362"/>
      <c r="D63" s="54" t="str">
        <f>+IF(LEN('OSNOVNA PLAČA'!C57)&gt;0,'OSNOVNA PLAČA'!C57,"")</f>
        <v/>
      </c>
      <c r="E63" s="55" t="str">
        <f>+IF(LEN('OSNOVNA PLAČA'!D57)&gt;0,'OSNOVNA PLAČA'!D57,"")</f>
        <v/>
      </c>
      <c r="F63" s="161">
        <f ca="1">IF(LEN(B63)&gt;0,'OBRAČUNANA OSNOVNA PLAČA'!O57,"")</f>
        <v>0</v>
      </c>
      <c r="G63" s="57"/>
      <c r="H63" s="57"/>
      <c r="I63" s="57"/>
      <c r="J63" s="57"/>
      <c r="K63" s="57"/>
      <c r="L63" s="175">
        <f t="shared" si="5"/>
        <v>0</v>
      </c>
      <c r="M63" s="176">
        <f t="shared" ca="1" si="18"/>
        <v>0</v>
      </c>
      <c r="N63" s="176">
        <f t="shared" ca="1" si="20"/>
        <v>0</v>
      </c>
      <c r="O63" s="177">
        <f t="shared" ca="1" si="21"/>
        <v>0</v>
      </c>
      <c r="P63" s="178">
        <f t="shared" ca="1" si="19"/>
        <v>0</v>
      </c>
      <c r="Q63" s="179">
        <f t="shared" ca="1" si="7"/>
        <v>0</v>
      </c>
      <c r="R63" s="179">
        <f ca="1">IF(LEN(B63)&gt;0,'10'!R63-'10'!Q63,"")</f>
        <v>0</v>
      </c>
      <c r="S63" s="180"/>
      <c r="T63" s="33"/>
      <c r="U63" s="33"/>
      <c r="V63" s="33"/>
      <c r="W63" s="33"/>
      <c r="X63" s="33"/>
      <c r="Y63" s="33"/>
      <c r="AB63" s="272">
        <f>ROW()</f>
        <v>63</v>
      </c>
      <c r="AC63" s="116">
        <f t="shared" ca="1" si="8"/>
        <v>0</v>
      </c>
      <c r="AD63" s="116">
        <f t="shared" ca="1" si="9"/>
        <v>0</v>
      </c>
      <c r="AE63" s="117" t="str">
        <f t="shared" ca="1" si="22"/>
        <v>-</v>
      </c>
      <c r="AF63" s="116" t="str">
        <f t="shared" ca="1" si="23"/>
        <v>-</v>
      </c>
      <c r="AG63" s="117" t="str">
        <f t="shared" ca="1" si="24"/>
        <v>-</v>
      </c>
      <c r="AH63" s="116" t="str">
        <f t="shared" ca="1" si="25"/>
        <v>-</v>
      </c>
      <c r="AI63" s="116">
        <f t="shared" ca="1" si="14"/>
        <v>0</v>
      </c>
      <c r="AJ63" s="118">
        <f t="shared" ca="1" si="15"/>
        <v>0</v>
      </c>
      <c r="AK63" s="116">
        <f t="shared" ca="1" si="16"/>
        <v>0</v>
      </c>
      <c r="AL63" s="116">
        <f t="shared" ca="1" si="17"/>
        <v>0</v>
      </c>
    </row>
    <row r="64" spans="1:38" ht="27" customHeight="1" x14ac:dyDescent="0.2">
      <c r="A64" s="53">
        <f>'OSNOVNA PLAČA'!A58</f>
        <v>49</v>
      </c>
      <c r="B64" s="362" t="str">
        <f t="shared" ca="1" si="4"/>
        <v>A49</v>
      </c>
      <c r="C64" s="362"/>
      <c r="D64" s="54" t="str">
        <f>+IF(LEN('OSNOVNA PLAČA'!C58)&gt;0,'OSNOVNA PLAČA'!C58,"")</f>
        <v/>
      </c>
      <c r="E64" s="55" t="str">
        <f>+IF(LEN('OSNOVNA PLAČA'!D58)&gt;0,'OSNOVNA PLAČA'!D58,"")</f>
        <v/>
      </c>
      <c r="F64" s="161">
        <f ca="1">IF(LEN(B64)&gt;0,'OBRAČUNANA OSNOVNA PLAČA'!O58,"")</f>
        <v>0</v>
      </c>
      <c r="G64" s="57"/>
      <c r="H64" s="57"/>
      <c r="I64" s="57"/>
      <c r="J64" s="57"/>
      <c r="K64" s="57"/>
      <c r="L64" s="175">
        <f t="shared" si="5"/>
        <v>0</v>
      </c>
      <c r="M64" s="176">
        <f t="shared" ca="1" si="18"/>
        <v>0</v>
      </c>
      <c r="N64" s="176">
        <f t="shared" ca="1" si="20"/>
        <v>0</v>
      </c>
      <c r="O64" s="177">
        <f t="shared" ca="1" si="21"/>
        <v>0</v>
      </c>
      <c r="P64" s="178">
        <f t="shared" ca="1" si="19"/>
        <v>0</v>
      </c>
      <c r="Q64" s="179">
        <f t="shared" ca="1" si="7"/>
        <v>0</v>
      </c>
      <c r="R64" s="179">
        <f ca="1">IF(LEN(B64)&gt;0,'10'!R64-'10'!Q64,"")</f>
        <v>0</v>
      </c>
      <c r="S64" s="180"/>
      <c r="T64" s="33"/>
      <c r="U64" s="33"/>
      <c r="V64" s="33"/>
      <c r="W64" s="33"/>
      <c r="X64" s="33"/>
      <c r="Y64" s="33"/>
      <c r="AB64" s="272">
        <f>ROW()</f>
        <v>64</v>
      </c>
      <c r="AC64" s="116">
        <f t="shared" ca="1" si="8"/>
        <v>0</v>
      </c>
      <c r="AD64" s="116">
        <f t="shared" ca="1" si="9"/>
        <v>0</v>
      </c>
      <c r="AE64" s="117" t="str">
        <f t="shared" ca="1" si="22"/>
        <v>-</v>
      </c>
      <c r="AF64" s="116" t="str">
        <f t="shared" ca="1" si="23"/>
        <v>-</v>
      </c>
      <c r="AG64" s="117" t="str">
        <f t="shared" ca="1" si="24"/>
        <v>-</v>
      </c>
      <c r="AH64" s="116" t="str">
        <f t="shared" ca="1" si="25"/>
        <v>-</v>
      </c>
      <c r="AI64" s="116">
        <f t="shared" ca="1" si="14"/>
        <v>0</v>
      </c>
      <c r="AJ64" s="118">
        <f t="shared" ca="1" si="15"/>
        <v>0</v>
      </c>
      <c r="AK64" s="116">
        <f t="shared" ca="1" si="16"/>
        <v>0</v>
      </c>
      <c r="AL64" s="116">
        <f t="shared" ca="1" si="17"/>
        <v>0</v>
      </c>
    </row>
    <row r="65" spans="1:44" ht="27" customHeight="1" x14ac:dyDescent="0.2">
      <c r="A65" s="53">
        <f>'OSNOVNA PLAČA'!A59</f>
        <v>50</v>
      </c>
      <c r="B65" s="362" t="str">
        <f t="shared" ca="1" si="4"/>
        <v>A50</v>
      </c>
      <c r="C65" s="362"/>
      <c r="D65" s="54" t="str">
        <f>+IF(LEN('OSNOVNA PLAČA'!C59)&gt;0,'OSNOVNA PLAČA'!C59,"")</f>
        <v/>
      </c>
      <c r="E65" s="55" t="str">
        <f>+IF(LEN('OSNOVNA PLAČA'!D59)&gt;0,'OSNOVNA PLAČA'!D59,"")</f>
        <v/>
      </c>
      <c r="F65" s="161">
        <f ca="1">IF(LEN(B65)&gt;0,'OBRAČUNANA OSNOVNA PLAČA'!O59,"")</f>
        <v>0</v>
      </c>
      <c r="G65" s="57"/>
      <c r="H65" s="57"/>
      <c r="I65" s="57"/>
      <c r="J65" s="57"/>
      <c r="K65" s="57"/>
      <c r="L65" s="175">
        <f t="shared" si="5"/>
        <v>0</v>
      </c>
      <c r="M65" s="176">
        <f t="shared" ca="1" si="18"/>
        <v>0</v>
      </c>
      <c r="N65" s="176">
        <f t="shared" ca="1" si="20"/>
        <v>0</v>
      </c>
      <c r="O65" s="177">
        <f t="shared" ca="1" si="21"/>
        <v>0</v>
      </c>
      <c r="P65" s="178">
        <f t="shared" ca="1" si="19"/>
        <v>0</v>
      </c>
      <c r="Q65" s="179">
        <f t="shared" ca="1" si="7"/>
        <v>0</v>
      </c>
      <c r="R65" s="179">
        <f ca="1">IF(LEN(B65)&gt;0,'10'!R65-'10'!Q65,"")</f>
        <v>0</v>
      </c>
      <c r="S65" s="180"/>
      <c r="T65" s="33"/>
      <c r="U65" s="33"/>
      <c r="V65" s="33"/>
      <c r="W65" s="33"/>
      <c r="X65" s="33"/>
      <c r="Y65" s="33"/>
      <c r="AB65" s="272">
        <f>ROW()</f>
        <v>65</v>
      </c>
      <c r="AC65" s="116">
        <f t="shared" ca="1" si="8"/>
        <v>0</v>
      </c>
      <c r="AD65" s="116">
        <f t="shared" ca="1" si="9"/>
        <v>0</v>
      </c>
      <c r="AE65" s="117" t="str">
        <f t="shared" ca="1" si="22"/>
        <v>-</v>
      </c>
      <c r="AF65" s="116" t="str">
        <f t="shared" ca="1" si="23"/>
        <v>-</v>
      </c>
      <c r="AG65" s="117" t="str">
        <f t="shared" ca="1" si="24"/>
        <v>-</v>
      </c>
      <c r="AH65" s="116" t="str">
        <f t="shared" ca="1" si="25"/>
        <v>-</v>
      </c>
      <c r="AI65" s="116">
        <f t="shared" ca="1" si="14"/>
        <v>0</v>
      </c>
      <c r="AJ65" s="118">
        <f t="shared" ca="1" si="15"/>
        <v>0</v>
      </c>
      <c r="AK65" s="116">
        <f t="shared" ca="1" si="16"/>
        <v>0</v>
      </c>
      <c r="AL65" s="116">
        <f t="shared" ca="1" si="17"/>
        <v>0</v>
      </c>
    </row>
    <row r="66" spans="1:44" ht="26.25" customHeight="1" thickBot="1" x14ac:dyDescent="0.25">
      <c r="A66" s="33"/>
      <c r="B66" s="162" t="s">
        <v>37</v>
      </c>
      <c r="C66" s="365" t="s">
        <v>46</v>
      </c>
      <c r="D66" s="366"/>
      <c r="E66" s="367"/>
      <c r="F66" s="163">
        <f>'OSNOVNA PLAČA'!P60</f>
        <v>5100</v>
      </c>
      <c r="G66" s="119"/>
      <c r="H66" s="119"/>
      <c r="L66" s="33"/>
      <c r="M66" s="42"/>
      <c r="N66" s="42"/>
      <c r="O66" s="181" t="s">
        <v>211</v>
      </c>
      <c r="P66" s="182">
        <f ca="1">SUM(N16:N65)</f>
        <v>400</v>
      </c>
      <c r="Q66" s="183" t="s">
        <v>86</v>
      </c>
      <c r="R66" s="184">
        <f ca="1">SUM(Q16:Q65)</f>
        <v>102.00000000000001</v>
      </c>
      <c r="S66" s="185"/>
      <c r="T66" s="33"/>
      <c r="U66" s="33"/>
      <c r="V66" s="33"/>
      <c r="W66" s="33"/>
      <c r="X66" s="33"/>
      <c r="Y66" s="33"/>
      <c r="AB66" s="120">
        <f>ROW()</f>
        <v>66</v>
      </c>
      <c r="AC66" s="121">
        <f ca="1">SUM(AC16:AC65)</f>
        <v>0</v>
      </c>
      <c r="AD66" s="121">
        <f ca="1">SUM(AD16:AD65)</f>
        <v>9300</v>
      </c>
      <c r="AE66" s="122" t="str">
        <f>+O66</f>
        <v>Izračunana masa (KF)</v>
      </c>
      <c r="AF66" s="122">
        <f ca="1">SUM(AF16:AF65)</f>
        <v>400</v>
      </c>
      <c r="AG66" s="123"/>
      <c r="AH66" s="240" t="str">
        <f>+Q66</f>
        <v>Izplačana masa</v>
      </c>
      <c r="AI66" s="121">
        <f ca="1">SUM(AI16:AI65)</f>
        <v>94</v>
      </c>
      <c r="AL66" s="116">
        <f ca="1">SUM(AL16:AL65)</f>
        <v>4700</v>
      </c>
      <c r="AM66" s="378" t="str">
        <f>+C66</f>
        <v>SREDSTVA ZA
OSNOVNE PLAČE</v>
      </c>
      <c r="AN66" s="379"/>
      <c r="AO66" s="379"/>
      <c r="AP66" s="379"/>
      <c r="AQ66" s="379"/>
      <c r="AR66" s="380"/>
    </row>
    <row r="67" spans="1:44" ht="26.25" customHeight="1" thickBot="1" x14ac:dyDescent="0.25">
      <c r="A67" s="33"/>
      <c r="B67" s="164" t="s">
        <v>47</v>
      </c>
      <c r="C67" s="363" t="s">
        <v>48</v>
      </c>
      <c r="D67" s="364"/>
      <c r="E67" s="165">
        <v>0.02</v>
      </c>
      <c r="F67" s="166">
        <f ca="1">0.02*F66+'10'!R67</f>
        <v>102</v>
      </c>
      <c r="G67" s="86"/>
      <c r="H67" s="86"/>
      <c r="I67" s="86"/>
      <c r="J67" s="86"/>
      <c r="K67" s="124"/>
      <c r="L67" s="33"/>
      <c r="M67" s="42"/>
      <c r="N67" s="42"/>
      <c r="O67" s="186" t="s">
        <v>83</v>
      </c>
      <c r="P67" s="187">
        <f ca="1">IF(SUM(N16:N65)=0,0,F67/SUM(N16:N65))</f>
        <v>0.255</v>
      </c>
      <c r="Q67" s="188" t="s">
        <v>87</v>
      </c>
      <c r="R67" s="189">
        <f ca="1">F67-R66</f>
        <v>0</v>
      </c>
      <c r="S67" s="71"/>
      <c r="T67" s="33"/>
      <c r="U67" s="33"/>
      <c r="V67" s="33"/>
      <c r="W67" s="33"/>
      <c r="X67" s="33"/>
      <c r="Y67" s="33"/>
      <c r="AB67" s="120">
        <f>ROW()</f>
        <v>67</v>
      </c>
      <c r="AC67" s="125" t="str">
        <f>+Q67</f>
        <v>Ostanek</v>
      </c>
      <c r="AD67" s="126">
        <f ca="1">IF($AO$3=1,0,INDIRECT( "'" &amp; $AO$2 &amp; "'!Q" &amp; TEXT($AB67,0)))</f>
        <v>0</v>
      </c>
      <c r="AE67" s="122" t="str">
        <f>+O67</f>
        <v>Kor. faktor (KF)</v>
      </c>
      <c r="AF67" s="127">
        <f ca="1">IF(AF66=0,0,(AD67+AL67)/AF66)</f>
        <v>0.23499999999999999</v>
      </c>
      <c r="AG67" s="123"/>
      <c r="AH67" s="128" t="str">
        <f>+AC67</f>
        <v>Ostanek</v>
      </c>
      <c r="AI67" s="126">
        <f ca="1">+F67-AI66+AD67</f>
        <v>8</v>
      </c>
      <c r="AL67" s="116">
        <f ca="1">+AM67*AL66</f>
        <v>94</v>
      </c>
      <c r="AM67" s="129">
        <f>+E67</f>
        <v>0.02</v>
      </c>
      <c r="AN67" s="378" t="str">
        <f>+C67</f>
        <v>SKUPEN OBSEG SREDSTEV
DELOVNE USPEŠNOSTI</v>
      </c>
      <c r="AO67" s="379"/>
      <c r="AP67" s="379"/>
      <c r="AQ67" s="379"/>
      <c r="AR67" s="380"/>
    </row>
    <row r="68" spans="1:44" x14ac:dyDescent="0.2">
      <c r="A68" s="33"/>
      <c r="B68" s="33"/>
      <c r="C68" s="33"/>
      <c r="D68" s="33"/>
      <c r="E68" s="33"/>
      <c r="F68" s="42"/>
      <c r="G68" s="86"/>
      <c r="H68" s="86"/>
      <c r="I68" s="86"/>
      <c r="J68" s="86"/>
      <c r="K68" s="86"/>
      <c r="L68" s="190"/>
      <c r="M68" s="42"/>
      <c r="N68" s="42"/>
      <c r="O68" s="42"/>
      <c r="P68" s="42"/>
      <c r="Q68" s="157"/>
      <c r="R68" s="157"/>
      <c r="S68" s="42"/>
      <c r="T68" s="190"/>
      <c r="U68" s="33"/>
      <c r="V68" s="33"/>
      <c r="W68" s="33"/>
      <c r="X68" s="33"/>
      <c r="Y68" s="33"/>
    </row>
    <row r="69" spans="1:44" ht="13.5" thickBot="1" x14ac:dyDescent="0.25"/>
    <row r="70" spans="1:44" ht="12.75" customHeight="1" x14ac:dyDescent="0.2">
      <c r="B70" s="356" t="s">
        <v>30</v>
      </c>
      <c r="C70" s="357"/>
      <c r="D70" s="358"/>
      <c r="E70" s="131"/>
      <c r="F70" s="381" t="s">
        <v>29</v>
      </c>
      <c r="G70" s="382"/>
      <c r="H70" s="382"/>
      <c r="I70" s="382"/>
      <c r="J70" s="382"/>
      <c r="K70" s="383"/>
      <c r="L70" s="131"/>
      <c r="M70" s="132" t="s">
        <v>21</v>
      </c>
      <c r="N70" s="139"/>
      <c r="O70" s="134"/>
      <c r="P70" s="356" t="s">
        <v>88</v>
      </c>
      <c r="Q70" s="357"/>
      <c r="R70" s="358"/>
    </row>
    <row r="71" spans="1:44" x14ac:dyDescent="0.2">
      <c r="B71" s="359"/>
      <c r="C71" s="360"/>
      <c r="D71" s="361"/>
      <c r="E71" s="131"/>
      <c r="F71" s="135" t="s">
        <v>25</v>
      </c>
      <c r="G71" s="136"/>
      <c r="H71" s="136"/>
      <c r="I71" s="136"/>
      <c r="J71" s="136"/>
      <c r="K71" s="137"/>
      <c r="L71" s="131"/>
      <c r="M71" s="138">
        <v>0</v>
      </c>
      <c r="N71" s="139"/>
      <c r="O71" s="134"/>
      <c r="P71" s="359"/>
      <c r="Q71" s="360"/>
      <c r="R71" s="361"/>
    </row>
    <row r="72" spans="1:44" ht="13.5" thickBot="1" x14ac:dyDescent="0.25">
      <c r="B72" s="140" t="s">
        <v>50</v>
      </c>
      <c r="C72" s="141" t="s">
        <v>31</v>
      </c>
      <c r="D72" s="142">
        <v>2</v>
      </c>
      <c r="E72" s="131"/>
      <c r="F72" s="135" t="s">
        <v>24</v>
      </c>
      <c r="G72" s="136"/>
      <c r="H72" s="136"/>
      <c r="I72" s="136"/>
      <c r="J72" s="136"/>
      <c r="K72" s="137"/>
      <c r="L72" s="131"/>
      <c r="M72" s="143">
        <v>1</v>
      </c>
      <c r="N72" s="139"/>
      <c r="O72" s="134"/>
      <c r="P72" s="144" t="s">
        <v>85</v>
      </c>
      <c r="Q72" s="145" t="s">
        <v>93</v>
      </c>
      <c r="R72" s="146">
        <v>5</v>
      </c>
    </row>
    <row r="73" spans="1:44" x14ac:dyDescent="0.2">
      <c r="B73" s="147"/>
      <c r="C73" s="31"/>
      <c r="D73" s="45"/>
      <c r="E73" s="131"/>
      <c r="F73" s="135" t="s">
        <v>26</v>
      </c>
      <c r="G73" s="136"/>
      <c r="H73" s="136"/>
      <c r="I73" s="136"/>
      <c r="J73" s="136"/>
      <c r="K73" s="137"/>
      <c r="L73" s="131"/>
      <c r="M73" s="9"/>
      <c r="N73" s="9"/>
      <c r="O73" s="148"/>
      <c r="P73" s="134"/>
      <c r="Q73" s="134"/>
      <c r="R73" s="134"/>
    </row>
    <row r="74" spans="1:44" x14ac:dyDescent="0.2">
      <c r="B74" s="131"/>
      <c r="C74" s="131"/>
      <c r="D74" s="131"/>
      <c r="E74" s="131"/>
      <c r="F74" s="135" t="s">
        <v>27</v>
      </c>
      <c r="G74" s="136"/>
      <c r="H74" s="136"/>
      <c r="I74" s="136"/>
      <c r="J74" s="136"/>
      <c r="K74" s="137"/>
      <c r="L74" s="131"/>
      <c r="M74" s="134"/>
      <c r="N74" s="134"/>
      <c r="O74" s="134"/>
      <c r="P74" s="134"/>
      <c r="Q74" s="134"/>
      <c r="R74" s="134"/>
    </row>
    <row r="75" spans="1:44" ht="13.5" thickBot="1" x14ac:dyDescent="0.25">
      <c r="B75" s="131"/>
      <c r="C75" s="131"/>
      <c r="D75" s="131"/>
      <c r="E75" s="131"/>
      <c r="F75" s="149" t="s">
        <v>28</v>
      </c>
      <c r="G75" s="150"/>
      <c r="H75" s="150"/>
      <c r="I75" s="150"/>
      <c r="J75" s="150"/>
      <c r="K75" s="151"/>
      <c r="L75" s="131"/>
      <c r="M75" s="134"/>
      <c r="N75" s="134"/>
      <c r="O75" s="134"/>
      <c r="P75" s="134"/>
      <c r="Q75" s="152"/>
      <c r="R75" s="134"/>
    </row>
    <row r="76" spans="1:44" x14ac:dyDescent="0.2">
      <c r="K76" s="9"/>
    </row>
  </sheetData>
  <sheetProtection algorithmName="SHA-512" hashValue="lNfAP9wgALtqkmEJXJw7zb/T1yt3LfdTym0ZlJsI/hhr/rHafH12YIHyI4gX+zbnrl8M7HVQcePgSeyA2us0Zw==" saltValue="CU+XgnyHs0FykWvo1tWF8w==" spinCount="100000" sheet="1" objects="1" scenarios="1"/>
  <mergeCells count="101">
    <mergeCell ref="C66:E66"/>
    <mergeCell ref="AM66:AR66"/>
    <mergeCell ref="C67:D67"/>
    <mergeCell ref="AN67:AR67"/>
    <mergeCell ref="B70:D71"/>
    <mergeCell ref="F70:K70"/>
    <mergeCell ref="P70:R71"/>
    <mergeCell ref="B50:C50"/>
    <mergeCell ref="B51:C51"/>
    <mergeCell ref="B52:C52"/>
    <mergeCell ref="B53:C53"/>
    <mergeCell ref="B54:C54"/>
    <mergeCell ref="B55:C55"/>
    <mergeCell ref="B65:C65"/>
    <mergeCell ref="B56:C56"/>
    <mergeCell ref="B57:C57"/>
    <mergeCell ref="B58:C58"/>
    <mergeCell ref="B59:C59"/>
    <mergeCell ref="B60:C60"/>
    <mergeCell ref="B61:C61"/>
    <mergeCell ref="B62:C62"/>
    <mergeCell ref="B63:C63"/>
    <mergeCell ref="B64:C64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15:C15"/>
    <mergeCell ref="B16:C16"/>
    <mergeCell ref="B17:C17"/>
    <mergeCell ref="B18:C18"/>
    <mergeCell ref="B19:C19"/>
    <mergeCell ref="B35:C35"/>
    <mergeCell ref="B36:C36"/>
    <mergeCell ref="B37:C37"/>
    <mergeCell ref="B38:C38"/>
    <mergeCell ref="B39:C39"/>
    <mergeCell ref="B40:C40"/>
    <mergeCell ref="B32:C32"/>
    <mergeCell ref="B33:C33"/>
    <mergeCell ref="B34:C34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AJ12:AJ14"/>
    <mergeCell ref="AK12:AK14"/>
    <mergeCell ref="AL12:AL14"/>
    <mergeCell ref="B8:D8"/>
    <mergeCell ref="E8:R8"/>
    <mergeCell ref="B10:L10"/>
    <mergeCell ref="M10:R10"/>
    <mergeCell ref="AC11:AD11"/>
    <mergeCell ref="B12:F12"/>
    <mergeCell ref="G12:L12"/>
    <mergeCell ref="M12:P12"/>
    <mergeCell ref="AC12:AC14"/>
    <mergeCell ref="AD12:AD14"/>
    <mergeCell ref="R13:R14"/>
    <mergeCell ref="P13:P14"/>
    <mergeCell ref="Q13:Q14"/>
    <mergeCell ref="M13:M14"/>
    <mergeCell ref="N13:N14"/>
    <mergeCell ref="O13:O14"/>
    <mergeCell ref="L13:L14"/>
    <mergeCell ref="A13:A14"/>
    <mergeCell ref="B13:C14"/>
    <mergeCell ref="D13:D14"/>
    <mergeCell ref="E13:E14"/>
    <mergeCell ref="F13:F14"/>
    <mergeCell ref="G13:K13"/>
    <mergeCell ref="AE12:AF14"/>
    <mergeCell ref="AG12:AH14"/>
    <mergeCell ref="AI12:AI14"/>
    <mergeCell ref="B4:D4"/>
    <mergeCell ref="E4:R4"/>
    <mergeCell ref="E5:F5"/>
    <mergeCell ref="AJ5:AL5"/>
    <mergeCell ref="AJ6:AL6"/>
    <mergeCell ref="B7:D7"/>
    <mergeCell ref="E7:F7"/>
    <mergeCell ref="AB1:AF1"/>
    <mergeCell ref="AH1:AL2"/>
    <mergeCell ref="AB2:AC2"/>
    <mergeCell ref="AD2:AF2"/>
    <mergeCell ref="B3:D3"/>
    <mergeCell ref="E3:F3"/>
    <mergeCell ref="AD3:AF3"/>
  </mergeCells>
  <dataValidations count="1">
    <dataValidation type="list" allowBlank="1" showInputMessage="1" showErrorMessage="1" sqref="G16:K65" xr:uid="{3F2C9FE4-2552-45C2-A8A5-CC94CB8DA5AE}">
      <formula1>$M$71:$M$72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14"/>
  <dimension ref="A1:BB76"/>
  <sheetViews>
    <sheetView showGridLines="0" showRowColHeaders="0" zoomScaleNormal="100" workbookViewId="0">
      <selection activeCell="V23" sqref="V23"/>
    </sheetView>
  </sheetViews>
  <sheetFormatPr defaultColWidth="9.140625" defaultRowHeight="12.75" x14ac:dyDescent="0.2"/>
  <cols>
    <col min="1" max="1" width="19.85546875" style="6" customWidth="1"/>
    <col min="2" max="2" width="6.5703125" style="6" customWidth="1"/>
    <col min="3" max="3" width="37.5703125" style="6" customWidth="1"/>
    <col min="4" max="5" width="7" style="6" customWidth="1"/>
    <col min="6" max="6" width="13.28515625" style="8" customWidth="1"/>
    <col min="7" max="11" width="5.42578125" style="6" customWidth="1"/>
    <col min="12" max="12" width="13.42578125" style="6" customWidth="1"/>
    <col min="13" max="17" width="13.42578125" style="8" customWidth="1"/>
    <col min="18" max="18" width="13.140625" style="8" customWidth="1"/>
    <col min="19" max="19" width="1.7109375" style="8" hidden="1" customWidth="1"/>
    <col min="20" max="22" width="9.42578125" style="6" customWidth="1"/>
    <col min="23" max="23" width="10.85546875" style="6" customWidth="1"/>
    <col min="24" max="27" width="9.140625" style="6"/>
    <col min="28" max="28" width="9.28515625" style="89" hidden="1" customWidth="1"/>
    <col min="29" max="29" width="21.5703125" style="6" hidden="1" customWidth="1"/>
    <col min="30" max="30" width="12.85546875" style="6" hidden="1" customWidth="1"/>
    <col min="31" max="32" width="12.7109375" style="6" hidden="1" customWidth="1"/>
    <col min="33" max="33" width="13.42578125" style="83" hidden="1" customWidth="1"/>
    <col min="34" max="34" width="13.42578125" style="6" hidden="1" customWidth="1"/>
    <col min="35" max="38" width="13.7109375" style="6" hidden="1" customWidth="1"/>
    <col min="39" max="39" width="9.140625" style="6" hidden="1" customWidth="1"/>
    <col min="40" max="40" width="19.7109375" style="6" hidden="1" customWidth="1"/>
    <col min="41" max="41" width="25.28515625" style="6" hidden="1" customWidth="1"/>
    <col min="42" max="42" width="9.140625" style="6" hidden="1" customWidth="1"/>
    <col min="43" max="43" width="18.85546875" style="6" hidden="1" customWidth="1"/>
    <col min="44" max="44" width="9.85546875" style="6" hidden="1" customWidth="1"/>
    <col min="45" max="45" width="17.5703125" style="6" hidden="1" customWidth="1"/>
    <col min="46" max="46" width="11.7109375" style="6" hidden="1" customWidth="1"/>
    <col min="47" max="47" width="16" style="6" hidden="1" customWidth="1"/>
    <col min="48" max="53" width="9.140625" style="6" hidden="1" customWidth="1"/>
    <col min="54" max="16384" width="9.140625" style="6"/>
  </cols>
  <sheetData>
    <row r="1" spans="1:54" ht="15.75" x14ac:dyDescent="0.2">
      <c r="A1" s="33"/>
      <c r="B1" s="7" t="s">
        <v>200</v>
      </c>
      <c r="C1" s="46"/>
      <c r="D1" s="33"/>
      <c r="E1" s="33"/>
      <c r="F1" s="42"/>
      <c r="G1" s="33"/>
      <c r="H1" s="33"/>
      <c r="I1" s="33"/>
      <c r="J1" s="33"/>
      <c r="K1" s="33"/>
      <c r="L1" s="33"/>
      <c r="M1" s="42"/>
      <c r="N1" s="42"/>
      <c r="O1" s="42"/>
      <c r="P1" s="42"/>
      <c r="Q1" s="42"/>
      <c r="R1" s="153"/>
      <c r="S1" s="154"/>
      <c r="T1" s="154"/>
      <c r="U1" s="155"/>
      <c r="V1" s="33"/>
      <c r="W1" s="33"/>
      <c r="X1" s="33"/>
      <c r="Y1" s="33"/>
      <c r="Z1" s="33"/>
      <c r="AA1" s="33"/>
      <c r="AB1" s="416" t="s">
        <v>113</v>
      </c>
      <c r="AC1" s="417"/>
      <c r="AD1" s="417"/>
      <c r="AE1" s="417"/>
      <c r="AF1" s="418"/>
      <c r="AG1" s="60"/>
      <c r="AH1" s="419" t="s">
        <v>112</v>
      </c>
      <c r="AI1" s="420"/>
      <c r="AJ1" s="420"/>
      <c r="AK1" s="420"/>
      <c r="AL1" s="421"/>
      <c r="AM1" s="33"/>
      <c r="AN1" s="58" t="s">
        <v>33</v>
      </c>
      <c r="AO1" s="202" t="str">
        <f ca="1">RIGHT(CELL("filename",A1),LEN(CELL("filename",A1))-FIND("]",CELL("filename",A1)))</f>
        <v>12</v>
      </c>
      <c r="AP1" s="203" t="s">
        <v>33</v>
      </c>
      <c r="AQ1" s="203" t="s">
        <v>108</v>
      </c>
      <c r="AR1" s="203" t="s">
        <v>77</v>
      </c>
      <c r="AS1" s="203" t="s">
        <v>106</v>
      </c>
      <c r="AT1" s="203" t="s">
        <v>107</v>
      </c>
      <c r="AU1" s="203" t="s">
        <v>106</v>
      </c>
      <c r="AV1" s="33"/>
      <c r="AW1" s="33"/>
      <c r="AX1" s="33"/>
      <c r="AY1" s="33"/>
      <c r="AZ1" s="33"/>
      <c r="BA1" s="33"/>
      <c r="BB1" s="33"/>
    </row>
    <row r="2" spans="1:54" ht="15.75" x14ac:dyDescent="0.2">
      <c r="A2" s="33"/>
      <c r="B2" s="46"/>
      <c r="C2" s="46"/>
      <c r="D2" s="33"/>
      <c r="E2" s="33"/>
      <c r="F2" s="42"/>
      <c r="G2" s="33"/>
      <c r="H2" s="33"/>
      <c r="I2" s="33"/>
      <c r="J2" s="33"/>
      <c r="K2" s="33"/>
      <c r="L2" s="33"/>
      <c r="M2" s="42"/>
      <c r="N2" s="42"/>
      <c r="O2" s="42"/>
      <c r="P2" s="42"/>
      <c r="Q2" s="42"/>
      <c r="R2" s="153"/>
      <c r="S2" s="154"/>
      <c r="T2" s="156"/>
      <c r="U2" s="155"/>
      <c r="V2" s="33"/>
      <c r="W2" s="33"/>
      <c r="X2" s="33"/>
      <c r="Y2" s="33"/>
      <c r="Z2" s="33"/>
      <c r="AA2" s="33"/>
      <c r="AB2" s="425" t="s">
        <v>49</v>
      </c>
      <c r="AC2" s="426"/>
      <c r="AD2" s="427" t="s">
        <v>49</v>
      </c>
      <c r="AE2" s="428"/>
      <c r="AF2" s="429"/>
      <c r="AG2" s="60"/>
      <c r="AH2" s="422"/>
      <c r="AI2" s="423"/>
      <c r="AJ2" s="423"/>
      <c r="AK2" s="423"/>
      <c r="AL2" s="424"/>
      <c r="AM2" s="33"/>
      <c r="AN2" s="204" t="s">
        <v>108</v>
      </c>
      <c r="AO2" s="203" t="str">
        <f ca="1">VLOOKUP(AO1,AP2:AQ19,2,FALSE)</f>
        <v>11</v>
      </c>
      <c r="AP2" s="61" t="s">
        <v>105</v>
      </c>
      <c r="AQ2" s="61"/>
      <c r="AR2" s="205">
        <f t="shared" ref="AR2:AR13" ca="1" si="0">MAX($AS$2:$AS$13)</f>
        <v>12</v>
      </c>
      <c r="AS2" s="206">
        <f t="shared" ref="AS2:AS19" ca="1" si="1">ROW(INDIRECT(CELL("address",AP2)))-ROW(INDIRECT(AT2))+1</f>
        <v>1</v>
      </c>
      <c r="AT2" s="54" t="str">
        <f t="shared" ref="AT2:AT13" ca="1" si="2">CELL("address",$AP$2)</f>
        <v>$AP$2</v>
      </c>
      <c r="AU2" s="35" t="s">
        <v>73</v>
      </c>
      <c r="AV2" s="33"/>
      <c r="AW2" s="33"/>
      <c r="AX2" s="33"/>
      <c r="AY2" s="33"/>
      <c r="AZ2" s="33"/>
      <c r="BA2" s="32"/>
      <c r="BB2" s="33"/>
    </row>
    <row r="3" spans="1:54" x14ac:dyDescent="0.2">
      <c r="A3" s="33"/>
      <c r="B3" s="325" t="str">
        <f ca="1">INDIRECT( "'" &amp; $AD$2 &amp; "'!B3")</f>
        <v>Šifra proračunskega uporabnika:</v>
      </c>
      <c r="C3" s="325"/>
      <c r="D3" s="326"/>
      <c r="E3" s="287"/>
      <c r="F3" s="288"/>
      <c r="R3" s="72"/>
      <c r="S3" s="156"/>
      <c r="T3" s="155"/>
      <c r="U3" s="155"/>
      <c r="V3" s="33"/>
      <c r="W3" s="33"/>
      <c r="X3" s="33"/>
      <c r="Y3" s="33"/>
      <c r="Z3" s="33"/>
      <c r="AA3" s="33"/>
      <c r="AB3" s="207" t="s">
        <v>78</v>
      </c>
      <c r="AC3" s="208"/>
      <c r="AD3" s="427" t="s">
        <v>78</v>
      </c>
      <c r="AE3" s="428"/>
      <c r="AF3" s="429"/>
      <c r="AG3" s="209"/>
      <c r="AH3" s="210" t="s">
        <v>110</v>
      </c>
      <c r="AI3" s="211" t="s">
        <v>116</v>
      </c>
      <c r="AJ3" s="71"/>
      <c r="AK3" s="71"/>
      <c r="AL3" s="212"/>
      <c r="AM3" s="33"/>
      <c r="AN3" s="58" t="s">
        <v>106</v>
      </c>
      <c r="AO3" s="203">
        <f ca="1">VLOOKUP(AO1,AP2:AS19,4,FALSE)</f>
        <v>2</v>
      </c>
      <c r="AP3" s="61" t="s">
        <v>36</v>
      </c>
      <c r="AQ3" s="61" t="str">
        <f t="shared" ref="AQ3:AQ19" si="3">+AP2</f>
        <v>11</v>
      </c>
      <c r="AR3" s="205">
        <f t="shared" ca="1" si="0"/>
        <v>12</v>
      </c>
      <c r="AS3" s="206">
        <f t="shared" ca="1" si="1"/>
        <v>2</v>
      </c>
      <c r="AT3" s="54" t="str">
        <f t="shared" ca="1" si="2"/>
        <v>$AP$2</v>
      </c>
      <c r="AU3" s="35" t="s">
        <v>74</v>
      </c>
      <c r="AV3" s="33"/>
      <c r="AW3" s="33"/>
      <c r="AX3" s="33"/>
      <c r="AY3" s="33"/>
      <c r="AZ3" s="33"/>
      <c r="BA3" s="32"/>
      <c r="BB3" s="33"/>
    </row>
    <row r="4" spans="1:54" x14ac:dyDescent="0.2">
      <c r="A4" s="33"/>
      <c r="B4" s="325" t="str">
        <f ca="1">INDIRECT( "'" &amp; $AD$2 &amp; "'!B4")</f>
        <v>Organizacijska enota:</v>
      </c>
      <c r="C4" s="325"/>
      <c r="D4" s="325"/>
      <c r="E4" s="332"/>
      <c r="F4" s="333"/>
      <c r="G4" s="333"/>
      <c r="H4" s="333"/>
      <c r="I4" s="333"/>
      <c r="J4" s="333"/>
      <c r="K4" s="333"/>
      <c r="L4" s="333"/>
      <c r="M4" s="333"/>
      <c r="N4" s="333"/>
      <c r="O4" s="333"/>
      <c r="P4" s="333"/>
      <c r="Q4" s="333"/>
      <c r="R4" s="330"/>
      <c r="S4" s="157"/>
      <c r="T4" s="157"/>
      <c r="U4" s="33"/>
      <c r="V4" s="33"/>
      <c r="W4" s="33"/>
      <c r="X4" s="33"/>
      <c r="Y4" s="33"/>
      <c r="Z4" s="33"/>
      <c r="AA4" s="33"/>
      <c r="AB4" s="213"/>
      <c r="AC4" s="33"/>
      <c r="AD4" s="33"/>
      <c r="AE4" s="33"/>
      <c r="AF4" s="33"/>
      <c r="AG4" s="209"/>
      <c r="AH4" s="58" t="s">
        <v>109</v>
      </c>
      <c r="AI4" s="53">
        <v>6</v>
      </c>
      <c r="AJ4" s="71"/>
      <c r="AK4" s="71"/>
      <c r="AL4" s="212"/>
      <c r="AM4" s="33"/>
      <c r="AN4" s="58" t="s">
        <v>77</v>
      </c>
      <c r="AO4" s="203">
        <f ca="1">VLOOKUP(AO1,AP2:AR19,3,FALSE)</f>
        <v>12</v>
      </c>
      <c r="AP4" s="61" t="s">
        <v>95</v>
      </c>
      <c r="AQ4" s="61" t="str">
        <f t="shared" si="3"/>
        <v>12</v>
      </c>
      <c r="AR4" s="205">
        <f t="shared" ca="1" si="0"/>
        <v>12</v>
      </c>
      <c r="AS4" s="206">
        <f t="shared" ca="1" si="1"/>
        <v>3</v>
      </c>
      <c r="AT4" s="54" t="str">
        <f t="shared" ca="1" si="2"/>
        <v>$AP$2</v>
      </c>
      <c r="AU4" s="35" t="s">
        <v>63</v>
      </c>
      <c r="AV4" s="33"/>
      <c r="AW4" s="33"/>
      <c r="AX4" s="33"/>
      <c r="AY4" s="33"/>
      <c r="AZ4" s="33"/>
      <c r="BA4" s="33"/>
      <c r="BB4" s="33"/>
    </row>
    <row r="5" spans="1:54" x14ac:dyDescent="0.2">
      <c r="A5" s="33"/>
      <c r="B5" s="65" t="str">
        <f ca="1">INDIRECT( "'" &amp; $AD$2 &amp; "'!B5")</f>
        <v>Leto:</v>
      </c>
      <c r="C5" s="65"/>
      <c r="D5" s="65"/>
      <c r="E5" s="331"/>
      <c r="F5" s="330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47"/>
      <c r="T5" s="47"/>
      <c r="U5" s="33"/>
      <c r="V5" s="33"/>
      <c r="W5" s="33"/>
      <c r="X5" s="33"/>
      <c r="Y5" s="33"/>
      <c r="Z5" s="33"/>
      <c r="AA5" s="33"/>
      <c r="AB5" s="214"/>
      <c r="AC5" s="155"/>
      <c r="AD5" s="155"/>
      <c r="AE5" s="155"/>
      <c r="AF5" s="33"/>
      <c r="AG5" s="209"/>
      <c r="AH5" s="58" t="s">
        <v>111</v>
      </c>
      <c r="AI5" s="53">
        <v>29</v>
      </c>
      <c r="AJ5" s="412" t="str">
        <f>+$AD$2</f>
        <v>OSNOVNA PLAČA</v>
      </c>
      <c r="AK5" s="413"/>
      <c r="AL5" s="414"/>
      <c r="AM5" s="33"/>
      <c r="AN5" s="58" t="s">
        <v>106</v>
      </c>
      <c r="AO5" s="203" t="str">
        <f ca="1">VLOOKUP(AO1,AP2:AU19,6,FALSE)</f>
        <v>december</v>
      </c>
      <c r="AP5" s="61" t="s">
        <v>96</v>
      </c>
      <c r="AQ5" s="61" t="str">
        <f t="shared" si="3"/>
        <v>1</v>
      </c>
      <c r="AR5" s="205">
        <f t="shared" ca="1" si="0"/>
        <v>12</v>
      </c>
      <c r="AS5" s="206">
        <f t="shared" ca="1" si="1"/>
        <v>4</v>
      </c>
      <c r="AT5" s="54" t="str">
        <f t="shared" ca="1" si="2"/>
        <v>$AP$2</v>
      </c>
      <c r="AU5" s="35" t="s">
        <v>64</v>
      </c>
      <c r="AV5" s="33"/>
      <c r="AW5" s="33"/>
      <c r="AX5" s="33"/>
      <c r="AY5" s="33"/>
      <c r="AZ5" s="33"/>
      <c r="BA5" s="33"/>
      <c r="BB5" s="33"/>
    </row>
    <row r="6" spans="1:54" x14ac:dyDescent="0.2">
      <c r="B6" s="17"/>
      <c r="C6" s="17"/>
      <c r="D6" s="17"/>
      <c r="E6" s="8"/>
      <c r="F6" s="6"/>
      <c r="R6" s="72"/>
      <c r="S6" s="72"/>
      <c r="T6" s="73"/>
      <c r="AB6" s="90"/>
      <c r="AE6" s="73"/>
      <c r="AH6" s="75" t="s">
        <v>111</v>
      </c>
      <c r="AI6" s="30">
        <v>29</v>
      </c>
      <c r="AJ6" s="316" t="str">
        <f>+$AD$3</f>
        <v>OBRAČUNANA OSNOVNA PLAČA</v>
      </c>
      <c r="AK6" s="316"/>
      <c r="AL6" s="316"/>
      <c r="AN6" s="75" t="s">
        <v>129</v>
      </c>
      <c r="AO6" s="77" t="str">
        <f ca="1">+IF(ISERROR(FIND("-",AO5,1)),AO5&amp;" "&amp;AO7,IF(ISERROR(FIND("november-",AO5,1)),REPLACE(AO5,FIND("-",AO5,1),1," " &amp; AO7 &amp; " - ") &amp; " " &amp; AO7, REPLACE(AO5,1,LEN("november-"),"november "&amp;(AO7-1) &amp; " - ") &amp;" "&amp;AO7))</f>
        <v xml:space="preserve">december </v>
      </c>
      <c r="AP6" s="78" t="s">
        <v>97</v>
      </c>
      <c r="AQ6" s="78" t="str">
        <f t="shared" si="3"/>
        <v>2</v>
      </c>
      <c r="AR6" s="79">
        <f t="shared" ca="1" si="0"/>
        <v>12</v>
      </c>
      <c r="AS6" s="80">
        <f t="shared" ca="1" si="1"/>
        <v>5</v>
      </c>
      <c r="AT6" s="1" t="str">
        <f t="shared" ca="1" si="2"/>
        <v>$AP$2</v>
      </c>
      <c r="AU6" s="10" t="s">
        <v>65</v>
      </c>
    </row>
    <row r="7" spans="1:54" x14ac:dyDescent="0.2">
      <c r="B7" s="327" t="s">
        <v>9</v>
      </c>
      <c r="C7" s="327"/>
      <c r="D7" s="328"/>
      <c r="E7" s="329"/>
      <c r="F7" s="330"/>
      <c r="R7" s="72"/>
      <c r="S7" s="72"/>
      <c r="T7" s="73"/>
      <c r="AB7" s="90"/>
      <c r="AE7" s="73"/>
      <c r="AN7" s="75" t="s">
        <v>61</v>
      </c>
      <c r="AO7" s="77" t="str">
        <f ca="1">+IF( ISERROR(FIND("-",AO5,1)),IF(LEN(INDIRECT( "'" &amp; $AD$2 &amp; "'!E5"))&gt;0,IF(VALUE($AO$1)&gt;10,VALUE(INDIRECT( "'" &amp; $AD$2 &amp; "'!E5"))-1,VALUE(INDIRECT( "'" &amp; $AD$2 &amp; "'!E5"))),""),VALUE(INDIRECT( "'" &amp; $AD$2 &amp; "'!E5")))</f>
        <v/>
      </c>
      <c r="AP7" s="78" t="s">
        <v>98</v>
      </c>
      <c r="AQ7" s="78" t="str">
        <f t="shared" si="3"/>
        <v>3</v>
      </c>
      <c r="AR7" s="79">
        <f t="shared" ca="1" si="0"/>
        <v>12</v>
      </c>
      <c r="AS7" s="80">
        <f t="shared" ca="1" si="1"/>
        <v>6</v>
      </c>
      <c r="AT7" s="1" t="str">
        <f t="shared" ca="1" si="2"/>
        <v>$AP$2</v>
      </c>
      <c r="AU7" s="10" t="s">
        <v>66</v>
      </c>
      <c r="AY7" s="9"/>
      <c r="AZ7" s="9"/>
      <c r="BA7" s="9"/>
    </row>
    <row r="8" spans="1:54" x14ac:dyDescent="0.2">
      <c r="B8" s="327" t="s">
        <v>10</v>
      </c>
      <c r="C8" s="327"/>
      <c r="D8" s="334"/>
      <c r="E8" s="332"/>
      <c r="F8" s="333"/>
      <c r="G8" s="333"/>
      <c r="H8" s="333"/>
      <c r="I8" s="333"/>
      <c r="J8" s="333"/>
      <c r="K8" s="333"/>
      <c r="L8" s="333"/>
      <c r="M8" s="333"/>
      <c r="N8" s="333"/>
      <c r="O8" s="333"/>
      <c r="P8" s="333"/>
      <c r="Q8" s="333"/>
      <c r="R8" s="330"/>
      <c r="S8" s="88"/>
      <c r="T8" s="88"/>
      <c r="AP8" s="78" t="s">
        <v>99</v>
      </c>
      <c r="AQ8" s="78" t="str">
        <f t="shared" si="3"/>
        <v>4</v>
      </c>
      <c r="AR8" s="79">
        <f t="shared" ca="1" si="0"/>
        <v>12</v>
      </c>
      <c r="AS8" s="80">
        <f t="shared" ca="1" si="1"/>
        <v>7</v>
      </c>
      <c r="AT8" s="1" t="str">
        <f t="shared" ca="1" si="2"/>
        <v>$AP$2</v>
      </c>
      <c r="AU8" s="10" t="s">
        <v>67</v>
      </c>
      <c r="AY8" s="9"/>
      <c r="AZ8" s="9"/>
      <c r="BA8" s="9"/>
    </row>
    <row r="9" spans="1:54" ht="16.5" thickBot="1" x14ac:dyDescent="0.25">
      <c r="B9" s="7"/>
      <c r="C9" s="7"/>
      <c r="AP9" s="78" t="s">
        <v>100</v>
      </c>
      <c r="AQ9" s="78" t="str">
        <f t="shared" si="3"/>
        <v>5</v>
      </c>
      <c r="AR9" s="79">
        <f t="shared" ca="1" si="0"/>
        <v>12</v>
      </c>
      <c r="AS9" s="80">
        <f t="shared" ca="1" si="1"/>
        <v>8</v>
      </c>
      <c r="AT9" s="1" t="str">
        <f t="shared" ca="1" si="2"/>
        <v>$AP$2</v>
      </c>
      <c r="AU9" s="10" t="s">
        <v>68</v>
      </c>
      <c r="AY9" s="9"/>
      <c r="AZ9" s="9"/>
      <c r="BA9" s="9"/>
    </row>
    <row r="10" spans="1:54" ht="15.75" customHeight="1" thickBot="1" x14ac:dyDescent="0.25">
      <c r="B10" s="339" t="s">
        <v>0</v>
      </c>
      <c r="C10" s="340"/>
      <c r="D10" s="340"/>
      <c r="E10" s="340"/>
      <c r="F10" s="340"/>
      <c r="G10" s="340"/>
      <c r="H10" s="340"/>
      <c r="I10" s="340"/>
      <c r="J10" s="340"/>
      <c r="K10" s="340"/>
      <c r="L10" s="341"/>
      <c r="M10" s="397" t="s">
        <v>1</v>
      </c>
      <c r="N10" s="398"/>
      <c r="O10" s="398"/>
      <c r="P10" s="398"/>
      <c r="Q10" s="398"/>
      <c r="R10" s="398"/>
      <c r="S10" s="91"/>
      <c r="T10" s="92"/>
      <c r="AP10" s="78" t="s">
        <v>101</v>
      </c>
      <c r="AQ10" s="78" t="str">
        <f t="shared" si="3"/>
        <v>6</v>
      </c>
      <c r="AR10" s="79">
        <f t="shared" ca="1" si="0"/>
        <v>12</v>
      </c>
      <c r="AS10" s="80">
        <f t="shared" ca="1" si="1"/>
        <v>9</v>
      </c>
      <c r="AT10" s="1" t="str">
        <f t="shared" ca="1" si="2"/>
        <v>$AP$2</v>
      </c>
      <c r="AU10" s="10" t="s">
        <v>69</v>
      </c>
      <c r="AY10" s="9"/>
      <c r="AZ10" s="9"/>
      <c r="BA10" s="9"/>
    </row>
    <row r="11" spans="1:54" ht="13.5" thickBot="1" x14ac:dyDescent="0.25">
      <c r="B11" s="93"/>
      <c r="C11" s="93"/>
      <c r="D11" s="93"/>
      <c r="E11" s="93"/>
      <c r="F11" s="94"/>
      <c r="G11" s="95"/>
      <c r="H11" s="95"/>
      <c r="I11" s="95"/>
      <c r="J11" s="95"/>
      <c r="K11" s="95"/>
      <c r="L11" s="95"/>
      <c r="M11" s="94"/>
      <c r="N11" s="94"/>
      <c r="O11" s="94"/>
      <c r="P11" s="94"/>
      <c r="Q11" s="94"/>
      <c r="R11" s="96"/>
      <c r="S11" s="88"/>
      <c r="T11" s="86"/>
      <c r="AC11" s="392" t="s">
        <v>35</v>
      </c>
      <c r="AD11" s="392"/>
      <c r="AG11" s="6"/>
      <c r="AP11" s="78" t="s">
        <v>102</v>
      </c>
      <c r="AQ11" s="78" t="str">
        <f t="shared" si="3"/>
        <v>7</v>
      </c>
      <c r="AR11" s="79">
        <f t="shared" ca="1" si="0"/>
        <v>12</v>
      </c>
      <c r="AS11" s="80">
        <f t="shared" ca="1" si="1"/>
        <v>10</v>
      </c>
      <c r="AT11" s="1" t="str">
        <f t="shared" ca="1" si="2"/>
        <v>$AP$2</v>
      </c>
      <c r="AU11" s="10" t="s">
        <v>70</v>
      </c>
    </row>
    <row r="12" spans="1:54" s="17" customFormat="1" ht="76.5" customHeight="1" x14ac:dyDescent="0.2">
      <c r="A12" s="158"/>
      <c r="B12" s="342" t="s">
        <v>13</v>
      </c>
      <c r="C12" s="343"/>
      <c r="D12" s="343"/>
      <c r="E12" s="343"/>
      <c r="F12" s="344"/>
      <c r="G12" s="345" t="s">
        <v>14</v>
      </c>
      <c r="H12" s="346"/>
      <c r="I12" s="346"/>
      <c r="J12" s="346"/>
      <c r="K12" s="346"/>
      <c r="L12" s="347"/>
      <c r="M12" s="376" t="s">
        <v>80</v>
      </c>
      <c r="N12" s="377"/>
      <c r="O12" s="377"/>
      <c r="P12" s="377"/>
      <c r="Q12" s="97" t="s">
        <v>38</v>
      </c>
      <c r="R12" s="98" t="s">
        <v>84</v>
      </c>
      <c r="S12" s="99"/>
      <c r="AB12" s="100"/>
      <c r="AC12" s="355" t="str">
        <f>+Q12</f>
        <v>IZPLAČILO REDNE DELOVNE USPEŠNOSTI</v>
      </c>
      <c r="AD12" s="355" t="str">
        <f>+R12</f>
        <v>NAJVIŠJE MOŽNO IZPLAČILO REDNE LETNE DELOVNE USPEŠNOSTI</v>
      </c>
      <c r="AE12" s="390" t="s">
        <v>15</v>
      </c>
      <c r="AF12" s="390"/>
      <c r="AG12" s="391" t="s">
        <v>16</v>
      </c>
      <c r="AH12" s="391"/>
      <c r="AI12" s="355" t="s">
        <v>17</v>
      </c>
      <c r="AJ12" s="355" t="s">
        <v>18</v>
      </c>
      <c r="AK12" s="355" t="str">
        <f>+AD3</f>
        <v>OBRAČUNANA OSNOVNA PLAČA</v>
      </c>
      <c r="AL12" s="355" t="str">
        <f>+AD2</f>
        <v>OSNOVNA PLAČA</v>
      </c>
      <c r="AN12" s="6"/>
      <c r="AO12" s="6"/>
      <c r="AP12" s="78" t="s">
        <v>103</v>
      </c>
      <c r="AQ12" s="78" t="str">
        <f t="shared" si="3"/>
        <v>8</v>
      </c>
      <c r="AR12" s="79">
        <f t="shared" ca="1" si="0"/>
        <v>12</v>
      </c>
      <c r="AS12" s="80">
        <f t="shared" ca="1" si="1"/>
        <v>11</v>
      </c>
      <c r="AT12" s="1" t="str">
        <f t="shared" ca="1" si="2"/>
        <v>$AP$2</v>
      </c>
      <c r="AU12" s="10" t="s">
        <v>71</v>
      </c>
      <c r="AY12" s="6"/>
      <c r="AZ12" s="6"/>
      <c r="BA12" s="6"/>
    </row>
    <row r="13" spans="1:54" ht="12.75" customHeight="1" x14ac:dyDescent="0.2">
      <c r="A13" s="303" t="s">
        <v>130</v>
      </c>
      <c r="B13" s="351" t="s">
        <v>2</v>
      </c>
      <c r="C13" s="352"/>
      <c r="D13" s="335" t="s">
        <v>11</v>
      </c>
      <c r="E13" s="335" t="s">
        <v>12</v>
      </c>
      <c r="F13" s="337" t="s">
        <v>94</v>
      </c>
      <c r="G13" s="348" t="s">
        <v>39</v>
      </c>
      <c r="H13" s="349"/>
      <c r="I13" s="349"/>
      <c r="J13" s="349"/>
      <c r="K13" s="350"/>
      <c r="L13" s="370" t="s">
        <v>3</v>
      </c>
      <c r="M13" s="374" t="s">
        <v>79</v>
      </c>
      <c r="N13" s="305" t="s">
        <v>82</v>
      </c>
      <c r="O13" s="368" t="s">
        <v>81</v>
      </c>
      <c r="P13" s="305" t="s">
        <v>82</v>
      </c>
      <c r="Q13" s="393" t="s">
        <v>82</v>
      </c>
      <c r="R13" s="395" t="s">
        <v>82</v>
      </c>
      <c r="S13" s="167"/>
      <c r="T13" s="33"/>
      <c r="U13" s="33"/>
      <c r="V13" s="33"/>
      <c r="W13" s="33"/>
      <c r="X13" s="33"/>
      <c r="Y13" s="33"/>
      <c r="AC13" s="355"/>
      <c r="AD13" s="355"/>
      <c r="AE13" s="390"/>
      <c r="AF13" s="390"/>
      <c r="AG13" s="391"/>
      <c r="AH13" s="391"/>
      <c r="AI13" s="355"/>
      <c r="AJ13" s="355"/>
      <c r="AK13" s="355"/>
      <c r="AL13" s="355"/>
      <c r="AP13" s="78" t="s">
        <v>104</v>
      </c>
      <c r="AQ13" s="78" t="str">
        <f t="shared" si="3"/>
        <v>9</v>
      </c>
      <c r="AR13" s="79">
        <f t="shared" ca="1" si="0"/>
        <v>12</v>
      </c>
      <c r="AS13" s="80">
        <f t="shared" ca="1" si="1"/>
        <v>12</v>
      </c>
      <c r="AT13" s="1" t="str">
        <f t="shared" ca="1" si="2"/>
        <v>$AP$2</v>
      </c>
      <c r="AU13" s="10" t="s">
        <v>72</v>
      </c>
    </row>
    <row r="14" spans="1:54" ht="13.5" thickBot="1" x14ac:dyDescent="0.25">
      <c r="A14" s="304"/>
      <c r="B14" s="353"/>
      <c r="C14" s="354"/>
      <c r="D14" s="336"/>
      <c r="E14" s="336"/>
      <c r="F14" s="338"/>
      <c r="G14" s="101" t="s">
        <v>4</v>
      </c>
      <c r="H14" s="102" t="s">
        <v>5</v>
      </c>
      <c r="I14" s="103" t="s">
        <v>6</v>
      </c>
      <c r="J14" s="102" t="s">
        <v>22</v>
      </c>
      <c r="K14" s="104" t="s">
        <v>23</v>
      </c>
      <c r="L14" s="371"/>
      <c r="M14" s="375"/>
      <c r="N14" s="306"/>
      <c r="O14" s="369"/>
      <c r="P14" s="306"/>
      <c r="Q14" s="394"/>
      <c r="R14" s="396"/>
      <c r="S14" s="167"/>
      <c r="T14" s="33"/>
      <c r="U14" s="33"/>
      <c r="V14" s="33"/>
      <c r="W14" s="33"/>
      <c r="X14" s="33"/>
      <c r="Y14" s="33"/>
      <c r="AC14" s="355"/>
      <c r="AD14" s="355"/>
      <c r="AE14" s="390"/>
      <c r="AF14" s="390"/>
      <c r="AG14" s="391"/>
      <c r="AH14" s="391"/>
      <c r="AI14" s="355"/>
      <c r="AJ14" s="355"/>
      <c r="AK14" s="355"/>
      <c r="AL14" s="355"/>
      <c r="AP14" s="78" t="s">
        <v>117</v>
      </c>
      <c r="AQ14" s="78" t="str">
        <f t="shared" si="3"/>
        <v>10</v>
      </c>
      <c r="AR14" s="79">
        <f ca="1">MAX($AS$14:$AS$17)</f>
        <v>4</v>
      </c>
      <c r="AS14" s="80">
        <f t="shared" ca="1" si="1"/>
        <v>1</v>
      </c>
      <c r="AT14" s="1" t="str">
        <f ca="1">CELL("address",$AP$14)</f>
        <v>$AP$14</v>
      </c>
      <c r="AU14" s="10" t="s">
        <v>123</v>
      </c>
    </row>
    <row r="15" spans="1:54" s="29" customFormat="1" ht="13.5" customHeight="1" thickTop="1" x14ac:dyDescent="0.2">
      <c r="A15" s="159"/>
      <c r="B15" s="372">
        <v>1</v>
      </c>
      <c r="C15" s="373"/>
      <c r="D15" s="159">
        <v>2</v>
      </c>
      <c r="E15" s="241">
        <v>3</v>
      </c>
      <c r="F15" s="160">
        <v>4</v>
      </c>
      <c r="G15" s="105">
        <v>5</v>
      </c>
      <c r="H15" s="106">
        <v>6</v>
      </c>
      <c r="I15" s="107">
        <v>7</v>
      </c>
      <c r="J15" s="106">
        <v>8</v>
      </c>
      <c r="K15" s="108">
        <v>9</v>
      </c>
      <c r="L15" s="168" t="s">
        <v>32</v>
      </c>
      <c r="M15" s="169" t="s">
        <v>76</v>
      </c>
      <c r="N15" s="169"/>
      <c r="O15" s="170" t="s">
        <v>90</v>
      </c>
      <c r="P15" s="171" t="s">
        <v>91</v>
      </c>
      <c r="Q15" s="172" t="s">
        <v>92</v>
      </c>
      <c r="R15" s="173">
        <v>15</v>
      </c>
      <c r="S15" s="174"/>
      <c r="T15" s="37"/>
      <c r="U15" s="37"/>
      <c r="V15" s="37"/>
      <c r="W15" s="37"/>
      <c r="X15" s="37"/>
      <c r="Y15" s="37"/>
      <c r="AB15" s="109" t="s">
        <v>34</v>
      </c>
      <c r="AC15" s="110" t="str">
        <f>+Q13</f>
        <v>€</v>
      </c>
      <c r="AD15" s="110" t="str">
        <f>+R13</f>
        <v>€</v>
      </c>
      <c r="AE15" s="111" t="s">
        <v>19</v>
      </c>
      <c r="AF15" s="111" t="s">
        <v>20</v>
      </c>
      <c r="AG15" s="112" t="s">
        <v>19</v>
      </c>
      <c r="AH15" s="113" t="s">
        <v>20</v>
      </c>
      <c r="AI15" s="114" t="s">
        <v>20</v>
      </c>
      <c r="AJ15" s="115" t="s">
        <v>20</v>
      </c>
      <c r="AK15" s="110" t="s">
        <v>20</v>
      </c>
      <c r="AL15" s="110" t="s">
        <v>20</v>
      </c>
      <c r="AN15" s="6"/>
      <c r="AO15" s="6"/>
      <c r="AP15" s="78" t="s">
        <v>118</v>
      </c>
      <c r="AQ15" s="78" t="str">
        <f t="shared" si="3"/>
        <v>11-1</v>
      </c>
      <c r="AR15" s="79">
        <f ca="1">MAX($AS$14:$AS$17)</f>
        <v>4</v>
      </c>
      <c r="AS15" s="80">
        <f t="shared" ca="1" si="1"/>
        <v>2</v>
      </c>
      <c r="AT15" s="1" t="str">
        <f ca="1">CELL("address",$AP$14)</f>
        <v>$AP$14</v>
      </c>
      <c r="AU15" s="10" t="s">
        <v>124</v>
      </c>
    </row>
    <row r="16" spans="1:54" ht="27" customHeight="1" x14ac:dyDescent="0.2">
      <c r="A16" s="53">
        <f>'OSNOVNA PLAČA'!A10</f>
        <v>1</v>
      </c>
      <c r="B16" s="362" t="str">
        <f ca="1">IF(LEN(INDIRECT( "'" &amp; $AD$2 &amp; "'!B" &amp; TEXT($AB16-6,0)))&gt;0,INDIRECT( "'" &amp; $AD$2 &amp; "'!B" &amp; TEXT($AB16-6,0)),"")</f>
        <v>A1</v>
      </c>
      <c r="C16" s="362"/>
      <c r="D16" s="54" t="str">
        <f>+IF(LEN('OSNOVNA PLAČA'!C10)&gt;0,'OSNOVNA PLAČA'!C10,"")</f>
        <v>V</v>
      </c>
      <c r="E16" s="55">
        <f>+IF(LEN('OSNOVNA PLAČA'!D10)&gt;0,'OSNOVNA PLAČA'!D10,"")</f>
        <v>20</v>
      </c>
      <c r="F16" s="161">
        <f ca="1">IF(LEN(B16)&gt;0,'OBRAČUNANA OSNOVNA PLAČA'!P10,"")</f>
        <v>1000</v>
      </c>
      <c r="G16" s="57">
        <v>1</v>
      </c>
      <c r="H16" s="57"/>
      <c r="I16" s="57"/>
      <c r="J16" s="57"/>
      <c r="K16" s="57"/>
      <c r="L16" s="175">
        <f t="shared" ref="L16:L65" si="4">+G16+H16+I16+J16+K16</f>
        <v>1</v>
      </c>
      <c r="M16" s="176">
        <f ca="1">IF(LEN(B16)&gt;0,L16/5,"")</f>
        <v>0.2</v>
      </c>
      <c r="N16" s="176">
        <f ca="1">IF(LEN(B16)&gt;0,F16*M16,"")</f>
        <v>200</v>
      </c>
      <c r="O16" s="177">
        <f t="shared" ref="O16:O47" ca="1" si="5">IF(LEN(B16)&gt;0,M16*$P$67,"")</f>
        <v>2.0400000000000001E-2</v>
      </c>
      <c r="P16" s="178">
        <f ca="1">IF(LEN(B16)&gt;0,F16*O16,"")</f>
        <v>20.400000000000002</v>
      </c>
      <c r="Q16" s="179">
        <f t="shared" ref="Q16:Q65" ca="1" si="6">MIN(P16,R16)</f>
        <v>20.400000000000002</v>
      </c>
      <c r="R16" s="179">
        <f ca="1">IF(LEN(B16)&gt;0,'11'!R16-'11'!Q16,"")</f>
        <v>1525.1626262626264</v>
      </c>
      <c r="S16" s="180"/>
      <c r="T16" s="33"/>
      <c r="U16" s="33"/>
      <c r="V16" s="33"/>
      <c r="W16" s="33"/>
      <c r="X16" s="33"/>
      <c r="Y16" s="33"/>
      <c r="AB16" s="243">
        <f>ROW()</f>
        <v>16</v>
      </c>
      <c r="AC16" s="116">
        <f t="shared" ref="AC16:AC45" ca="1" si="7">IF($AO$3=1,0,INDIRECT( "'" &amp; $AO$2 &amp; "'!P" &amp; TEXT($AB16,0)))</f>
        <v>102.00000000000001</v>
      </c>
      <c r="AD16" s="116">
        <f t="shared" ref="AD16:AD45" ca="1" si="8">IF($AO$3=1,(INDIRECT( "'" &amp; $AD$2 &amp; "'!F" &amp; TEXT($AB16-6,0))*2/12+INDIRECT( "'" &amp; $AD$2 &amp; "'!G" &amp; TEXT($AB16-6,0))*10/12)*2,INDIRECT( "'" &amp; $AO$2 &amp; "'!Q" &amp; TEXT($AB16,0)))</f>
        <v>102.00000000000001</v>
      </c>
      <c r="AE16" s="117" t="str">
        <f t="shared" ref="AE16:AE47" ca="1" si="9">IF(AC16&gt;=AD16,"-",$L16/(5*MAX($M$71:$M$72)))</f>
        <v>-</v>
      </c>
      <c r="AF16" s="116" t="str">
        <f t="shared" ref="AF16:AF47" ca="1" si="10">IF(AC16&gt;=AD16,"-",$L16/(5*MAX($M$71:$M$72))*AK16)</f>
        <v>-</v>
      </c>
      <c r="AG16" s="117" t="str">
        <f t="shared" ref="AG16:AG47" ca="1" si="11">IF(AE16="-","-",AE16*$AF$67)</f>
        <v>-</v>
      </c>
      <c r="AH16" s="116" t="str">
        <f t="shared" ref="AH16:AH47" ca="1" si="12">IF(AF16="-","-",AF16*$AF$67)</f>
        <v>-</v>
      </c>
      <c r="AI16" s="116">
        <f t="shared" ref="AI16:AI65" ca="1" si="13">IF(AG16="-",0,MIN(AH16,R16))</f>
        <v>0</v>
      </c>
      <c r="AJ16" s="118">
        <f t="shared" ref="AJ16:AJ65" ca="1" si="14">+AD16-AC16</f>
        <v>0</v>
      </c>
      <c r="AK16" s="116">
        <f t="shared" ref="AK16:AK45" ca="1" si="15">SUM(OFFSET(INDIRECT( "'" &amp; $AD$3 &amp; "'!" &amp; $AI$3),ROW()-ROW(INDIRECT( "'" &amp; $AD$3 &amp; "'!" &amp; $AI$3))-$AI$4,COLUMN()-COLUMN(INDIRECT( "'" &amp; $AD$3 &amp; "'!" &amp; $AI$3))-$AI$6+(12/$AO$4)*($AO$3-1),1,12/$AO$4))</f>
        <v>1000</v>
      </c>
      <c r="AL16" s="116">
        <f t="shared" ref="AL16:AL45" ca="1" si="16">SUM(OFFSET(INDIRECT( "'" &amp; $AD$2 &amp; "'!" &amp; $AI$3),ROW()-ROW(INDIRECT( "'" &amp; $AD$2 &amp; "'!" &amp; $AI$3))-$AI$4,COLUMN()-COLUMN(INDIRECT( "'" &amp; $AD$2 &amp; "'!" &amp; $AI$3))-$AI$5+(12/$AO$4)*($AO$3-1),1,12/$AO$4))</f>
        <v>1200</v>
      </c>
      <c r="AP16" s="78" t="s">
        <v>119</v>
      </c>
      <c r="AQ16" s="78" t="str">
        <f t="shared" si="3"/>
        <v>2-4</v>
      </c>
      <c r="AR16" s="79">
        <f ca="1">MAX($AS$14:$AS$17)</f>
        <v>4</v>
      </c>
      <c r="AS16" s="80">
        <f t="shared" ca="1" si="1"/>
        <v>3</v>
      </c>
      <c r="AT16" s="1" t="str">
        <f ca="1">CELL("address",$AP$14)</f>
        <v>$AP$14</v>
      </c>
      <c r="AU16" s="10" t="s">
        <v>125</v>
      </c>
    </row>
    <row r="17" spans="1:47" ht="27" customHeight="1" x14ac:dyDescent="0.2">
      <c r="A17" s="53">
        <f>'OSNOVNA PLAČA'!A11</f>
        <v>2</v>
      </c>
      <c r="B17" s="362" t="str">
        <f t="shared" ref="B17:B45" ca="1" si="17">IF(LEN(INDIRECT( "'" &amp; $AD$2 &amp; "'!B" &amp; TEXT($AB17-6,0)))&gt;0,INDIRECT( "'" &amp; $AD$2 &amp; "'!B" &amp; TEXT($AB17-6,0)),"")</f>
        <v>A2</v>
      </c>
      <c r="C17" s="362"/>
      <c r="D17" s="54" t="str">
        <f>+IF(LEN('OSNOVNA PLAČA'!C11)&gt;0,'OSNOVNA PLAČA'!C11,"")</f>
        <v>VII</v>
      </c>
      <c r="E17" s="55">
        <f>+IF(LEN('OSNOVNA PLAČA'!D11)&gt;0,'OSNOVNA PLAČA'!D11,"")</f>
        <v>40</v>
      </c>
      <c r="F17" s="161">
        <f ca="1">IF(LEN(B17)&gt;0,'OBRAČUNANA OSNOVNA PLAČA'!P11,"")</f>
        <v>2000</v>
      </c>
      <c r="G17" s="57">
        <v>1</v>
      </c>
      <c r="H17" s="57"/>
      <c r="I17" s="57"/>
      <c r="J17" s="57"/>
      <c r="K17" s="57">
        <v>1</v>
      </c>
      <c r="L17" s="175">
        <f t="shared" si="4"/>
        <v>2</v>
      </c>
      <c r="M17" s="176">
        <f t="shared" ref="M17:M65" ca="1" si="18">IF(LEN(B17)&gt;0,L17/5,"")</f>
        <v>0.4</v>
      </c>
      <c r="N17" s="176">
        <f t="shared" ref="N17:N65" ca="1" si="19">IF(LEN(B17)&gt;0,F17*M17,"")</f>
        <v>800</v>
      </c>
      <c r="O17" s="177">
        <f t="shared" ca="1" si="5"/>
        <v>4.0800000000000003E-2</v>
      </c>
      <c r="P17" s="178">
        <f t="shared" ref="P17:P65" ca="1" si="20">IF(LEN(B17)&gt;0,F17*O17,"")</f>
        <v>81.600000000000009</v>
      </c>
      <c r="Q17" s="179">
        <f t="shared" ca="1" si="6"/>
        <v>81.600000000000009</v>
      </c>
      <c r="R17" s="179">
        <f ca="1">IF(LEN(B17)&gt;0,'11'!R17-'11'!Q17,"")</f>
        <v>3517.7828282828286</v>
      </c>
      <c r="S17" s="180"/>
      <c r="T17" s="33"/>
      <c r="U17" s="33"/>
      <c r="V17" s="33"/>
      <c r="W17" s="33"/>
      <c r="X17" s="33"/>
      <c r="Y17" s="33"/>
      <c r="AB17" s="243">
        <f>ROW()</f>
        <v>17</v>
      </c>
      <c r="AC17" s="116">
        <f t="shared" ca="1" si="7"/>
        <v>0</v>
      </c>
      <c r="AD17" s="116">
        <f t="shared" ca="1" si="8"/>
        <v>0</v>
      </c>
      <c r="AE17" s="117" t="str">
        <f t="shared" ca="1" si="9"/>
        <v>-</v>
      </c>
      <c r="AF17" s="116" t="str">
        <f t="shared" ca="1" si="10"/>
        <v>-</v>
      </c>
      <c r="AG17" s="117" t="str">
        <f t="shared" ca="1" si="11"/>
        <v>-</v>
      </c>
      <c r="AH17" s="116" t="str">
        <f t="shared" ca="1" si="12"/>
        <v>-</v>
      </c>
      <c r="AI17" s="116">
        <f t="shared" ca="1" si="13"/>
        <v>0</v>
      </c>
      <c r="AJ17" s="118">
        <f t="shared" ca="1" si="14"/>
        <v>0</v>
      </c>
      <c r="AK17" s="116">
        <f t="shared" ca="1" si="15"/>
        <v>2000</v>
      </c>
      <c r="AL17" s="116">
        <f t="shared" ca="1" si="16"/>
        <v>2000</v>
      </c>
      <c r="AP17" s="78" t="s">
        <v>120</v>
      </c>
      <c r="AQ17" s="78" t="str">
        <f t="shared" si="3"/>
        <v>5-7</v>
      </c>
      <c r="AR17" s="79">
        <f ca="1">MAX($AS$14:$AS$17)</f>
        <v>4</v>
      </c>
      <c r="AS17" s="80">
        <f t="shared" ca="1" si="1"/>
        <v>4</v>
      </c>
      <c r="AT17" s="1" t="str">
        <f ca="1">CELL("address",$AP$14)</f>
        <v>$AP$14</v>
      </c>
      <c r="AU17" s="10" t="s">
        <v>126</v>
      </c>
    </row>
    <row r="18" spans="1:47" ht="27" customHeight="1" x14ac:dyDescent="0.2">
      <c r="A18" s="53">
        <f>'OSNOVNA PLAČA'!A12</f>
        <v>3</v>
      </c>
      <c r="B18" s="362" t="str">
        <f t="shared" ca="1" si="17"/>
        <v>A3</v>
      </c>
      <c r="C18" s="362"/>
      <c r="D18" s="54" t="str">
        <f>+IF(LEN('OSNOVNA PLAČA'!C12)&gt;0,'OSNOVNA PLAČA'!C12,"")</f>
        <v>VIII</v>
      </c>
      <c r="E18" s="55">
        <f>+IF(LEN('OSNOVNA PLAČA'!D12)&gt;0,'OSNOVNA PLAČA'!D12,"")</f>
        <v>48</v>
      </c>
      <c r="F18" s="161">
        <f ca="1">IF(LEN(B18)&gt;0,'OBRAČUNANA OSNOVNA PLAČA'!P12,"")</f>
        <v>0</v>
      </c>
      <c r="G18" s="57"/>
      <c r="H18" s="57"/>
      <c r="I18" s="57"/>
      <c r="J18" s="57"/>
      <c r="K18" s="57"/>
      <c r="L18" s="175">
        <f t="shared" si="4"/>
        <v>0</v>
      </c>
      <c r="M18" s="176">
        <f t="shared" ca="1" si="18"/>
        <v>0</v>
      </c>
      <c r="N18" s="176">
        <f t="shared" ca="1" si="19"/>
        <v>0</v>
      </c>
      <c r="O18" s="177">
        <f t="shared" ca="1" si="5"/>
        <v>0</v>
      </c>
      <c r="P18" s="178">
        <f t="shared" ca="1" si="20"/>
        <v>0</v>
      </c>
      <c r="Q18" s="179">
        <f t="shared" ca="1" si="6"/>
        <v>0</v>
      </c>
      <c r="R18" s="179">
        <f ca="1">IF(LEN(B18)&gt;0,'11'!R18-'11'!Q18,"")</f>
        <v>4877.0545454545454</v>
      </c>
      <c r="S18" s="180"/>
      <c r="T18" s="33"/>
      <c r="U18" s="33"/>
      <c r="V18" s="33"/>
      <c r="W18" s="33"/>
      <c r="X18" s="33"/>
      <c r="Y18" s="33"/>
      <c r="AB18" s="243">
        <f>ROW()</f>
        <v>18</v>
      </c>
      <c r="AC18" s="116">
        <f t="shared" ca="1" si="7"/>
        <v>0</v>
      </c>
      <c r="AD18" s="116">
        <f t="shared" ca="1" si="8"/>
        <v>0</v>
      </c>
      <c r="AE18" s="117" t="str">
        <f t="shared" ca="1" si="9"/>
        <v>-</v>
      </c>
      <c r="AF18" s="116" t="str">
        <f t="shared" ca="1" si="10"/>
        <v>-</v>
      </c>
      <c r="AG18" s="117" t="str">
        <f t="shared" ca="1" si="11"/>
        <v>-</v>
      </c>
      <c r="AH18" s="116" t="str">
        <f t="shared" ca="1" si="12"/>
        <v>-</v>
      </c>
      <c r="AI18" s="116">
        <f t="shared" ca="1" si="13"/>
        <v>0</v>
      </c>
      <c r="AJ18" s="118">
        <f t="shared" ca="1" si="14"/>
        <v>0</v>
      </c>
      <c r="AK18" s="116">
        <f t="shared" ca="1" si="15"/>
        <v>0</v>
      </c>
      <c r="AL18" s="116">
        <f t="shared" ca="1" si="16"/>
        <v>0</v>
      </c>
      <c r="AP18" s="78" t="s">
        <v>121</v>
      </c>
      <c r="AQ18" s="78" t="str">
        <f t="shared" si="3"/>
        <v>8-10</v>
      </c>
      <c r="AR18" s="79">
        <f ca="1">MAX($AS$18:$AS$19)</f>
        <v>2</v>
      </c>
      <c r="AS18" s="80">
        <f t="shared" ca="1" si="1"/>
        <v>1</v>
      </c>
      <c r="AT18" s="1" t="str">
        <f ca="1">CELL("address",$AP$18)</f>
        <v>$AP$18</v>
      </c>
      <c r="AU18" s="10" t="s">
        <v>127</v>
      </c>
    </row>
    <row r="19" spans="1:47" ht="27" customHeight="1" x14ac:dyDescent="0.2">
      <c r="A19" s="53">
        <f>'OSNOVNA PLAČA'!A13</f>
        <v>4</v>
      </c>
      <c r="B19" s="362" t="str">
        <f t="shared" ca="1" si="17"/>
        <v>A4</v>
      </c>
      <c r="C19" s="362"/>
      <c r="D19" s="54" t="str">
        <f>+IF(LEN('OSNOVNA PLAČA'!C13)&gt;0,'OSNOVNA PLAČA'!C13,"")</f>
        <v/>
      </c>
      <c r="E19" s="55" t="str">
        <f>+IF(LEN('OSNOVNA PLAČA'!D13)&gt;0,'OSNOVNA PLAČA'!D13,"")</f>
        <v/>
      </c>
      <c r="F19" s="161">
        <f ca="1">IF(LEN(B19)&gt;0,'OBRAČUNANA OSNOVNA PLAČA'!P13,"")</f>
        <v>0</v>
      </c>
      <c r="G19" s="57"/>
      <c r="H19" s="57"/>
      <c r="I19" s="57"/>
      <c r="J19" s="57"/>
      <c r="K19" s="57"/>
      <c r="L19" s="175">
        <f t="shared" si="4"/>
        <v>0</v>
      </c>
      <c r="M19" s="176">
        <f t="shared" ca="1" si="18"/>
        <v>0</v>
      </c>
      <c r="N19" s="176">
        <f t="shared" ca="1" si="19"/>
        <v>0</v>
      </c>
      <c r="O19" s="177">
        <f t="shared" ca="1" si="5"/>
        <v>0</v>
      </c>
      <c r="P19" s="178">
        <f t="shared" ca="1" si="20"/>
        <v>0</v>
      </c>
      <c r="Q19" s="179">
        <f t="shared" ca="1" si="6"/>
        <v>0</v>
      </c>
      <c r="R19" s="179">
        <f ca="1">IF(LEN(B19)&gt;0,'11'!R19-'11'!Q19,"")</f>
        <v>0</v>
      </c>
      <c r="S19" s="180"/>
      <c r="T19" s="33"/>
      <c r="U19" s="33"/>
      <c r="V19" s="33"/>
      <c r="W19" s="33"/>
      <c r="X19" s="33"/>
      <c r="Y19" s="33"/>
      <c r="AB19" s="243">
        <f>ROW()</f>
        <v>19</v>
      </c>
      <c r="AC19" s="116">
        <f t="shared" ca="1" si="7"/>
        <v>0</v>
      </c>
      <c r="AD19" s="116">
        <f t="shared" ca="1" si="8"/>
        <v>0</v>
      </c>
      <c r="AE19" s="117" t="str">
        <f t="shared" ca="1" si="9"/>
        <v>-</v>
      </c>
      <c r="AF19" s="116" t="str">
        <f t="shared" ca="1" si="10"/>
        <v>-</v>
      </c>
      <c r="AG19" s="117" t="str">
        <f t="shared" ca="1" si="11"/>
        <v>-</v>
      </c>
      <c r="AH19" s="116" t="str">
        <f t="shared" ca="1" si="12"/>
        <v>-</v>
      </c>
      <c r="AI19" s="116">
        <f t="shared" ca="1" si="13"/>
        <v>0</v>
      </c>
      <c r="AJ19" s="118">
        <f t="shared" ca="1" si="14"/>
        <v>0</v>
      </c>
      <c r="AK19" s="116">
        <f t="shared" ca="1" si="15"/>
        <v>0</v>
      </c>
      <c r="AL19" s="116">
        <f t="shared" ca="1" si="16"/>
        <v>0</v>
      </c>
      <c r="AP19" s="78" t="s">
        <v>122</v>
      </c>
      <c r="AQ19" s="78" t="str">
        <f t="shared" si="3"/>
        <v>11-4</v>
      </c>
      <c r="AR19" s="79">
        <f ca="1">MAX($AS$18:$AS$19)</f>
        <v>2</v>
      </c>
      <c r="AS19" s="80">
        <f t="shared" ca="1" si="1"/>
        <v>2</v>
      </c>
      <c r="AT19" s="1" t="str">
        <f ca="1">CELL("address",$AP$18)</f>
        <v>$AP$18</v>
      </c>
      <c r="AU19" s="10" t="s">
        <v>128</v>
      </c>
    </row>
    <row r="20" spans="1:47" ht="27" customHeight="1" x14ac:dyDescent="0.2">
      <c r="A20" s="53">
        <f>'OSNOVNA PLAČA'!A14</f>
        <v>5</v>
      </c>
      <c r="B20" s="362" t="str">
        <f t="shared" ca="1" si="17"/>
        <v>A5</v>
      </c>
      <c r="C20" s="362"/>
      <c r="D20" s="54" t="str">
        <f>+IF(LEN('OSNOVNA PLAČA'!C14)&gt;0,'OSNOVNA PLAČA'!C14,"")</f>
        <v/>
      </c>
      <c r="E20" s="55" t="str">
        <f>+IF(LEN('OSNOVNA PLAČA'!D14)&gt;0,'OSNOVNA PLAČA'!D14,"")</f>
        <v/>
      </c>
      <c r="F20" s="161">
        <f ca="1">IF(LEN(B20)&gt;0,'OBRAČUNANA OSNOVNA PLAČA'!P14,"")</f>
        <v>0</v>
      </c>
      <c r="G20" s="57"/>
      <c r="H20" s="57"/>
      <c r="I20" s="57"/>
      <c r="J20" s="57"/>
      <c r="K20" s="57"/>
      <c r="L20" s="175">
        <f t="shared" si="4"/>
        <v>0</v>
      </c>
      <c r="M20" s="176">
        <f t="shared" ca="1" si="18"/>
        <v>0</v>
      </c>
      <c r="N20" s="176">
        <f t="shared" ca="1" si="19"/>
        <v>0</v>
      </c>
      <c r="O20" s="177">
        <f t="shared" ca="1" si="5"/>
        <v>0</v>
      </c>
      <c r="P20" s="178">
        <f t="shared" ca="1" si="20"/>
        <v>0</v>
      </c>
      <c r="Q20" s="179">
        <f t="shared" ca="1" si="6"/>
        <v>0</v>
      </c>
      <c r="R20" s="179">
        <f ca="1">IF(LEN(B20)&gt;0,'11'!R20-'11'!Q20,"")</f>
        <v>0</v>
      </c>
      <c r="S20" s="180"/>
      <c r="T20" s="33"/>
      <c r="U20" s="33"/>
      <c r="V20" s="33"/>
      <c r="W20" s="33"/>
      <c r="X20" s="33"/>
      <c r="Y20" s="33"/>
      <c r="AB20" s="243">
        <f>ROW()</f>
        <v>20</v>
      </c>
      <c r="AC20" s="116">
        <f t="shared" ca="1" si="7"/>
        <v>0</v>
      </c>
      <c r="AD20" s="116">
        <f t="shared" ca="1" si="8"/>
        <v>0</v>
      </c>
      <c r="AE20" s="117" t="str">
        <f t="shared" ca="1" si="9"/>
        <v>-</v>
      </c>
      <c r="AF20" s="116" t="str">
        <f t="shared" ca="1" si="10"/>
        <v>-</v>
      </c>
      <c r="AG20" s="117" t="str">
        <f t="shared" ca="1" si="11"/>
        <v>-</v>
      </c>
      <c r="AH20" s="116" t="str">
        <f t="shared" ca="1" si="12"/>
        <v>-</v>
      </c>
      <c r="AI20" s="116">
        <f t="shared" ca="1" si="13"/>
        <v>0</v>
      </c>
      <c r="AJ20" s="118">
        <f t="shared" ca="1" si="14"/>
        <v>0</v>
      </c>
      <c r="AK20" s="116">
        <f t="shared" ca="1" si="15"/>
        <v>0</v>
      </c>
      <c r="AL20" s="116">
        <f t="shared" ca="1" si="16"/>
        <v>0</v>
      </c>
    </row>
    <row r="21" spans="1:47" ht="27" customHeight="1" x14ac:dyDescent="0.2">
      <c r="A21" s="53">
        <f>'OSNOVNA PLAČA'!A15</f>
        <v>6</v>
      </c>
      <c r="B21" s="362" t="str">
        <f t="shared" ca="1" si="17"/>
        <v>A6</v>
      </c>
      <c r="C21" s="362"/>
      <c r="D21" s="54" t="str">
        <f>+IF(LEN('OSNOVNA PLAČA'!C15)&gt;0,'OSNOVNA PLAČA'!C15,"")</f>
        <v/>
      </c>
      <c r="E21" s="55" t="str">
        <f>+IF(LEN('OSNOVNA PLAČA'!D15)&gt;0,'OSNOVNA PLAČA'!D15,"")</f>
        <v/>
      </c>
      <c r="F21" s="161">
        <f ca="1">IF(LEN(B21)&gt;0,'OBRAČUNANA OSNOVNA PLAČA'!P15,"")</f>
        <v>0</v>
      </c>
      <c r="G21" s="57"/>
      <c r="H21" s="57"/>
      <c r="I21" s="57"/>
      <c r="J21" s="57"/>
      <c r="K21" s="57"/>
      <c r="L21" s="175">
        <f t="shared" si="4"/>
        <v>0</v>
      </c>
      <c r="M21" s="176">
        <f t="shared" ca="1" si="18"/>
        <v>0</v>
      </c>
      <c r="N21" s="176">
        <f t="shared" ca="1" si="19"/>
        <v>0</v>
      </c>
      <c r="O21" s="177">
        <f t="shared" ca="1" si="5"/>
        <v>0</v>
      </c>
      <c r="P21" s="178">
        <f t="shared" ca="1" si="20"/>
        <v>0</v>
      </c>
      <c r="Q21" s="179">
        <f t="shared" ca="1" si="6"/>
        <v>0</v>
      </c>
      <c r="R21" s="179">
        <f ca="1">IF(LEN(B21)&gt;0,'11'!R21-'11'!Q21,"")</f>
        <v>0</v>
      </c>
      <c r="S21" s="180"/>
      <c r="T21" s="33"/>
      <c r="U21" s="33"/>
      <c r="V21" s="33"/>
      <c r="W21" s="33"/>
      <c r="X21" s="33"/>
      <c r="Y21" s="33"/>
      <c r="AB21" s="243">
        <f>ROW()</f>
        <v>21</v>
      </c>
      <c r="AC21" s="116">
        <f t="shared" ca="1" si="7"/>
        <v>0</v>
      </c>
      <c r="AD21" s="116">
        <f t="shared" ca="1" si="8"/>
        <v>0</v>
      </c>
      <c r="AE21" s="117" t="str">
        <f t="shared" ca="1" si="9"/>
        <v>-</v>
      </c>
      <c r="AF21" s="116" t="str">
        <f t="shared" ca="1" si="10"/>
        <v>-</v>
      </c>
      <c r="AG21" s="117" t="str">
        <f t="shared" ca="1" si="11"/>
        <v>-</v>
      </c>
      <c r="AH21" s="116" t="str">
        <f t="shared" ca="1" si="12"/>
        <v>-</v>
      </c>
      <c r="AI21" s="116">
        <f t="shared" ca="1" si="13"/>
        <v>0</v>
      </c>
      <c r="AJ21" s="118">
        <f t="shared" ca="1" si="14"/>
        <v>0</v>
      </c>
      <c r="AK21" s="116">
        <f t="shared" ca="1" si="15"/>
        <v>0</v>
      </c>
      <c r="AL21" s="116">
        <f t="shared" ca="1" si="16"/>
        <v>0</v>
      </c>
    </row>
    <row r="22" spans="1:47" ht="27" customHeight="1" x14ac:dyDescent="0.2">
      <c r="A22" s="53">
        <f>'OSNOVNA PLAČA'!A16</f>
        <v>7</v>
      </c>
      <c r="B22" s="362" t="str">
        <f t="shared" ca="1" si="17"/>
        <v>A7</v>
      </c>
      <c r="C22" s="362"/>
      <c r="D22" s="54" t="str">
        <f>+IF(LEN('OSNOVNA PLAČA'!C16)&gt;0,'OSNOVNA PLAČA'!C16,"")</f>
        <v>IV</v>
      </c>
      <c r="E22" s="55">
        <f>+IF(LEN('OSNOVNA PLAČA'!D16)&gt;0,'OSNOVNA PLAČA'!D16,"")</f>
        <v>34</v>
      </c>
      <c r="F22" s="161">
        <f ca="1">IF(LEN(B22)&gt;0,'OBRAČUNANA OSNOVNA PLAČA'!P16,"")</f>
        <v>0</v>
      </c>
      <c r="G22" s="57"/>
      <c r="H22" s="57"/>
      <c r="I22" s="57"/>
      <c r="J22" s="57"/>
      <c r="K22" s="57"/>
      <c r="L22" s="175">
        <f t="shared" si="4"/>
        <v>0</v>
      </c>
      <c r="M22" s="176">
        <f t="shared" ca="1" si="18"/>
        <v>0</v>
      </c>
      <c r="N22" s="176">
        <f t="shared" ca="1" si="19"/>
        <v>0</v>
      </c>
      <c r="O22" s="177">
        <f t="shared" ca="1" si="5"/>
        <v>0</v>
      </c>
      <c r="P22" s="178">
        <f t="shared" ca="1" si="20"/>
        <v>0</v>
      </c>
      <c r="Q22" s="179">
        <f t="shared" ca="1" si="6"/>
        <v>0</v>
      </c>
      <c r="R22" s="179">
        <f ca="1">IF(LEN(B22)&gt;0,'11'!R22-'11'!Q22,"")</f>
        <v>3000</v>
      </c>
      <c r="S22" s="180"/>
      <c r="T22" s="33"/>
      <c r="U22" s="33"/>
      <c r="V22" s="33"/>
      <c r="W22" s="33"/>
      <c r="X22" s="33"/>
      <c r="Y22" s="33"/>
      <c r="AB22" s="243">
        <f>ROW()</f>
        <v>22</v>
      </c>
      <c r="AC22" s="116">
        <f t="shared" ca="1" si="7"/>
        <v>0</v>
      </c>
      <c r="AD22" s="116">
        <f t="shared" ca="1" si="8"/>
        <v>0</v>
      </c>
      <c r="AE22" s="117" t="str">
        <f t="shared" ca="1" si="9"/>
        <v>-</v>
      </c>
      <c r="AF22" s="116" t="str">
        <f t="shared" ca="1" si="10"/>
        <v>-</v>
      </c>
      <c r="AG22" s="117" t="str">
        <f t="shared" ca="1" si="11"/>
        <v>-</v>
      </c>
      <c r="AH22" s="116" t="str">
        <f t="shared" ca="1" si="12"/>
        <v>-</v>
      </c>
      <c r="AI22" s="116">
        <f t="shared" ca="1" si="13"/>
        <v>0</v>
      </c>
      <c r="AJ22" s="118">
        <f t="shared" ca="1" si="14"/>
        <v>0</v>
      </c>
      <c r="AK22" s="116">
        <f t="shared" ca="1" si="15"/>
        <v>0</v>
      </c>
      <c r="AL22" s="116">
        <f t="shared" ca="1" si="16"/>
        <v>1500</v>
      </c>
    </row>
    <row r="23" spans="1:47" ht="27" customHeight="1" x14ac:dyDescent="0.2">
      <c r="A23" s="53">
        <f>'OSNOVNA PLAČA'!A17</f>
        <v>8</v>
      </c>
      <c r="B23" s="362" t="str">
        <f t="shared" ca="1" si="17"/>
        <v>A8</v>
      </c>
      <c r="C23" s="362"/>
      <c r="D23" s="54" t="str">
        <f>+IF(LEN('OSNOVNA PLAČA'!C17)&gt;0,'OSNOVNA PLAČA'!C17,"")</f>
        <v/>
      </c>
      <c r="E23" s="55" t="str">
        <f>+IF(LEN('OSNOVNA PLAČA'!D17)&gt;0,'OSNOVNA PLAČA'!D17,"")</f>
        <v/>
      </c>
      <c r="F23" s="161">
        <f ca="1">IF(LEN(B23)&gt;0,'OBRAČUNANA OSNOVNA PLAČA'!P17,"")</f>
        <v>0</v>
      </c>
      <c r="G23" s="57"/>
      <c r="H23" s="57"/>
      <c r="I23" s="57"/>
      <c r="J23" s="57"/>
      <c r="K23" s="57"/>
      <c r="L23" s="175">
        <f t="shared" si="4"/>
        <v>0</v>
      </c>
      <c r="M23" s="176">
        <f t="shared" ca="1" si="18"/>
        <v>0</v>
      </c>
      <c r="N23" s="176">
        <f t="shared" ca="1" si="19"/>
        <v>0</v>
      </c>
      <c r="O23" s="177">
        <f t="shared" ca="1" si="5"/>
        <v>0</v>
      </c>
      <c r="P23" s="178">
        <f t="shared" ca="1" si="20"/>
        <v>0</v>
      </c>
      <c r="Q23" s="179">
        <f t="shared" ca="1" si="6"/>
        <v>0</v>
      </c>
      <c r="R23" s="179">
        <f ca="1">IF(LEN(B23)&gt;0,'11'!R23-'11'!Q23,"")</f>
        <v>0</v>
      </c>
      <c r="S23" s="180"/>
      <c r="T23" s="33"/>
      <c r="U23" s="33"/>
      <c r="V23" s="33"/>
      <c r="W23" s="33"/>
      <c r="X23" s="33"/>
      <c r="Y23" s="33"/>
      <c r="AB23" s="243">
        <f>ROW()</f>
        <v>23</v>
      </c>
      <c r="AC23" s="116">
        <f t="shared" ca="1" si="7"/>
        <v>0</v>
      </c>
      <c r="AD23" s="116">
        <f t="shared" ca="1" si="8"/>
        <v>0</v>
      </c>
      <c r="AE23" s="117" t="str">
        <f t="shared" ca="1" si="9"/>
        <v>-</v>
      </c>
      <c r="AF23" s="116" t="str">
        <f t="shared" ca="1" si="10"/>
        <v>-</v>
      </c>
      <c r="AG23" s="117" t="str">
        <f t="shared" ca="1" si="11"/>
        <v>-</v>
      </c>
      <c r="AH23" s="116" t="str">
        <f t="shared" ca="1" si="12"/>
        <v>-</v>
      </c>
      <c r="AI23" s="116">
        <f t="shared" ca="1" si="13"/>
        <v>0</v>
      </c>
      <c r="AJ23" s="118">
        <f t="shared" ca="1" si="14"/>
        <v>0</v>
      </c>
      <c r="AK23" s="116">
        <f t="shared" ca="1" si="15"/>
        <v>0</v>
      </c>
      <c r="AL23" s="116">
        <f t="shared" ca="1" si="16"/>
        <v>0</v>
      </c>
    </row>
    <row r="24" spans="1:47" ht="27" customHeight="1" x14ac:dyDescent="0.2">
      <c r="A24" s="53">
        <f>'OSNOVNA PLAČA'!A18</f>
        <v>9</v>
      </c>
      <c r="B24" s="362" t="str">
        <f t="shared" ca="1" si="17"/>
        <v>A9</v>
      </c>
      <c r="C24" s="362"/>
      <c r="D24" s="54" t="str">
        <f>+IF(LEN('OSNOVNA PLAČA'!C18)&gt;0,'OSNOVNA PLAČA'!C18,"")</f>
        <v/>
      </c>
      <c r="E24" s="55" t="str">
        <f>+IF(LEN('OSNOVNA PLAČA'!D18)&gt;0,'OSNOVNA PLAČA'!D18,"")</f>
        <v/>
      </c>
      <c r="F24" s="161">
        <f ca="1">IF(LEN(B24)&gt;0,'OBRAČUNANA OSNOVNA PLAČA'!P18,"")</f>
        <v>0</v>
      </c>
      <c r="G24" s="57"/>
      <c r="H24" s="57"/>
      <c r="I24" s="57"/>
      <c r="J24" s="57"/>
      <c r="K24" s="57"/>
      <c r="L24" s="175">
        <f t="shared" si="4"/>
        <v>0</v>
      </c>
      <c r="M24" s="176">
        <f t="shared" ca="1" si="18"/>
        <v>0</v>
      </c>
      <c r="N24" s="176">
        <f t="shared" ca="1" si="19"/>
        <v>0</v>
      </c>
      <c r="O24" s="177">
        <f t="shared" ca="1" si="5"/>
        <v>0</v>
      </c>
      <c r="P24" s="178">
        <f t="shared" ca="1" si="20"/>
        <v>0</v>
      </c>
      <c r="Q24" s="179">
        <f t="shared" ca="1" si="6"/>
        <v>0</v>
      </c>
      <c r="R24" s="179">
        <f ca="1">IF(LEN(B24)&gt;0,'11'!R24-'11'!Q24,"")</f>
        <v>0</v>
      </c>
      <c r="S24" s="180"/>
      <c r="T24" s="33"/>
      <c r="U24" s="33"/>
      <c r="V24" s="33"/>
      <c r="W24" s="33"/>
      <c r="X24" s="33"/>
      <c r="Y24" s="33"/>
      <c r="AB24" s="243">
        <f>ROW()</f>
        <v>24</v>
      </c>
      <c r="AC24" s="116">
        <f t="shared" ca="1" si="7"/>
        <v>0</v>
      </c>
      <c r="AD24" s="116">
        <f t="shared" ca="1" si="8"/>
        <v>0</v>
      </c>
      <c r="AE24" s="117" t="str">
        <f t="shared" ca="1" si="9"/>
        <v>-</v>
      </c>
      <c r="AF24" s="116" t="str">
        <f t="shared" ca="1" si="10"/>
        <v>-</v>
      </c>
      <c r="AG24" s="117" t="str">
        <f t="shared" ca="1" si="11"/>
        <v>-</v>
      </c>
      <c r="AH24" s="116" t="str">
        <f t="shared" ca="1" si="12"/>
        <v>-</v>
      </c>
      <c r="AI24" s="116">
        <f t="shared" ca="1" si="13"/>
        <v>0</v>
      </c>
      <c r="AJ24" s="118">
        <f t="shared" ca="1" si="14"/>
        <v>0</v>
      </c>
      <c r="AK24" s="116">
        <f t="shared" ca="1" si="15"/>
        <v>0</v>
      </c>
      <c r="AL24" s="116">
        <f t="shared" ca="1" si="16"/>
        <v>0</v>
      </c>
    </row>
    <row r="25" spans="1:47" ht="27" customHeight="1" x14ac:dyDescent="0.2">
      <c r="A25" s="53">
        <f>'OSNOVNA PLAČA'!A19</f>
        <v>10</v>
      </c>
      <c r="B25" s="362" t="str">
        <f t="shared" ca="1" si="17"/>
        <v>A10</v>
      </c>
      <c r="C25" s="362"/>
      <c r="D25" s="54" t="str">
        <f>+IF(LEN('OSNOVNA PLAČA'!C19)&gt;0,'OSNOVNA PLAČA'!C19,"")</f>
        <v/>
      </c>
      <c r="E25" s="55" t="str">
        <f>+IF(LEN('OSNOVNA PLAČA'!D19)&gt;0,'OSNOVNA PLAČA'!D19,"")</f>
        <v/>
      </c>
      <c r="F25" s="161">
        <f ca="1">IF(LEN(B25)&gt;0,'OBRAČUNANA OSNOVNA PLAČA'!P19,"")</f>
        <v>0</v>
      </c>
      <c r="G25" s="57"/>
      <c r="H25" s="57"/>
      <c r="I25" s="57"/>
      <c r="J25" s="57"/>
      <c r="K25" s="57"/>
      <c r="L25" s="175">
        <f t="shared" si="4"/>
        <v>0</v>
      </c>
      <c r="M25" s="176">
        <f t="shared" ca="1" si="18"/>
        <v>0</v>
      </c>
      <c r="N25" s="176">
        <f t="shared" ca="1" si="19"/>
        <v>0</v>
      </c>
      <c r="O25" s="177">
        <f t="shared" ca="1" si="5"/>
        <v>0</v>
      </c>
      <c r="P25" s="178">
        <f t="shared" ca="1" si="20"/>
        <v>0</v>
      </c>
      <c r="Q25" s="179">
        <f t="shared" ca="1" si="6"/>
        <v>0</v>
      </c>
      <c r="R25" s="179">
        <f ca="1">IF(LEN(B25)&gt;0,'11'!R25-'11'!Q25,"")</f>
        <v>0</v>
      </c>
      <c r="S25" s="180"/>
      <c r="T25" s="33"/>
      <c r="U25" s="33"/>
      <c r="V25" s="33"/>
      <c r="W25" s="33"/>
      <c r="X25" s="33"/>
      <c r="Y25" s="33"/>
      <c r="AB25" s="243">
        <f>ROW()</f>
        <v>25</v>
      </c>
      <c r="AC25" s="116">
        <f t="shared" ca="1" si="7"/>
        <v>0</v>
      </c>
      <c r="AD25" s="116">
        <f t="shared" ca="1" si="8"/>
        <v>0</v>
      </c>
      <c r="AE25" s="117" t="str">
        <f t="shared" ca="1" si="9"/>
        <v>-</v>
      </c>
      <c r="AF25" s="116" t="str">
        <f t="shared" ca="1" si="10"/>
        <v>-</v>
      </c>
      <c r="AG25" s="117" t="str">
        <f t="shared" ca="1" si="11"/>
        <v>-</v>
      </c>
      <c r="AH25" s="116" t="str">
        <f t="shared" ca="1" si="12"/>
        <v>-</v>
      </c>
      <c r="AI25" s="116">
        <f t="shared" ca="1" si="13"/>
        <v>0</v>
      </c>
      <c r="AJ25" s="118">
        <f t="shared" ca="1" si="14"/>
        <v>0</v>
      </c>
      <c r="AK25" s="116">
        <f t="shared" ca="1" si="15"/>
        <v>0</v>
      </c>
      <c r="AL25" s="116">
        <f t="shared" ca="1" si="16"/>
        <v>0</v>
      </c>
    </row>
    <row r="26" spans="1:47" ht="27" customHeight="1" x14ac:dyDescent="0.2">
      <c r="A26" s="53">
        <f>'OSNOVNA PLAČA'!A20</f>
        <v>11</v>
      </c>
      <c r="B26" s="362" t="str">
        <f t="shared" ca="1" si="17"/>
        <v>A11</v>
      </c>
      <c r="C26" s="362"/>
      <c r="D26" s="54" t="str">
        <f>+IF(LEN('OSNOVNA PLAČA'!C20)&gt;0,'OSNOVNA PLAČA'!C20,"")</f>
        <v/>
      </c>
      <c r="E26" s="55" t="str">
        <f>+IF(LEN('OSNOVNA PLAČA'!D20)&gt;0,'OSNOVNA PLAČA'!D20,"")</f>
        <v/>
      </c>
      <c r="F26" s="161">
        <f ca="1">IF(LEN(B26)&gt;0,'OBRAČUNANA OSNOVNA PLAČA'!P20,"")</f>
        <v>0</v>
      </c>
      <c r="G26" s="57"/>
      <c r="H26" s="57"/>
      <c r="I26" s="57"/>
      <c r="J26" s="57"/>
      <c r="K26" s="57"/>
      <c r="L26" s="175">
        <f t="shared" si="4"/>
        <v>0</v>
      </c>
      <c r="M26" s="176">
        <f t="shared" ca="1" si="18"/>
        <v>0</v>
      </c>
      <c r="N26" s="176">
        <f t="shared" ca="1" si="19"/>
        <v>0</v>
      </c>
      <c r="O26" s="177">
        <f t="shared" ca="1" si="5"/>
        <v>0</v>
      </c>
      <c r="P26" s="178">
        <f t="shared" ca="1" si="20"/>
        <v>0</v>
      </c>
      <c r="Q26" s="179">
        <f t="shared" ca="1" si="6"/>
        <v>0</v>
      </c>
      <c r="R26" s="179">
        <f ca="1">IF(LEN(B26)&gt;0,'11'!R26-'11'!Q26,"")</f>
        <v>0</v>
      </c>
      <c r="S26" s="180"/>
      <c r="T26" s="33"/>
      <c r="U26" s="33"/>
      <c r="V26" s="33"/>
      <c r="W26" s="33"/>
      <c r="X26" s="33"/>
      <c r="Y26" s="33"/>
      <c r="AB26" s="243">
        <f>ROW()</f>
        <v>26</v>
      </c>
      <c r="AC26" s="116">
        <f t="shared" ca="1" si="7"/>
        <v>0</v>
      </c>
      <c r="AD26" s="116">
        <f t="shared" ca="1" si="8"/>
        <v>0</v>
      </c>
      <c r="AE26" s="117" t="str">
        <f t="shared" ca="1" si="9"/>
        <v>-</v>
      </c>
      <c r="AF26" s="116" t="str">
        <f t="shared" ca="1" si="10"/>
        <v>-</v>
      </c>
      <c r="AG26" s="117" t="str">
        <f t="shared" ca="1" si="11"/>
        <v>-</v>
      </c>
      <c r="AH26" s="116" t="str">
        <f t="shared" ca="1" si="12"/>
        <v>-</v>
      </c>
      <c r="AI26" s="116">
        <f t="shared" ca="1" si="13"/>
        <v>0</v>
      </c>
      <c r="AJ26" s="118">
        <f t="shared" ca="1" si="14"/>
        <v>0</v>
      </c>
      <c r="AK26" s="116">
        <f t="shared" ca="1" si="15"/>
        <v>0</v>
      </c>
      <c r="AL26" s="116">
        <f t="shared" ca="1" si="16"/>
        <v>0</v>
      </c>
    </row>
    <row r="27" spans="1:47" ht="27" customHeight="1" x14ac:dyDescent="0.2">
      <c r="A27" s="53">
        <f>'OSNOVNA PLAČA'!A21</f>
        <v>12</v>
      </c>
      <c r="B27" s="362" t="str">
        <f t="shared" ca="1" si="17"/>
        <v>A12</v>
      </c>
      <c r="C27" s="362"/>
      <c r="D27" s="54" t="str">
        <f>+IF(LEN('OSNOVNA PLAČA'!C21)&gt;0,'OSNOVNA PLAČA'!C21,"")</f>
        <v/>
      </c>
      <c r="E27" s="55" t="str">
        <f>+IF(LEN('OSNOVNA PLAČA'!D21)&gt;0,'OSNOVNA PLAČA'!D21,"")</f>
        <v/>
      </c>
      <c r="F27" s="161">
        <f ca="1">IF(LEN(B27)&gt;0,'OBRAČUNANA OSNOVNA PLAČA'!P21,"")</f>
        <v>0</v>
      </c>
      <c r="G27" s="57"/>
      <c r="H27" s="57"/>
      <c r="I27" s="57"/>
      <c r="J27" s="57"/>
      <c r="K27" s="57"/>
      <c r="L27" s="175">
        <f t="shared" si="4"/>
        <v>0</v>
      </c>
      <c r="M27" s="176">
        <f t="shared" ca="1" si="18"/>
        <v>0</v>
      </c>
      <c r="N27" s="176">
        <f t="shared" ca="1" si="19"/>
        <v>0</v>
      </c>
      <c r="O27" s="177">
        <f t="shared" ca="1" si="5"/>
        <v>0</v>
      </c>
      <c r="P27" s="178">
        <f t="shared" ca="1" si="20"/>
        <v>0</v>
      </c>
      <c r="Q27" s="179">
        <f t="shared" ca="1" si="6"/>
        <v>0</v>
      </c>
      <c r="R27" s="179">
        <f ca="1">IF(LEN(B27)&gt;0,'11'!R27-'11'!Q27,"")</f>
        <v>0</v>
      </c>
      <c r="S27" s="180"/>
      <c r="T27" s="33"/>
      <c r="U27" s="33"/>
      <c r="V27" s="33"/>
      <c r="W27" s="33"/>
      <c r="X27" s="33"/>
      <c r="Y27" s="33"/>
      <c r="AB27" s="243">
        <f>ROW()</f>
        <v>27</v>
      </c>
      <c r="AC27" s="116">
        <f t="shared" ca="1" si="7"/>
        <v>0</v>
      </c>
      <c r="AD27" s="116">
        <f t="shared" ca="1" si="8"/>
        <v>0</v>
      </c>
      <c r="AE27" s="117" t="str">
        <f t="shared" ca="1" si="9"/>
        <v>-</v>
      </c>
      <c r="AF27" s="116" t="str">
        <f t="shared" ca="1" si="10"/>
        <v>-</v>
      </c>
      <c r="AG27" s="117" t="str">
        <f t="shared" ca="1" si="11"/>
        <v>-</v>
      </c>
      <c r="AH27" s="116" t="str">
        <f t="shared" ca="1" si="12"/>
        <v>-</v>
      </c>
      <c r="AI27" s="116">
        <f t="shared" ca="1" si="13"/>
        <v>0</v>
      </c>
      <c r="AJ27" s="118">
        <f t="shared" ca="1" si="14"/>
        <v>0</v>
      </c>
      <c r="AK27" s="116">
        <f t="shared" ca="1" si="15"/>
        <v>0</v>
      </c>
      <c r="AL27" s="116">
        <f t="shared" ca="1" si="16"/>
        <v>0</v>
      </c>
    </row>
    <row r="28" spans="1:47" ht="27" customHeight="1" x14ac:dyDescent="0.2">
      <c r="A28" s="53">
        <f>'OSNOVNA PLAČA'!A22</f>
        <v>13</v>
      </c>
      <c r="B28" s="362" t="str">
        <f t="shared" ca="1" si="17"/>
        <v>A13</v>
      </c>
      <c r="C28" s="362"/>
      <c r="D28" s="54" t="str">
        <f>+IF(LEN('OSNOVNA PLAČA'!C22)&gt;0,'OSNOVNA PLAČA'!C22,"")</f>
        <v/>
      </c>
      <c r="E28" s="55" t="str">
        <f>+IF(LEN('OSNOVNA PLAČA'!D22)&gt;0,'OSNOVNA PLAČA'!D22,"")</f>
        <v/>
      </c>
      <c r="F28" s="161">
        <f ca="1">IF(LEN(B28)&gt;0,'OBRAČUNANA OSNOVNA PLAČA'!P22,"")</f>
        <v>0</v>
      </c>
      <c r="G28" s="57"/>
      <c r="H28" s="57"/>
      <c r="I28" s="57"/>
      <c r="J28" s="57"/>
      <c r="K28" s="57"/>
      <c r="L28" s="175">
        <f t="shared" si="4"/>
        <v>0</v>
      </c>
      <c r="M28" s="176">
        <f t="shared" ca="1" si="18"/>
        <v>0</v>
      </c>
      <c r="N28" s="176">
        <f t="shared" ca="1" si="19"/>
        <v>0</v>
      </c>
      <c r="O28" s="177">
        <f t="shared" ca="1" si="5"/>
        <v>0</v>
      </c>
      <c r="P28" s="178">
        <f t="shared" ca="1" si="20"/>
        <v>0</v>
      </c>
      <c r="Q28" s="179">
        <f t="shared" ca="1" si="6"/>
        <v>0</v>
      </c>
      <c r="R28" s="179">
        <f ca="1">IF(LEN(B28)&gt;0,'11'!R28-'11'!Q28,"")</f>
        <v>0</v>
      </c>
      <c r="S28" s="180"/>
      <c r="T28" s="33"/>
      <c r="U28" s="33"/>
      <c r="V28" s="33"/>
      <c r="W28" s="33"/>
      <c r="X28" s="33"/>
      <c r="Y28" s="33"/>
      <c r="AB28" s="243">
        <f>ROW()</f>
        <v>28</v>
      </c>
      <c r="AC28" s="116">
        <f t="shared" ca="1" si="7"/>
        <v>0</v>
      </c>
      <c r="AD28" s="116">
        <f t="shared" ca="1" si="8"/>
        <v>0</v>
      </c>
      <c r="AE28" s="117" t="str">
        <f t="shared" ca="1" si="9"/>
        <v>-</v>
      </c>
      <c r="AF28" s="116" t="str">
        <f t="shared" ca="1" si="10"/>
        <v>-</v>
      </c>
      <c r="AG28" s="117" t="str">
        <f t="shared" ca="1" si="11"/>
        <v>-</v>
      </c>
      <c r="AH28" s="116" t="str">
        <f t="shared" ca="1" si="12"/>
        <v>-</v>
      </c>
      <c r="AI28" s="116">
        <f t="shared" ca="1" si="13"/>
        <v>0</v>
      </c>
      <c r="AJ28" s="118">
        <f t="shared" ca="1" si="14"/>
        <v>0</v>
      </c>
      <c r="AK28" s="116">
        <f t="shared" ca="1" si="15"/>
        <v>0</v>
      </c>
      <c r="AL28" s="116">
        <f t="shared" ca="1" si="16"/>
        <v>0</v>
      </c>
    </row>
    <row r="29" spans="1:47" ht="27" customHeight="1" x14ac:dyDescent="0.2">
      <c r="A29" s="53">
        <f>'OSNOVNA PLAČA'!A23</f>
        <v>14</v>
      </c>
      <c r="B29" s="362" t="str">
        <f t="shared" ca="1" si="17"/>
        <v>A14</v>
      </c>
      <c r="C29" s="362"/>
      <c r="D29" s="54" t="str">
        <f>+IF(LEN('OSNOVNA PLAČA'!C23)&gt;0,'OSNOVNA PLAČA'!C23,"")</f>
        <v/>
      </c>
      <c r="E29" s="55" t="str">
        <f>+IF(LEN('OSNOVNA PLAČA'!D23)&gt;0,'OSNOVNA PLAČA'!D23,"")</f>
        <v/>
      </c>
      <c r="F29" s="161">
        <f ca="1">IF(LEN(B29)&gt;0,'OBRAČUNANA OSNOVNA PLAČA'!P23,"")</f>
        <v>0</v>
      </c>
      <c r="G29" s="57"/>
      <c r="H29" s="57"/>
      <c r="I29" s="57"/>
      <c r="J29" s="57"/>
      <c r="K29" s="57"/>
      <c r="L29" s="175">
        <f t="shared" si="4"/>
        <v>0</v>
      </c>
      <c r="M29" s="176">
        <f t="shared" ca="1" si="18"/>
        <v>0</v>
      </c>
      <c r="N29" s="176">
        <f t="shared" ca="1" si="19"/>
        <v>0</v>
      </c>
      <c r="O29" s="177">
        <f t="shared" ca="1" si="5"/>
        <v>0</v>
      </c>
      <c r="P29" s="178">
        <f t="shared" ca="1" si="20"/>
        <v>0</v>
      </c>
      <c r="Q29" s="179">
        <f t="shared" ca="1" si="6"/>
        <v>0</v>
      </c>
      <c r="R29" s="179">
        <f ca="1">IF(LEN(B29)&gt;0,'11'!R29-'11'!Q29,"")</f>
        <v>0</v>
      </c>
      <c r="S29" s="180"/>
      <c r="T29" s="33"/>
      <c r="U29" s="33"/>
      <c r="V29" s="33"/>
      <c r="W29" s="33"/>
      <c r="X29" s="33"/>
      <c r="Y29" s="33"/>
      <c r="AB29" s="243">
        <f>ROW()</f>
        <v>29</v>
      </c>
      <c r="AC29" s="116">
        <f t="shared" ca="1" si="7"/>
        <v>0</v>
      </c>
      <c r="AD29" s="116">
        <f t="shared" ca="1" si="8"/>
        <v>0</v>
      </c>
      <c r="AE29" s="117" t="str">
        <f t="shared" ca="1" si="9"/>
        <v>-</v>
      </c>
      <c r="AF29" s="116" t="str">
        <f t="shared" ca="1" si="10"/>
        <v>-</v>
      </c>
      <c r="AG29" s="117" t="str">
        <f t="shared" ca="1" si="11"/>
        <v>-</v>
      </c>
      <c r="AH29" s="116" t="str">
        <f t="shared" ca="1" si="12"/>
        <v>-</v>
      </c>
      <c r="AI29" s="116">
        <f t="shared" ca="1" si="13"/>
        <v>0</v>
      </c>
      <c r="AJ29" s="118">
        <f t="shared" ca="1" si="14"/>
        <v>0</v>
      </c>
      <c r="AK29" s="116">
        <f t="shared" ca="1" si="15"/>
        <v>0</v>
      </c>
      <c r="AL29" s="116">
        <f t="shared" ca="1" si="16"/>
        <v>0</v>
      </c>
    </row>
    <row r="30" spans="1:47" ht="27" customHeight="1" x14ac:dyDescent="0.2">
      <c r="A30" s="53">
        <f>'OSNOVNA PLAČA'!A24</f>
        <v>15</v>
      </c>
      <c r="B30" s="362" t="str">
        <f t="shared" ca="1" si="17"/>
        <v>A15</v>
      </c>
      <c r="C30" s="362"/>
      <c r="D30" s="54" t="str">
        <f>+IF(LEN('OSNOVNA PLAČA'!C24)&gt;0,'OSNOVNA PLAČA'!C24,"")</f>
        <v/>
      </c>
      <c r="E30" s="55" t="str">
        <f>+IF(LEN('OSNOVNA PLAČA'!D24)&gt;0,'OSNOVNA PLAČA'!D24,"")</f>
        <v/>
      </c>
      <c r="F30" s="161">
        <f ca="1">IF(LEN(B30)&gt;0,'OBRAČUNANA OSNOVNA PLAČA'!P24,"")</f>
        <v>0</v>
      </c>
      <c r="G30" s="57"/>
      <c r="H30" s="57"/>
      <c r="I30" s="57"/>
      <c r="J30" s="57"/>
      <c r="K30" s="57"/>
      <c r="L30" s="175">
        <f t="shared" si="4"/>
        <v>0</v>
      </c>
      <c r="M30" s="176">
        <f t="shared" ca="1" si="18"/>
        <v>0</v>
      </c>
      <c r="N30" s="176">
        <f t="shared" ca="1" si="19"/>
        <v>0</v>
      </c>
      <c r="O30" s="177">
        <f t="shared" ca="1" si="5"/>
        <v>0</v>
      </c>
      <c r="P30" s="178">
        <f t="shared" ca="1" si="20"/>
        <v>0</v>
      </c>
      <c r="Q30" s="179">
        <f t="shared" ca="1" si="6"/>
        <v>0</v>
      </c>
      <c r="R30" s="179">
        <f ca="1">IF(LEN(B30)&gt;0,'11'!R30-'11'!Q30,"")</f>
        <v>0</v>
      </c>
      <c r="S30" s="180"/>
      <c r="T30" s="33"/>
      <c r="U30" s="33"/>
      <c r="V30" s="33"/>
      <c r="W30" s="33"/>
      <c r="X30" s="33"/>
      <c r="Y30" s="33"/>
      <c r="AB30" s="243">
        <f>ROW()</f>
        <v>30</v>
      </c>
      <c r="AC30" s="116">
        <f t="shared" ca="1" si="7"/>
        <v>0</v>
      </c>
      <c r="AD30" s="116">
        <f t="shared" ca="1" si="8"/>
        <v>0</v>
      </c>
      <c r="AE30" s="117" t="str">
        <f t="shared" ca="1" si="9"/>
        <v>-</v>
      </c>
      <c r="AF30" s="116" t="str">
        <f t="shared" ca="1" si="10"/>
        <v>-</v>
      </c>
      <c r="AG30" s="117" t="str">
        <f t="shared" ca="1" si="11"/>
        <v>-</v>
      </c>
      <c r="AH30" s="116" t="str">
        <f t="shared" ca="1" si="12"/>
        <v>-</v>
      </c>
      <c r="AI30" s="116">
        <f t="shared" ca="1" si="13"/>
        <v>0</v>
      </c>
      <c r="AJ30" s="118">
        <f t="shared" ca="1" si="14"/>
        <v>0</v>
      </c>
      <c r="AK30" s="116">
        <f t="shared" ca="1" si="15"/>
        <v>0</v>
      </c>
      <c r="AL30" s="116">
        <f t="shared" ca="1" si="16"/>
        <v>0</v>
      </c>
    </row>
    <row r="31" spans="1:47" ht="27" customHeight="1" x14ac:dyDescent="0.2">
      <c r="A31" s="53">
        <f>'OSNOVNA PLAČA'!A25</f>
        <v>16</v>
      </c>
      <c r="B31" s="362" t="str">
        <f t="shared" ca="1" si="17"/>
        <v>A16</v>
      </c>
      <c r="C31" s="362"/>
      <c r="D31" s="54" t="str">
        <f>+IF(LEN('OSNOVNA PLAČA'!C25)&gt;0,'OSNOVNA PLAČA'!C25,"")</f>
        <v/>
      </c>
      <c r="E31" s="55" t="str">
        <f>+IF(LEN('OSNOVNA PLAČA'!D25)&gt;0,'OSNOVNA PLAČA'!D25,"")</f>
        <v/>
      </c>
      <c r="F31" s="161">
        <f ca="1">IF(LEN(B31)&gt;0,'OBRAČUNANA OSNOVNA PLAČA'!P25,"")</f>
        <v>0</v>
      </c>
      <c r="G31" s="57"/>
      <c r="H31" s="57"/>
      <c r="I31" s="57"/>
      <c r="J31" s="57"/>
      <c r="K31" s="57"/>
      <c r="L31" s="175">
        <f t="shared" si="4"/>
        <v>0</v>
      </c>
      <c r="M31" s="176">
        <f t="shared" ca="1" si="18"/>
        <v>0</v>
      </c>
      <c r="N31" s="176">
        <f t="shared" ca="1" si="19"/>
        <v>0</v>
      </c>
      <c r="O31" s="177">
        <f t="shared" ca="1" si="5"/>
        <v>0</v>
      </c>
      <c r="P31" s="178">
        <f t="shared" ca="1" si="20"/>
        <v>0</v>
      </c>
      <c r="Q31" s="179">
        <f t="shared" ca="1" si="6"/>
        <v>0</v>
      </c>
      <c r="R31" s="179">
        <f ca="1">IF(LEN(B31)&gt;0,'11'!R31-'11'!Q31,"")</f>
        <v>0</v>
      </c>
      <c r="S31" s="180"/>
      <c r="T31" s="33"/>
      <c r="U31" s="33"/>
      <c r="V31" s="33"/>
      <c r="W31" s="33"/>
      <c r="X31" s="33"/>
      <c r="Y31" s="33"/>
      <c r="AB31" s="243">
        <f>ROW()</f>
        <v>31</v>
      </c>
      <c r="AC31" s="116">
        <f t="shared" ca="1" si="7"/>
        <v>0</v>
      </c>
      <c r="AD31" s="116">
        <f t="shared" ca="1" si="8"/>
        <v>0</v>
      </c>
      <c r="AE31" s="117" t="str">
        <f t="shared" ca="1" si="9"/>
        <v>-</v>
      </c>
      <c r="AF31" s="116" t="str">
        <f t="shared" ca="1" si="10"/>
        <v>-</v>
      </c>
      <c r="AG31" s="117" t="str">
        <f t="shared" ca="1" si="11"/>
        <v>-</v>
      </c>
      <c r="AH31" s="116" t="str">
        <f t="shared" ca="1" si="12"/>
        <v>-</v>
      </c>
      <c r="AI31" s="116">
        <f t="shared" ca="1" si="13"/>
        <v>0</v>
      </c>
      <c r="AJ31" s="118">
        <f t="shared" ca="1" si="14"/>
        <v>0</v>
      </c>
      <c r="AK31" s="116">
        <f t="shared" ca="1" si="15"/>
        <v>0</v>
      </c>
      <c r="AL31" s="116">
        <f t="shared" ca="1" si="16"/>
        <v>0</v>
      </c>
    </row>
    <row r="32" spans="1:47" ht="27" customHeight="1" x14ac:dyDescent="0.2">
      <c r="A32" s="53">
        <f>'OSNOVNA PLAČA'!A26</f>
        <v>17</v>
      </c>
      <c r="B32" s="362" t="str">
        <f t="shared" ca="1" si="17"/>
        <v>A17</v>
      </c>
      <c r="C32" s="362"/>
      <c r="D32" s="54" t="str">
        <f>+IF(LEN('OSNOVNA PLAČA'!C26)&gt;0,'OSNOVNA PLAČA'!C26,"")</f>
        <v/>
      </c>
      <c r="E32" s="55" t="str">
        <f>+IF(LEN('OSNOVNA PLAČA'!D26)&gt;0,'OSNOVNA PLAČA'!D26,"")</f>
        <v/>
      </c>
      <c r="F32" s="161">
        <f ca="1">IF(LEN(B32)&gt;0,'OBRAČUNANA OSNOVNA PLAČA'!P26,"")</f>
        <v>0</v>
      </c>
      <c r="G32" s="57"/>
      <c r="H32" s="57"/>
      <c r="I32" s="57"/>
      <c r="J32" s="57"/>
      <c r="K32" s="57"/>
      <c r="L32" s="175">
        <f t="shared" si="4"/>
        <v>0</v>
      </c>
      <c r="M32" s="176">
        <f t="shared" ca="1" si="18"/>
        <v>0</v>
      </c>
      <c r="N32" s="176">
        <f t="shared" ca="1" si="19"/>
        <v>0</v>
      </c>
      <c r="O32" s="177">
        <f t="shared" ca="1" si="5"/>
        <v>0</v>
      </c>
      <c r="P32" s="178">
        <f t="shared" ca="1" si="20"/>
        <v>0</v>
      </c>
      <c r="Q32" s="179">
        <f t="shared" ca="1" si="6"/>
        <v>0</v>
      </c>
      <c r="R32" s="179">
        <f ca="1">IF(LEN(B32)&gt;0,'11'!R32-'11'!Q32,"")</f>
        <v>0</v>
      </c>
      <c r="S32" s="180"/>
      <c r="T32" s="33"/>
      <c r="U32" s="33"/>
      <c r="V32" s="33"/>
      <c r="W32" s="33"/>
      <c r="X32" s="33"/>
      <c r="Y32" s="33"/>
      <c r="AB32" s="243">
        <f>ROW()</f>
        <v>32</v>
      </c>
      <c r="AC32" s="116">
        <f t="shared" ca="1" si="7"/>
        <v>0</v>
      </c>
      <c r="AD32" s="116">
        <f t="shared" ca="1" si="8"/>
        <v>0</v>
      </c>
      <c r="AE32" s="117" t="str">
        <f t="shared" ca="1" si="9"/>
        <v>-</v>
      </c>
      <c r="AF32" s="116" t="str">
        <f t="shared" ca="1" si="10"/>
        <v>-</v>
      </c>
      <c r="AG32" s="117" t="str">
        <f t="shared" ca="1" si="11"/>
        <v>-</v>
      </c>
      <c r="AH32" s="116" t="str">
        <f t="shared" ca="1" si="12"/>
        <v>-</v>
      </c>
      <c r="AI32" s="116">
        <f t="shared" ca="1" si="13"/>
        <v>0</v>
      </c>
      <c r="AJ32" s="118">
        <f t="shared" ca="1" si="14"/>
        <v>0</v>
      </c>
      <c r="AK32" s="116">
        <f t="shared" ca="1" si="15"/>
        <v>0</v>
      </c>
      <c r="AL32" s="116">
        <f t="shared" ca="1" si="16"/>
        <v>0</v>
      </c>
    </row>
    <row r="33" spans="1:38" ht="27" customHeight="1" x14ac:dyDescent="0.2">
      <c r="A33" s="53">
        <f>'OSNOVNA PLAČA'!A27</f>
        <v>18</v>
      </c>
      <c r="B33" s="362" t="str">
        <f t="shared" ca="1" si="17"/>
        <v>A18</v>
      </c>
      <c r="C33" s="362"/>
      <c r="D33" s="54" t="str">
        <f>+IF(LEN('OSNOVNA PLAČA'!C27)&gt;0,'OSNOVNA PLAČA'!C27,"")</f>
        <v/>
      </c>
      <c r="E33" s="55" t="str">
        <f>+IF(LEN('OSNOVNA PLAČA'!D27)&gt;0,'OSNOVNA PLAČA'!D27,"")</f>
        <v/>
      </c>
      <c r="F33" s="161">
        <f ca="1">IF(LEN(B33)&gt;0,'OBRAČUNANA OSNOVNA PLAČA'!P27,"")</f>
        <v>0</v>
      </c>
      <c r="G33" s="57"/>
      <c r="H33" s="57"/>
      <c r="I33" s="57"/>
      <c r="J33" s="57"/>
      <c r="K33" s="57"/>
      <c r="L33" s="175">
        <f t="shared" si="4"/>
        <v>0</v>
      </c>
      <c r="M33" s="176">
        <f t="shared" ca="1" si="18"/>
        <v>0</v>
      </c>
      <c r="N33" s="176">
        <f t="shared" ca="1" si="19"/>
        <v>0</v>
      </c>
      <c r="O33" s="177">
        <f t="shared" ca="1" si="5"/>
        <v>0</v>
      </c>
      <c r="P33" s="178">
        <f t="shared" ca="1" si="20"/>
        <v>0</v>
      </c>
      <c r="Q33" s="179">
        <f t="shared" ca="1" si="6"/>
        <v>0</v>
      </c>
      <c r="R33" s="179">
        <f ca="1">IF(LEN(B33)&gt;0,'11'!R33-'11'!Q33,"")</f>
        <v>0</v>
      </c>
      <c r="S33" s="180"/>
      <c r="T33" s="33"/>
      <c r="U33" s="33"/>
      <c r="V33" s="33"/>
      <c r="W33" s="33"/>
      <c r="X33" s="33"/>
      <c r="Y33" s="33"/>
      <c r="AB33" s="243">
        <f>ROW()</f>
        <v>33</v>
      </c>
      <c r="AC33" s="116">
        <f t="shared" ca="1" si="7"/>
        <v>0</v>
      </c>
      <c r="AD33" s="116">
        <f t="shared" ca="1" si="8"/>
        <v>0</v>
      </c>
      <c r="AE33" s="117" t="str">
        <f t="shared" ca="1" si="9"/>
        <v>-</v>
      </c>
      <c r="AF33" s="116" t="str">
        <f t="shared" ca="1" si="10"/>
        <v>-</v>
      </c>
      <c r="AG33" s="117" t="str">
        <f t="shared" ca="1" si="11"/>
        <v>-</v>
      </c>
      <c r="AH33" s="116" t="str">
        <f t="shared" ca="1" si="12"/>
        <v>-</v>
      </c>
      <c r="AI33" s="116">
        <f t="shared" ca="1" si="13"/>
        <v>0</v>
      </c>
      <c r="AJ33" s="118">
        <f t="shared" ca="1" si="14"/>
        <v>0</v>
      </c>
      <c r="AK33" s="116">
        <f t="shared" ca="1" si="15"/>
        <v>0</v>
      </c>
      <c r="AL33" s="116">
        <f t="shared" ca="1" si="16"/>
        <v>0</v>
      </c>
    </row>
    <row r="34" spans="1:38" ht="27" customHeight="1" x14ac:dyDescent="0.2">
      <c r="A34" s="53">
        <f>'OSNOVNA PLAČA'!A28</f>
        <v>19</v>
      </c>
      <c r="B34" s="362" t="str">
        <f t="shared" ca="1" si="17"/>
        <v>A19</v>
      </c>
      <c r="C34" s="362"/>
      <c r="D34" s="54" t="str">
        <f>+IF(LEN('OSNOVNA PLAČA'!C28)&gt;0,'OSNOVNA PLAČA'!C28,"")</f>
        <v/>
      </c>
      <c r="E34" s="55" t="str">
        <f>+IF(LEN('OSNOVNA PLAČA'!D28)&gt;0,'OSNOVNA PLAČA'!D28,"")</f>
        <v/>
      </c>
      <c r="F34" s="161">
        <f ca="1">IF(LEN(B34)&gt;0,'OBRAČUNANA OSNOVNA PLAČA'!P28,"")</f>
        <v>0</v>
      </c>
      <c r="G34" s="57"/>
      <c r="H34" s="57"/>
      <c r="I34" s="57"/>
      <c r="J34" s="57"/>
      <c r="K34" s="57"/>
      <c r="L34" s="175">
        <f t="shared" si="4"/>
        <v>0</v>
      </c>
      <c r="M34" s="176">
        <f t="shared" ca="1" si="18"/>
        <v>0</v>
      </c>
      <c r="N34" s="176">
        <f t="shared" ca="1" si="19"/>
        <v>0</v>
      </c>
      <c r="O34" s="177">
        <f t="shared" ca="1" si="5"/>
        <v>0</v>
      </c>
      <c r="P34" s="178">
        <f t="shared" ca="1" si="20"/>
        <v>0</v>
      </c>
      <c r="Q34" s="179">
        <f t="shared" ca="1" si="6"/>
        <v>0</v>
      </c>
      <c r="R34" s="179">
        <f ca="1">IF(LEN(B34)&gt;0,'11'!R34-'11'!Q34,"")</f>
        <v>0</v>
      </c>
      <c r="S34" s="180"/>
      <c r="T34" s="33"/>
      <c r="U34" s="33"/>
      <c r="V34" s="33"/>
      <c r="W34" s="33"/>
      <c r="X34" s="33"/>
      <c r="Y34" s="33"/>
      <c r="AB34" s="243">
        <f>ROW()</f>
        <v>34</v>
      </c>
      <c r="AC34" s="116">
        <f t="shared" ca="1" si="7"/>
        <v>0</v>
      </c>
      <c r="AD34" s="116">
        <f t="shared" ca="1" si="8"/>
        <v>0</v>
      </c>
      <c r="AE34" s="117" t="str">
        <f t="shared" ca="1" si="9"/>
        <v>-</v>
      </c>
      <c r="AF34" s="116" t="str">
        <f t="shared" ca="1" si="10"/>
        <v>-</v>
      </c>
      <c r="AG34" s="117" t="str">
        <f t="shared" ca="1" si="11"/>
        <v>-</v>
      </c>
      <c r="AH34" s="116" t="str">
        <f t="shared" ca="1" si="12"/>
        <v>-</v>
      </c>
      <c r="AI34" s="116">
        <f t="shared" ca="1" si="13"/>
        <v>0</v>
      </c>
      <c r="AJ34" s="118">
        <f t="shared" ca="1" si="14"/>
        <v>0</v>
      </c>
      <c r="AK34" s="116">
        <f t="shared" ca="1" si="15"/>
        <v>0</v>
      </c>
      <c r="AL34" s="116">
        <f t="shared" ca="1" si="16"/>
        <v>0</v>
      </c>
    </row>
    <row r="35" spans="1:38" ht="27" customHeight="1" x14ac:dyDescent="0.2">
      <c r="A35" s="53">
        <f>'OSNOVNA PLAČA'!A29</f>
        <v>20</v>
      </c>
      <c r="B35" s="362" t="str">
        <f t="shared" ca="1" si="17"/>
        <v>A20</v>
      </c>
      <c r="C35" s="362"/>
      <c r="D35" s="54" t="str">
        <f>+IF(LEN('OSNOVNA PLAČA'!C29)&gt;0,'OSNOVNA PLAČA'!C29,"")</f>
        <v/>
      </c>
      <c r="E35" s="55" t="str">
        <f>+IF(LEN('OSNOVNA PLAČA'!D29)&gt;0,'OSNOVNA PLAČA'!D29,"")</f>
        <v/>
      </c>
      <c r="F35" s="161">
        <f ca="1">IF(LEN(B35)&gt;0,'OBRAČUNANA OSNOVNA PLAČA'!P29,"")</f>
        <v>0</v>
      </c>
      <c r="G35" s="57"/>
      <c r="H35" s="57"/>
      <c r="I35" s="57"/>
      <c r="J35" s="57"/>
      <c r="K35" s="57"/>
      <c r="L35" s="175">
        <f t="shared" si="4"/>
        <v>0</v>
      </c>
      <c r="M35" s="176">
        <f t="shared" ca="1" si="18"/>
        <v>0</v>
      </c>
      <c r="N35" s="176">
        <f t="shared" ca="1" si="19"/>
        <v>0</v>
      </c>
      <c r="O35" s="177">
        <f t="shared" ca="1" si="5"/>
        <v>0</v>
      </c>
      <c r="P35" s="178">
        <f t="shared" ca="1" si="20"/>
        <v>0</v>
      </c>
      <c r="Q35" s="179">
        <f t="shared" ca="1" si="6"/>
        <v>0</v>
      </c>
      <c r="R35" s="179">
        <f ca="1">IF(LEN(B35)&gt;0,'11'!R35-'11'!Q35,"")</f>
        <v>0</v>
      </c>
      <c r="S35" s="180"/>
      <c r="T35" s="33"/>
      <c r="U35" s="33"/>
      <c r="V35" s="33"/>
      <c r="W35" s="33"/>
      <c r="X35" s="33"/>
      <c r="Y35" s="33"/>
      <c r="AB35" s="243">
        <f>ROW()</f>
        <v>35</v>
      </c>
      <c r="AC35" s="116">
        <f t="shared" ca="1" si="7"/>
        <v>0</v>
      </c>
      <c r="AD35" s="116">
        <f t="shared" ca="1" si="8"/>
        <v>0</v>
      </c>
      <c r="AE35" s="117" t="str">
        <f t="shared" ca="1" si="9"/>
        <v>-</v>
      </c>
      <c r="AF35" s="116" t="str">
        <f t="shared" ca="1" si="10"/>
        <v>-</v>
      </c>
      <c r="AG35" s="117" t="str">
        <f t="shared" ca="1" si="11"/>
        <v>-</v>
      </c>
      <c r="AH35" s="116" t="str">
        <f t="shared" ca="1" si="12"/>
        <v>-</v>
      </c>
      <c r="AI35" s="116">
        <f t="shared" ca="1" si="13"/>
        <v>0</v>
      </c>
      <c r="AJ35" s="118">
        <f t="shared" ca="1" si="14"/>
        <v>0</v>
      </c>
      <c r="AK35" s="116">
        <f t="shared" ca="1" si="15"/>
        <v>0</v>
      </c>
      <c r="AL35" s="116">
        <f t="shared" ca="1" si="16"/>
        <v>0</v>
      </c>
    </row>
    <row r="36" spans="1:38" ht="27" customHeight="1" x14ac:dyDescent="0.2">
      <c r="A36" s="53">
        <f>'OSNOVNA PLAČA'!A30</f>
        <v>21</v>
      </c>
      <c r="B36" s="362" t="str">
        <f t="shared" ca="1" si="17"/>
        <v>A21</v>
      </c>
      <c r="C36" s="362"/>
      <c r="D36" s="54" t="str">
        <f>+IF(LEN('OSNOVNA PLAČA'!C30)&gt;0,'OSNOVNA PLAČA'!C30,"")</f>
        <v/>
      </c>
      <c r="E36" s="55" t="str">
        <f>+IF(LEN('OSNOVNA PLAČA'!D30)&gt;0,'OSNOVNA PLAČA'!D30,"")</f>
        <v/>
      </c>
      <c r="F36" s="161">
        <f ca="1">IF(LEN(B36)&gt;0,'OBRAČUNANA OSNOVNA PLAČA'!P30,"")</f>
        <v>0</v>
      </c>
      <c r="G36" s="57"/>
      <c r="H36" s="57"/>
      <c r="I36" s="57"/>
      <c r="J36" s="57"/>
      <c r="K36" s="57"/>
      <c r="L36" s="175">
        <f t="shared" si="4"/>
        <v>0</v>
      </c>
      <c r="M36" s="176">
        <f t="shared" ca="1" si="18"/>
        <v>0</v>
      </c>
      <c r="N36" s="176">
        <f t="shared" ca="1" si="19"/>
        <v>0</v>
      </c>
      <c r="O36" s="177">
        <f t="shared" ca="1" si="5"/>
        <v>0</v>
      </c>
      <c r="P36" s="178">
        <f t="shared" ca="1" si="20"/>
        <v>0</v>
      </c>
      <c r="Q36" s="179">
        <f t="shared" ca="1" si="6"/>
        <v>0</v>
      </c>
      <c r="R36" s="179">
        <f ca="1">IF(LEN(B36)&gt;0,'11'!R36-'11'!Q36,"")</f>
        <v>0</v>
      </c>
      <c r="S36" s="180"/>
      <c r="T36" s="33"/>
      <c r="U36" s="33"/>
      <c r="V36" s="33"/>
      <c r="W36" s="33"/>
      <c r="X36" s="33"/>
      <c r="Y36" s="33"/>
      <c r="AB36" s="243">
        <f>ROW()</f>
        <v>36</v>
      </c>
      <c r="AC36" s="116">
        <f t="shared" ca="1" si="7"/>
        <v>0</v>
      </c>
      <c r="AD36" s="116">
        <f t="shared" ca="1" si="8"/>
        <v>0</v>
      </c>
      <c r="AE36" s="117" t="str">
        <f t="shared" ca="1" si="9"/>
        <v>-</v>
      </c>
      <c r="AF36" s="116" t="str">
        <f t="shared" ca="1" si="10"/>
        <v>-</v>
      </c>
      <c r="AG36" s="117" t="str">
        <f t="shared" ca="1" si="11"/>
        <v>-</v>
      </c>
      <c r="AH36" s="116" t="str">
        <f t="shared" ca="1" si="12"/>
        <v>-</v>
      </c>
      <c r="AI36" s="116">
        <f t="shared" ca="1" si="13"/>
        <v>0</v>
      </c>
      <c r="AJ36" s="118">
        <f t="shared" ca="1" si="14"/>
        <v>0</v>
      </c>
      <c r="AK36" s="116">
        <f t="shared" ca="1" si="15"/>
        <v>0</v>
      </c>
      <c r="AL36" s="116">
        <f t="shared" ca="1" si="16"/>
        <v>0</v>
      </c>
    </row>
    <row r="37" spans="1:38" ht="27" customHeight="1" x14ac:dyDescent="0.2">
      <c r="A37" s="53">
        <f>'OSNOVNA PLAČA'!A31</f>
        <v>22</v>
      </c>
      <c r="B37" s="362" t="str">
        <f t="shared" ca="1" si="17"/>
        <v>A22</v>
      </c>
      <c r="C37" s="362"/>
      <c r="D37" s="54" t="str">
        <f>+IF(LEN('OSNOVNA PLAČA'!C31)&gt;0,'OSNOVNA PLAČA'!C31,"")</f>
        <v/>
      </c>
      <c r="E37" s="55" t="str">
        <f>+IF(LEN('OSNOVNA PLAČA'!D31)&gt;0,'OSNOVNA PLAČA'!D31,"")</f>
        <v/>
      </c>
      <c r="F37" s="161">
        <f ca="1">IF(LEN(B37)&gt;0,'OBRAČUNANA OSNOVNA PLAČA'!P31,"")</f>
        <v>0</v>
      </c>
      <c r="G37" s="57"/>
      <c r="H37" s="57"/>
      <c r="I37" s="57"/>
      <c r="J37" s="57"/>
      <c r="K37" s="57"/>
      <c r="L37" s="175">
        <f t="shared" si="4"/>
        <v>0</v>
      </c>
      <c r="M37" s="176">
        <f t="shared" ca="1" si="18"/>
        <v>0</v>
      </c>
      <c r="N37" s="176">
        <f t="shared" ca="1" si="19"/>
        <v>0</v>
      </c>
      <c r="O37" s="177">
        <f t="shared" ca="1" si="5"/>
        <v>0</v>
      </c>
      <c r="P37" s="178">
        <f t="shared" ca="1" si="20"/>
        <v>0</v>
      </c>
      <c r="Q37" s="179">
        <f t="shared" ca="1" si="6"/>
        <v>0</v>
      </c>
      <c r="R37" s="179">
        <f ca="1">IF(LEN(B37)&gt;0,'11'!R37-'11'!Q37,"")</f>
        <v>0</v>
      </c>
      <c r="S37" s="180"/>
      <c r="T37" s="33"/>
      <c r="U37" s="33"/>
      <c r="V37" s="33"/>
      <c r="W37" s="33"/>
      <c r="X37" s="33"/>
      <c r="Y37" s="33"/>
      <c r="AB37" s="243">
        <f>ROW()</f>
        <v>37</v>
      </c>
      <c r="AC37" s="116">
        <f t="shared" ca="1" si="7"/>
        <v>0</v>
      </c>
      <c r="AD37" s="116">
        <f t="shared" ca="1" si="8"/>
        <v>0</v>
      </c>
      <c r="AE37" s="117" t="str">
        <f t="shared" ca="1" si="9"/>
        <v>-</v>
      </c>
      <c r="AF37" s="116" t="str">
        <f t="shared" ca="1" si="10"/>
        <v>-</v>
      </c>
      <c r="AG37" s="117" t="str">
        <f t="shared" ca="1" si="11"/>
        <v>-</v>
      </c>
      <c r="AH37" s="116" t="str">
        <f t="shared" ca="1" si="12"/>
        <v>-</v>
      </c>
      <c r="AI37" s="116">
        <f t="shared" ca="1" si="13"/>
        <v>0</v>
      </c>
      <c r="AJ37" s="118">
        <f t="shared" ca="1" si="14"/>
        <v>0</v>
      </c>
      <c r="AK37" s="116">
        <f t="shared" ca="1" si="15"/>
        <v>0</v>
      </c>
      <c r="AL37" s="116">
        <f t="shared" ca="1" si="16"/>
        <v>0</v>
      </c>
    </row>
    <row r="38" spans="1:38" ht="27" customHeight="1" x14ac:dyDescent="0.2">
      <c r="A38" s="53">
        <f>'OSNOVNA PLAČA'!A32</f>
        <v>23</v>
      </c>
      <c r="B38" s="362" t="str">
        <f t="shared" ca="1" si="17"/>
        <v>A23</v>
      </c>
      <c r="C38" s="362"/>
      <c r="D38" s="54" t="str">
        <f>+IF(LEN('OSNOVNA PLAČA'!C32)&gt;0,'OSNOVNA PLAČA'!C32,"")</f>
        <v/>
      </c>
      <c r="E38" s="55" t="str">
        <f>+IF(LEN('OSNOVNA PLAČA'!D32)&gt;0,'OSNOVNA PLAČA'!D32,"")</f>
        <v/>
      </c>
      <c r="F38" s="161">
        <f ca="1">IF(LEN(B38)&gt;0,'OBRAČUNANA OSNOVNA PLAČA'!P32,"")</f>
        <v>0</v>
      </c>
      <c r="G38" s="57"/>
      <c r="H38" s="57"/>
      <c r="I38" s="57"/>
      <c r="J38" s="57"/>
      <c r="K38" s="57"/>
      <c r="L38" s="175">
        <f t="shared" si="4"/>
        <v>0</v>
      </c>
      <c r="M38" s="176">
        <f t="shared" ca="1" si="18"/>
        <v>0</v>
      </c>
      <c r="N38" s="176">
        <f t="shared" ca="1" si="19"/>
        <v>0</v>
      </c>
      <c r="O38" s="177">
        <f t="shared" ca="1" si="5"/>
        <v>0</v>
      </c>
      <c r="P38" s="178">
        <f t="shared" ca="1" si="20"/>
        <v>0</v>
      </c>
      <c r="Q38" s="179">
        <f t="shared" ca="1" si="6"/>
        <v>0</v>
      </c>
      <c r="R38" s="179">
        <f ca="1">IF(LEN(B38)&gt;0,'11'!R38-'11'!Q38,"")</f>
        <v>0</v>
      </c>
      <c r="S38" s="180"/>
      <c r="T38" s="33"/>
      <c r="U38" s="33"/>
      <c r="V38" s="33"/>
      <c r="W38" s="33"/>
      <c r="X38" s="33"/>
      <c r="Y38" s="33"/>
      <c r="AB38" s="243">
        <f>ROW()</f>
        <v>38</v>
      </c>
      <c r="AC38" s="116">
        <f t="shared" ca="1" si="7"/>
        <v>0</v>
      </c>
      <c r="AD38" s="116">
        <f t="shared" ca="1" si="8"/>
        <v>0</v>
      </c>
      <c r="AE38" s="117" t="str">
        <f t="shared" ca="1" si="9"/>
        <v>-</v>
      </c>
      <c r="AF38" s="116" t="str">
        <f t="shared" ca="1" si="10"/>
        <v>-</v>
      </c>
      <c r="AG38" s="117" t="str">
        <f t="shared" ca="1" si="11"/>
        <v>-</v>
      </c>
      <c r="AH38" s="116" t="str">
        <f t="shared" ca="1" si="12"/>
        <v>-</v>
      </c>
      <c r="AI38" s="116">
        <f t="shared" ca="1" si="13"/>
        <v>0</v>
      </c>
      <c r="AJ38" s="118">
        <f t="shared" ca="1" si="14"/>
        <v>0</v>
      </c>
      <c r="AK38" s="116">
        <f t="shared" ca="1" si="15"/>
        <v>0</v>
      </c>
      <c r="AL38" s="116">
        <f t="shared" ca="1" si="16"/>
        <v>0</v>
      </c>
    </row>
    <row r="39" spans="1:38" ht="27" customHeight="1" x14ac:dyDescent="0.2">
      <c r="A39" s="53">
        <f>'OSNOVNA PLAČA'!A33</f>
        <v>24</v>
      </c>
      <c r="B39" s="362" t="str">
        <f t="shared" ca="1" si="17"/>
        <v>A24</v>
      </c>
      <c r="C39" s="362"/>
      <c r="D39" s="54" t="str">
        <f>+IF(LEN('OSNOVNA PLAČA'!C33)&gt;0,'OSNOVNA PLAČA'!C33,"")</f>
        <v/>
      </c>
      <c r="E39" s="55" t="str">
        <f>+IF(LEN('OSNOVNA PLAČA'!D33)&gt;0,'OSNOVNA PLAČA'!D33,"")</f>
        <v/>
      </c>
      <c r="F39" s="161">
        <f ca="1">IF(LEN(B39)&gt;0,'OBRAČUNANA OSNOVNA PLAČA'!P33,"")</f>
        <v>0</v>
      </c>
      <c r="G39" s="57"/>
      <c r="H39" s="57"/>
      <c r="I39" s="57"/>
      <c r="J39" s="57"/>
      <c r="K39" s="57"/>
      <c r="L39" s="175">
        <f t="shared" si="4"/>
        <v>0</v>
      </c>
      <c r="M39" s="176">
        <f t="shared" ca="1" si="18"/>
        <v>0</v>
      </c>
      <c r="N39" s="176">
        <f t="shared" ca="1" si="19"/>
        <v>0</v>
      </c>
      <c r="O39" s="177">
        <f t="shared" ca="1" si="5"/>
        <v>0</v>
      </c>
      <c r="P39" s="178">
        <f t="shared" ca="1" si="20"/>
        <v>0</v>
      </c>
      <c r="Q39" s="179">
        <f t="shared" ca="1" si="6"/>
        <v>0</v>
      </c>
      <c r="R39" s="179">
        <f ca="1">IF(LEN(B39)&gt;0,'11'!R39-'11'!Q39,"")</f>
        <v>0</v>
      </c>
      <c r="S39" s="180"/>
      <c r="T39" s="33"/>
      <c r="U39" s="33"/>
      <c r="V39" s="33"/>
      <c r="W39" s="33"/>
      <c r="X39" s="33"/>
      <c r="Y39" s="33"/>
      <c r="AB39" s="243">
        <f>ROW()</f>
        <v>39</v>
      </c>
      <c r="AC39" s="116">
        <f t="shared" ca="1" si="7"/>
        <v>0</v>
      </c>
      <c r="AD39" s="116">
        <f t="shared" ca="1" si="8"/>
        <v>0</v>
      </c>
      <c r="AE39" s="117" t="str">
        <f t="shared" ca="1" si="9"/>
        <v>-</v>
      </c>
      <c r="AF39" s="116" t="str">
        <f t="shared" ca="1" si="10"/>
        <v>-</v>
      </c>
      <c r="AG39" s="117" t="str">
        <f t="shared" ca="1" si="11"/>
        <v>-</v>
      </c>
      <c r="AH39" s="116" t="str">
        <f t="shared" ca="1" si="12"/>
        <v>-</v>
      </c>
      <c r="AI39" s="116">
        <f t="shared" ca="1" si="13"/>
        <v>0</v>
      </c>
      <c r="AJ39" s="118">
        <f t="shared" ca="1" si="14"/>
        <v>0</v>
      </c>
      <c r="AK39" s="116">
        <f t="shared" ca="1" si="15"/>
        <v>0</v>
      </c>
      <c r="AL39" s="116">
        <f t="shared" ca="1" si="16"/>
        <v>0</v>
      </c>
    </row>
    <row r="40" spans="1:38" ht="27" customHeight="1" x14ac:dyDescent="0.2">
      <c r="A40" s="53">
        <f>'OSNOVNA PLAČA'!A34</f>
        <v>25</v>
      </c>
      <c r="B40" s="362" t="str">
        <f t="shared" ca="1" si="17"/>
        <v>A25</v>
      </c>
      <c r="C40" s="362"/>
      <c r="D40" s="54" t="str">
        <f>+IF(LEN('OSNOVNA PLAČA'!C34)&gt;0,'OSNOVNA PLAČA'!C34,"")</f>
        <v/>
      </c>
      <c r="E40" s="55" t="str">
        <f>+IF(LEN('OSNOVNA PLAČA'!D34)&gt;0,'OSNOVNA PLAČA'!D34,"")</f>
        <v/>
      </c>
      <c r="F40" s="161">
        <f ca="1">IF(LEN(B40)&gt;0,'OBRAČUNANA OSNOVNA PLAČA'!P34,"")</f>
        <v>0</v>
      </c>
      <c r="G40" s="57"/>
      <c r="H40" s="57"/>
      <c r="I40" s="57"/>
      <c r="J40" s="57"/>
      <c r="K40" s="57"/>
      <c r="L40" s="175">
        <f t="shared" si="4"/>
        <v>0</v>
      </c>
      <c r="M40" s="176">
        <f t="shared" ca="1" si="18"/>
        <v>0</v>
      </c>
      <c r="N40" s="176">
        <f t="shared" ca="1" si="19"/>
        <v>0</v>
      </c>
      <c r="O40" s="177">
        <f t="shared" ca="1" si="5"/>
        <v>0</v>
      </c>
      <c r="P40" s="178">
        <f t="shared" ca="1" si="20"/>
        <v>0</v>
      </c>
      <c r="Q40" s="179">
        <f t="shared" ca="1" si="6"/>
        <v>0</v>
      </c>
      <c r="R40" s="179">
        <f ca="1">IF(LEN(B40)&gt;0,'11'!R40-'11'!Q40,"")</f>
        <v>0</v>
      </c>
      <c r="S40" s="180"/>
      <c r="T40" s="33"/>
      <c r="U40" s="33"/>
      <c r="V40" s="33"/>
      <c r="W40" s="33"/>
      <c r="X40" s="33"/>
      <c r="Y40" s="33"/>
      <c r="AB40" s="243">
        <f>ROW()</f>
        <v>40</v>
      </c>
      <c r="AC40" s="116">
        <f t="shared" ca="1" si="7"/>
        <v>0</v>
      </c>
      <c r="AD40" s="116">
        <f t="shared" ca="1" si="8"/>
        <v>0</v>
      </c>
      <c r="AE40" s="117" t="str">
        <f t="shared" ca="1" si="9"/>
        <v>-</v>
      </c>
      <c r="AF40" s="116" t="str">
        <f t="shared" ca="1" si="10"/>
        <v>-</v>
      </c>
      <c r="AG40" s="117" t="str">
        <f t="shared" ca="1" si="11"/>
        <v>-</v>
      </c>
      <c r="AH40" s="116" t="str">
        <f t="shared" ca="1" si="12"/>
        <v>-</v>
      </c>
      <c r="AI40" s="116">
        <f t="shared" ca="1" si="13"/>
        <v>0</v>
      </c>
      <c r="AJ40" s="118">
        <f t="shared" ca="1" si="14"/>
        <v>0</v>
      </c>
      <c r="AK40" s="116">
        <f t="shared" ca="1" si="15"/>
        <v>0</v>
      </c>
      <c r="AL40" s="116">
        <f t="shared" ca="1" si="16"/>
        <v>0</v>
      </c>
    </row>
    <row r="41" spans="1:38" ht="27" customHeight="1" x14ac:dyDescent="0.2">
      <c r="A41" s="53">
        <f>'OSNOVNA PLAČA'!A35</f>
        <v>26</v>
      </c>
      <c r="B41" s="362" t="str">
        <f t="shared" ca="1" si="17"/>
        <v>A26</v>
      </c>
      <c r="C41" s="362"/>
      <c r="D41" s="54" t="str">
        <f>+IF(LEN('OSNOVNA PLAČA'!C35)&gt;0,'OSNOVNA PLAČA'!C35,"")</f>
        <v/>
      </c>
      <c r="E41" s="55" t="str">
        <f>+IF(LEN('OSNOVNA PLAČA'!D35)&gt;0,'OSNOVNA PLAČA'!D35,"")</f>
        <v/>
      </c>
      <c r="F41" s="161">
        <f ca="1">IF(LEN(B41)&gt;0,'OBRAČUNANA OSNOVNA PLAČA'!P35,"")</f>
        <v>0</v>
      </c>
      <c r="G41" s="57"/>
      <c r="H41" s="57"/>
      <c r="I41" s="57"/>
      <c r="J41" s="57"/>
      <c r="K41" s="57"/>
      <c r="L41" s="175">
        <f t="shared" si="4"/>
        <v>0</v>
      </c>
      <c r="M41" s="176">
        <f t="shared" ca="1" si="18"/>
        <v>0</v>
      </c>
      <c r="N41" s="176">
        <f t="shared" ca="1" si="19"/>
        <v>0</v>
      </c>
      <c r="O41" s="177">
        <f t="shared" ca="1" si="5"/>
        <v>0</v>
      </c>
      <c r="P41" s="178">
        <f t="shared" ca="1" si="20"/>
        <v>0</v>
      </c>
      <c r="Q41" s="179">
        <f t="shared" ca="1" si="6"/>
        <v>0</v>
      </c>
      <c r="R41" s="179">
        <f ca="1">IF(LEN(B41)&gt;0,'11'!R41-'11'!Q41,"")</f>
        <v>0</v>
      </c>
      <c r="S41" s="180"/>
      <c r="T41" s="33"/>
      <c r="U41" s="33"/>
      <c r="V41" s="33"/>
      <c r="W41" s="33"/>
      <c r="X41" s="33"/>
      <c r="Y41" s="33"/>
      <c r="AB41" s="243">
        <f>ROW()</f>
        <v>41</v>
      </c>
      <c r="AC41" s="116">
        <f t="shared" ca="1" si="7"/>
        <v>0</v>
      </c>
      <c r="AD41" s="116">
        <f t="shared" ca="1" si="8"/>
        <v>0</v>
      </c>
      <c r="AE41" s="117" t="str">
        <f t="shared" ca="1" si="9"/>
        <v>-</v>
      </c>
      <c r="AF41" s="116" t="str">
        <f t="shared" ca="1" si="10"/>
        <v>-</v>
      </c>
      <c r="AG41" s="117" t="str">
        <f t="shared" ca="1" si="11"/>
        <v>-</v>
      </c>
      <c r="AH41" s="116" t="str">
        <f t="shared" ca="1" si="12"/>
        <v>-</v>
      </c>
      <c r="AI41" s="116">
        <f t="shared" ca="1" si="13"/>
        <v>0</v>
      </c>
      <c r="AJ41" s="118">
        <f t="shared" ca="1" si="14"/>
        <v>0</v>
      </c>
      <c r="AK41" s="116">
        <f t="shared" ca="1" si="15"/>
        <v>0</v>
      </c>
      <c r="AL41" s="116">
        <f t="shared" ca="1" si="16"/>
        <v>0</v>
      </c>
    </row>
    <row r="42" spans="1:38" ht="27" customHeight="1" x14ac:dyDescent="0.2">
      <c r="A42" s="53">
        <f>'OSNOVNA PLAČA'!A36</f>
        <v>27</v>
      </c>
      <c r="B42" s="362" t="str">
        <f t="shared" ca="1" si="17"/>
        <v>A27</v>
      </c>
      <c r="C42" s="362"/>
      <c r="D42" s="54" t="str">
        <f>+IF(LEN('OSNOVNA PLAČA'!C36)&gt;0,'OSNOVNA PLAČA'!C36,"")</f>
        <v/>
      </c>
      <c r="E42" s="55" t="str">
        <f>+IF(LEN('OSNOVNA PLAČA'!D36)&gt;0,'OSNOVNA PLAČA'!D36,"")</f>
        <v/>
      </c>
      <c r="F42" s="161">
        <f ca="1">IF(LEN(B42)&gt;0,'OBRAČUNANA OSNOVNA PLAČA'!P36,"")</f>
        <v>0</v>
      </c>
      <c r="G42" s="57"/>
      <c r="H42" s="57"/>
      <c r="I42" s="57"/>
      <c r="J42" s="57"/>
      <c r="K42" s="57"/>
      <c r="L42" s="175">
        <f t="shared" si="4"/>
        <v>0</v>
      </c>
      <c r="M42" s="176">
        <f t="shared" ca="1" si="18"/>
        <v>0</v>
      </c>
      <c r="N42" s="176">
        <f t="shared" ca="1" si="19"/>
        <v>0</v>
      </c>
      <c r="O42" s="177">
        <f t="shared" ca="1" si="5"/>
        <v>0</v>
      </c>
      <c r="P42" s="178">
        <f t="shared" ca="1" si="20"/>
        <v>0</v>
      </c>
      <c r="Q42" s="179">
        <f t="shared" ca="1" si="6"/>
        <v>0</v>
      </c>
      <c r="R42" s="179">
        <f ca="1">IF(LEN(B42)&gt;0,'11'!R42-'11'!Q42,"")</f>
        <v>0</v>
      </c>
      <c r="S42" s="180"/>
      <c r="T42" s="33"/>
      <c r="U42" s="33"/>
      <c r="V42" s="33"/>
      <c r="W42" s="33"/>
      <c r="X42" s="33"/>
      <c r="Y42" s="33"/>
      <c r="AB42" s="243">
        <f>ROW()</f>
        <v>42</v>
      </c>
      <c r="AC42" s="116">
        <f t="shared" ca="1" si="7"/>
        <v>0</v>
      </c>
      <c r="AD42" s="116">
        <f t="shared" ca="1" si="8"/>
        <v>0</v>
      </c>
      <c r="AE42" s="117" t="str">
        <f t="shared" ca="1" si="9"/>
        <v>-</v>
      </c>
      <c r="AF42" s="116" t="str">
        <f t="shared" ca="1" si="10"/>
        <v>-</v>
      </c>
      <c r="AG42" s="117" t="str">
        <f t="shared" ca="1" si="11"/>
        <v>-</v>
      </c>
      <c r="AH42" s="116" t="str">
        <f t="shared" ca="1" si="12"/>
        <v>-</v>
      </c>
      <c r="AI42" s="116">
        <f t="shared" ca="1" si="13"/>
        <v>0</v>
      </c>
      <c r="AJ42" s="118">
        <f t="shared" ca="1" si="14"/>
        <v>0</v>
      </c>
      <c r="AK42" s="116">
        <f t="shared" ca="1" si="15"/>
        <v>0</v>
      </c>
      <c r="AL42" s="116">
        <f t="shared" ca="1" si="16"/>
        <v>0</v>
      </c>
    </row>
    <row r="43" spans="1:38" ht="27" customHeight="1" x14ac:dyDescent="0.2">
      <c r="A43" s="53">
        <f>'OSNOVNA PLAČA'!A37</f>
        <v>28</v>
      </c>
      <c r="B43" s="362" t="str">
        <f t="shared" ca="1" si="17"/>
        <v>A28</v>
      </c>
      <c r="C43" s="362"/>
      <c r="D43" s="54" t="str">
        <f>+IF(LEN('OSNOVNA PLAČA'!C37)&gt;0,'OSNOVNA PLAČA'!C37,"")</f>
        <v/>
      </c>
      <c r="E43" s="55" t="str">
        <f>+IF(LEN('OSNOVNA PLAČA'!D37)&gt;0,'OSNOVNA PLAČA'!D37,"")</f>
        <v/>
      </c>
      <c r="F43" s="161">
        <f ca="1">IF(LEN(B43)&gt;0,'OBRAČUNANA OSNOVNA PLAČA'!P37,"")</f>
        <v>0</v>
      </c>
      <c r="G43" s="57"/>
      <c r="H43" s="57"/>
      <c r="I43" s="57"/>
      <c r="J43" s="57"/>
      <c r="K43" s="57"/>
      <c r="L43" s="175">
        <f t="shared" si="4"/>
        <v>0</v>
      </c>
      <c r="M43" s="176">
        <f t="shared" ca="1" si="18"/>
        <v>0</v>
      </c>
      <c r="N43" s="176">
        <f t="shared" ca="1" si="19"/>
        <v>0</v>
      </c>
      <c r="O43" s="177">
        <f t="shared" ca="1" si="5"/>
        <v>0</v>
      </c>
      <c r="P43" s="178">
        <f t="shared" ca="1" si="20"/>
        <v>0</v>
      </c>
      <c r="Q43" s="179">
        <f t="shared" ca="1" si="6"/>
        <v>0</v>
      </c>
      <c r="R43" s="179">
        <f ca="1">IF(LEN(B43)&gt;0,'11'!R43-'11'!Q43,"")</f>
        <v>0</v>
      </c>
      <c r="S43" s="180"/>
      <c r="T43" s="33"/>
      <c r="U43" s="33"/>
      <c r="V43" s="33"/>
      <c r="W43" s="33"/>
      <c r="X43" s="33"/>
      <c r="Y43" s="33"/>
      <c r="AB43" s="243">
        <f>ROW()</f>
        <v>43</v>
      </c>
      <c r="AC43" s="116">
        <f t="shared" ca="1" si="7"/>
        <v>0</v>
      </c>
      <c r="AD43" s="116">
        <f t="shared" ca="1" si="8"/>
        <v>0</v>
      </c>
      <c r="AE43" s="117" t="str">
        <f t="shared" ca="1" si="9"/>
        <v>-</v>
      </c>
      <c r="AF43" s="116" t="str">
        <f t="shared" ca="1" si="10"/>
        <v>-</v>
      </c>
      <c r="AG43" s="117" t="str">
        <f t="shared" ca="1" si="11"/>
        <v>-</v>
      </c>
      <c r="AH43" s="116" t="str">
        <f t="shared" ca="1" si="12"/>
        <v>-</v>
      </c>
      <c r="AI43" s="116">
        <f t="shared" ca="1" si="13"/>
        <v>0</v>
      </c>
      <c r="AJ43" s="118">
        <f t="shared" ca="1" si="14"/>
        <v>0</v>
      </c>
      <c r="AK43" s="116">
        <f t="shared" ca="1" si="15"/>
        <v>0</v>
      </c>
      <c r="AL43" s="116">
        <f t="shared" ca="1" si="16"/>
        <v>0</v>
      </c>
    </row>
    <row r="44" spans="1:38" ht="27" customHeight="1" x14ac:dyDescent="0.2">
      <c r="A44" s="53">
        <f>'OSNOVNA PLAČA'!A38</f>
        <v>29</v>
      </c>
      <c r="B44" s="362" t="str">
        <f t="shared" ca="1" si="17"/>
        <v>A29</v>
      </c>
      <c r="C44" s="362"/>
      <c r="D44" s="54" t="str">
        <f>+IF(LEN('OSNOVNA PLAČA'!C38)&gt;0,'OSNOVNA PLAČA'!C38,"")</f>
        <v/>
      </c>
      <c r="E44" s="55" t="str">
        <f>+IF(LEN('OSNOVNA PLAČA'!D38)&gt;0,'OSNOVNA PLAČA'!D38,"")</f>
        <v/>
      </c>
      <c r="F44" s="161">
        <f ca="1">IF(LEN(B44)&gt;0,'OBRAČUNANA OSNOVNA PLAČA'!P38,"")</f>
        <v>0</v>
      </c>
      <c r="G44" s="57"/>
      <c r="H44" s="57"/>
      <c r="I44" s="57"/>
      <c r="J44" s="57"/>
      <c r="K44" s="57"/>
      <c r="L44" s="175">
        <f t="shared" si="4"/>
        <v>0</v>
      </c>
      <c r="M44" s="176">
        <f t="shared" ca="1" si="18"/>
        <v>0</v>
      </c>
      <c r="N44" s="176">
        <f t="shared" ca="1" si="19"/>
        <v>0</v>
      </c>
      <c r="O44" s="177">
        <f t="shared" ca="1" si="5"/>
        <v>0</v>
      </c>
      <c r="P44" s="178">
        <f t="shared" ca="1" si="20"/>
        <v>0</v>
      </c>
      <c r="Q44" s="179">
        <f t="shared" ca="1" si="6"/>
        <v>0</v>
      </c>
      <c r="R44" s="179">
        <f ca="1">IF(LEN(B44)&gt;0,'11'!R44-'11'!Q44,"")</f>
        <v>0</v>
      </c>
      <c r="S44" s="180"/>
      <c r="T44" s="33"/>
      <c r="U44" s="33"/>
      <c r="V44" s="33"/>
      <c r="W44" s="33"/>
      <c r="X44" s="33"/>
      <c r="Y44" s="33"/>
      <c r="AB44" s="243">
        <f>ROW()</f>
        <v>44</v>
      </c>
      <c r="AC44" s="116">
        <f t="shared" ca="1" si="7"/>
        <v>0</v>
      </c>
      <c r="AD44" s="116">
        <f t="shared" ca="1" si="8"/>
        <v>0</v>
      </c>
      <c r="AE44" s="117" t="str">
        <f t="shared" ca="1" si="9"/>
        <v>-</v>
      </c>
      <c r="AF44" s="116" t="str">
        <f t="shared" ca="1" si="10"/>
        <v>-</v>
      </c>
      <c r="AG44" s="117" t="str">
        <f t="shared" ca="1" si="11"/>
        <v>-</v>
      </c>
      <c r="AH44" s="116" t="str">
        <f t="shared" ca="1" si="12"/>
        <v>-</v>
      </c>
      <c r="AI44" s="116">
        <f t="shared" ca="1" si="13"/>
        <v>0</v>
      </c>
      <c r="AJ44" s="118">
        <f t="shared" ca="1" si="14"/>
        <v>0</v>
      </c>
      <c r="AK44" s="116">
        <f t="shared" ca="1" si="15"/>
        <v>0</v>
      </c>
      <c r="AL44" s="116">
        <f t="shared" ca="1" si="16"/>
        <v>0</v>
      </c>
    </row>
    <row r="45" spans="1:38" ht="27" customHeight="1" x14ac:dyDescent="0.2">
      <c r="A45" s="53">
        <f>'OSNOVNA PLAČA'!A39</f>
        <v>30</v>
      </c>
      <c r="B45" s="362" t="str">
        <f t="shared" ca="1" si="17"/>
        <v>A30</v>
      </c>
      <c r="C45" s="362"/>
      <c r="D45" s="54" t="str">
        <f>+IF(LEN('OSNOVNA PLAČA'!C39)&gt;0,'OSNOVNA PLAČA'!C39,"")</f>
        <v/>
      </c>
      <c r="E45" s="55" t="str">
        <f>+IF(LEN('OSNOVNA PLAČA'!D39)&gt;0,'OSNOVNA PLAČA'!D39,"")</f>
        <v/>
      </c>
      <c r="F45" s="161">
        <f ca="1">IF(LEN(B45)&gt;0,'OBRAČUNANA OSNOVNA PLAČA'!P39,"")</f>
        <v>0</v>
      </c>
      <c r="G45" s="57"/>
      <c r="H45" s="57"/>
      <c r="I45" s="57"/>
      <c r="J45" s="57"/>
      <c r="K45" s="57"/>
      <c r="L45" s="175">
        <f t="shared" si="4"/>
        <v>0</v>
      </c>
      <c r="M45" s="176">
        <f t="shared" ca="1" si="18"/>
        <v>0</v>
      </c>
      <c r="N45" s="176">
        <f t="shared" ca="1" si="19"/>
        <v>0</v>
      </c>
      <c r="O45" s="177">
        <f t="shared" ca="1" si="5"/>
        <v>0</v>
      </c>
      <c r="P45" s="178">
        <f t="shared" ca="1" si="20"/>
        <v>0</v>
      </c>
      <c r="Q45" s="179">
        <f t="shared" ca="1" si="6"/>
        <v>0</v>
      </c>
      <c r="R45" s="179">
        <f ca="1">IF(LEN(B45)&gt;0,'11'!R45-'11'!Q45,"")</f>
        <v>0</v>
      </c>
      <c r="S45" s="180"/>
      <c r="T45" s="33"/>
      <c r="U45" s="33"/>
      <c r="V45" s="33"/>
      <c r="W45" s="33"/>
      <c r="X45" s="33"/>
      <c r="Y45" s="33"/>
      <c r="AB45" s="243">
        <f>ROW()</f>
        <v>45</v>
      </c>
      <c r="AC45" s="116">
        <f t="shared" ca="1" si="7"/>
        <v>0</v>
      </c>
      <c r="AD45" s="116">
        <f t="shared" ca="1" si="8"/>
        <v>0</v>
      </c>
      <c r="AE45" s="117" t="str">
        <f t="shared" ca="1" si="9"/>
        <v>-</v>
      </c>
      <c r="AF45" s="116" t="str">
        <f t="shared" ca="1" si="10"/>
        <v>-</v>
      </c>
      <c r="AG45" s="117" t="str">
        <f t="shared" ca="1" si="11"/>
        <v>-</v>
      </c>
      <c r="AH45" s="116" t="str">
        <f t="shared" ca="1" si="12"/>
        <v>-</v>
      </c>
      <c r="AI45" s="116">
        <f t="shared" ca="1" si="13"/>
        <v>0</v>
      </c>
      <c r="AJ45" s="118">
        <f t="shared" ca="1" si="14"/>
        <v>0</v>
      </c>
      <c r="AK45" s="116">
        <f t="shared" ca="1" si="15"/>
        <v>0</v>
      </c>
      <c r="AL45" s="116">
        <f t="shared" ca="1" si="16"/>
        <v>0</v>
      </c>
    </row>
    <row r="46" spans="1:38" ht="27" customHeight="1" x14ac:dyDescent="0.2">
      <c r="A46" s="53">
        <f>'OSNOVNA PLAČA'!A40</f>
        <v>31</v>
      </c>
      <c r="B46" s="362" t="str">
        <f t="shared" ref="B46:B65" ca="1" si="21">IF(LEN(INDIRECT( "'" &amp; $AD$2 &amp; "'!B" &amp; TEXT($AB46-6,0)))&gt;0,INDIRECT( "'" &amp; $AD$2 &amp; "'!B" &amp; TEXT($AB46-6,0)),"")</f>
        <v>A31</v>
      </c>
      <c r="C46" s="362"/>
      <c r="D46" s="54" t="str">
        <f>+IF(LEN('OSNOVNA PLAČA'!C40)&gt;0,'OSNOVNA PLAČA'!C40,"")</f>
        <v/>
      </c>
      <c r="E46" s="55" t="str">
        <f>+IF(LEN('OSNOVNA PLAČA'!D40)&gt;0,'OSNOVNA PLAČA'!D40,"")</f>
        <v/>
      </c>
      <c r="F46" s="161">
        <f ca="1">IF(LEN(B46)&gt;0,'OBRAČUNANA OSNOVNA PLAČA'!P40,"")</f>
        <v>0</v>
      </c>
      <c r="G46" s="57"/>
      <c r="H46" s="57"/>
      <c r="I46" s="57"/>
      <c r="J46" s="57"/>
      <c r="K46" s="57"/>
      <c r="L46" s="175">
        <f t="shared" si="4"/>
        <v>0</v>
      </c>
      <c r="M46" s="176">
        <f t="shared" ca="1" si="18"/>
        <v>0</v>
      </c>
      <c r="N46" s="176">
        <f t="shared" ca="1" si="19"/>
        <v>0</v>
      </c>
      <c r="O46" s="177">
        <f t="shared" ca="1" si="5"/>
        <v>0</v>
      </c>
      <c r="P46" s="178">
        <f t="shared" ca="1" si="20"/>
        <v>0</v>
      </c>
      <c r="Q46" s="179">
        <f t="shared" ca="1" si="6"/>
        <v>0</v>
      </c>
      <c r="R46" s="179">
        <f ca="1">IF(LEN(B46)&gt;0,'11'!R46-'11'!Q46,"")</f>
        <v>0</v>
      </c>
      <c r="S46" s="180"/>
      <c r="T46" s="33"/>
      <c r="U46" s="33"/>
      <c r="V46" s="33"/>
      <c r="W46" s="33"/>
      <c r="X46" s="33"/>
      <c r="Y46" s="33"/>
      <c r="AB46" s="243">
        <f>ROW()</f>
        <v>46</v>
      </c>
      <c r="AC46" s="116">
        <f t="shared" ref="AC46:AC65" ca="1" si="22">IF($AO$3=1,0,INDIRECT( "'" &amp; $AO$2 &amp; "'!P" &amp; TEXT($AB46,0)))</f>
        <v>0</v>
      </c>
      <c r="AD46" s="116">
        <f t="shared" ref="AD46:AD65" ca="1" si="23">IF($AO$3=1,(INDIRECT( "'" &amp; $AD$2 &amp; "'!F" &amp; TEXT($AB46-6,0))*2/12+INDIRECT( "'" &amp; $AD$2 &amp; "'!G" &amp; TEXT($AB46-6,0))*10/12)*2,INDIRECT( "'" &amp; $AO$2 &amp; "'!Q" &amp; TEXT($AB46,0)))</f>
        <v>0</v>
      </c>
      <c r="AE46" s="117" t="str">
        <f t="shared" ca="1" si="9"/>
        <v>-</v>
      </c>
      <c r="AF46" s="116" t="str">
        <f t="shared" ca="1" si="10"/>
        <v>-</v>
      </c>
      <c r="AG46" s="117" t="str">
        <f t="shared" ca="1" si="11"/>
        <v>-</v>
      </c>
      <c r="AH46" s="116" t="str">
        <f t="shared" ca="1" si="12"/>
        <v>-</v>
      </c>
      <c r="AI46" s="116">
        <f t="shared" ca="1" si="13"/>
        <v>0</v>
      </c>
      <c r="AJ46" s="118">
        <f t="shared" ca="1" si="14"/>
        <v>0</v>
      </c>
      <c r="AK46" s="116">
        <f t="shared" ref="AK46:AK65" ca="1" si="24">SUM(OFFSET(INDIRECT( "'" &amp; $AD$3 &amp; "'!" &amp; $AI$3),ROW()-ROW(INDIRECT( "'" &amp; $AD$3 &amp; "'!" &amp; $AI$3))-$AI$4,COLUMN()-COLUMN(INDIRECT( "'" &amp; $AD$3 &amp; "'!" &amp; $AI$3))-$AI$6+(12/$AO$4)*($AO$3-1),1,12/$AO$4))</f>
        <v>0</v>
      </c>
      <c r="AL46" s="116">
        <f t="shared" ref="AL46:AL65" ca="1" si="25">SUM(OFFSET(INDIRECT( "'" &amp; $AD$2 &amp; "'!" &amp; $AI$3),ROW()-ROW(INDIRECT( "'" &amp; $AD$2 &amp; "'!" &amp; $AI$3))-$AI$4,COLUMN()-COLUMN(INDIRECT( "'" &amp; $AD$2 &amp; "'!" &amp; $AI$3))-$AI$5+(12/$AO$4)*($AO$3-1),1,12/$AO$4))</f>
        <v>0</v>
      </c>
    </row>
    <row r="47" spans="1:38" ht="27" customHeight="1" x14ac:dyDescent="0.2">
      <c r="A47" s="53">
        <f>'OSNOVNA PLAČA'!A41</f>
        <v>32</v>
      </c>
      <c r="B47" s="362" t="str">
        <f t="shared" ca="1" si="21"/>
        <v>A32</v>
      </c>
      <c r="C47" s="362"/>
      <c r="D47" s="54" t="str">
        <f>+IF(LEN('OSNOVNA PLAČA'!C41)&gt;0,'OSNOVNA PLAČA'!C41,"")</f>
        <v/>
      </c>
      <c r="E47" s="55" t="str">
        <f>+IF(LEN('OSNOVNA PLAČA'!D41)&gt;0,'OSNOVNA PLAČA'!D41,"")</f>
        <v/>
      </c>
      <c r="F47" s="161">
        <f ca="1">IF(LEN(B47)&gt;0,'OBRAČUNANA OSNOVNA PLAČA'!P41,"")</f>
        <v>0</v>
      </c>
      <c r="G47" s="57"/>
      <c r="H47" s="57"/>
      <c r="I47" s="57"/>
      <c r="J47" s="57"/>
      <c r="K47" s="57"/>
      <c r="L47" s="175">
        <f t="shared" si="4"/>
        <v>0</v>
      </c>
      <c r="M47" s="176">
        <f t="shared" ca="1" si="18"/>
        <v>0</v>
      </c>
      <c r="N47" s="176">
        <f t="shared" ca="1" si="19"/>
        <v>0</v>
      </c>
      <c r="O47" s="177">
        <f t="shared" ca="1" si="5"/>
        <v>0</v>
      </c>
      <c r="P47" s="178">
        <f t="shared" ca="1" si="20"/>
        <v>0</v>
      </c>
      <c r="Q47" s="179">
        <f t="shared" ca="1" si="6"/>
        <v>0</v>
      </c>
      <c r="R47" s="179">
        <f ca="1">IF(LEN(B47)&gt;0,'11'!R47-'11'!Q47,"")</f>
        <v>0</v>
      </c>
      <c r="S47" s="180"/>
      <c r="T47" s="33"/>
      <c r="U47" s="33"/>
      <c r="V47" s="33"/>
      <c r="W47" s="33"/>
      <c r="X47" s="33"/>
      <c r="Y47" s="33"/>
      <c r="AB47" s="243">
        <f>ROW()</f>
        <v>47</v>
      </c>
      <c r="AC47" s="116">
        <f t="shared" ca="1" si="22"/>
        <v>0</v>
      </c>
      <c r="AD47" s="116">
        <f t="shared" ca="1" si="23"/>
        <v>0</v>
      </c>
      <c r="AE47" s="117" t="str">
        <f t="shared" ca="1" si="9"/>
        <v>-</v>
      </c>
      <c r="AF47" s="116" t="str">
        <f t="shared" ca="1" si="10"/>
        <v>-</v>
      </c>
      <c r="AG47" s="117" t="str">
        <f t="shared" ca="1" si="11"/>
        <v>-</v>
      </c>
      <c r="AH47" s="116" t="str">
        <f t="shared" ca="1" si="12"/>
        <v>-</v>
      </c>
      <c r="AI47" s="116">
        <f t="shared" ca="1" si="13"/>
        <v>0</v>
      </c>
      <c r="AJ47" s="118">
        <f t="shared" ca="1" si="14"/>
        <v>0</v>
      </c>
      <c r="AK47" s="116">
        <f t="shared" ca="1" si="24"/>
        <v>0</v>
      </c>
      <c r="AL47" s="116">
        <f t="shared" ca="1" si="25"/>
        <v>0</v>
      </c>
    </row>
    <row r="48" spans="1:38" ht="27" customHeight="1" x14ac:dyDescent="0.2">
      <c r="A48" s="53">
        <f>'OSNOVNA PLAČA'!A42</f>
        <v>33</v>
      </c>
      <c r="B48" s="362" t="str">
        <f t="shared" ca="1" si="21"/>
        <v>A33</v>
      </c>
      <c r="C48" s="362"/>
      <c r="D48" s="54" t="str">
        <f>+IF(LEN('OSNOVNA PLAČA'!C42)&gt;0,'OSNOVNA PLAČA'!C42,"")</f>
        <v/>
      </c>
      <c r="E48" s="55" t="str">
        <f>+IF(LEN('OSNOVNA PLAČA'!D42)&gt;0,'OSNOVNA PLAČA'!D42,"")</f>
        <v/>
      </c>
      <c r="F48" s="161">
        <f ca="1">IF(LEN(B48)&gt;0,'OBRAČUNANA OSNOVNA PLAČA'!P42,"")</f>
        <v>0</v>
      </c>
      <c r="G48" s="57"/>
      <c r="H48" s="57"/>
      <c r="I48" s="57"/>
      <c r="J48" s="57"/>
      <c r="K48" s="57"/>
      <c r="L48" s="175">
        <f t="shared" si="4"/>
        <v>0</v>
      </c>
      <c r="M48" s="176">
        <f t="shared" ca="1" si="18"/>
        <v>0</v>
      </c>
      <c r="N48" s="176">
        <f t="shared" ca="1" si="19"/>
        <v>0</v>
      </c>
      <c r="O48" s="177">
        <f t="shared" ref="O48:O65" ca="1" si="26">IF(LEN(B48)&gt;0,M48*$P$67,"")</f>
        <v>0</v>
      </c>
      <c r="P48" s="178">
        <f t="shared" ca="1" si="20"/>
        <v>0</v>
      </c>
      <c r="Q48" s="179">
        <f t="shared" ca="1" si="6"/>
        <v>0</v>
      </c>
      <c r="R48" s="179">
        <f ca="1">IF(LEN(B48)&gt;0,'11'!R48-'11'!Q48,"")</f>
        <v>0</v>
      </c>
      <c r="S48" s="180"/>
      <c r="T48" s="33"/>
      <c r="U48" s="33"/>
      <c r="V48" s="33"/>
      <c r="W48" s="33"/>
      <c r="X48" s="33"/>
      <c r="Y48" s="33"/>
      <c r="AB48" s="243">
        <f>ROW()</f>
        <v>48</v>
      </c>
      <c r="AC48" s="116">
        <f t="shared" ca="1" si="22"/>
        <v>0</v>
      </c>
      <c r="AD48" s="116">
        <f t="shared" ca="1" si="23"/>
        <v>0</v>
      </c>
      <c r="AE48" s="117" t="str">
        <f t="shared" ref="AE48:AE65" ca="1" si="27">IF(AC48&gt;=AD48,"-",$L48/(5*MAX($M$71:$M$72)))</f>
        <v>-</v>
      </c>
      <c r="AF48" s="116" t="str">
        <f t="shared" ref="AF48:AF65" ca="1" si="28">IF(AC48&gt;=AD48,"-",$L48/(5*MAX($M$71:$M$72))*AK48)</f>
        <v>-</v>
      </c>
      <c r="AG48" s="117" t="str">
        <f t="shared" ref="AG48:AG65" ca="1" si="29">IF(AE48="-","-",AE48*$AF$67)</f>
        <v>-</v>
      </c>
      <c r="AH48" s="116" t="str">
        <f t="shared" ref="AH48:AH65" ca="1" si="30">IF(AF48="-","-",AF48*$AF$67)</f>
        <v>-</v>
      </c>
      <c r="AI48" s="116">
        <f t="shared" ca="1" si="13"/>
        <v>0</v>
      </c>
      <c r="AJ48" s="118">
        <f t="shared" ca="1" si="14"/>
        <v>0</v>
      </c>
      <c r="AK48" s="116">
        <f t="shared" ca="1" si="24"/>
        <v>0</v>
      </c>
      <c r="AL48" s="116">
        <f t="shared" ca="1" si="25"/>
        <v>0</v>
      </c>
    </row>
    <row r="49" spans="1:38" ht="27" customHeight="1" x14ac:dyDescent="0.2">
      <c r="A49" s="53">
        <f>'OSNOVNA PLAČA'!A43</f>
        <v>34</v>
      </c>
      <c r="B49" s="362" t="str">
        <f t="shared" ca="1" si="21"/>
        <v>A34</v>
      </c>
      <c r="C49" s="362"/>
      <c r="D49" s="54" t="str">
        <f>+IF(LEN('OSNOVNA PLAČA'!C43)&gt;0,'OSNOVNA PLAČA'!C43,"")</f>
        <v/>
      </c>
      <c r="E49" s="55" t="str">
        <f>+IF(LEN('OSNOVNA PLAČA'!D43)&gt;0,'OSNOVNA PLAČA'!D43,"")</f>
        <v/>
      </c>
      <c r="F49" s="161">
        <f ca="1">IF(LEN(B49)&gt;0,'OBRAČUNANA OSNOVNA PLAČA'!P43,"")</f>
        <v>0</v>
      </c>
      <c r="G49" s="57"/>
      <c r="H49" s="57"/>
      <c r="I49" s="57"/>
      <c r="J49" s="57"/>
      <c r="K49" s="57"/>
      <c r="L49" s="175">
        <f t="shared" si="4"/>
        <v>0</v>
      </c>
      <c r="M49" s="176">
        <f t="shared" ca="1" si="18"/>
        <v>0</v>
      </c>
      <c r="N49" s="176">
        <f t="shared" ca="1" si="19"/>
        <v>0</v>
      </c>
      <c r="O49" s="177">
        <f t="shared" ca="1" si="26"/>
        <v>0</v>
      </c>
      <c r="P49" s="178">
        <f t="shared" ca="1" si="20"/>
        <v>0</v>
      </c>
      <c r="Q49" s="179">
        <f t="shared" ca="1" si="6"/>
        <v>0</v>
      </c>
      <c r="R49" s="179">
        <f ca="1">IF(LEN(B49)&gt;0,'11'!R49-'11'!Q49,"")</f>
        <v>0</v>
      </c>
      <c r="S49" s="180"/>
      <c r="T49" s="33"/>
      <c r="U49" s="33"/>
      <c r="V49" s="33"/>
      <c r="W49" s="33"/>
      <c r="X49" s="33"/>
      <c r="Y49" s="33"/>
      <c r="AB49" s="243">
        <f>ROW()</f>
        <v>49</v>
      </c>
      <c r="AC49" s="116">
        <f t="shared" ca="1" si="22"/>
        <v>0</v>
      </c>
      <c r="AD49" s="116">
        <f t="shared" ca="1" si="23"/>
        <v>0</v>
      </c>
      <c r="AE49" s="117" t="str">
        <f t="shared" ca="1" si="27"/>
        <v>-</v>
      </c>
      <c r="AF49" s="116" t="str">
        <f t="shared" ca="1" si="28"/>
        <v>-</v>
      </c>
      <c r="AG49" s="117" t="str">
        <f t="shared" ca="1" si="29"/>
        <v>-</v>
      </c>
      <c r="AH49" s="116" t="str">
        <f t="shared" ca="1" si="30"/>
        <v>-</v>
      </c>
      <c r="AI49" s="116">
        <f t="shared" ca="1" si="13"/>
        <v>0</v>
      </c>
      <c r="AJ49" s="118">
        <f t="shared" ca="1" si="14"/>
        <v>0</v>
      </c>
      <c r="AK49" s="116">
        <f t="shared" ca="1" si="24"/>
        <v>0</v>
      </c>
      <c r="AL49" s="116">
        <f t="shared" ca="1" si="25"/>
        <v>0</v>
      </c>
    </row>
    <row r="50" spans="1:38" ht="27" customHeight="1" x14ac:dyDescent="0.2">
      <c r="A50" s="53">
        <f>'OSNOVNA PLAČA'!A44</f>
        <v>35</v>
      </c>
      <c r="B50" s="362" t="str">
        <f t="shared" ca="1" si="21"/>
        <v>A35</v>
      </c>
      <c r="C50" s="362"/>
      <c r="D50" s="54" t="str">
        <f>+IF(LEN('OSNOVNA PLAČA'!C44)&gt;0,'OSNOVNA PLAČA'!C44,"")</f>
        <v/>
      </c>
      <c r="E50" s="55" t="str">
        <f>+IF(LEN('OSNOVNA PLAČA'!D44)&gt;0,'OSNOVNA PLAČA'!D44,"")</f>
        <v/>
      </c>
      <c r="F50" s="161">
        <f ca="1">IF(LEN(B50)&gt;0,'OBRAČUNANA OSNOVNA PLAČA'!P44,"")</f>
        <v>0</v>
      </c>
      <c r="G50" s="57"/>
      <c r="H50" s="57"/>
      <c r="I50" s="57"/>
      <c r="J50" s="57"/>
      <c r="K50" s="57"/>
      <c r="L50" s="175">
        <f t="shared" si="4"/>
        <v>0</v>
      </c>
      <c r="M50" s="176">
        <f t="shared" ca="1" si="18"/>
        <v>0</v>
      </c>
      <c r="N50" s="176">
        <f t="shared" ca="1" si="19"/>
        <v>0</v>
      </c>
      <c r="O50" s="177">
        <f t="shared" ca="1" si="26"/>
        <v>0</v>
      </c>
      <c r="P50" s="178">
        <f t="shared" ca="1" si="20"/>
        <v>0</v>
      </c>
      <c r="Q50" s="179">
        <f t="shared" ca="1" si="6"/>
        <v>0</v>
      </c>
      <c r="R50" s="179">
        <f ca="1">IF(LEN(B50)&gt;0,'11'!R50-'11'!Q50,"")</f>
        <v>0</v>
      </c>
      <c r="S50" s="180"/>
      <c r="T50" s="33"/>
      <c r="U50" s="33"/>
      <c r="V50" s="33"/>
      <c r="W50" s="33"/>
      <c r="X50" s="33"/>
      <c r="Y50" s="33"/>
      <c r="AB50" s="243">
        <f>ROW()</f>
        <v>50</v>
      </c>
      <c r="AC50" s="116">
        <f t="shared" ca="1" si="22"/>
        <v>0</v>
      </c>
      <c r="AD50" s="116">
        <f t="shared" ca="1" si="23"/>
        <v>0</v>
      </c>
      <c r="AE50" s="117" t="str">
        <f t="shared" ca="1" si="27"/>
        <v>-</v>
      </c>
      <c r="AF50" s="116" t="str">
        <f t="shared" ca="1" si="28"/>
        <v>-</v>
      </c>
      <c r="AG50" s="117" t="str">
        <f t="shared" ca="1" si="29"/>
        <v>-</v>
      </c>
      <c r="AH50" s="116" t="str">
        <f t="shared" ca="1" si="30"/>
        <v>-</v>
      </c>
      <c r="AI50" s="116">
        <f t="shared" ca="1" si="13"/>
        <v>0</v>
      </c>
      <c r="AJ50" s="118">
        <f t="shared" ca="1" si="14"/>
        <v>0</v>
      </c>
      <c r="AK50" s="116">
        <f t="shared" ca="1" si="24"/>
        <v>0</v>
      </c>
      <c r="AL50" s="116">
        <f t="shared" ca="1" si="25"/>
        <v>0</v>
      </c>
    </row>
    <row r="51" spans="1:38" ht="27" customHeight="1" x14ac:dyDescent="0.2">
      <c r="A51" s="53">
        <f>'OSNOVNA PLAČA'!A45</f>
        <v>36</v>
      </c>
      <c r="B51" s="362" t="str">
        <f t="shared" ca="1" si="21"/>
        <v>A36</v>
      </c>
      <c r="C51" s="362"/>
      <c r="D51" s="54" t="str">
        <f>+IF(LEN('OSNOVNA PLAČA'!C45)&gt;0,'OSNOVNA PLAČA'!C45,"")</f>
        <v/>
      </c>
      <c r="E51" s="55" t="str">
        <f>+IF(LEN('OSNOVNA PLAČA'!D45)&gt;0,'OSNOVNA PLAČA'!D45,"")</f>
        <v/>
      </c>
      <c r="F51" s="161">
        <f ca="1">IF(LEN(B51)&gt;0,'OBRAČUNANA OSNOVNA PLAČA'!P45,"")</f>
        <v>0</v>
      </c>
      <c r="G51" s="57"/>
      <c r="H51" s="57"/>
      <c r="I51" s="57"/>
      <c r="J51" s="57"/>
      <c r="K51" s="57"/>
      <c r="L51" s="175">
        <f t="shared" si="4"/>
        <v>0</v>
      </c>
      <c r="M51" s="176">
        <f t="shared" ca="1" si="18"/>
        <v>0</v>
      </c>
      <c r="N51" s="176">
        <f t="shared" ca="1" si="19"/>
        <v>0</v>
      </c>
      <c r="O51" s="177">
        <f t="shared" ca="1" si="26"/>
        <v>0</v>
      </c>
      <c r="P51" s="178">
        <f t="shared" ca="1" si="20"/>
        <v>0</v>
      </c>
      <c r="Q51" s="179">
        <f t="shared" ca="1" si="6"/>
        <v>0</v>
      </c>
      <c r="R51" s="179">
        <f ca="1">IF(LEN(B51)&gt;0,'11'!R51-'11'!Q51,"")</f>
        <v>0</v>
      </c>
      <c r="S51" s="180"/>
      <c r="T51" s="33"/>
      <c r="U51" s="33"/>
      <c r="V51" s="33"/>
      <c r="W51" s="33"/>
      <c r="X51" s="33"/>
      <c r="Y51" s="33"/>
      <c r="AB51" s="243">
        <f>ROW()</f>
        <v>51</v>
      </c>
      <c r="AC51" s="116">
        <f t="shared" ca="1" si="22"/>
        <v>0</v>
      </c>
      <c r="AD51" s="116">
        <f t="shared" ca="1" si="23"/>
        <v>0</v>
      </c>
      <c r="AE51" s="117" t="str">
        <f t="shared" ca="1" si="27"/>
        <v>-</v>
      </c>
      <c r="AF51" s="116" t="str">
        <f t="shared" ca="1" si="28"/>
        <v>-</v>
      </c>
      <c r="AG51" s="117" t="str">
        <f t="shared" ca="1" si="29"/>
        <v>-</v>
      </c>
      <c r="AH51" s="116" t="str">
        <f t="shared" ca="1" si="30"/>
        <v>-</v>
      </c>
      <c r="AI51" s="116">
        <f t="shared" ca="1" si="13"/>
        <v>0</v>
      </c>
      <c r="AJ51" s="118">
        <f t="shared" ca="1" si="14"/>
        <v>0</v>
      </c>
      <c r="AK51" s="116">
        <f t="shared" ca="1" si="24"/>
        <v>0</v>
      </c>
      <c r="AL51" s="116">
        <f t="shared" ca="1" si="25"/>
        <v>0</v>
      </c>
    </row>
    <row r="52" spans="1:38" ht="27" customHeight="1" x14ac:dyDescent="0.2">
      <c r="A52" s="53">
        <f>'OSNOVNA PLAČA'!A46</f>
        <v>37</v>
      </c>
      <c r="B52" s="362" t="str">
        <f t="shared" ca="1" si="21"/>
        <v>A37</v>
      </c>
      <c r="C52" s="362"/>
      <c r="D52" s="54" t="str">
        <f>+IF(LEN('OSNOVNA PLAČA'!C46)&gt;0,'OSNOVNA PLAČA'!C46,"")</f>
        <v/>
      </c>
      <c r="E52" s="55" t="str">
        <f>+IF(LEN('OSNOVNA PLAČA'!D46)&gt;0,'OSNOVNA PLAČA'!D46,"")</f>
        <v/>
      </c>
      <c r="F52" s="161">
        <f ca="1">IF(LEN(B52)&gt;0,'OBRAČUNANA OSNOVNA PLAČA'!P46,"")</f>
        <v>0</v>
      </c>
      <c r="G52" s="57"/>
      <c r="H52" s="57"/>
      <c r="I52" s="57"/>
      <c r="J52" s="57"/>
      <c r="K52" s="57"/>
      <c r="L52" s="175">
        <f t="shared" si="4"/>
        <v>0</v>
      </c>
      <c r="M52" s="176">
        <f t="shared" ca="1" si="18"/>
        <v>0</v>
      </c>
      <c r="N52" s="176">
        <f t="shared" ca="1" si="19"/>
        <v>0</v>
      </c>
      <c r="O52" s="177">
        <f t="shared" ca="1" si="26"/>
        <v>0</v>
      </c>
      <c r="P52" s="178">
        <f t="shared" ca="1" si="20"/>
        <v>0</v>
      </c>
      <c r="Q52" s="179">
        <f t="shared" ca="1" si="6"/>
        <v>0</v>
      </c>
      <c r="R52" s="179">
        <f ca="1">IF(LEN(B52)&gt;0,'11'!R52-'11'!Q52,"")</f>
        <v>0</v>
      </c>
      <c r="S52" s="180"/>
      <c r="T52" s="33"/>
      <c r="U52" s="33"/>
      <c r="V52" s="33"/>
      <c r="W52" s="33"/>
      <c r="X52" s="33"/>
      <c r="Y52" s="33"/>
      <c r="AB52" s="243">
        <f>ROW()</f>
        <v>52</v>
      </c>
      <c r="AC52" s="116">
        <f t="shared" ca="1" si="22"/>
        <v>0</v>
      </c>
      <c r="AD52" s="116">
        <f t="shared" ca="1" si="23"/>
        <v>0</v>
      </c>
      <c r="AE52" s="117" t="str">
        <f t="shared" ca="1" si="27"/>
        <v>-</v>
      </c>
      <c r="AF52" s="116" t="str">
        <f t="shared" ca="1" si="28"/>
        <v>-</v>
      </c>
      <c r="AG52" s="117" t="str">
        <f t="shared" ca="1" si="29"/>
        <v>-</v>
      </c>
      <c r="AH52" s="116" t="str">
        <f t="shared" ca="1" si="30"/>
        <v>-</v>
      </c>
      <c r="AI52" s="116">
        <f t="shared" ca="1" si="13"/>
        <v>0</v>
      </c>
      <c r="AJ52" s="118">
        <f t="shared" ca="1" si="14"/>
        <v>0</v>
      </c>
      <c r="AK52" s="116">
        <f t="shared" ca="1" si="24"/>
        <v>0</v>
      </c>
      <c r="AL52" s="116">
        <f t="shared" ca="1" si="25"/>
        <v>0</v>
      </c>
    </row>
    <row r="53" spans="1:38" ht="27" customHeight="1" x14ac:dyDescent="0.2">
      <c r="A53" s="53">
        <f>'OSNOVNA PLAČA'!A47</f>
        <v>38</v>
      </c>
      <c r="B53" s="362" t="str">
        <f t="shared" ca="1" si="21"/>
        <v>A38</v>
      </c>
      <c r="C53" s="362"/>
      <c r="D53" s="54" t="str">
        <f>+IF(LEN('OSNOVNA PLAČA'!C47)&gt;0,'OSNOVNA PLAČA'!C47,"")</f>
        <v/>
      </c>
      <c r="E53" s="55" t="str">
        <f>+IF(LEN('OSNOVNA PLAČA'!D47)&gt;0,'OSNOVNA PLAČA'!D47,"")</f>
        <v/>
      </c>
      <c r="F53" s="161">
        <f ca="1">IF(LEN(B53)&gt;0,'OBRAČUNANA OSNOVNA PLAČA'!P47,"")</f>
        <v>0</v>
      </c>
      <c r="G53" s="57"/>
      <c r="H53" s="57"/>
      <c r="I53" s="57"/>
      <c r="J53" s="57"/>
      <c r="K53" s="57"/>
      <c r="L53" s="175">
        <f t="shared" si="4"/>
        <v>0</v>
      </c>
      <c r="M53" s="176">
        <f t="shared" ca="1" si="18"/>
        <v>0</v>
      </c>
      <c r="N53" s="176">
        <f t="shared" ca="1" si="19"/>
        <v>0</v>
      </c>
      <c r="O53" s="177">
        <f t="shared" ca="1" si="26"/>
        <v>0</v>
      </c>
      <c r="P53" s="178">
        <f t="shared" ca="1" si="20"/>
        <v>0</v>
      </c>
      <c r="Q53" s="179">
        <f t="shared" ca="1" si="6"/>
        <v>0</v>
      </c>
      <c r="R53" s="179">
        <f ca="1">IF(LEN(B53)&gt;0,'11'!R53-'11'!Q53,"")</f>
        <v>0</v>
      </c>
      <c r="S53" s="180"/>
      <c r="T53" s="33"/>
      <c r="U53" s="33"/>
      <c r="V53" s="33"/>
      <c r="W53" s="33"/>
      <c r="X53" s="33"/>
      <c r="Y53" s="33"/>
      <c r="AB53" s="243">
        <f>ROW()</f>
        <v>53</v>
      </c>
      <c r="AC53" s="116">
        <f t="shared" ca="1" si="22"/>
        <v>0</v>
      </c>
      <c r="AD53" s="116">
        <f t="shared" ca="1" si="23"/>
        <v>0</v>
      </c>
      <c r="AE53" s="117" t="str">
        <f t="shared" ca="1" si="27"/>
        <v>-</v>
      </c>
      <c r="AF53" s="116" t="str">
        <f t="shared" ca="1" si="28"/>
        <v>-</v>
      </c>
      <c r="AG53" s="117" t="str">
        <f t="shared" ca="1" si="29"/>
        <v>-</v>
      </c>
      <c r="AH53" s="116" t="str">
        <f t="shared" ca="1" si="30"/>
        <v>-</v>
      </c>
      <c r="AI53" s="116">
        <f t="shared" ca="1" si="13"/>
        <v>0</v>
      </c>
      <c r="AJ53" s="118">
        <f t="shared" ca="1" si="14"/>
        <v>0</v>
      </c>
      <c r="AK53" s="116">
        <f t="shared" ca="1" si="24"/>
        <v>0</v>
      </c>
      <c r="AL53" s="116">
        <f t="shared" ca="1" si="25"/>
        <v>0</v>
      </c>
    </row>
    <row r="54" spans="1:38" ht="27" customHeight="1" x14ac:dyDescent="0.2">
      <c r="A54" s="53">
        <f>'OSNOVNA PLAČA'!A48</f>
        <v>39</v>
      </c>
      <c r="B54" s="362" t="str">
        <f t="shared" ca="1" si="21"/>
        <v>A39</v>
      </c>
      <c r="C54" s="362"/>
      <c r="D54" s="54" t="str">
        <f>+IF(LEN('OSNOVNA PLAČA'!C48)&gt;0,'OSNOVNA PLAČA'!C48,"")</f>
        <v/>
      </c>
      <c r="E54" s="55" t="str">
        <f>+IF(LEN('OSNOVNA PLAČA'!D48)&gt;0,'OSNOVNA PLAČA'!D48,"")</f>
        <v/>
      </c>
      <c r="F54" s="161">
        <f ca="1">IF(LEN(B54)&gt;0,'OBRAČUNANA OSNOVNA PLAČA'!P48,"")</f>
        <v>0</v>
      </c>
      <c r="G54" s="57"/>
      <c r="H54" s="57"/>
      <c r="I54" s="57"/>
      <c r="J54" s="57"/>
      <c r="K54" s="57"/>
      <c r="L54" s="175">
        <f t="shared" si="4"/>
        <v>0</v>
      </c>
      <c r="M54" s="176">
        <f t="shared" ca="1" si="18"/>
        <v>0</v>
      </c>
      <c r="N54" s="176">
        <f t="shared" ca="1" si="19"/>
        <v>0</v>
      </c>
      <c r="O54" s="177">
        <f t="shared" ca="1" si="26"/>
        <v>0</v>
      </c>
      <c r="P54" s="178">
        <f t="shared" ca="1" si="20"/>
        <v>0</v>
      </c>
      <c r="Q54" s="179">
        <f t="shared" ca="1" si="6"/>
        <v>0</v>
      </c>
      <c r="R54" s="179">
        <f ca="1">IF(LEN(B54)&gt;0,'11'!R54-'11'!Q54,"")</f>
        <v>0</v>
      </c>
      <c r="S54" s="180"/>
      <c r="T54" s="33"/>
      <c r="U54" s="33"/>
      <c r="V54" s="33"/>
      <c r="W54" s="33"/>
      <c r="X54" s="33"/>
      <c r="Y54" s="33"/>
      <c r="AB54" s="243">
        <f>ROW()</f>
        <v>54</v>
      </c>
      <c r="AC54" s="116">
        <f t="shared" ca="1" si="22"/>
        <v>0</v>
      </c>
      <c r="AD54" s="116">
        <f t="shared" ca="1" si="23"/>
        <v>0</v>
      </c>
      <c r="AE54" s="117" t="str">
        <f t="shared" ca="1" si="27"/>
        <v>-</v>
      </c>
      <c r="AF54" s="116" t="str">
        <f t="shared" ca="1" si="28"/>
        <v>-</v>
      </c>
      <c r="AG54" s="117" t="str">
        <f t="shared" ca="1" si="29"/>
        <v>-</v>
      </c>
      <c r="AH54" s="116" t="str">
        <f t="shared" ca="1" si="30"/>
        <v>-</v>
      </c>
      <c r="AI54" s="116">
        <f t="shared" ca="1" si="13"/>
        <v>0</v>
      </c>
      <c r="AJ54" s="118">
        <f t="shared" ca="1" si="14"/>
        <v>0</v>
      </c>
      <c r="AK54" s="116">
        <f t="shared" ca="1" si="24"/>
        <v>0</v>
      </c>
      <c r="AL54" s="116">
        <f t="shared" ca="1" si="25"/>
        <v>0</v>
      </c>
    </row>
    <row r="55" spans="1:38" ht="27" customHeight="1" x14ac:dyDescent="0.2">
      <c r="A55" s="53">
        <f>'OSNOVNA PLAČA'!A49</f>
        <v>40</v>
      </c>
      <c r="B55" s="362" t="str">
        <f t="shared" ca="1" si="21"/>
        <v>A40</v>
      </c>
      <c r="C55" s="362"/>
      <c r="D55" s="54" t="str">
        <f>+IF(LEN('OSNOVNA PLAČA'!C49)&gt;0,'OSNOVNA PLAČA'!C49,"")</f>
        <v/>
      </c>
      <c r="E55" s="55" t="str">
        <f>+IF(LEN('OSNOVNA PLAČA'!D49)&gt;0,'OSNOVNA PLAČA'!D49,"")</f>
        <v/>
      </c>
      <c r="F55" s="161">
        <f ca="1">IF(LEN(B55)&gt;0,'OBRAČUNANA OSNOVNA PLAČA'!P49,"")</f>
        <v>0</v>
      </c>
      <c r="G55" s="57"/>
      <c r="H55" s="57"/>
      <c r="I55" s="57"/>
      <c r="J55" s="57"/>
      <c r="K55" s="57"/>
      <c r="L55" s="175">
        <f t="shared" si="4"/>
        <v>0</v>
      </c>
      <c r="M55" s="176">
        <f t="shared" ca="1" si="18"/>
        <v>0</v>
      </c>
      <c r="N55" s="176">
        <f t="shared" ca="1" si="19"/>
        <v>0</v>
      </c>
      <c r="O55" s="177">
        <f t="shared" ca="1" si="26"/>
        <v>0</v>
      </c>
      <c r="P55" s="178">
        <f t="shared" ca="1" si="20"/>
        <v>0</v>
      </c>
      <c r="Q55" s="179">
        <f t="shared" ca="1" si="6"/>
        <v>0</v>
      </c>
      <c r="R55" s="179">
        <f ca="1">IF(LEN(B55)&gt;0,'11'!R55-'11'!Q55,"")</f>
        <v>0</v>
      </c>
      <c r="S55" s="180"/>
      <c r="T55" s="33"/>
      <c r="U55" s="33"/>
      <c r="V55" s="33"/>
      <c r="W55" s="33"/>
      <c r="X55" s="33"/>
      <c r="Y55" s="33"/>
      <c r="AB55" s="243">
        <f>ROW()</f>
        <v>55</v>
      </c>
      <c r="AC55" s="116">
        <f t="shared" ca="1" si="22"/>
        <v>0</v>
      </c>
      <c r="AD55" s="116">
        <f t="shared" ca="1" si="23"/>
        <v>0</v>
      </c>
      <c r="AE55" s="117" t="str">
        <f t="shared" ca="1" si="27"/>
        <v>-</v>
      </c>
      <c r="AF55" s="116" t="str">
        <f t="shared" ca="1" si="28"/>
        <v>-</v>
      </c>
      <c r="AG55" s="117" t="str">
        <f t="shared" ca="1" si="29"/>
        <v>-</v>
      </c>
      <c r="AH55" s="116" t="str">
        <f t="shared" ca="1" si="30"/>
        <v>-</v>
      </c>
      <c r="AI55" s="116">
        <f t="shared" ca="1" si="13"/>
        <v>0</v>
      </c>
      <c r="AJ55" s="118">
        <f t="shared" ca="1" si="14"/>
        <v>0</v>
      </c>
      <c r="AK55" s="116">
        <f t="shared" ca="1" si="24"/>
        <v>0</v>
      </c>
      <c r="AL55" s="116">
        <f t="shared" ca="1" si="25"/>
        <v>0</v>
      </c>
    </row>
    <row r="56" spans="1:38" ht="27" customHeight="1" x14ac:dyDescent="0.2">
      <c r="A56" s="53">
        <f>'OSNOVNA PLAČA'!A50</f>
        <v>41</v>
      </c>
      <c r="B56" s="362" t="str">
        <f t="shared" ca="1" si="21"/>
        <v>A41</v>
      </c>
      <c r="C56" s="362"/>
      <c r="D56" s="54" t="str">
        <f>+IF(LEN('OSNOVNA PLAČA'!C50)&gt;0,'OSNOVNA PLAČA'!C50,"")</f>
        <v/>
      </c>
      <c r="E56" s="55" t="str">
        <f>+IF(LEN('OSNOVNA PLAČA'!D50)&gt;0,'OSNOVNA PLAČA'!D50,"")</f>
        <v/>
      </c>
      <c r="F56" s="161">
        <f ca="1">IF(LEN(B56)&gt;0,'OBRAČUNANA OSNOVNA PLAČA'!P50,"")</f>
        <v>0</v>
      </c>
      <c r="G56" s="57"/>
      <c r="H56" s="57"/>
      <c r="I56" s="57"/>
      <c r="J56" s="57"/>
      <c r="K56" s="57"/>
      <c r="L56" s="175">
        <f t="shared" si="4"/>
        <v>0</v>
      </c>
      <c r="M56" s="176">
        <f t="shared" ca="1" si="18"/>
        <v>0</v>
      </c>
      <c r="N56" s="176">
        <f t="shared" ca="1" si="19"/>
        <v>0</v>
      </c>
      <c r="O56" s="177">
        <f t="shared" ca="1" si="26"/>
        <v>0</v>
      </c>
      <c r="P56" s="178">
        <f t="shared" ca="1" si="20"/>
        <v>0</v>
      </c>
      <c r="Q56" s="179">
        <f t="shared" ca="1" si="6"/>
        <v>0</v>
      </c>
      <c r="R56" s="179">
        <f ca="1">IF(LEN(B56)&gt;0,'11'!R56-'11'!Q56,"")</f>
        <v>0</v>
      </c>
      <c r="S56" s="180"/>
      <c r="T56" s="33"/>
      <c r="U56" s="33"/>
      <c r="V56" s="33"/>
      <c r="W56" s="33"/>
      <c r="X56" s="33"/>
      <c r="Y56" s="33"/>
      <c r="AB56" s="243">
        <f>ROW()</f>
        <v>56</v>
      </c>
      <c r="AC56" s="116">
        <f t="shared" ca="1" si="22"/>
        <v>0</v>
      </c>
      <c r="AD56" s="116">
        <f t="shared" ca="1" si="23"/>
        <v>0</v>
      </c>
      <c r="AE56" s="117" t="str">
        <f t="shared" ca="1" si="27"/>
        <v>-</v>
      </c>
      <c r="AF56" s="116" t="str">
        <f t="shared" ca="1" si="28"/>
        <v>-</v>
      </c>
      <c r="AG56" s="117" t="str">
        <f t="shared" ca="1" si="29"/>
        <v>-</v>
      </c>
      <c r="AH56" s="116" t="str">
        <f t="shared" ca="1" si="30"/>
        <v>-</v>
      </c>
      <c r="AI56" s="116">
        <f t="shared" ca="1" si="13"/>
        <v>0</v>
      </c>
      <c r="AJ56" s="118">
        <f t="shared" ca="1" si="14"/>
        <v>0</v>
      </c>
      <c r="AK56" s="116">
        <f t="shared" ca="1" si="24"/>
        <v>0</v>
      </c>
      <c r="AL56" s="116">
        <f t="shared" ca="1" si="25"/>
        <v>0</v>
      </c>
    </row>
    <row r="57" spans="1:38" ht="27" customHeight="1" x14ac:dyDescent="0.2">
      <c r="A57" s="53">
        <f>'OSNOVNA PLAČA'!A51</f>
        <v>42</v>
      </c>
      <c r="B57" s="362" t="str">
        <f t="shared" ca="1" si="21"/>
        <v>A42</v>
      </c>
      <c r="C57" s="362"/>
      <c r="D57" s="54" t="str">
        <f>+IF(LEN('OSNOVNA PLAČA'!C51)&gt;0,'OSNOVNA PLAČA'!C51,"")</f>
        <v/>
      </c>
      <c r="E57" s="55" t="str">
        <f>+IF(LEN('OSNOVNA PLAČA'!D51)&gt;0,'OSNOVNA PLAČA'!D51,"")</f>
        <v/>
      </c>
      <c r="F57" s="161">
        <f ca="1">IF(LEN(B57)&gt;0,'OBRAČUNANA OSNOVNA PLAČA'!P51,"")</f>
        <v>0</v>
      </c>
      <c r="G57" s="57"/>
      <c r="H57" s="57"/>
      <c r="I57" s="57"/>
      <c r="J57" s="57"/>
      <c r="K57" s="57"/>
      <c r="L57" s="175">
        <f t="shared" si="4"/>
        <v>0</v>
      </c>
      <c r="M57" s="176">
        <f t="shared" ca="1" si="18"/>
        <v>0</v>
      </c>
      <c r="N57" s="176">
        <f t="shared" ca="1" si="19"/>
        <v>0</v>
      </c>
      <c r="O57" s="177">
        <f t="shared" ca="1" si="26"/>
        <v>0</v>
      </c>
      <c r="P57" s="178">
        <f t="shared" ca="1" si="20"/>
        <v>0</v>
      </c>
      <c r="Q57" s="179">
        <f t="shared" ca="1" si="6"/>
        <v>0</v>
      </c>
      <c r="R57" s="179">
        <f ca="1">IF(LEN(B57)&gt;0,'11'!R57-'11'!Q57,"")</f>
        <v>0</v>
      </c>
      <c r="S57" s="180"/>
      <c r="T57" s="33"/>
      <c r="U57" s="33"/>
      <c r="V57" s="33"/>
      <c r="W57" s="33"/>
      <c r="X57" s="33"/>
      <c r="Y57" s="33"/>
      <c r="AB57" s="243">
        <f>ROW()</f>
        <v>57</v>
      </c>
      <c r="AC57" s="116">
        <f t="shared" ca="1" si="22"/>
        <v>0</v>
      </c>
      <c r="AD57" s="116">
        <f t="shared" ca="1" si="23"/>
        <v>0</v>
      </c>
      <c r="AE57" s="117" t="str">
        <f t="shared" ca="1" si="27"/>
        <v>-</v>
      </c>
      <c r="AF57" s="116" t="str">
        <f t="shared" ca="1" si="28"/>
        <v>-</v>
      </c>
      <c r="AG57" s="117" t="str">
        <f t="shared" ca="1" si="29"/>
        <v>-</v>
      </c>
      <c r="AH57" s="116" t="str">
        <f t="shared" ca="1" si="30"/>
        <v>-</v>
      </c>
      <c r="AI57" s="116">
        <f t="shared" ca="1" si="13"/>
        <v>0</v>
      </c>
      <c r="AJ57" s="118">
        <f t="shared" ca="1" si="14"/>
        <v>0</v>
      </c>
      <c r="AK57" s="116">
        <f t="shared" ca="1" si="24"/>
        <v>0</v>
      </c>
      <c r="AL57" s="116">
        <f t="shared" ca="1" si="25"/>
        <v>0</v>
      </c>
    </row>
    <row r="58" spans="1:38" ht="27" customHeight="1" x14ac:dyDescent="0.2">
      <c r="A58" s="53">
        <f>'OSNOVNA PLAČA'!A52</f>
        <v>43</v>
      </c>
      <c r="B58" s="362" t="str">
        <f t="shared" ca="1" si="21"/>
        <v>A43</v>
      </c>
      <c r="C58" s="362"/>
      <c r="D58" s="54" t="str">
        <f>+IF(LEN('OSNOVNA PLAČA'!C52)&gt;0,'OSNOVNA PLAČA'!C52,"")</f>
        <v/>
      </c>
      <c r="E58" s="55" t="str">
        <f>+IF(LEN('OSNOVNA PLAČA'!D52)&gt;0,'OSNOVNA PLAČA'!D52,"")</f>
        <v/>
      </c>
      <c r="F58" s="161">
        <f ca="1">IF(LEN(B58)&gt;0,'OBRAČUNANA OSNOVNA PLAČA'!P52,"")</f>
        <v>0</v>
      </c>
      <c r="G58" s="57"/>
      <c r="H58" s="57"/>
      <c r="I58" s="57"/>
      <c r="J58" s="57"/>
      <c r="K58" s="57"/>
      <c r="L58" s="175">
        <f t="shared" si="4"/>
        <v>0</v>
      </c>
      <c r="M58" s="176">
        <f t="shared" ca="1" si="18"/>
        <v>0</v>
      </c>
      <c r="N58" s="176">
        <f t="shared" ca="1" si="19"/>
        <v>0</v>
      </c>
      <c r="O58" s="177">
        <f t="shared" ca="1" si="26"/>
        <v>0</v>
      </c>
      <c r="P58" s="178">
        <f t="shared" ca="1" si="20"/>
        <v>0</v>
      </c>
      <c r="Q58" s="179">
        <f t="shared" ca="1" si="6"/>
        <v>0</v>
      </c>
      <c r="R58" s="179">
        <f ca="1">IF(LEN(B58)&gt;0,'11'!R58-'11'!Q58,"")</f>
        <v>0</v>
      </c>
      <c r="S58" s="180"/>
      <c r="T58" s="33"/>
      <c r="U58" s="33"/>
      <c r="V58" s="33"/>
      <c r="W58" s="33"/>
      <c r="X58" s="33"/>
      <c r="Y58" s="33"/>
      <c r="AB58" s="243">
        <f>ROW()</f>
        <v>58</v>
      </c>
      <c r="AC58" s="116">
        <f t="shared" ca="1" si="22"/>
        <v>0</v>
      </c>
      <c r="AD58" s="116">
        <f t="shared" ca="1" si="23"/>
        <v>0</v>
      </c>
      <c r="AE58" s="117" t="str">
        <f t="shared" ca="1" si="27"/>
        <v>-</v>
      </c>
      <c r="AF58" s="116" t="str">
        <f t="shared" ca="1" si="28"/>
        <v>-</v>
      </c>
      <c r="AG58" s="117" t="str">
        <f t="shared" ca="1" si="29"/>
        <v>-</v>
      </c>
      <c r="AH58" s="116" t="str">
        <f t="shared" ca="1" si="30"/>
        <v>-</v>
      </c>
      <c r="AI58" s="116">
        <f t="shared" ca="1" si="13"/>
        <v>0</v>
      </c>
      <c r="AJ58" s="118">
        <f t="shared" ca="1" si="14"/>
        <v>0</v>
      </c>
      <c r="AK58" s="116">
        <f t="shared" ca="1" si="24"/>
        <v>0</v>
      </c>
      <c r="AL58" s="116">
        <f t="shared" ca="1" si="25"/>
        <v>0</v>
      </c>
    </row>
    <row r="59" spans="1:38" ht="27" customHeight="1" x14ac:dyDescent="0.2">
      <c r="A59" s="53">
        <f>'OSNOVNA PLAČA'!A53</f>
        <v>44</v>
      </c>
      <c r="B59" s="362" t="str">
        <f t="shared" ca="1" si="21"/>
        <v>A44</v>
      </c>
      <c r="C59" s="362"/>
      <c r="D59" s="54" t="str">
        <f>+IF(LEN('OSNOVNA PLAČA'!C53)&gt;0,'OSNOVNA PLAČA'!C53,"")</f>
        <v/>
      </c>
      <c r="E59" s="55" t="str">
        <f>+IF(LEN('OSNOVNA PLAČA'!D53)&gt;0,'OSNOVNA PLAČA'!D53,"")</f>
        <v/>
      </c>
      <c r="F59" s="161">
        <f ca="1">IF(LEN(B59)&gt;0,'OBRAČUNANA OSNOVNA PLAČA'!P53,"")</f>
        <v>0</v>
      </c>
      <c r="G59" s="57"/>
      <c r="H59" s="57"/>
      <c r="I59" s="57"/>
      <c r="J59" s="57"/>
      <c r="K59" s="57"/>
      <c r="L59" s="175">
        <f t="shared" si="4"/>
        <v>0</v>
      </c>
      <c r="M59" s="176">
        <f t="shared" ca="1" si="18"/>
        <v>0</v>
      </c>
      <c r="N59" s="176">
        <f t="shared" ca="1" si="19"/>
        <v>0</v>
      </c>
      <c r="O59" s="177">
        <f t="shared" ca="1" si="26"/>
        <v>0</v>
      </c>
      <c r="P59" s="178">
        <f t="shared" ca="1" si="20"/>
        <v>0</v>
      </c>
      <c r="Q59" s="179">
        <f t="shared" ca="1" si="6"/>
        <v>0</v>
      </c>
      <c r="R59" s="179">
        <f ca="1">IF(LEN(B59)&gt;0,'11'!R59-'11'!Q59,"")</f>
        <v>0</v>
      </c>
      <c r="S59" s="180"/>
      <c r="T59" s="33"/>
      <c r="U59" s="33"/>
      <c r="V59" s="33"/>
      <c r="W59" s="33"/>
      <c r="X59" s="33"/>
      <c r="Y59" s="33"/>
      <c r="AB59" s="243">
        <f>ROW()</f>
        <v>59</v>
      </c>
      <c r="AC59" s="116">
        <f t="shared" ca="1" si="22"/>
        <v>0</v>
      </c>
      <c r="AD59" s="116">
        <f t="shared" ca="1" si="23"/>
        <v>0</v>
      </c>
      <c r="AE59" s="117" t="str">
        <f t="shared" ca="1" si="27"/>
        <v>-</v>
      </c>
      <c r="AF59" s="116" t="str">
        <f t="shared" ca="1" si="28"/>
        <v>-</v>
      </c>
      <c r="AG59" s="117" t="str">
        <f t="shared" ca="1" si="29"/>
        <v>-</v>
      </c>
      <c r="AH59" s="116" t="str">
        <f t="shared" ca="1" si="30"/>
        <v>-</v>
      </c>
      <c r="AI59" s="116">
        <f t="shared" ca="1" si="13"/>
        <v>0</v>
      </c>
      <c r="AJ59" s="118">
        <f t="shared" ca="1" si="14"/>
        <v>0</v>
      </c>
      <c r="AK59" s="116">
        <f t="shared" ca="1" si="24"/>
        <v>0</v>
      </c>
      <c r="AL59" s="116">
        <f t="shared" ca="1" si="25"/>
        <v>0</v>
      </c>
    </row>
    <row r="60" spans="1:38" ht="27" customHeight="1" x14ac:dyDescent="0.2">
      <c r="A60" s="53">
        <f>'OSNOVNA PLAČA'!A54</f>
        <v>45</v>
      </c>
      <c r="B60" s="362" t="str">
        <f t="shared" ca="1" si="21"/>
        <v>A45</v>
      </c>
      <c r="C60" s="362"/>
      <c r="D60" s="54" t="str">
        <f>+IF(LEN('OSNOVNA PLAČA'!C54)&gt;0,'OSNOVNA PLAČA'!C54,"")</f>
        <v/>
      </c>
      <c r="E60" s="55" t="str">
        <f>+IF(LEN('OSNOVNA PLAČA'!D54)&gt;0,'OSNOVNA PLAČA'!D54,"")</f>
        <v/>
      </c>
      <c r="F60" s="161">
        <f ca="1">IF(LEN(B60)&gt;0,'OBRAČUNANA OSNOVNA PLAČA'!P54,"")</f>
        <v>0</v>
      </c>
      <c r="G60" s="57"/>
      <c r="H60" s="57"/>
      <c r="I60" s="57"/>
      <c r="J60" s="57"/>
      <c r="K60" s="57"/>
      <c r="L60" s="175">
        <f t="shared" si="4"/>
        <v>0</v>
      </c>
      <c r="M60" s="176">
        <f t="shared" ca="1" si="18"/>
        <v>0</v>
      </c>
      <c r="N60" s="176">
        <f t="shared" ca="1" si="19"/>
        <v>0</v>
      </c>
      <c r="O60" s="177">
        <f t="shared" ca="1" si="26"/>
        <v>0</v>
      </c>
      <c r="P60" s="178">
        <f t="shared" ca="1" si="20"/>
        <v>0</v>
      </c>
      <c r="Q60" s="179">
        <f t="shared" ca="1" si="6"/>
        <v>0</v>
      </c>
      <c r="R60" s="179">
        <f ca="1">IF(LEN(B60)&gt;0,'11'!R60-'11'!Q60,"")</f>
        <v>0</v>
      </c>
      <c r="S60" s="180"/>
      <c r="T60" s="33"/>
      <c r="U60" s="33"/>
      <c r="V60" s="33"/>
      <c r="W60" s="33"/>
      <c r="X60" s="33"/>
      <c r="Y60" s="33"/>
      <c r="AB60" s="243">
        <f>ROW()</f>
        <v>60</v>
      </c>
      <c r="AC60" s="116">
        <f t="shared" ca="1" si="22"/>
        <v>0</v>
      </c>
      <c r="AD60" s="116">
        <f t="shared" ca="1" si="23"/>
        <v>0</v>
      </c>
      <c r="AE60" s="117" t="str">
        <f t="shared" ca="1" si="27"/>
        <v>-</v>
      </c>
      <c r="AF60" s="116" t="str">
        <f t="shared" ca="1" si="28"/>
        <v>-</v>
      </c>
      <c r="AG60" s="117" t="str">
        <f t="shared" ca="1" si="29"/>
        <v>-</v>
      </c>
      <c r="AH60" s="116" t="str">
        <f t="shared" ca="1" si="30"/>
        <v>-</v>
      </c>
      <c r="AI60" s="116">
        <f t="shared" ca="1" si="13"/>
        <v>0</v>
      </c>
      <c r="AJ60" s="118">
        <f t="shared" ca="1" si="14"/>
        <v>0</v>
      </c>
      <c r="AK60" s="116">
        <f t="shared" ca="1" si="24"/>
        <v>0</v>
      </c>
      <c r="AL60" s="116">
        <f t="shared" ca="1" si="25"/>
        <v>0</v>
      </c>
    </row>
    <row r="61" spans="1:38" ht="27" customHeight="1" x14ac:dyDescent="0.2">
      <c r="A61" s="53">
        <f>'OSNOVNA PLAČA'!A55</f>
        <v>46</v>
      </c>
      <c r="B61" s="362" t="str">
        <f t="shared" ca="1" si="21"/>
        <v>A46</v>
      </c>
      <c r="C61" s="362"/>
      <c r="D61" s="54" t="str">
        <f>+IF(LEN('OSNOVNA PLAČA'!C55)&gt;0,'OSNOVNA PLAČA'!C55,"")</f>
        <v/>
      </c>
      <c r="E61" s="55" t="str">
        <f>+IF(LEN('OSNOVNA PLAČA'!D55)&gt;0,'OSNOVNA PLAČA'!D55,"")</f>
        <v/>
      </c>
      <c r="F61" s="161">
        <f ca="1">IF(LEN(B61)&gt;0,'OBRAČUNANA OSNOVNA PLAČA'!P55,"")</f>
        <v>0</v>
      </c>
      <c r="G61" s="57"/>
      <c r="H61" s="57"/>
      <c r="I61" s="57"/>
      <c r="J61" s="57"/>
      <c r="K61" s="57"/>
      <c r="L61" s="175">
        <f t="shared" si="4"/>
        <v>0</v>
      </c>
      <c r="M61" s="176">
        <f t="shared" ca="1" si="18"/>
        <v>0</v>
      </c>
      <c r="N61" s="176">
        <f t="shared" ca="1" si="19"/>
        <v>0</v>
      </c>
      <c r="O61" s="177">
        <f t="shared" ca="1" si="26"/>
        <v>0</v>
      </c>
      <c r="P61" s="178">
        <f t="shared" ca="1" si="20"/>
        <v>0</v>
      </c>
      <c r="Q61" s="179">
        <f t="shared" ca="1" si="6"/>
        <v>0</v>
      </c>
      <c r="R61" s="179">
        <f ca="1">IF(LEN(B61)&gt;0,'11'!R61-'11'!Q61,"")</f>
        <v>0</v>
      </c>
      <c r="S61" s="180"/>
      <c r="T61" s="33"/>
      <c r="U61" s="33"/>
      <c r="V61" s="33"/>
      <c r="W61" s="33"/>
      <c r="X61" s="33"/>
      <c r="Y61" s="33"/>
      <c r="AB61" s="243">
        <f>ROW()</f>
        <v>61</v>
      </c>
      <c r="AC61" s="116">
        <f t="shared" ca="1" si="22"/>
        <v>0</v>
      </c>
      <c r="AD61" s="116">
        <f t="shared" ca="1" si="23"/>
        <v>0</v>
      </c>
      <c r="AE61" s="117" t="str">
        <f t="shared" ca="1" si="27"/>
        <v>-</v>
      </c>
      <c r="AF61" s="116" t="str">
        <f t="shared" ca="1" si="28"/>
        <v>-</v>
      </c>
      <c r="AG61" s="117" t="str">
        <f t="shared" ca="1" si="29"/>
        <v>-</v>
      </c>
      <c r="AH61" s="116" t="str">
        <f t="shared" ca="1" si="30"/>
        <v>-</v>
      </c>
      <c r="AI61" s="116">
        <f t="shared" ca="1" si="13"/>
        <v>0</v>
      </c>
      <c r="AJ61" s="118">
        <f t="shared" ca="1" si="14"/>
        <v>0</v>
      </c>
      <c r="AK61" s="116">
        <f t="shared" ca="1" si="24"/>
        <v>0</v>
      </c>
      <c r="AL61" s="116">
        <f t="shared" ca="1" si="25"/>
        <v>0</v>
      </c>
    </row>
    <row r="62" spans="1:38" ht="27" customHeight="1" x14ac:dyDescent="0.2">
      <c r="A62" s="53">
        <f>'OSNOVNA PLAČA'!A56</f>
        <v>47</v>
      </c>
      <c r="B62" s="362" t="str">
        <f t="shared" ca="1" si="21"/>
        <v>A47</v>
      </c>
      <c r="C62" s="362"/>
      <c r="D62" s="54" t="str">
        <f>+IF(LEN('OSNOVNA PLAČA'!C56)&gt;0,'OSNOVNA PLAČA'!C56,"")</f>
        <v/>
      </c>
      <c r="E62" s="55" t="str">
        <f>+IF(LEN('OSNOVNA PLAČA'!D56)&gt;0,'OSNOVNA PLAČA'!D56,"")</f>
        <v/>
      </c>
      <c r="F62" s="161">
        <f ca="1">IF(LEN(B62)&gt;0,'OBRAČUNANA OSNOVNA PLAČA'!P56,"")</f>
        <v>0</v>
      </c>
      <c r="G62" s="57"/>
      <c r="H62" s="57"/>
      <c r="I62" s="57"/>
      <c r="J62" s="57"/>
      <c r="K62" s="57"/>
      <c r="L62" s="175">
        <f t="shared" si="4"/>
        <v>0</v>
      </c>
      <c r="M62" s="176">
        <f t="shared" ca="1" si="18"/>
        <v>0</v>
      </c>
      <c r="N62" s="176">
        <f t="shared" ca="1" si="19"/>
        <v>0</v>
      </c>
      <c r="O62" s="177">
        <f t="shared" ca="1" si="26"/>
        <v>0</v>
      </c>
      <c r="P62" s="178">
        <f t="shared" ca="1" si="20"/>
        <v>0</v>
      </c>
      <c r="Q62" s="179">
        <f t="shared" ca="1" si="6"/>
        <v>0</v>
      </c>
      <c r="R62" s="179">
        <f ca="1">IF(LEN(B62)&gt;0,'11'!R62-'11'!Q62,"")</f>
        <v>0</v>
      </c>
      <c r="S62" s="180"/>
      <c r="T62" s="33"/>
      <c r="U62" s="33"/>
      <c r="V62" s="33"/>
      <c r="W62" s="33"/>
      <c r="X62" s="33"/>
      <c r="Y62" s="33"/>
      <c r="AB62" s="243">
        <f>ROW()</f>
        <v>62</v>
      </c>
      <c r="AC62" s="116">
        <f t="shared" ca="1" si="22"/>
        <v>0</v>
      </c>
      <c r="AD62" s="116">
        <f t="shared" ca="1" si="23"/>
        <v>0</v>
      </c>
      <c r="AE62" s="117" t="str">
        <f t="shared" ca="1" si="27"/>
        <v>-</v>
      </c>
      <c r="AF62" s="116" t="str">
        <f t="shared" ca="1" si="28"/>
        <v>-</v>
      </c>
      <c r="AG62" s="117" t="str">
        <f t="shared" ca="1" si="29"/>
        <v>-</v>
      </c>
      <c r="AH62" s="116" t="str">
        <f t="shared" ca="1" si="30"/>
        <v>-</v>
      </c>
      <c r="AI62" s="116">
        <f t="shared" ca="1" si="13"/>
        <v>0</v>
      </c>
      <c r="AJ62" s="118">
        <f t="shared" ca="1" si="14"/>
        <v>0</v>
      </c>
      <c r="AK62" s="116">
        <f t="shared" ca="1" si="24"/>
        <v>0</v>
      </c>
      <c r="AL62" s="116">
        <f t="shared" ca="1" si="25"/>
        <v>0</v>
      </c>
    </row>
    <row r="63" spans="1:38" ht="27" customHeight="1" x14ac:dyDescent="0.2">
      <c r="A63" s="53">
        <f>'OSNOVNA PLAČA'!A57</f>
        <v>48</v>
      </c>
      <c r="B63" s="362" t="str">
        <f t="shared" ca="1" si="21"/>
        <v>A48</v>
      </c>
      <c r="C63" s="362"/>
      <c r="D63" s="54" t="str">
        <f>+IF(LEN('OSNOVNA PLAČA'!C57)&gt;0,'OSNOVNA PLAČA'!C57,"")</f>
        <v/>
      </c>
      <c r="E63" s="55" t="str">
        <f>+IF(LEN('OSNOVNA PLAČA'!D57)&gt;0,'OSNOVNA PLAČA'!D57,"")</f>
        <v/>
      </c>
      <c r="F63" s="161">
        <f ca="1">IF(LEN(B63)&gt;0,'OBRAČUNANA OSNOVNA PLAČA'!P57,"")</f>
        <v>0</v>
      </c>
      <c r="G63" s="57"/>
      <c r="H63" s="57"/>
      <c r="I63" s="57"/>
      <c r="J63" s="57"/>
      <c r="K63" s="57"/>
      <c r="L63" s="175">
        <f t="shared" si="4"/>
        <v>0</v>
      </c>
      <c r="M63" s="176">
        <f t="shared" ca="1" si="18"/>
        <v>0</v>
      </c>
      <c r="N63" s="176">
        <f t="shared" ca="1" si="19"/>
        <v>0</v>
      </c>
      <c r="O63" s="177">
        <f t="shared" ca="1" si="26"/>
        <v>0</v>
      </c>
      <c r="P63" s="178">
        <f t="shared" ca="1" si="20"/>
        <v>0</v>
      </c>
      <c r="Q63" s="179">
        <f t="shared" ca="1" si="6"/>
        <v>0</v>
      </c>
      <c r="R63" s="179">
        <f ca="1">IF(LEN(B63)&gt;0,'11'!R63-'11'!Q63,"")</f>
        <v>0</v>
      </c>
      <c r="S63" s="180"/>
      <c r="T63" s="33"/>
      <c r="U63" s="33"/>
      <c r="V63" s="33"/>
      <c r="W63" s="33"/>
      <c r="X63" s="33"/>
      <c r="Y63" s="33"/>
      <c r="AB63" s="243">
        <f>ROW()</f>
        <v>63</v>
      </c>
      <c r="AC63" s="116">
        <f t="shared" ca="1" si="22"/>
        <v>0</v>
      </c>
      <c r="AD63" s="116">
        <f t="shared" ca="1" si="23"/>
        <v>0</v>
      </c>
      <c r="AE63" s="117" t="str">
        <f t="shared" ca="1" si="27"/>
        <v>-</v>
      </c>
      <c r="AF63" s="116" t="str">
        <f t="shared" ca="1" si="28"/>
        <v>-</v>
      </c>
      <c r="AG63" s="117" t="str">
        <f t="shared" ca="1" si="29"/>
        <v>-</v>
      </c>
      <c r="AH63" s="116" t="str">
        <f t="shared" ca="1" si="30"/>
        <v>-</v>
      </c>
      <c r="AI63" s="116">
        <f t="shared" ca="1" si="13"/>
        <v>0</v>
      </c>
      <c r="AJ63" s="118">
        <f t="shared" ca="1" si="14"/>
        <v>0</v>
      </c>
      <c r="AK63" s="116">
        <f t="shared" ca="1" si="24"/>
        <v>0</v>
      </c>
      <c r="AL63" s="116">
        <f t="shared" ca="1" si="25"/>
        <v>0</v>
      </c>
    </row>
    <row r="64" spans="1:38" ht="27" customHeight="1" x14ac:dyDescent="0.2">
      <c r="A64" s="53">
        <f>'OSNOVNA PLAČA'!A58</f>
        <v>49</v>
      </c>
      <c r="B64" s="362" t="str">
        <f t="shared" ca="1" si="21"/>
        <v>A49</v>
      </c>
      <c r="C64" s="362"/>
      <c r="D64" s="54" t="str">
        <f>+IF(LEN('OSNOVNA PLAČA'!C58)&gt;0,'OSNOVNA PLAČA'!C58,"")</f>
        <v/>
      </c>
      <c r="E64" s="55" t="str">
        <f>+IF(LEN('OSNOVNA PLAČA'!D58)&gt;0,'OSNOVNA PLAČA'!D58,"")</f>
        <v/>
      </c>
      <c r="F64" s="161">
        <f ca="1">IF(LEN(B64)&gt;0,'OBRAČUNANA OSNOVNA PLAČA'!P58,"")</f>
        <v>0</v>
      </c>
      <c r="G64" s="57"/>
      <c r="H64" s="57"/>
      <c r="I64" s="57"/>
      <c r="J64" s="57"/>
      <c r="K64" s="57"/>
      <c r="L64" s="175">
        <f t="shared" si="4"/>
        <v>0</v>
      </c>
      <c r="M64" s="176">
        <f t="shared" ca="1" si="18"/>
        <v>0</v>
      </c>
      <c r="N64" s="176">
        <f t="shared" ca="1" si="19"/>
        <v>0</v>
      </c>
      <c r="O64" s="177">
        <f t="shared" ca="1" si="26"/>
        <v>0</v>
      </c>
      <c r="P64" s="178">
        <f t="shared" ca="1" si="20"/>
        <v>0</v>
      </c>
      <c r="Q64" s="179">
        <f t="shared" ca="1" si="6"/>
        <v>0</v>
      </c>
      <c r="R64" s="179">
        <f ca="1">IF(LEN(B64)&gt;0,'11'!R64-'11'!Q64,"")</f>
        <v>0</v>
      </c>
      <c r="S64" s="180"/>
      <c r="T64" s="33"/>
      <c r="U64" s="33"/>
      <c r="V64" s="33"/>
      <c r="W64" s="33"/>
      <c r="X64" s="33"/>
      <c r="Y64" s="33"/>
      <c r="AB64" s="243">
        <f>ROW()</f>
        <v>64</v>
      </c>
      <c r="AC64" s="116">
        <f t="shared" ca="1" si="22"/>
        <v>0</v>
      </c>
      <c r="AD64" s="116">
        <f t="shared" ca="1" si="23"/>
        <v>0</v>
      </c>
      <c r="AE64" s="117" t="str">
        <f t="shared" ca="1" si="27"/>
        <v>-</v>
      </c>
      <c r="AF64" s="116" t="str">
        <f t="shared" ca="1" si="28"/>
        <v>-</v>
      </c>
      <c r="AG64" s="117" t="str">
        <f t="shared" ca="1" si="29"/>
        <v>-</v>
      </c>
      <c r="AH64" s="116" t="str">
        <f t="shared" ca="1" si="30"/>
        <v>-</v>
      </c>
      <c r="AI64" s="116">
        <f t="shared" ca="1" si="13"/>
        <v>0</v>
      </c>
      <c r="AJ64" s="118">
        <f t="shared" ca="1" si="14"/>
        <v>0</v>
      </c>
      <c r="AK64" s="116">
        <f t="shared" ca="1" si="24"/>
        <v>0</v>
      </c>
      <c r="AL64" s="116">
        <f t="shared" ca="1" si="25"/>
        <v>0</v>
      </c>
    </row>
    <row r="65" spans="1:44" ht="27" customHeight="1" x14ac:dyDescent="0.2">
      <c r="A65" s="53">
        <f>'OSNOVNA PLAČA'!A59</f>
        <v>50</v>
      </c>
      <c r="B65" s="362" t="str">
        <f t="shared" ca="1" si="21"/>
        <v>A50</v>
      </c>
      <c r="C65" s="362"/>
      <c r="D65" s="54" t="str">
        <f>+IF(LEN('OSNOVNA PLAČA'!C59)&gt;0,'OSNOVNA PLAČA'!C59,"")</f>
        <v/>
      </c>
      <c r="E65" s="55" t="str">
        <f>+IF(LEN('OSNOVNA PLAČA'!D59)&gt;0,'OSNOVNA PLAČA'!D59,"")</f>
        <v/>
      </c>
      <c r="F65" s="161">
        <f ca="1">IF(LEN(B65)&gt;0,'OBRAČUNANA OSNOVNA PLAČA'!P59,"")</f>
        <v>0</v>
      </c>
      <c r="G65" s="57"/>
      <c r="H65" s="57"/>
      <c r="I65" s="57"/>
      <c r="J65" s="57"/>
      <c r="K65" s="57"/>
      <c r="L65" s="175">
        <f t="shared" si="4"/>
        <v>0</v>
      </c>
      <c r="M65" s="176">
        <f t="shared" ca="1" si="18"/>
        <v>0</v>
      </c>
      <c r="N65" s="176">
        <f t="shared" ca="1" si="19"/>
        <v>0</v>
      </c>
      <c r="O65" s="177">
        <f t="shared" ca="1" si="26"/>
        <v>0</v>
      </c>
      <c r="P65" s="178">
        <f t="shared" ca="1" si="20"/>
        <v>0</v>
      </c>
      <c r="Q65" s="179">
        <f t="shared" ca="1" si="6"/>
        <v>0</v>
      </c>
      <c r="R65" s="179">
        <f ca="1">IF(LEN(B65)&gt;0,'11'!R65-'11'!Q65,"")</f>
        <v>0</v>
      </c>
      <c r="S65" s="180"/>
      <c r="T65" s="33"/>
      <c r="U65" s="33"/>
      <c r="V65" s="33"/>
      <c r="W65" s="33"/>
      <c r="X65" s="33"/>
      <c r="Y65" s="33"/>
      <c r="AB65" s="243">
        <f>ROW()</f>
        <v>65</v>
      </c>
      <c r="AC65" s="116">
        <f t="shared" ca="1" si="22"/>
        <v>0</v>
      </c>
      <c r="AD65" s="116">
        <f t="shared" ca="1" si="23"/>
        <v>0</v>
      </c>
      <c r="AE65" s="117" t="str">
        <f t="shared" ca="1" si="27"/>
        <v>-</v>
      </c>
      <c r="AF65" s="116" t="str">
        <f t="shared" ca="1" si="28"/>
        <v>-</v>
      </c>
      <c r="AG65" s="117" t="str">
        <f t="shared" ca="1" si="29"/>
        <v>-</v>
      </c>
      <c r="AH65" s="116" t="str">
        <f t="shared" ca="1" si="30"/>
        <v>-</v>
      </c>
      <c r="AI65" s="116">
        <f t="shared" ca="1" si="13"/>
        <v>0</v>
      </c>
      <c r="AJ65" s="118">
        <f t="shared" ca="1" si="14"/>
        <v>0</v>
      </c>
      <c r="AK65" s="116">
        <f t="shared" ca="1" si="24"/>
        <v>0</v>
      </c>
      <c r="AL65" s="116">
        <f t="shared" ca="1" si="25"/>
        <v>0</v>
      </c>
    </row>
    <row r="66" spans="1:44" ht="26.25" customHeight="1" thickBot="1" x14ac:dyDescent="0.25">
      <c r="A66" s="33"/>
      <c r="B66" s="162" t="s">
        <v>37</v>
      </c>
      <c r="C66" s="365" t="s">
        <v>46</v>
      </c>
      <c r="D66" s="366"/>
      <c r="E66" s="367"/>
      <c r="F66" s="163">
        <f>'OSNOVNA PLAČA'!Q60</f>
        <v>5100</v>
      </c>
      <c r="G66" s="119"/>
      <c r="H66" s="119"/>
      <c r="L66" s="33"/>
      <c r="M66" s="42"/>
      <c r="N66" s="42"/>
      <c r="O66" s="181" t="s">
        <v>211</v>
      </c>
      <c r="P66" s="182">
        <f ca="1">SUM(N16:N65)</f>
        <v>1000</v>
      </c>
      <c r="Q66" s="183" t="s">
        <v>86</v>
      </c>
      <c r="R66" s="184">
        <f ca="1">SUM(Q16:Q65)</f>
        <v>102.00000000000001</v>
      </c>
      <c r="S66" s="185"/>
      <c r="T66" s="33"/>
      <c r="U66" s="33"/>
      <c r="V66" s="33"/>
      <c r="W66" s="33"/>
      <c r="X66" s="33"/>
      <c r="Y66" s="33"/>
      <c r="AB66" s="120">
        <f>ROW()</f>
        <v>66</v>
      </c>
      <c r="AC66" s="121">
        <f ca="1">SUM(AC16:AC65)</f>
        <v>102.00000000000001</v>
      </c>
      <c r="AD66" s="121">
        <f ca="1">SUM(AD16:AD65)</f>
        <v>102.00000000000001</v>
      </c>
      <c r="AE66" s="122" t="str">
        <f>+O66</f>
        <v>Izračunana masa (KF)</v>
      </c>
      <c r="AF66" s="122">
        <f ca="1">SUM(AF16:AF65)</f>
        <v>0</v>
      </c>
      <c r="AG66" s="123"/>
      <c r="AH66" s="240" t="str">
        <f>+Q66</f>
        <v>Izplačana masa</v>
      </c>
      <c r="AI66" s="121">
        <f ca="1">SUM(AI16:AI65)</f>
        <v>0</v>
      </c>
      <c r="AL66" s="116">
        <f ca="1">SUM(AL16:AL65)</f>
        <v>4700</v>
      </c>
      <c r="AM66" s="378" t="str">
        <f>+C66</f>
        <v>SREDSTVA ZA
OSNOVNE PLAČE</v>
      </c>
      <c r="AN66" s="379"/>
      <c r="AO66" s="379"/>
      <c r="AP66" s="379"/>
      <c r="AQ66" s="379"/>
      <c r="AR66" s="380"/>
    </row>
    <row r="67" spans="1:44" ht="26.25" customHeight="1" thickBot="1" x14ac:dyDescent="0.25">
      <c r="A67" s="33"/>
      <c r="B67" s="164" t="s">
        <v>47</v>
      </c>
      <c r="C67" s="363" t="s">
        <v>48</v>
      </c>
      <c r="D67" s="364"/>
      <c r="E67" s="165">
        <v>0.02</v>
      </c>
      <c r="F67" s="166">
        <f ca="1">0.02*F66+'11'!R67</f>
        <v>102</v>
      </c>
      <c r="G67" s="86"/>
      <c r="H67" s="86"/>
      <c r="I67" s="86"/>
      <c r="J67" s="86"/>
      <c r="K67" s="124"/>
      <c r="L67" s="33"/>
      <c r="M67" s="42"/>
      <c r="N67" s="42"/>
      <c r="O67" s="186" t="s">
        <v>83</v>
      </c>
      <c r="P67" s="187">
        <f ca="1">IF(SUM(N16:N65)=0,0,F67/SUM(N16:N65))</f>
        <v>0.10199999999999999</v>
      </c>
      <c r="Q67" s="188" t="s">
        <v>87</v>
      </c>
      <c r="R67" s="189">
        <f ca="1">F67-R66</f>
        <v>0</v>
      </c>
      <c r="S67" s="71"/>
      <c r="T67" s="33"/>
      <c r="U67" s="33"/>
      <c r="V67" s="33"/>
      <c r="W67" s="33"/>
      <c r="X67" s="33"/>
      <c r="Y67" s="33"/>
      <c r="AB67" s="120">
        <f>ROW()</f>
        <v>67</v>
      </c>
      <c r="AC67" s="125" t="str">
        <f>+Q67</f>
        <v>Ostanek</v>
      </c>
      <c r="AD67" s="126" t="str">
        <f ca="1">IF($AO$3=1,0,INDIRECT( "'" &amp; $AO$2 &amp; "'!Q" &amp; TEXT($AB67,0)))</f>
        <v>Ostanek</v>
      </c>
      <c r="AE67" s="122" t="str">
        <f>+O67</f>
        <v>Kor. faktor (KF)</v>
      </c>
      <c r="AF67" s="127">
        <f ca="1">IF(AF66=0,0,(AD67+AL67)/AF66)</f>
        <v>0</v>
      </c>
      <c r="AG67" s="123"/>
      <c r="AH67" s="128" t="str">
        <f>+AC67</f>
        <v>Ostanek</v>
      </c>
      <c r="AI67" s="126" t="e">
        <f ca="1">+F67-AI66+AD67</f>
        <v>#VALUE!</v>
      </c>
      <c r="AL67" s="116">
        <f ca="1">+AM67*AL66</f>
        <v>94</v>
      </c>
      <c r="AM67" s="129">
        <f>+E67</f>
        <v>0.02</v>
      </c>
      <c r="AN67" s="378" t="str">
        <f>+C67</f>
        <v>SKUPEN OBSEG SREDSTEV
DELOVNE USPEŠNOSTI</v>
      </c>
      <c r="AO67" s="379"/>
      <c r="AP67" s="379"/>
      <c r="AQ67" s="379"/>
      <c r="AR67" s="380"/>
    </row>
    <row r="68" spans="1:44" x14ac:dyDescent="0.2">
      <c r="G68" s="86"/>
      <c r="H68" s="86"/>
      <c r="I68" s="86"/>
      <c r="J68" s="86"/>
      <c r="K68" s="86"/>
      <c r="L68" s="190"/>
      <c r="M68" s="42"/>
      <c r="N68" s="42"/>
      <c r="O68" s="42"/>
      <c r="P68" s="42"/>
      <c r="Q68" s="157"/>
      <c r="R68" s="157"/>
      <c r="S68" s="42"/>
      <c r="T68" s="190"/>
      <c r="U68" s="33"/>
      <c r="V68" s="33"/>
      <c r="W68" s="33"/>
      <c r="X68" s="33"/>
      <c r="Y68" s="33"/>
    </row>
    <row r="69" spans="1:44" ht="13.5" thickBot="1" x14ac:dyDescent="0.25"/>
    <row r="70" spans="1:44" ht="12.75" customHeight="1" x14ac:dyDescent="0.2">
      <c r="B70" s="356" t="s">
        <v>30</v>
      </c>
      <c r="C70" s="357"/>
      <c r="D70" s="358"/>
      <c r="E70" s="131"/>
      <c r="F70" s="381" t="s">
        <v>29</v>
      </c>
      <c r="G70" s="382"/>
      <c r="H70" s="382"/>
      <c r="I70" s="382"/>
      <c r="J70" s="382"/>
      <c r="K70" s="383"/>
      <c r="L70" s="131"/>
      <c r="M70" s="132" t="s">
        <v>21</v>
      </c>
      <c r="N70" s="139"/>
      <c r="O70" s="134"/>
      <c r="P70" s="356" t="s">
        <v>88</v>
      </c>
      <c r="Q70" s="357"/>
      <c r="R70" s="358"/>
    </row>
    <row r="71" spans="1:44" x14ac:dyDescent="0.2">
      <c r="B71" s="359"/>
      <c r="C71" s="360"/>
      <c r="D71" s="361"/>
      <c r="E71" s="131"/>
      <c r="F71" s="135" t="s">
        <v>25</v>
      </c>
      <c r="G71" s="136"/>
      <c r="H71" s="136"/>
      <c r="I71" s="136"/>
      <c r="J71" s="136"/>
      <c r="K71" s="137"/>
      <c r="L71" s="131"/>
      <c r="M71" s="138">
        <v>0</v>
      </c>
      <c r="N71" s="139"/>
      <c r="O71" s="134"/>
      <c r="P71" s="359"/>
      <c r="Q71" s="360"/>
      <c r="R71" s="361"/>
    </row>
    <row r="72" spans="1:44" ht="13.5" thickBot="1" x14ac:dyDescent="0.25">
      <c r="B72" s="140" t="s">
        <v>50</v>
      </c>
      <c r="C72" s="141" t="s">
        <v>31</v>
      </c>
      <c r="D72" s="142">
        <v>2</v>
      </c>
      <c r="E72" s="131"/>
      <c r="F72" s="135" t="s">
        <v>24</v>
      </c>
      <c r="G72" s="136"/>
      <c r="H72" s="136"/>
      <c r="I72" s="136"/>
      <c r="J72" s="136"/>
      <c r="K72" s="137"/>
      <c r="L72" s="131"/>
      <c r="M72" s="143">
        <v>1</v>
      </c>
      <c r="N72" s="139"/>
      <c r="O72" s="134"/>
      <c r="P72" s="144" t="s">
        <v>85</v>
      </c>
      <c r="Q72" s="145" t="s">
        <v>93</v>
      </c>
      <c r="R72" s="146">
        <v>5</v>
      </c>
    </row>
    <row r="73" spans="1:44" x14ac:dyDescent="0.2">
      <c r="B73" s="147"/>
      <c r="C73" s="31"/>
      <c r="D73" s="45"/>
      <c r="E73" s="131"/>
      <c r="F73" s="135" t="s">
        <v>26</v>
      </c>
      <c r="G73" s="136"/>
      <c r="H73" s="136"/>
      <c r="I73" s="136"/>
      <c r="J73" s="136"/>
      <c r="K73" s="137"/>
      <c r="L73" s="131"/>
      <c r="M73" s="9"/>
      <c r="N73" s="9"/>
      <c r="O73" s="148"/>
      <c r="P73" s="134"/>
      <c r="Q73" s="134"/>
      <c r="R73" s="134"/>
    </row>
    <row r="74" spans="1:44" x14ac:dyDescent="0.2">
      <c r="B74" s="131"/>
      <c r="C74" s="131"/>
      <c r="D74" s="131"/>
      <c r="E74" s="131"/>
      <c r="F74" s="135" t="s">
        <v>27</v>
      </c>
      <c r="G74" s="136"/>
      <c r="H74" s="136"/>
      <c r="I74" s="136"/>
      <c r="J74" s="136"/>
      <c r="K74" s="137"/>
      <c r="L74" s="131"/>
      <c r="M74" s="134"/>
      <c r="N74" s="134"/>
      <c r="O74" s="134"/>
      <c r="P74" s="134"/>
      <c r="Q74" s="134"/>
      <c r="R74" s="134"/>
    </row>
    <row r="75" spans="1:44" ht="13.5" thickBot="1" x14ac:dyDescent="0.25">
      <c r="B75" s="131"/>
      <c r="C75" s="131"/>
      <c r="D75" s="131"/>
      <c r="E75" s="131"/>
      <c r="F75" s="149" t="s">
        <v>28</v>
      </c>
      <c r="G75" s="150"/>
      <c r="H75" s="150"/>
      <c r="I75" s="150"/>
      <c r="J75" s="150"/>
      <c r="K75" s="151"/>
      <c r="L75" s="131"/>
      <c r="M75" s="134"/>
      <c r="N75" s="134"/>
      <c r="O75" s="134"/>
      <c r="P75" s="134"/>
      <c r="Q75" s="152"/>
      <c r="R75" s="134"/>
    </row>
    <row r="76" spans="1:44" x14ac:dyDescent="0.2">
      <c r="K76" s="9"/>
    </row>
  </sheetData>
  <sheetProtection algorithmName="SHA-512" hashValue="JC7tMx1swWMeg4ttV9qlzdrVwxGPlBO7wfPy92rCe4eMpXCau2YyA+GO7mbTecpR8S7QTFCxS9rUNLIauJMkXQ==" saltValue="mcp1kPXvSl6YzzVgJ9dUyg==" spinCount="100000" sheet="1" objects="1" scenarios="1"/>
  <mergeCells count="101">
    <mergeCell ref="B53:C53"/>
    <mergeCell ref="B52:C52"/>
    <mergeCell ref="B47:C47"/>
    <mergeCell ref="B46:C46"/>
    <mergeCell ref="B51:C51"/>
    <mergeCell ref="B50:C50"/>
    <mergeCell ref="B49:C49"/>
    <mergeCell ref="B48:C48"/>
    <mergeCell ref="B65:C65"/>
    <mergeCell ref="B64:C64"/>
    <mergeCell ref="B63:C63"/>
    <mergeCell ref="B62:C62"/>
    <mergeCell ref="B61:C61"/>
    <mergeCell ref="B60:C60"/>
    <mergeCell ref="B59:C59"/>
    <mergeCell ref="B58:C58"/>
    <mergeCell ref="B56:C56"/>
    <mergeCell ref="B55:C55"/>
    <mergeCell ref="B54:C54"/>
    <mergeCell ref="B57:C57"/>
    <mergeCell ref="B28:C28"/>
    <mergeCell ref="B29:C29"/>
    <mergeCell ref="B30:C30"/>
    <mergeCell ref="B45:C45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M12:P12"/>
    <mergeCell ref="AN67:AR67"/>
    <mergeCell ref="AM66:AR66"/>
    <mergeCell ref="E8:R8"/>
    <mergeCell ref="F70:K70"/>
    <mergeCell ref="P70:R71"/>
    <mergeCell ref="AC12:AC14"/>
    <mergeCell ref="AD12:AD14"/>
    <mergeCell ref="AE12:AF14"/>
    <mergeCell ref="AG12:AH14"/>
    <mergeCell ref="AI12:AI14"/>
    <mergeCell ref="AC11:AD11"/>
    <mergeCell ref="Q13:Q14"/>
    <mergeCell ref="R13:R14"/>
    <mergeCell ref="M10:R10"/>
    <mergeCell ref="D13:D14"/>
    <mergeCell ref="AL12:AL14"/>
    <mergeCell ref="B70:D71"/>
    <mergeCell ref="B17:C17"/>
    <mergeCell ref="B18:C18"/>
    <mergeCell ref="C67:D67"/>
    <mergeCell ref="C66:E66"/>
    <mergeCell ref="AJ12:AJ14"/>
    <mergeCell ref="AK12:AK14"/>
    <mergeCell ref="O13:O14"/>
    <mergeCell ref="P13:P14"/>
    <mergeCell ref="L13:L14"/>
    <mergeCell ref="B24:C24"/>
    <mergeCell ref="B25:C25"/>
    <mergeCell ref="B26:C26"/>
    <mergeCell ref="B27:C27"/>
    <mergeCell ref="B23:C23"/>
    <mergeCell ref="B19:C19"/>
    <mergeCell ref="B20:C20"/>
    <mergeCell ref="B21:C21"/>
    <mergeCell ref="B22:C22"/>
    <mergeCell ref="B15:C15"/>
    <mergeCell ref="B16:C16"/>
    <mergeCell ref="M13:M14"/>
    <mergeCell ref="A13:A14"/>
    <mergeCell ref="N13:N14"/>
    <mergeCell ref="AH1:AL2"/>
    <mergeCell ref="AB1:AF1"/>
    <mergeCell ref="AJ6:AL6"/>
    <mergeCell ref="AJ5:AL5"/>
    <mergeCell ref="AD3:AF3"/>
    <mergeCell ref="AB2:AC2"/>
    <mergeCell ref="AD2:AF2"/>
    <mergeCell ref="B3:D3"/>
    <mergeCell ref="B4:D4"/>
    <mergeCell ref="B7:D7"/>
    <mergeCell ref="E7:F7"/>
    <mergeCell ref="E3:F3"/>
    <mergeCell ref="E5:F5"/>
    <mergeCell ref="E4:R4"/>
    <mergeCell ref="B8:D8"/>
    <mergeCell ref="E13:E14"/>
    <mergeCell ref="F13:F14"/>
    <mergeCell ref="B10:L10"/>
    <mergeCell ref="B12:F12"/>
    <mergeCell ref="G12:L12"/>
    <mergeCell ref="G13:K13"/>
    <mergeCell ref="B13:C14"/>
  </mergeCells>
  <phoneticPr fontId="2" type="noConversion"/>
  <dataValidations count="1">
    <dataValidation type="list" allowBlank="1" showInputMessage="1" showErrorMessage="1" sqref="G16:K65" xr:uid="{00000000-0002-0000-0700-000000000000}">
      <formula1>$M$71:$M$72</formula1>
    </dataValidation>
  </dataValidations>
  <printOptions horizontalCentered="1"/>
  <pageMargins left="0.75" right="0.75" top="0.19685039370078741" bottom="0.39370078740157483" header="0" footer="0"/>
  <pageSetup paperSize="9" scale="90" orientation="landscape" r:id="rId1"/>
  <headerFooter alignWithMargins="0">
    <oddFooter>&amp;C&amp;D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15">
    <pageSetUpPr autoPageBreaks="0" fitToPage="1"/>
  </sheetPr>
  <dimension ref="B1:AR1018"/>
  <sheetViews>
    <sheetView showGridLines="0" showRowColHeaders="0" showZeros="0" workbookViewId="0">
      <selection activeCell="I23" sqref="I23"/>
    </sheetView>
  </sheetViews>
  <sheetFormatPr defaultColWidth="9.140625" defaultRowHeight="12.75" x14ac:dyDescent="0.2"/>
  <cols>
    <col min="1" max="1" width="1.7109375" style="9" customWidth="1"/>
    <col min="2" max="2" width="13.7109375" style="9" customWidth="1"/>
    <col min="3" max="4" width="11.140625" style="9" customWidth="1"/>
    <col min="5" max="5" width="18" style="9" customWidth="1"/>
    <col min="6" max="6" width="0.7109375" style="9" hidden="1" customWidth="1"/>
    <col min="7" max="7" width="1.28515625" style="9" hidden="1" customWidth="1"/>
    <col min="8" max="9" width="11.140625" style="9" customWidth="1"/>
    <col min="10" max="10" width="15.5703125" style="9" customWidth="1"/>
    <col min="11" max="11" width="15.42578125" style="9" customWidth="1"/>
    <col min="12" max="12" width="0.140625" style="9" customWidth="1"/>
    <col min="13" max="19" width="9.140625" style="9"/>
    <col min="20" max="20" width="20.140625" style="9" bestFit="1" customWidth="1"/>
    <col min="21" max="21" width="13.28515625" style="9" bestFit="1" customWidth="1"/>
    <col min="22" max="22" width="14.5703125" style="9" bestFit="1" customWidth="1"/>
    <col min="23" max="23" width="13.28515625" style="9" bestFit="1" customWidth="1"/>
    <col min="24" max="25" width="9.140625" style="9"/>
    <col min="26" max="26" width="15.5703125" style="9" customWidth="1"/>
    <col min="27" max="27" width="0.140625" style="9" hidden="1" customWidth="1"/>
    <col min="28" max="33" width="9.140625" style="9" hidden="1" customWidth="1"/>
    <col min="34" max="34" width="4.140625" style="9" hidden="1" customWidth="1"/>
    <col min="35" max="35" width="7.42578125" style="9" hidden="1" customWidth="1"/>
    <col min="36" max="36" width="17.85546875" style="9" hidden="1" customWidth="1"/>
    <col min="37" max="37" width="35.5703125" style="9" hidden="1" customWidth="1"/>
    <col min="38" max="38" width="56" style="9" hidden="1" customWidth="1"/>
    <col min="39" max="39" width="53.7109375" style="9" hidden="1" customWidth="1"/>
    <col min="40" max="44" width="9.140625" style="9" hidden="1" customWidth="1"/>
    <col min="45" max="16384" width="9.140625" style="9"/>
  </cols>
  <sheetData>
    <row r="1" spans="2:38" s="32" customFormat="1" ht="51" customHeight="1" x14ac:dyDescent="0.25">
      <c r="B1" s="433" t="str">
        <f>"LETNO OBVESTILO
O OCENJEVANJU JAVNE/GA  USLUŽBENKE/CA
ZA DOLOČITEV DELA PLAČE ZA REDNO DELOVNO USPEŠNOST ZA LETO " &amp; 'OSNOVNA PLAČA'!D5</f>
        <v>LETNO OBVESTILO
O OCENJEVANJU JAVNE/GA  USLUŽBENKE/CA
ZA DOLOČITEV DELA PLAČE ZA REDNO DELOVNO USPEŠNOST ZA LETO 2024</v>
      </c>
      <c r="C1" s="433"/>
      <c r="D1" s="433"/>
      <c r="E1" s="433"/>
      <c r="F1" s="433"/>
      <c r="G1" s="433"/>
      <c r="H1" s="433"/>
      <c r="I1" s="433"/>
      <c r="J1" s="433"/>
      <c r="K1" s="433"/>
    </row>
    <row r="2" spans="2:38" s="32" customFormat="1" ht="20.100000000000001" customHeight="1" thickBot="1" x14ac:dyDescent="0.25"/>
    <row r="3" spans="2:38" s="32" customFormat="1" ht="90.75" customHeight="1" x14ac:dyDescent="0.2">
      <c r="B3" s="384" t="str">
        <f>'OSNOVNA PLAČA'!B8</f>
        <v>Priimek in ime</v>
      </c>
      <c r="C3" s="447"/>
      <c r="D3" s="447"/>
      <c r="E3" s="447"/>
      <c r="F3" s="447"/>
      <c r="G3" s="448"/>
      <c r="H3" s="436" t="str">
        <f>'OSNOVNA PLAČA'!C8</f>
        <v>Tarifni razred</v>
      </c>
      <c r="I3" s="436" t="str">
        <f>'OSNOVNA PLAČA'!D8</f>
        <v>Plačni razred</v>
      </c>
      <c r="J3" s="59" t="str">
        <f>"OSNOVNA PLAČA 
december "&amp;'OSNOVNA PLAČA'!D5-1&amp;
" (2. odst. 28. člena KPJS)"</f>
        <v>OSNOVNA PLAČA 
december 2023 (2. odst. 28. člena KPJS)</v>
      </c>
      <c r="K3" s="276" t="str">
        <f>"Skupno izplačilo redne delovne uspešnosti za leto " &amp; 'OSNOVNA PLAČA'!D5</f>
        <v>Skupno izplačilo redne delovne uspešnosti za leto 2024</v>
      </c>
    </row>
    <row r="4" spans="2:38" s="32" customFormat="1" ht="13.5" thickBot="1" x14ac:dyDescent="0.25">
      <c r="B4" s="449"/>
      <c r="C4" s="450"/>
      <c r="D4" s="450"/>
      <c r="E4" s="450"/>
      <c r="F4" s="450"/>
      <c r="G4" s="451"/>
      <c r="H4" s="437"/>
      <c r="I4" s="437"/>
      <c r="J4" s="62" t="s">
        <v>82</v>
      </c>
      <c r="K4" s="63" t="s">
        <v>82</v>
      </c>
      <c r="V4" s="64"/>
      <c r="W4" s="64"/>
      <c r="X4" s="64"/>
      <c r="Y4" s="64"/>
      <c r="Z4" s="64"/>
    </row>
    <row r="5" spans="2:38" s="6" customFormat="1" ht="5.0999999999999996" customHeight="1" x14ac:dyDescent="0.2">
      <c r="B5" s="216"/>
      <c r="C5" s="217"/>
      <c r="D5" s="217"/>
      <c r="E5" s="217"/>
      <c r="F5" s="218"/>
      <c r="G5" s="219"/>
      <c r="H5" s="66"/>
      <c r="I5" s="66"/>
      <c r="J5" s="442">
        <f>VLOOKUP(VALUE(LEFT($C$6,3)),'OSNOVNA PLAČA'!$A$10:$E$59,5,FALSE)</f>
        <v>2500</v>
      </c>
      <c r="K5" s="67"/>
      <c r="L5" s="33"/>
      <c r="M5" s="33"/>
      <c r="N5" s="33"/>
      <c r="O5" s="33"/>
      <c r="P5" s="33"/>
      <c r="Q5" s="33"/>
      <c r="R5" s="33"/>
      <c r="S5" s="33"/>
      <c r="T5" s="33"/>
      <c r="U5" s="33"/>
      <c r="V5" s="64"/>
      <c r="W5" s="64"/>
      <c r="X5" s="64"/>
      <c r="Y5" s="64"/>
      <c r="Z5" s="64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</row>
    <row r="6" spans="2:38" s="6" customFormat="1" ht="17.25" customHeight="1" x14ac:dyDescent="0.2">
      <c r="B6" s="270" t="str">
        <f>B3</f>
        <v>Priimek in ime</v>
      </c>
      <c r="C6" s="441" t="s">
        <v>217</v>
      </c>
      <c r="D6" s="441"/>
      <c r="E6" s="441"/>
      <c r="F6" s="441"/>
      <c r="G6" s="220"/>
      <c r="H6" s="54" t="str">
        <f>VLOOKUP(VALUE(LEFT($C$6,3)),'OSNOVNA PLAČA'!$A$10:$E$59,3,FALSE)</f>
        <v>VIII</v>
      </c>
      <c r="I6" s="54">
        <f>VLOOKUP(VALUE(LEFT($C$6,3)),'OSNOVNA PLAČA'!$A$10:$E$59,4,FALSE)</f>
        <v>48</v>
      </c>
      <c r="J6" s="443"/>
      <c r="K6" s="232">
        <f ca="1">SUM(K12:K23)</f>
        <v>122.94999999999999</v>
      </c>
      <c r="L6" s="33"/>
      <c r="M6" s="33"/>
      <c r="N6" s="33"/>
      <c r="O6" s="33"/>
      <c r="P6" s="33"/>
      <c r="Q6" s="33"/>
      <c r="R6" s="33"/>
      <c r="S6" s="33"/>
      <c r="T6" s="33"/>
      <c r="U6" s="33"/>
      <c r="V6" s="68"/>
      <c r="W6" s="68"/>
      <c r="X6" s="68"/>
      <c r="Y6" s="68"/>
      <c r="Z6" s="68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</row>
    <row r="7" spans="2:38" s="6" customFormat="1" ht="5.0999999999999996" customHeight="1" thickBot="1" x14ac:dyDescent="0.25">
      <c r="B7" s="221"/>
      <c r="C7" s="222"/>
      <c r="D7" s="222"/>
      <c r="E7" s="222"/>
      <c r="F7" s="222"/>
      <c r="G7" s="223"/>
      <c r="H7" s="215"/>
      <c r="I7" s="215"/>
      <c r="J7" s="444"/>
      <c r="K7" s="69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</row>
    <row r="8" spans="2:38" s="32" customFormat="1" ht="20.100000000000001" customHeight="1" thickBot="1" x14ac:dyDescent="0.25"/>
    <row r="9" spans="2:38" s="32" customFormat="1" ht="28.5" customHeight="1" x14ac:dyDescent="0.2">
      <c r="B9" s="434" t="s">
        <v>51</v>
      </c>
      <c r="C9" s="445" t="s">
        <v>52</v>
      </c>
      <c r="D9" s="445"/>
      <c r="E9" s="445"/>
      <c r="F9" s="445"/>
      <c r="G9" s="445"/>
      <c r="H9" s="445"/>
      <c r="I9" s="445"/>
      <c r="J9" s="436" t="s">
        <v>53</v>
      </c>
      <c r="K9" s="439" t="s">
        <v>54</v>
      </c>
      <c r="L9" s="70"/>
    </row>
    <row r="10" spans="2:38" s="32" customFormat="1" ht="36" customHeight="1" x14ac:dyDescent="0.2">
      <c r="B10" s="435"/>
      <c r="C10" s="446" t="s">
        <v>55</v>
      </c>
      <c r="D10" s="446" t="s">
        <v>56</v>
      </c>
      <c r="E10" s="446" t="s">
        <v>57</v>
      </c>
      <c r="F10" s="446"/>
      <c r="G10" s="446"/>
      <c r="H10" s="446" t="s">
        <v>58</v>
      </c>
      <c r="I10" s="446" t="s">
        <v>59</v>
      </c>
      <c r="J10" s="438"/>
      <c r="K10" s="440"/>
      <c r="L10" s="70"/>
      <c r="AA10" s="32">
        <f>'OSNOVNA PLAČA'!A10</f>
        <v>1</v>
      </c>
      <c r="AB10" s="32" t="str">
        <f>'OSNOVNA PLAČA'!B10</f>
        <v>A1</v>
      </c>
      <c r="AC10" s="32" t="str">
        <f>IF(LEN('OSNOVNA PLAČA'!B10)&gt;0,CONCATENATE(TEXT('OSNOVNA PLAČA'!A10,0),"  ",   'OSNOVNA PLAČA'!B10),"")</f>
        <v>1  A1</v>
      </c>
      <c r="AE10" s="32">
        <v>1</v>
      </c>
      <c r="AF10" s="32" t="s">
        <v>192</v>
      </c>
      <c r="AH10">
        <v>1</v>
      </c>
      <c r="AI10" t="s">
        <v>216</v>
      </c>
    </row>
    <row r="11" spans="2:38" s="32" customFormat="1" ht="12.75" customHeight="1" x14ac:dyDescent="0.2">
      <c r="B11" s="435"/>
      <c r="C11" s="446"/>
      <c r="D11" s="446"/>
      <c r="E11" s="446"/>
      <c r="F11" s="446"/>
      <c r="G11" s="446"/>
      <c r="H11" s="446"/>
      <c r="I11" s="446"/>
      <c r="J11" s="438"/>
      <c r="K11" s="231" t="str">
        <f>+K4</f>
        <v>€</v>
      </c>
      <c r="AA11" s="32">
        <f>'OSNOVNA PLAČA'!A11</f>
        <v>2</v>
      </c>
      <c r="AB11" s="32" t="str">
        <f>'OSNOVNA PLAČA'!B11</f>
        <v>A2</v>
      </c>
      <c r="AC11" s="32" t="str">
        <f>IF(LEN('OSNOVNA PLAČA'!B11)&gt;0,CONCATENATE(TEXT('OSNOVNA PLAČA'!A11,0),"  ",   'OSNOVNA PLAČA'!B11),"")</f>
        <v>2  A2</v>
      </c>
      <c r="AE11" s="32">
        <v>2</v>
      </c>
      <c r="AF11" s="32" t="s">
        <v>193</v>
      </c>
      <c r="AH11">
        <v>2</v>
      </c>
      <c r="AI11" t="s">
        <v>194</v>
      </c>
    </row>
    <row r="12" spans="2:38" s="33" customFormat="1" ht="20.100000000000001" customHeight="1" x14ac:dyDescent="0.2">
      <c r="B12" s="206">
        <v>1</v>
      </c>
      <c r="C12" s="54">
        <f>VLOOKUP(VALUE(LEFT($C$6,3)),'1'!$A$16:$R$65,7,FALSE)</f>
        <v>0</v>
      </c>
      <c r="D12" s="54">
        <f>VLOOKUP(VALUE(LEFT($C$6,3)),'1'!$A$16:$R$65,8,FALSE)</f>
        <v>1</v>
      </c>
      <c r="E12" s="54">
        <f>VLOOKUP(VALUE(LEFT($C$6,3)),'1'!$A$16:$R$65,9,FALSE)</f>
        <v>0</v>
      </c>
      <c r="F12" s="54"/>
      <c r="G12" s="54"/>
      <c r="H12" s="54">
        <f>VLOOKUP(VALUE(LEFT($C$6,3)),'1'!$A$16:$R$65,10,FALSE)</f>
        <v>1</v>
      </c>
      <c r="I12" s="54">
        <f>VLOOKUP(VALUE(LEFT($C$6,3)),'1'!$A$16:$R$65,11,FALSE)</f>
        <v>0</v>
      </c>
      <c r="J12" s="54">
        <f>SUM(C12:I12)</f>
        <v>2</v>
      </c>
      <c r="K12" s="237">
        <f ca="1">ROUND(VLOOKUP(VALUE(LEFT($C$6,3)),'1'!$A$16:$R$65,17,FALSE),2)</f>
        <v>0</v>
      </c>
      <c r="N12" s="237"/>
      <c r="AA12" s="32">
        <f>'OSNOVNA PLAČA'!A12</f>
        <v>3</v>
      </c>
      <c r="AB12" s="32" t="str">
        <f>'OSNOVNA PLAČA'!B12</f>
        <v>A3</v>
      </c>
      <c r="AC12" s="32" t="str">
        <f>IF(LEN('OSNOVNA PLAČA'!B12)&gt;0,CONCATENATE(TEXT('OSNOVNA PLAČA'!A12,0),"  ",   'OSNOVNA PLAČA'!B12),"")</f>
        <v>3  A3</v>
      </c>
      <c r="AE12" s="33">
        <v>3</v>
      </c>
      <c r="AF12" s="32" t="s">
        <v>65</v>
      </c>
      <c r="AH12">
        <v>3</v>
      </c>
      <c r="AI12" t="s">
        <v>195</v>
      </c>
    </row>
    <row r="13" spans="2:38" s="33" customFormat="1" ht="20.100000000000001" customHeight="1" x14ac:dyDescent="0.2">
      <c r="B13" s="206">
        <v>2</v>
      </c>
      <c r="C13" s="54">
        <f>VLOOKUP(VALUE(LEFT($C$6,3)),'2'!$A$16:$R$65,7,FALSE)</f>
        <v>0</v>
      </c>
      <c r="D13" s="54">
        <f>VLOOKUP(VALUE(LEFT($C$6,3)),'2'!$A$16:$R$65,8,FALSE)</f>
        <v>0</v>
      </c>
      <c r="E13" s="54">
        <f>VLOOKUP(VALUE(LEFT($C$6,3)),'2'!$A$16:$R$65,9,FALSE)</f>
        <v>0</v>
      </c>
      <c r="F13" s="54"/>
      <c r="G13" s="54"/>
      <c r="H13" s="54">
        <f>VLOOKUP(VALUE(LEFT($C$6,3)),'2'!$A$16:$R$65,10,FALSE)</f>
        <v>0</v>
      </c>
      <c r="I13" s="54">
        <f>VLOOKUP(VALUE(LEFT($C$6,3)),'2'!$A$16:$R$65,11,FALSE)</f>
        <v>0</v>
      </c>
      <c r="J13" s="54">
        <f t="shared" ref="J13:J22" si="0">SUM(C13:I13)</f>
        <v>0</v>
      </c>
      <c r="K13" s="237">
        <f ca="1">ROUND(VLOOKUP(VALUE(LEFT($C$6,3)),'2'!$A$16:$R$65,17,FALSE),2)</f>
        <v>0</v>
      </c>
      <c r="AA13" s="32">
        <f>'OSNOVNA PLAČA'!A13</f>
        <v>4</v>
      </c>
      <c r="AB13" s="32" t="str">
        <f>'OSNOVNA PLAČA'!B13</f>
        <v>A4</v>
      </c>
      <c r="AC13" s="32" t="str">
        <f>IF(LEN('OSNOVNA PLAČA'!B13)&gt;0,CONCATENATE(TEXT('OSNOVNA PLAČA'!A13,0),"  ",   'OSNOVNA PLAČA'!B13),"")</f>
        <v>4  A4</v>
      </c>
      <c r="AE13" s="32">
        <v>4</v>
      </c>
      <c r="AF13" s="32" t="s">
        <v>66</v>
      </c>
      <c r="AH13">
        <v>4</v>
      </c>
      <c r="AI13" t="s">
        <v>195</v>
      </c>
    </row>
    <row r="14" spans="2:38" s="33" customFormat="1" ht="20.100000000000001" customHeight="1" x14ac:dyDescent="0.2">
      <c r="B14" s="206">
        <v>3</v>
      </c>
      <c r="C14" s="54">
        <f>VLOOKUP(VALUE(LEFT($C$6,3)),'3'!$A$16:$R$65,7,FALSE)</f>
        <v>0</v>
      </c>
      <c r="D14" s="54">
        <f>VLOOKUP(VALUE(LEFT($C$6,3)),'3'!$A$16:$R$65,8,FALSE)</f>
        <v>0</v>
      </c>
      <c r="E14" s="54">
        <f>VLOOKUP(VALUE(LEFT($C$6,3)),'3'!$A$16:$R$65,9,FALSE)</f>
        <v>0</v>
      </c>
      <c r="F14" s="54"/>
      <c r="G14" s="54"/>
      <c r="H14" s="54">
        <f>VLOOKUP(VALUE(LEFT($C$6,3)),'3'!$A$16:$R$65,10,FALSE)</f>
        <v>0</v>
      </c>
      <c r="I14" s="54">
        <f>VLOOKUP(VALUE(LEFT($C$6,3)),'3'!$A$16:$R$65,11,FALSE)</f>
        <v>0</v>
      </c>
      <c r="J14" s="54">
        <f t="shared" si="0"/>
        <v>0</v>
      </c>
      <c r="K14" s="237">
        <f ca="1">ROUND(VLOOKUP(VALUE(LEFT($C$6,3)),'3'!$A$16:$R$65,17,FALSE),2)</f>
        <v>0</v>
      </c>
      <c r="AA14" s="32">
        <f>'OSNOVNA PLAČA'!A14</f>
        <v>5</v>
      </c>
      <c r="AB14" s="32" t="str">
        <f>'OSNOVNA PLAČA'!B14</f>
        <v>A5</v>
      </c>
      <c r="AC14" s="32" t="str">
        <f>IF(LEN('OSNOVNA PLAČA'!B14)&gt;0,CONCATENATE(TEXT('OSNOVNA PLAČA'!A14,0),"  ",   'OSNOVNA PLAČA'!B14),"")</f>
        <v>5  A5</v>
      </c>
      <c r="AE14" s="32">
        <v>5</v>
      </c>
      <c r="AF14" s="32" t="s">
        <v>67</v>
      </c>
      <c r="AH14">
        <v>5</v>
      </c>
      <c r="AI14" t="s">
        <v>196</v>
      </c>
    </row>
    <row r="15" spans="2:38" s="33" customFormat="1" ht="20.100000000000001" customHeight="1" x14ac:dyDescent="0.2">
      <c r="B15" s="206">
        <v>4</v>
      </c>
      <c r="C15" s="54">
        <f>VLOOKUP(VALUE(LEFT($C$6,3)),'4'!$A$16:$R$65,7,FALSE)</f>
        <v>0</v>
      </c>
      <c r="D15" s="54">
        <f>VLOOKUP(VALUE(LEFT($C$6,3)),'4'!$A$16:$R$65,8,FALSE)</f>
        <v>0</v>
      </c>
      <c r="E15" s="54">
        <f>VLOOKUP(VALUE(LEFT($C$6,3)),'4'!$A$16:$R$65,9,FALSE)</f>
        <v>0</v>
      </c>
      <c r="F15" s="54"/>
      <c r="G15" s="54"/>
      <c r="H15" s="54">
        <f>VLOOKUP(VALUE(LEFT($C$6,3)),'4'!$A$16:$R$65,10,FALSE)</f>
        <v>0</v>
      </c>
      <c r="I15" s="54">
        <f>VLOOKUP(VALUE(LEFT($C$6,3)),'4'!$A$16:$R$65,11,FALSE)</f>
        <v>0</v>
      </c>
      <c r="J15" s="54">
        <f t="shared" si="0"/>
        <v>0</v>
      </c>
      <c r="K15" s="237">
        <f ca="1">ROUND(VLOOKUP(VALUE(LEFT($C$6,3)),'4'!$A$16:$R$65,17,FALSE),2)</f>
        <v>0</v>
      </c>
      <c r="AA15" s="32">
        <f>'OSNOVNA PLAČA'!A15</f>
        <v>6</v>
      </c>
      <c r="AB15" s="32" t="str">
        <f>'OSNOVNA PLAČA'!B15</f>
        <v>A6</v>
      </c>
      <c r="AC15" s="32" t="str">
        <f>IF(LEN('OSNOVNA PLAČA'!B15)&gt;0,CONCATENATE(TEXT('OSNOVNA PLAČA'!A15,0),"  ",   'OSNOVNA PLAČA'!B15),"")</f>
        <v>6  A6</v>
      </c>
      <c r="AE15" s="33">
        <v>6</v>
      </c>
      <c r="AF15" s="32" t="s">
        <v>68</v>
      </c>
    </row>
    <row r="16" spans="2:38" s="33" customFormat="1" ht="20.100000000000001" customHeight="1" x14ac:dyDescent="0.2">
      <c r="B16" s="206">
        <v>5</v>
      </c>
      <c r="C16" s="54">
        <f>VLOOKUP(VALUE(LEFT($C$6,3)),'5'!$A$16:$R$65,7,FALSE)</f>
        <v>0</v>
      </c>
      <c r="D16" s="54">
        <f>VLOOKUP(VALUE(LEFT($C$6,3)),'5'!$A$16:$R$65,8,FALSE)</f>
        <v>0</v>
      </c>
      <c r="E16" s="54">
        <f>VLOOKUP(VALUE(LEFT($C$6,3)),'5'!$A$16:$R$65,9,FALSE)</f>
        <v>0</v>
      </c>
      <c r="F16" s="54"/>
      <c r="G16" s="54"/>
      <c r="H16" s="54">
        <f>VLOOKUP(VALUE(LEFT($C$6,3)),'5'!$A$16:$R$65,10,FALSE)</f>
        <v>0</v>
      </c>
      <c r="I16" s="54">
        <f>VLOOKUP(VALUE(LEFT($C$6,3)),'5'!$A$16:$R$65,11,FALSE)</f>
        <v>0</v>
      </c>
      <c r="J16" s="54">
        <f t="shared" si="0"/>
        <v>0</v>
      </c>
      <c r="K16" s="237">
        <f ca="1">ROUND(VLOOKUP(VALUE(LEFT($C$6,3)),'5'!$A$16:$R$65,17,FALSE),2)</f>
        <v>0</v>
      </c>
      <c r="AA16" s="32">
        <f>'OSNOVNA PLAČA'!A16</f>
        <v>7</v>
      </c>
      <c r="AB16" s="32" t="str">
        <f>'OSNOVNA PLAČA'!B16</f>
        <v>A7</v>
      </c>
      <c r="AC16" s="32" t="str">
        <f>IF(LEN('OSNOVNA PLAČA'!B16)&gt;0,CONCATENATE(TEXT('OSNOVNA PLAČA'!A16,0),"  ",   'OSNOVNA PLAČA'!B16),"")</f>
        <v>7  A7</v>
      </c>
      <c r="AE16" s="32">
        <v>7</v>
      </c>
      <c r="AF16" s="32" t="s">
        <v>69</v>
      </c>
    </row>
    <row r="17" spans="2:43" s="33" customFormat="1" ht="20.100000000000001" customHeight="1" x14ac:dyDescent="0.2">
      <c r="B17" s="206">
        <v>6</v>
      </c>
      <c r="C17" s="54">
        <f>VLOOKUP(VALUE(LEFT($C$6,3)),'6'!$A$16:$R$65,7,FALSE)</f>
        <v>1</v>
      </c>
      <c r="D17" s="54">
        <f>VLOOKUP(VALUE(LEFT($C$6,3)),'6'!$A$16:$R$65,8,FALSE)</f>
        <v>0</v>
      </c>
      <c r="E17" s="54">
        <f>VLOOKUP(VALUE(LEFT($C$6,3)),'6'!$A$16:$R$65,9,FALSE)</f>
        <v>0</v>
      </c>
      <c r="F17" s="54"/>
      <c r="G17" s="54"/>
      <c r="H17" s="54">
        <f>VLOOKUP(VALUE(LEFT($C$6,3)),'6'!$A$16:$R$65,10,FALSE)</f>
        <v>0</v>
      </c>
      <c r="I17" s="54">
        <f>VLOOKUP(VALUE(LEFT($C$6,3)),'6'!$A$16:$R$65,11,FALSE)</f>
        <v>1</v>
      </c>
      <c r="J17" s="54">
        <f t="shared" si="0"/>
        <v>2</v>
      </c>
      <c r="K17" s="237">
        <f ca="1">ROUND(VLOOKUP(VALUE(LEFT($C$6,3)),'6'!$A$16:$R$65,17,FALSE),2)</f>
        <v>0</v>
      </c>
      <c r="AA17" s="32">
        <f>'OSNOVNA PLAČA'!A17</f>
        <v>8</v>
      </c>
      <c r="AB17" s="32" t="str">
        <f>'OSNOVNA PLAČA'!B17</f>
        <v>A8</v>
      </c>
      <c r="AC17" s="32" t="str">
        <f>IF(LEN('OSNOVNA PLAČA'!B17)&gt;0,CONCATENATE(TEXT('OSNOVNA PLAČA'!A17,0),"  ",   'OSNOVNA PLAČA'!B17),"")</f>
        <v>8  A8</v>
      </c>
      <c r="AE17" s="32">
        <v>8</v>
      </c>
      <c r="AF17" s="32" t="s">
        <v>70</v>
      </c>
    </row>
    <row r="18" spans="2:43" s="33" customFormat="1" ht="20.100000000000001" customHeight="1" x14ac:dyDescent="0.2">
      <c r="B18" s="206">
        <v>7</v>
      </c>
      <c r="C18" s="54">
        <f>VLOOKUP(VALUE(LEFT($C$6,3)),'7'!$A$16:$R$65,7,FALSE)</f>
        <v>0</v>
      </c>
      <c r="D18" s="54">
        <f>VLOOKUP(VALUE(LEFT($C$6,3)),'7'!$A$16:$R$65,8,FALSE)</f>
        <v>1</v>
      </c>
      <c r="E18" s="54">
        <f>VLOOKUP(VALUE(LEFT($C$6,3)),'7'!$A$16:$R$65,9,FALSE)</f>
        <v>0</v>
      </c>
      <c r="F18" s="54"/>
      <c r="G18" s="54"/>
      <c r="H18" s="54">
        <f>VLOOKUP(VALUE(LEFT($C$6,3)),'7'!$A$16:$R$65,10,FALSE)</f>
        <v>0</v>
      </c>
      <c r="I18" s="54">
        <f>VLOOKUP(VALUE(LEFT($C$6,3)),'7'!$A$16:$R$65,11,FALSE)</f>
        <v>0</v>
      </c>
      <c r="J18" s="54">
        <f>SUM(C18:I18)</f>
        <v>1</v>
      </c>
      <c r="K18" s="237">
        <f ca="1">ROUND(VLOOKUP(VALUE(LEFT($C$6,3)),'7'!$A$16:$R$65,17,FALSE),2)</f>
        <v>0</v>
      </c>
      <c r="AA18" s="32">
        <f>'OSNOVNA PLAČA'!A18</f>
        <v>9</v>
      </c>
      <c r="AB18" s="32" t="str">
        <f>'OSNOVNA PLAČA'!B18</f>
        <v>A9</v>
      </c>
      <c r="AC18" s="32" t="str">
        <f>IF(LEN('OSNOVNA PLAČA'!B18)&gt;0,CONCATENATE(TEXT('OSNOVNA PLAČA'!A18,0),"  ",   'OSNOVNA PLAČA'!B18),"")</f>
        <v>9  A9</v>
      </c>
      <c r="AE18" s="33">
        <v>9</v>
      </c>
      <c r="AF18" s="32" t="s">
        <v>71</v>
      </c>
    </row>
    <row r="19" spans="2:43" s="33" customFormat="1" ht="20.100000000000001" customHeight="1" x14ac:dyDescent="0.2">
      <c r="B19" s="206">
        <v>8</v>
      </c>
      <c r="C19" s="54">
        <f>VLOOKUP(VALUE(LEFT($C$6,3)),'8'!$A$16:$R$65,7,FALSE)</f>
        <v>0</v>
      </c>
      <c r="D19" s="54">
        <f>VLOOKUP(VALUE(LEFT($C$6,3)),'8'!$A$16:$R$65,8,FALSE)</f>
        <v>0</v>
      </c>
      <c r="E19" s="54">
        <f>VLOOKUP(VALUE(LEFT($C$6,3)),'8'!$A$16:$R$65,9,FALSE)</f>
        <v>0</v>
      </c>
      <c r="F19" s="54"/>
      <c r="G19" s="54"/>
      <c r="H19" s="54">
        <f>VLOOKUP(VALUE(LEFT($C$6,3)),'8'!$A$16:$R$65,10,FALSE)</f>
        <v>0</v>
      </c>
      <c r="I19" s="54">
        <f>VLOOKUP(VALUE(LEFT($C$6,3)),'8'!$A$16:$R$65,11,FALSE)</f>
        <v>0</v>
      </c>
      <c r="J19" s="54">
        <f t="shared" si="0"/>
        <v>0</v>
      </c>
      <c r="K19" s="237">
        <f ca="1">ROUND(VLOOKUP(VALUE(LEFT($C$6,3)),'8'!$A$16:$R$65,17,FALSE),2)</f>
        <v>0</v>
      </c>
      <c r="AA19" s="32">
        <f>'OSNOVNA PLAČA'!A19</f>
        <v>10</v>
      </c>
      <c r="AB19" s="32" t="str">
        <f>'OSNOVNA PLAČA'!B19</f>
        <v>A10</v>
      </c>
      <c r="AC19" s="32" t="str">
        <f>IF(LEN('OSNOVNA PLAČA'!B19)&gt;0,CONCATENATE(TEXT('OSNOVNA PLAČA'!A19,0),"  ",   'OSNOVNA PLAČA'!B19),"")</f>
        <v>10  A10</v>
      </c>
      <c r="AE19" s="32">
        <v>10</v>
      </c>
      <c r="AF19" s="32" t="s">
        <v>72</v>
      </c>
    </row>
    <row r="20" spans="2:43" s="33" customFormat="1" ht="20.100000000000001" customHeight="1" x14ac:dyDescent="0.2">
      <c r="B20" s="206">
        <v>9</v>
      </c>
      <c r="C20" s="54">
        <f>VLOOKUP(VALUE(LEFT($C$6,3)),'9'!$A$16:$R$65,7,FALSE)</f>
        <v>1</v>
      </c>
      <c r="D20" s="54">
        <f>VLOOKUP(VALUE(LEFT($C$6,3)),'9'!$A$16:$R$65,8,FALSE)</f>
        <v>1</v>
      </c>
      <c r="E20" s="54">
        <f>VLOOKUP(VALUE(LEFT($C$6,3)),'9'!$A$16:$R$65,9,FALSE)</f>
        <v>1</v>
      </c>
      <c r="F20" s="54"/>
      <c r="G20" s="54"/>
      <c r="H20" s="54">
        <f>VLOOKUP(VALUE(LEFT($C$6,3)),'9'!$A$16:$R$65,10,FALSE)</f>
        <v>1</v>
      </c>
      <c r="I20" s="54">
        <f>VLOOKUP(VALUE(LEFT($C$6,3)),'9'!$A$16:$R$65,11,FALSE)</f>
        <v>0</v>
      </c>
      <c r="J20" s="54">
        <f t="shared" si="0"/>
        <v>4</v>
      </c>
      <c r="K20" s="237">
        <f ca="1">ROUND(VLOOKUP(VALUE(LEFT($C$6,3)),'9'!$A$16:$R$65,16,FALSE),2)</f>
        <v>66.55</v>
      </c>
      <c r="AA20" s="32">
        <f>'OSNOVNA PLAČA'!A20</f>
        <v>11</v>
      </c>
      <c r="AB20" s="32" t="str">
        <f>'OSNOVNA PLAČA'!B20</f>
        <v>A11</v>
      </c>
      <c r="AC20" s="32" t="str">
        <f>IF(LEN('OSNOVNA PLAČA'!B20)&gt;0,CONCATENATE(TEXT('OSNOVNA PLAČA'!A20,0),"  ",   'OSNOVNA PLAČA'!B20),"")</f>
        <v>11  A11</v>
      </c>
      <c r="AE20" s="32">
        <v>11</v>
      </c>
      <c r="AF20" s="32" t="s">
        <v>73</v>
      </c>
    </row>
    <row r="21" spans="2:43" s="33" customFormat="1" ht="20.100000000000001" customHeight="1" x14ac:dyDescent="0.2">
      <c r="B21" s="206">
        <v>10</v>
      </c>
      <c r="C21" s="54">
        <f>VLOOKUP(VALUE(LEFT($C$6,3)),'10'!$A$16:$R$65,7,FALSE)</f>
        <v>1</v>
      </c>
      <c r="D21" s="54">
        <f>VLOOKUP(VALUE(LEFT($C$6,3)),'10'!$A$16:$R$65,8,FALSE)</f>
        <v>0</v>
      </c>
      <c r="E21" s="54">
        <f>VLOOKUP(VALUE(LEFT($C$6,3)),'10'!$A$16:$R$65,9,FALSE)</f>
        <v>0</v>
      </c>
      <c r="F21" s="54"/>
      <c r="G21" s="54"/>
      <c r="H21" s="54">
        <f>VLOOKUP(VALUE(LEFT($C$6,3)),'10'!$A$16:$R$65,10,FALSE)</f>
        <v>0</v>
      </c>
      <c r="I21" s="54">
        <f>VLOOKUP(VALUE(LEFT($C$6,3)),'10'!$A$16:$R$65,11,FALSE)</f>
        <v>1</v>
      </c>
      <c r="J21" s="54">
        <f t="shared" si="0"/>
        <v>2</v>
      </c>
      <c r="K21" s="237">
        <f ca="1">ROUND(VLOOKUP(VALUE(LEFT($C$6,3)),'10'!$A$16:$R$65,17,FALSE),2)</f>
        <v>56.4</v>
      </c>
      <c r="AA21" s="32">
        <f>'OSNOVNA PLAČA'!A21</f>
        <v>12</v>
      </c>
      <c r="AB21" s="32" t="str">
        <f>'OSNOVNA PLAČA'!B21</f>
        <v>A12</v>
      </c>
      <c r="AC21" s="32" t="str">
        <f>IF(LEN('OSNOVNA PLAČA'!B21)&gt;0,CONCATENATE(TEXT('OSNOVNA PLAČA'!A21,0),"  ",   'OSNOVNA PLAČA'!B21),"")</f>
        <v>12  A12</v>
      </c>
      <c r="AE21" s="33">
        <v>12</v>
      </c>
      <c r="AF21" s="32" t="s">
        <v>74</v>
      </c>
    </row>
    <row r="22" spans="2:43" s="33" customFormat="1" ht="20.100000000000001" customHeight="1" x14ac:dyDescent="0.2">
      <c r="B22" s="206">
        <v>11</v>
      </c>
      <c r="C22" s="54">
        <f>VLOOKUP(VALUE(LEFT($C$6,3)),'11'!$A$16:$R$65,7,FALSE)</f>
        <v>0</v>
      </c>
      <c r="D22" s="54">
        <f>VLOOKUP(VALUE(LEFT($C$6,3)),'11'!$A$16:$R$65,8,FALSE)</f>
        <v>0</v>
      </c>
      <c r="E22" s="54">
        <f>VLOOKUP(VALUE(LEFT($C$6,3)),'11'!$A$16:$R$65,9,FALSE)</f>
        <v>0</v>
      </c>
      <c r="F22" s="54"/>
      <c r="G22" s="54"/>
      <c r="H22" s="54">
        <f>VLOOKUP(VALUE(LEFT($C$6,3)),'11'!$A$16:$R$65,10,FALSE)</f>
        <v>0</v>
      </c>
      <c r="I22" s="54">
        <f>VLOOKUP(VALUE(LEFT($C$6,3)),'11'!$A$16:$R$65,11,FALSE)</f>
        <v>0</v>
      </c>
      <c r="J22" s="54">
        <f t="shared" si="0"/>
        <v>0</v>
      </c>
      <c r="K22" s="237">
        <f ca="1">ROUND(VLOOKUP(VALUE(LEFT($C$6,3)),'11'!$A$16:$R$65,17,FALSE),2)</f>
        <v>0</v>
      </c>
      <c r="AA22" s="32">
        <f>'OSNOVNA PLAČA'!A22</f>
        <v>13</v>
      </c>
      <c r="AB22" s="32" t="str">
        <f>'OSNOVNA PLAČA'!B22</f>
        <v>A13</v>
      </c>
      <c r="AC22" s="32" t="str">
        <f>IF(LEN('OSNOVNA PLAČA'!B22)&gt;0,CONCATENATE(TEXT('OSNOVNA PLAČA'!A22,0),"  ",   'OSNOVNA PLAČA'!B22),"")</f>
        <v>13  A13</v>
      </c>
      <c r="AF22" s="32"/>
    </row>
    <row r="23" spans="2:43" s="33" customFormat="1" ht="20.100000000000001" customHeight="1" x14ac:dyDescent="0.2">
      <c r="B23" s="206">
        <v>12</v>
      </c>
      <c r="C23" s="54">
        <f>VLOOKUP(VALUE(LEFT($C$6,3)),'12'!$A$16:$R$65,7,FALSE)</f>
        <v>0</v>
      </c>
      <c r="D23" s="54">
        <f>VLOOKUP(VALUE(LEFT($C$6,3)),'12'!$A$16:$R$65,8,FALSE)</f>
        <v>0</v>
      </c>
      <c r="E23" s="54">
        <f>VLOOKUP(VALUE(LEFT($C$6,3)),'12'!$A$16:$R$65,9,FALSE)</f>
        <v>0</v>
      </c>
      <c r="F23" s="54"/>
      <c r="G23" s="54"/>
      <c r="H23" s="54">
        <f>VLOOKUP(VALUE(LEFT($C$6,3)),'12'!$A$16:$R$65,10,FALSE)</f>
        <v>0</v>
      </c>
      <c r="I23" s="54">
        <f>VLOOKUP(VALUE(LEFT($C$6,3)),'12'!$A$16:$R$65,11,FALSE)</f>
        <v>0</v>
      </c>
      <c r="J23" s="54">
        <f>SUM(C23:I23)</f>
        <v>0</v>
      </c>
      <c r="K23" s="237">
        <f ca="1">ROUND(VLOOKUP(VALUE(LEFT($C$6,3)),'12'!$A$16:$R$65,17,FALSE),2)</f>
        <v>0</v>
      </c>
      <c r="AA23" s="32">
        <f>'OSNOVNA PLAČA'!A23</f>
        <v>14</v>
      </c>
      <c r="AB23" s="32" t="str">
        <f>'OSNOVNA PLAČA'!B23</f>
        <v>A14</v>
      </c>
      <c r="AC23" s="32" t="str">
        <f>IF(LEN('OSNOVNA PLAČA'!B23)&gt;0,CONCATENATE(TEXT('OSNOVNA PLAČA'!A23,0),"  ",   'OSNOVNA PLAČA'!B23),"")</f>
        <v>14  A14</v>
      </c>
      <c r="AF23" s="32"/>
    </row>
    <row r="24" spans="2:43" s="32" customFormat="1" x14ac:dyDescent="0.2">
      <c r="Z24" s="33"/>
      <c r="AA24" s="32">
        <f>'OSNOVNA PLAČA'!A24</f>
        <v>15</v>
      </c>
      <c r="AB24" s="32" t="str">
        <f>'OSNOVNA PLAČA'!B24</f>
        <v>A15</v>
      </c>
      <c r="AC24" s="32" t="str">
        <f>IF(LEN('OSNOVNA PLAČA'!B24)&gt;0,CONCATENATE(TEXT('OSNOVNA PLAČA'!A24,0),"  ",   'OSNOVNA PLAČA'!B24),"")</f>
        <v>15  A15</v>
      </c>
      <c r="AF24" s="32" t="str">
        <f>IF(AND(LEN(C6)&gt;0,J12&gt;0),AF10,"")</f>
        <v xml:space="preserve">januar </v>
      </c>
      <c r="AG24" s="32" t="str">
        <f>IF(AND(LEN(C6)&gt;0,J13&gt;0),AF11,"")</f>
        <v/>
      </c>
      <c r="AH24" s="32" t="str">
        <f>IF(AND(LEN(C6)&gt;0,J14&gt;0),AF12,"")</f>
        <v/>
      </c>
      <c r="AI24" s="32" t="str">
        <f>IF(AND(LEN(C6)&gt;0,J15&gt;0),AF13,"")</f>
        <v/>
      </c>
      <c r="AJ24" s="32" t="str">
        <f>IF(AND(LEN(C6)&gt;0,J16&gt;0),AF14,"")</f>
        <v/>
      </c>
      <c r="AK24" s="32" t="str">
        <f>IF(AND(LEN(C6)&gt;0,J17&gt;0),AF15,"")</f>
        <v>junij</v>
      </c>
      <c r="AL24" s="32" t="str">
        <f>IF(AND(LEN(C6)&gt;0,J18&gt;0),AF16,"")</f>
        <v>julij</v>
      </c>
      <c r="AM24" s="32" t="str">
        <f>IF(AND(LEN(C6)&gt;0,J19&gt;0),AF17,"")</f>
        <v/>
      </c>
      <c r="AN24" s="32" t="str">
        <f>IF(AND(LEN(C6)&gt;0,J20&gt;0),AF18,"")</f>
        <v>september</v>
      </c>
      <c r="AO24" s="32" t="str">
        <f>IF(AND(LEN(C6)&gt;0,J21&gt;0),AF19,"")</f>
        <v>oktober</v>
      </c>
      <c r="AP24" s="32" t="str">
        <f>IF(AND(LEN(C6)&gt;0,J22&gt;0),AF20,"")</f>
        <v/>
      </c>
      <c r="AQ24" s="32" t="str">
        <f>IF(AND(LEN(C6)&gt;0,J23&gt;0),AF21,"")</f>
        <v/>
      </c>
    </row>
    <row r="25" spans="2:43" s="32" customFormat="1" ht="26.25" customHeight="1" x14ac:dyDescent="0.2">
      <c r="B25" s="454" t="str">
        <f>IF(AND(LEN(C6)&gt;0,SUM(J12:J23)&gt;0),"Javna/i uslužbenka/ec  (zap. št/ priimek in ime) "&amp;C6&amp;" je v letu "&amp;'OSNOVNA PLAČA'!D5&amp;" dosegla/el nadpovprečne delovne rezultate "&amp;SUM(J12:J23)&amp;" (krat) in sicer v naslednjih ocenjevalnih obdobjih:",IF(AND(LEN(C6)&gt;0,SUM(J12:J23)=0),"Javna/i uslužbenka/ec (zap. št/ priimek in ime) "&amp;C6&amp;" je v letu "&amp;'OSNOVNA PLAČA'!D5&amp;" dosegla/el nadpovprečne delovne rezultate "&amp;SUM(J12:J23)&amp;" (krat) ",""))</f>
        <v>Javna/i uslužbenka/ec  (zap. št/ priimek in ime) 3  A3 je v letu 2024 dosegla/el nadpovprečne delovne rezultate 11 (krat) in sicer v naslednjih ocenjevalnih obdobjih:</v>
      </c>
      <c r="C25" s="454"/>
      <c r="D25" s="454"/>
      <c r="E25" s="454"/>
      <c r="F25" s="454"/>
      <c r="G25" s="454"/>
      <c r="H25" s="454"/>
      <c r="I25" s="454"/>
      <c r="J25" s="454"/>
      <c r="K25" s="454"/>
      <c r="Z25" s="33"/>
      <c r="AA25" s="32">
        <f>'OSNOVNA PLAČA'!A25</f>
        <v>16</v>
      </c>
      <c r="AB25" s="32" t="str">
        <f>'OSNOVNA PLAČA'!B25</f>
        <v>A16</v>
      </c>
      <c r="AC25" s="32" t="str">
        <f>IF(LEN('OSNOVNA PLAČA'!B25)&gt;0,CONCATENATE(TEXT('OSNOVNA PLAČA'!A25,0),"  ",   'OSNOVNA PLAČA'!B25),"")</f>
        <v>16  A16</v>
      </c>
      <c r="AF25" s="32" t="str">
        <f>_xlfn.TEXTJOIN(", ",TRUE,AF24:AQ24)</f>
        <v>januar , junij, julij, september, oktober</v>
      </c>
    </row>
    <row r="26" spans="2:43" s="32" customFormat="1" ht="15" customHeight="1" x14ac:dyDescent="0.2">
      <c r="B26" s="455" t="str">
        <f>AF25</f>
        <v>januar , junij, julij, september, oktober</v>
      </c>
      <c r="C26" s="455"/>
      <c r="D26" s="455"/>
      <c r="E26" s="455"/>
      <c r="F26" s="455"/>
      <c r="G26" s="455"/>
      <c r="H26" s="455"/>
      <c r="I26" s="455"/>
      <c r="J26" s="455"/>
      <c r="K26" s="455"/>
      <c r="Z26" s="33"/>
      <c r="AA26" s="32">
        <f>'OSNOVNA PLAČA'!A26</f>
        <v>17</v>
      </c>
      <c r="AB26" s="32" t="str">
        <f>'OSNOVNA PLAČA'!B26</f>
        <v>A17</v>
      </c>
      <c r="AC26" s="32" t="str">
        <f>IF(LEN('OSNOVNA PLAČA'!B26)&gt;0,CONCATENATE(TEXT('OSNOVNA PLAČA'!A26,0),"  ",   'OSNOVNA PLAČA'!B26),"")</f>
        <v>17  A17</v>
      </c>
    </row>
    <row r="27" spans="2:43" s="32" customFormat="1" ht="15" customHeight="1" x14ac:dyDescent="0.2">
      <c r="B27" s="271"/>
      <c r="C27" s="271"/>
      <c r="D27" s="271"/>
      <c r="E27" s="271"/>
      <c r="F27" s="271"/>
      <c r="G27" s="271"/>
      <c r="H27" s="271"/>
      <c r="I27" s="271"/>
      <c r="J27" s="271"/>
      <c r="K27" s="271"/>
      <c r="Z27" s="33"/>
      <c r="AA27" s="32">
        <f>'OSNOVNA PLAČA'!A27</f>
        <v>18</v>
      </c>
      <c r="AB27" s="32" t="str">
        <f>'OSNOVNA PLAČA'!B27</f>
        <v>A18</v>
      </c>
      <c r="AC27" s="32" t="str">
        <f>IF(LEN('OSNOVNA PLAČA'!B27)&gt;0,CONCATENATE(TEXT('OSNOVNA PLAČA'!A27,0),"  ",   'OSNOVNA PLAČA'!B27),"")</f>
        <v>18  A18</v>
      </c>
      <c r="AF27" s="32" t="str">
        <f>IF(J12&gt;0, "- za mesec " &amp; AF10&amp;" je skupaj dosegla/el: "&amp;J12 &amp; " " &amp; VLOOKUP(J12,$AH$10:$AI$14,2,FALSE),"")</f>
        <v>- za mesec januar  je skupaj dosegla/el: 2 točki</v>
      </c>
    </row>
    <row r="28" spans="2:43" s="32" customFormat="1" ht="15" customHeight="1" x14ac:dyDescent="0.2">
      <c r="B28" s="455" t="str">
        <f>IF( AND(LEN(C6)&gt;0,SUM(J12:J23)&gt;0),"Javna/i uslužbenka/ec je v posameznem ocenjevalnem obdobju, v katerem je dosegla/el nadpovprečne delovne rezultate:","")</f>
        <v>Javna/i uslužbenka/ec je v posameznem ocenjevalnem obdobju, v katerem je dosegla/el nadpovprečne delovne rezultate:</v>
      </c>
      <c r="C28" s="455"/>
      <c r="D28" s="455"/>
      <c r="E28" s="455"/>
      <c r="F28" s="455"/>
      <c r="G28" s="455"/>
      <c r="H28" s="455"/>
      <c r="I28" s="455"/>
      <c r="J28" s="455"/>
      <c r="K28" s="455"/>
      <c r="Z28" s="33"/>
      <c r="AA28" s="32">
        <f>'OSNOVNA PLAČA'!A28</f>
        <v>19</v>
      </c>
      <c r="AB28" s="32" t="str">
        <f>'OSNOVNA PLAČA'!B28</f>
        <v>A19</v>
      </c>
      <c r="AC28" s="32" t="str">
        <f>IF(LEN('OSNOVNA PLAČA'!B28)&gt;0,CONCATENATE(TEXT('OSNOVNA PLAČA'!A28,0),"  ",   'OSNOVNA PLAČA'!B28),"")</f>
        <v>19  A19</v>
      </c>
      <c r="AF28" s="32" t="str">
        <f t="shared" ref="AF28:AF38" si="1">IF(J13&gt;0, "- za mesec " &amp; AF11&amp;" je skupaj dosegla/el: "&amp;J13 &amp; " " &amp; VLOOKUP(J13,$AH$10:$AI$14,2,FALSE),"")</f>
        <v/>
      </c>
    </row>
    <row r="29" spans="2:43" s="32" customFormat="1" ht="15" customHeight="1" x14ac:dyDescent="0.2">
      <c r="B29" s="275" t="str" cm="1">
        <f t="array" ref="B29">IF(ISERROR(INDEX($AF$27:$AF$38,SMALL(IF($AF$27:$AF$38&lt;&gt;"",ROW($AF$27:$AF$38)-ROW($AF$27)+1),1))),"",INDEX($AF$27:$AF$38,SMALL(IF($AF$27:$AF$38&lt;&gt;"",ROW($AF$27:$AF$38)-ROW($AF$27)+1),1)))</f>
        <v>- za mesec januar  je skupaj dosegla/el: 2 točki</v>
      </c>
      <c r="C29" s="235"/>
      <c r="D29" s="235"/>
      <c r="E29" s="235"/>
      <c r="F29" s="271"/>
      <c r="G29" s="271"/>
      <c r="H29" s="271"/>
      <c r="I29" s="271"/>
      <c r="J29" s="271"/>
      <c r="K29" s="271"/>
      <c r="Z29" s="33"/>
      <c r="AA29" s="32">
        <f>'OSNOVNA PLAČA'!A29</f>
        <v>20</v>
      </c>
      <c r="AB29" s="32" t="str">
        <f>'OSNOVNA PLAČA'!B29</f>
        <v>A20</v>
      </c>
      <c r="AC29" s="32" t="str">
        <f>IF(LEN('OSNOVNA PLAČA'!B29)&gt;0,CONCATENATE(TEXT('OSNOVNA PLAČA'!A29,0),"  ",   'OSNOVNA PLAČA'!B29),"")</f>
        <v>20  A20</v>
      </c>
      <c r="AF29" s="32" t="str">
        <f t="shared" si="1"/>
        <v/>
      </c>
    </row>
    <row r="30" spans="2:43" s="32" customFormat="1" ht="15" customHeight="1" x14ac:dyDescent="0.2">
      <c r="B30" s="275" t="str" cm="1">
        <f t="array" ref="B30">IF(ISERROR(INDEX($AF$27:$AF$38,SMALL(IF($AF$27:$AF$38&lt;&gt;"",ROW($AF$27:$AF$38)-ROW($AF$27)+1),2))),"",INDEX($AF$27:$AF$38,SMALL(IF($AF$27:$AF$38&lt;&gt;"",ROW($AF$27:$AF$38)-ROW($AF$27)+1),2)))</f>
        <v>- za mesec junij je skupaj dosegla/el: 2 točki</v>
      </c>
      <c r="C30" s="235"/>
      <c r="D30" s="235"/>
      <c r="E30" s="235"/>
      <c r="F30" s="271"/>
      <c r="G30" s="271"/>
      <c r="H30" s="271"/>
      <c r="I30" s="271"/>
      <c r="J30" s="271"/>
      <c r="K30" s="271"/>
      <c r="Z30" s="33"/>
      <c r="AA30" s="32">
        <f>'OSNOVNA PLAČA'!A30</f>
        <v>21</v>
      </c>
      <c r="AB30" s="32" t="str">
        <f>'OSNOVNA PLAČA'!B30</f>
        <v>A21</v>
      </c>
      <c r="AC30" s="32" t="str">
        <f>IF(LEN('OSNOVNA PLAČA'!B30)&gt;0,CONCATENATE(TEXT('OSNOVNA PLAČA'!A30,0),"  ",   'OSNOVNA PLAČA'!B30),"")</f>
        <v>21  A21</v>
      </c>
      <c r="AF30" s="32" t="str">
        <f t="shared" si="1"/>
        <v/>
      </c>
    </row>
    <row r="31" spans="2:43" s="32" customFormat="1" ht="15" customHeight="1" x14ac:dyDescent="0.2">
      <c r="B31" s="275" t="str" cm="1">
        <f t="array" ref="B31">IF(ISERROR(INDEX($AF$27:$AF$38,SMALL(IF($AF$27:$AF$38&lt;&gt;"",ROW($AF$27:$AF$38)-ROW($AF$27)+1),3))),"",INDEX($AF$27:$AF$38,SMALL(IF($AF$27:$AF$38&lt;&gt;"",ROW($AF$27:$AF$38)-ROW($AF$27)+1),3)))</f>
        <v>- za mesec julij je skupaj dosegla/el: 1 točko</v>
      </c>
      <c r="C31" s="235"/>
      <c r="D31" s="235"/>
      <c r="E31" s="235"/>
      <c r="F31" s="271"/>
      <c r="G31" s="271"/>
      <c r="H31" s="271"/>
      <c r="I31" s="271"/>
      <c r="J31" s="271"/>
      <c r="K31" s="271"/>
      <c r="Z31" s="33"/>
      <c r="AA31" s="32">
        <f>'OSNOVNA PLAČA'!A31</f>
        <v>22</v>
      </c>
      <c r="AB31" s="32" t="str">
        <f>'OSNOVNA PLAČA'!B31</f>
        <v>A22</v>
      </c>
      <c r="AC31" s="32" t="str">
        <f>IF(LEN('OSNOVNA PLAČA'!B31)&gt;0,CONCATENATE(TEXT('OSNOVNA PLAČA'!A31,0),"  ",   'OSNOVNA PLAČA'!B31),"")</f>
        <v>22  A22</v>
      </c>
      <c r="AF31" s="32" t="str">
        <f t="shared" si="1"/>
        <v/>
      </c>
    </row>
    <row r="32" spans="2:43" s="32" customFormat="1" ht="15" customHeight="1" x14ac:dyDescent="0.2">
      <c r="B32" s="275" t="str" cm="1">
        <f t="array" ref="B32">IF(ISERROR(INDEX($AF$27:$AF$38,SMALL(IF($AF$27:$AF$38&lt;&gt;"",ROW($AF$27:$AF$38)-ROW($AF$27)+1),4))),"",INDEX($AF$27:$AF$38,SMALL(IF($AF$27:$AF$38&lt;&gt;"",ROW($AF$27:$AF$38)-ROW($AF$27)+1),4)))</f>
        <v>- za mesec september je skupaj dosegla/el: 4 točke</v>
      </c>
      <c r="C32" s="235"/>
      <c r="D32" s="235"/>
      <c r="E32" s="235"/>
      <c r="F32" s="271"/>
      <c r="G32" s="271"/>
      <c r="H32" s="271"/>
      <c r="I32" s="271"/>
      <c r="J32" s="271"/>
      <c r="K32" s="271"/>
      <c r="Z32" s="33"/>
      <c r="AA32" s="32">
        <f>'OSNOVNA PLAČA'!A32</f>
        <v>23</v>
      </c>
      <c r="AB32" s="32" t="str">
        <f>'OSNOVNA PLAČA'!B32</f>
        <v>A23</v>
      </c>
      <c r="AC32" s="32" t="str">
        <f>IF(LEN('OSNOVNA PLAČA'!B32)&gt;0,CONCATENATE(TEXT('OSNOVNA PLAČA'!A32,0),"  ",   'OSNOVNA PLAČA'!B32),"")</f>
        <v>23  A23</v>
      </c>
      <c r="AF32" s="32" t="str">
        <f t="shared" si="1"/>
        <v>- za mesec junij je skupaj dosegla/el: 2 točki</v>
      </c>
    </row>
    <row r="33" spans="2:32" s="32" customFormat="1" ht="15" customHeight="1" x14ac:dyDescent="0.2">
      <c r="B33" s="275" t="str" cm="1">
        <f t="array" ref="B33">IF(ISERROR(INDEX($AF$27:$AF$38,SMALL(IF($AF$27:$AF$38&lt;&gt;"",ROW($AF$27:$AF$38)-ROW($AF$27)+1),5))),"",INDEX($AF$27:$AF$38,SMALL(IF($AF$27:$AF$38&lt;&gt;"",ROW($AF$27:$AF$38)-ROW($AF$27)+1),5)))</f>
        <v>- za mesec oktober je skupaj dosegla/el: 2 točki</v>
      </c>
      <c r="C33" s="235"/>
      <c r="D33" s="235"/>
      <c r="E33" s="235"/>
      <c r="F33" s="271"/>
      <c r="G33" s="271"/>
      <c r="H33" s="271"/>
      <c r="I33" s="271"/>
      <c r="J33" s="271"/>
      <c r="K33" s="271"/>
      <c r="Z33" s="33"/>
      <c r="AA33" s="32">
        <f>'OSNOVNA PLAČA'!A33</f>
        <v>24</v>
      </c>
      <c r="AB33" s="32" t="str">
        <f>'OSNOVNA PLAČA'!B33</f>
        <v>A24</v>
      </c>
      <c r="AC33" s="32" t="str">
        <f>IF(LEN('OSNOVNA PLAČA'!B33)&gt;0,CONCATENATE(TEXT('OSNOVNA PLAČA'!A33,0),"  ",   'OSNOVNA PLAČA'!B33),"")</f>
        <v>24  A24</v>
      </c>
      <c r="AF33" s="32" t="str">
        <f t="shared" si="1"/>
        <v>- za mesec julij je skupaj dosegla/el: 1 točko</v>
      </c>
    </row>
    <row r="34" spans="2:32" s="32" customFormat="1" ht="15" customHeight="1" x14ac:dyDescent="0.2">
      <c r="B34" s="275" t="str" cm="1">
        <f t="array" ref="B34">IF(ISERROR(INDEX($AF$27:$AF$38,SMALL(IF($AF$27:$AF$38&lt;&gt;"",ROW($AF$27:$AF$38)-ROW($AF$27)+1),6))),"",INDEX($AF$27:$AF$38,SMALL(IF($AF$27:$AF$38&lt;&gt;"",ROW($AF$27:$AF$38)-ROW($AF$27)+1),6)))</f>
        <v/>
      </c>
      <c r="C34" s="235"/>
      <c r="D34" s="235"/>
      <c r="E34" s="235"/>
      <c r="F34" s="271"/>
      <c r="G34" s="271"/>
      <c r="H34" s="271"/>
      <c r="I34" s="271"/>
      <c r="J34" s="271"/>
      <c r="K34" s="271"/>
      <c r="Z34" s="33"/>
      <c r="AA34" s="32">
        <f>'OSNOVNA PLAČA'!A34</f>
        <v>25</v>
      </c>
      <c r="AB34" s="32" t="str">
        <f>'OSNOVNA PLAČA'!B34</f>
        <v>A25</v>
      </c>
      <c r="AC34" s="32" t="str">
        <f>IF(LEN('OSNOVNA PLAČA'!B34)&gt;0,CONCATENATE(TEXT('OSNOVNA PLAČA'!A34,0),"  ",   'OSNOVNA PLAČA'!B34),"")</f>
        <v>25  A25</v>
      </c>
      <c r="AF34" s="32" t="str">
        <f t="shared" si="1"/>
        <v/>
      </c>
    </row>
    <row r="35" spans="2:32" s="32" customFormat="1" x14ac:dyDescent="0.2">
      <c r="B35" s="275" t="str" cm="1">
        <f t="array" ref="B35">IF(ISERROR(INDEX($AF$27:$AF$38,SMALL(IF($AF$27:$AF$38&lt;&gt;"",ROW($AF$27:$AF$38)-ROW($AF$27)+1),7))),"",INDEX($AF$27:$AF$38,SMALL(IF($AF$27:$AF$38&lt;&gt;"",ROW($AF$27:$AF$38)-ROW($AF$27)+1),7)))</f>
        <v/>
      </c>
      <c r="C35" s="236"/>
      <c r="D35" s="236"/>
      <c r="E35" s="236"/>
      <c r="Z35" s="33"/>
      <c r="AA35" s="32">
        <f>'OSNOVNA PLAČA'!A35</f>
        <v>26</v>
      </c>
      <c r="AB35" s="32" t="str">
        <f>'OSNOVNA PLAČA'!B35</f>
        <v>A26</v>
      </c>
      <c r="AC35" s="32" t="str">
        <f>IF(LEN('OSNOVNA PLAČA'!B35)&gt;0,CONCATENATE(TEXT('OSNOVNA PLAČA'!A35,0),"  ",   'OSNOVNA PLAČA'!B35),"")</f>
        <v>26  A26</v>
      </c>
      <c r="AF35" s="32" t="str">
        <f t="shared" si="1"/>
        <v>- za mesec september je skupaj dosegla/el: 4 točke</v>
      </c>
    </row>
    <row r="36" spans="2:32" s="32" customFormat="1" x14ac:dyDescent="0.2">
      <c r="B36" s="275" t="str" cm="1">
        <f t="array" ref="B36">IF(ISERROR(INDEX($AF$27:$AF$38,SMALL(IF($AF$27:$AF$38&lt;&gt;"",ROW($AF$27:$AF$38)-ROW($AF$27)+1),8))),"",INDEX($AF$27:$AF$38,SMALL(IF($AF$27:$AF$38&lt;&gt;"",ROW($AF$27:$AF$38)-ROW($AF$27)+1),8)))</f>
        <v/>
      </c>
      <c r="C36" s="236"/>
      <c r="D36" s="236"/>
      <c r="E36" s="236"/>
      <c r="Z36" s="33"/>
      <c r="AA36" s="32">
        <f>'OSNOVNA PLAČA'!A36</f>
        <v>27</v>
      </c>
      <c r="AB36" s="32" t="str">
        <f>'OSNOVNA PLAČA'!B36</f>
        <v>A27</v>
      </c>
      <c r="AC36" s="32" t="str">
        <f>IF(LEN('OSNOVNA PLAČA'!B36)&gt;0,CONCATENATE(TEXT('OSNOVNA PLAČA'!A36,0),"  ",   'OSNOVNA PLAČA'!B36),"")</f>
        <v>27  A27</v>
      </c>
      <c r="AF36" s="32" t="str">
        <f t="shared" si="1"/>
        <v>- za mesec oktober je skupaj dosegla/el: 2 točki</v>
      </c>
    </row>
    <row r="37" spans="2:32" s="32" customFormat="1" x14ac:dyDescent="0.2">
      <c r="B37" s="275" t="str" cm="1">
        <f t="array" ref="B37">IF(ISERROR(INDEX($AF$27:$AF$38,SMALL(IF($AF$27:$AF$38&lt;&gt;"",ROW($AF$27:$AF$38)-ROW($AF$27)+1),9))),"",INDEX($AF$27:$AF$38,SMALL(IF($AF$27:$AF$38&lt;&gt;"",ROW($AF$27:$AF$38)-ROW($AF$27)+1),9)))</f>
        <v/>
      </c>
      <c r="C37" s="236"/>
      <c r="D37" s="236"/>
      <c r="E37" s="236"/>
      <c r="Z37" s="33"/>
      <c r="AA37" s="32">
        <f>'OSNOVNA PLAČA'!A37</f>
        <v>28</v>
      </c>
      <c r="AB37" s="32" t="str">
        <f>'OSNOVNA PLAČA'!B37</f>
        <v>A28</v>
      </c>
      <c r="AC37" s="32" t="str">
        <f>IF(LEN('OSNOVNA PLAČA'!B37)&gt;0,CONCATENATE(TEXT('OSNOVNA PLAČA'!A37,0),"  ",   'OSNOVNA PLAČA'!B37),"")</f>
        <v>28  A28</v>
      </c>
      <c r="AF37" s="32" t="str">
        <f t="shared" si="1"/>
        <v/>
      </c>
    </row>
    <row r="38" spans="2:32" s="32" customFormat="1" x14ac:dyDescent="0.2">
      <c r="B38" s="275" t="str" cm="1">
        <f t="array" ref="B38">IF(ISERROR(INDEX($AF$27:$AF$38,SMALL(IF($AF$27:$AF$38&lt;&gt;"",ROW($AF$27:$AF$38)-ROW($AF$27)+1),10))),"",INDEX($AF$27:$AF$38,SMALL(IF($AF$27:$AF$38&lt;&gt;"",ROW($AF$27:$AF$38)-ROW($AF$27)+1),10)))</f>
        <v/>
      </c>
      <c r="C38" s="236"/>
      <c r="D38" s="236"/>
      <c r="E38" s="236"/>
      <c r="Z38" s="33"/>
      <c r="AA38" s="32">
        <f>'OSNOVNA PLAČA'!A38</f>
        <v>29</v>
      </c>
      <c r="AB38" s="32" t="str">
        <f>'OSNOVNA PLAČA'!B38</f>
        <v>A29</v>
      </c>
      <c r="AC38" s="32" t="str">
        <f>IF(LEN('OSNOVNA PLAČA'!B38)&gt;0,CONCATENATE(TEXT('OSNOVNA PLAČA'!A38,0),"  ",   'OSNOVNA PLAČA'!B38),"")</f>
        <v>29  A29</v>
      </c>
      <c r="AF38" s="32" t="str">
        <f t="shared" si="1"/>
        <v/>
      </c>
    </row>
    <row r="39" spans="2:32" s="32" customFormat="1" x14ac:dyDescent="0.2">
      <c r="B39" s="275" t="str" cm="1">
        <f t="array" ref="B39">IF(ISERROR(INDEX($AF$27:$AF$38,SMALL(IF($AF$27:$AF$38&lt;&gt;"",ROW($AF$27:$AF$38)-ROW($AF$27)+1),11))),"",INDEX($AF$27:$AF$38,SMALL(IF($AF$27:$AF$38&lt;&gt;"",ROW($AF$27:$AF$38)-ROW($AF$27)+1),11)))</f>
        <v/>
      </c>
      <c r="C39" s="236"/>
      <c r="D39" s="236"/>
      <c r="E39" s="236"/>
      <c r="Z39" s="33"/>
      <c r="AA39" s="32">
        <f>'OSNOVNA PLAČA'!A39</f>
        <v>30</v>
      </c>
      <c r="AB39" s="32" t="str">
        <f>'OSNOVNA PLAČA'!B39</f>
        <v>A30</v>
      </c>
      <c r="AC39" s="32" t="str">
        <f>IF(LEN('OSNOVNA PLAČA'!B39)&gt;0,CONCATENATE(TEXT('OSNOVNA PLAČA'!A39,0),"  ",   'OSNOVNA PLAČA'!B39),"")</f>
        <v>30  A30</v>
      </c>
    </row>
    <row r="40" spans="2:32" s="32" customFormat="1" x14ac:dyDescent="0.2">
      <c r="B40" s="275" t="str" cm="1">
        <f t="array" ref="B40">IF(ISERROR(INDEX($AF$27:$AF$38,SMALL(IF($AF$27:$AF$38&lt;&gt;"",ROW($AF$27:$AF$38)-ROW($AF$27)+1),12))),"",INDEX($AF$27:$AF$38,SMALL(IF($AF$27:$AF$38&lt;&gt;"",ROW($AF$27:$AF$38)-ROW($AF$27)+1),12)))</f>
        <v/>
      </c>
      <c r="C40" s="236"/>
      <c r="D40" s="236"/>
      <c r="E40" s="236"/>
      <c r="Z40" s="33"/>
      <c r="AA40" s="32">
        <f>'OSNOVNA PLAČA'!A40</f>
        <v>31</v>
      </c>
      <c r="AB40" s="32" t="str">
        <f>'OSNOVNA PLAČA'!B40</f>
        <v>A31</v>
      </c>
      <c r="AC40" s="32" t="str">
        <f>IF(LEN('OSNOVNA PLAČA'!B40)&gt;0,CONCATENATE(TEXT('OSNOVNA PLAČA'!A40,0),"  ",   'OSNOVNA PLAČA'!B40),"")</f>
        <v>31  A31</v>
      </c>
    </row>
    <row r="41" spans="2:32" s="32" customFormat="1" x14ac:dyDescent="0.2">
      <c r="Z41" s="33"/>
      <c r="AA41" s="32">
        <f>'OSNOVNA PLAČA'!A41</f>
        <v>32</v>
      </c>
      <c r="AB41" s="32" t="str">
        <f>'OSNOVNA PLAČA'!B41</f>
        <v>A32</v>
      </c>
      <c r="AC41" s="32" t="str">
        <f>IF(LEN('OSNOVNA PLAČA'!B41)&gt;0,CONCATENATE(TEXT('OSNOVNA PLAČA'!A41,0),"  ",   'OSNOVNA PLAČA'!B41),"")</f>
        <v>32  A32</v>
      </c>
      <c r="AF41" s="233" t="str" cm="1">
        <f t="array" ref="AF41">INDEX(AF27:AF38,MATCH(FALSE,ISBLANK(AF27:AF38),0))</f>
        <v>- za mesec januar  je skupaj dosegla/el: 2 točki</v>
      </c>
    </row>
    <row r="42" spans="2:32" s="32" customFormat="1" x14ac:dyDescent="0.2">
      <c r="Z42" s="33"/>
      <c r="AA42" s="32">
        <f>'OSNOVNA PLAČA'!A42</f>
        <v>33</v>
      </c>
      <c r="AB42" s="32" t="str">
        <f>'OSNOVNA PLAČA'!B42</f>
        <v>A33</v>
      </c>
      <c r="AC42" s="32" t="str">
        <f>IF(LEN('OSNOVNA PLAČA'!B42)&gt;0,CONCATENATE(TEXT('OSNOVNA PLAČA'!A42,0),"  ",   'OSNOVNA PLAČA'!B42),"")</f>
        <v>33  A33</v>
      </c>
      <c r="AF42" s="233" t="str" cm="1">
        <f t="array" ref="AF42">INDEX($AF$27:$AF$38,SMALL(IF($AF$27:$AF$38&lt;&gt;"",ROW($AF$27:$AF$38)-ROW($AF$27)+1),4))</f>
        <v>- za mesec september je skupaj dosegla/el: 4 točke</v>
      </c>
    </row>
    <row r="43" spans="2:32" s="32" customFormat="1" x14ac:dyDescent="0.2">
      <c r="Z43" s="33"/>
      <c r="AA43" s="32">
        <f>'OSNOVNA PLAČA'!A43</f>
        <v>34</v>
      </c>
      <c r="AB43" s="32" t="str">
        <f>'OSNOVNA PLAČA'!B43</f>
        <v>A34</v>
      </c>
      <c r="AC43" s="32" t="str">
        <f>IF(LEN('OSNOVNA PLAČA'!B43)&gt;0,CONCATENATE(TEXT('OSNOVNA PLAČA'!A43,0),"  ",   'OSNOVNA PLAČA'!B43),"")</f>
        <v>34  A34</v>
      </c>
      <c r="AF43" s="233"/>
    </row>
    <row r="44" spans="2:32" s="32" customFormat="1" x14ac:dyDescent="0.2">
      <c r="Z44" s="33"/>
      <c r="AA44" s="32">
        <f>'OSNOVNA PLAČA'!A44</f>
        <v>35</v>
      </c>
      <c r="AB44" s="32" t="str">
        <f>'OSNOVNA PLAČA'!B44</f>
        <v>A35</v>
      </c>
      <c r="AC44" s="32" t="str">
        <f>IF(LEN('OSNOVNA PLAČA'!B44)&gt;0,CONCATENATE(TEXT('OSNOVNA PLAČA'!A44,0),"  ",   'OSNOVNA PLAČA'!B44),"")</f>
        <v>35  A35</v>
      </c>
      <c r="AF44" s="233"/>
    </row>
    <row r="45" spans="2:32" s="32" customFormat="1" x14ac:dyDescent="0.2">
      <c r="Z45" s="33"/>
      <c r="AA45" s="32">
        <f>'OSNOVNA PLAČA'!A45</f>
        <v>36</v>
      </c>
      <c r="AB45" s="32" t="str">
        <f>'OSNOVNA PLAČA'!B45</f>
        <v>A36</v>
      </c>
      <c r="AC45" s="32" t="str">
        <f>IF(LEN('OSNOVNA PLAČA'!B45)&gt;0,CONCATENATE(TEXT('OSNOVNA PLAČA'!A45,0),"  ",   'OSNOVNA PLAČA'!B45),"")</f>
        <v>36  A36</v>
      </c>
      <c r="AF45" s="233"/>
    </row>
    <row r="46" spans="2:32" s="32" customFormat="1" x14ac:dyDescent="0.2">
      <c r="J46" s="453" t="s">
        <v>60</v>
      </c>
      <c r="K46" s="453"/>
      <c r="Z46" s="33"/>
      <c r="AA46" s="32">
        <f>'OSNOVNA PLAČA'!A46</f>
        <v>37</v>
      </c>
      <c r="AB46" s="32" t="str">
        <f>'OSNOVNA PLAČA'!B46</f>
        <v>A37</v>
      </c>
      <c r="AC46" s="32" t="str">
        <f>IF(LEN('OSNOVNA PLAČA'!B46)&gt;0,CONCATENATE(TEXT('OSNOVNA PLAČA'!A46,0),"  ",   'OSNOVNA PLAČA'!B46),"")</f>
        <v>37  A37</v>
      </c>
      <c r="AF46" s="233"/>
    </row>
    <row r="47" spans="2:32" s="32" customFormat="1" x14ac:dyDescent="0.2">
      <c r="Z47" s="33"/>
      <c r="AA47" s="32">
        <f>'OSNOVNA PLAČA'!A47</f>
        <v>38</v>
      </c>
      <c r="AB47" s="32" t="str">
        <f>'OSNOVNA PLAČA'!B47</f>
        <v>A38</v>
      </c>
      <c r="AC47" s="32" t="str">
        <f>IF(LEN('OSNOVNA PLAČA'!B47)&gt;0,CONCATENATE(TEXT('OSNOVNA PLAČA'!A47,0),"  ",   'OSNOVNA PLAČA'!B47),"")</f>
        <v>38  A38</v>
      </c>
      <c r="AF47" s="233"/>
    </row>
    <row r="48" spans="2:32" s="32" customFormat="1" x14ac:dyDescent="0.2">
      <c r="J48" s="452"/>
      <c r="K48" s="452"/>
      <c r="Z48" s="33"/>
      <c r="AA48" s="32">
        <f>'OSNOVNA PLAČA'!A48</f>
        <v>39</v>
      </c>
      <c r="AB48" s="32" t="str">
        <f>'OSNOVNA PLAČA'!B48</f>
        <v>A39</v>
      </c>
      <c r="AC48" s="32" t="str">
        <f>IF(LEN('OSNOVNA PLAČA'!B48)&gt;0,CONCATENATE(TEXT('OSNOVNA PLAČA'!A48,0),"  ",   'OSNOVNA PLAČA'!B48),"")</f>
        <v>39  A39</v>
      </c>
    </row>
    <row r="49" spans="26:29" s="32" customFormat="1" x14ac:dyDescent="0.2">
      <c r="Z49" s="33"/>
      <c r="AA49" s="32">
        <f>'OSNOVNA PLAČA'!A49</f>
        <v>40</v>
      </c>
      <c r="AB49" s="32" t="str">
        <f>'OSNOVNA PLAČA'!B49</f>
        <v>A40</v>
      </c>
      <c r="AC49" s="32" t="str">
        <f>IF(LEN('OSNOVNA PLAČA'!B49)&gt;0,CONCATENATE(TEXT('OSNOVNA PLAČA'!A49,0),"  ",   'OSNOVNA PLAČA'!B49),"")</f>
        <v>40  A40</v>
      </c>
    </row>
    <row r="50" spans="26:29" s="32" customFormat="1" x14ac:dyDescent="0.2">
      <c r="Z50" s="33"/>
      <c r="AA50" s="32">
        <f>'OSNOVNA PLAČA'!A50</f>
        <v>41</v>
      </c>
      <c r="AB50" s="32" t="str">
        <f>'OSNOVNA PLAČA'!B50</f>
        <v>A41</v>
      </c>
      <c r="AC50" s="32" t="str">
        <f>IF(LEN('OSNOVNA PLAČA'!B50)&gt;0,CONCATENATE(TEXT('OSNOVNA PLAČA'!A50,0),"  ",   'OSNOVNA PLAČA'!B50),"")</f>
        <v>41  A41</v>
      </c>
    </row>
    <row r="51" spans="26:29" s="32" customFormat="1" x14ac:dyDescent="0.2">
      <c r="Z51" s="33"/>
      <c r="AA51" s="32">
        <f>'OSNOVNA PLAČA'!A51</f>
        <v>42</v>
      </c>
      <c r="AB51" s="32" t="str">
        <f>'OSNOVNA PLAČA'!B51</f>
        <v>A42</v>
      </c>
      <c r="AC51" s="32" t="str">
        <f>IF(LEN('OSNOVNA PLAČA'!B51)&gt;0,CONCATENATE(TEXT('OSNOVNA PLAČA'!A51,0),"  ",   'OSNOVNA PLAČA'!B51),"")</f>
        <v>42  A42</v>
      </c>
    </row>
    <row r="52" spans="26:29" s="32" customFormat="1" x14ac:dyDescent="0.2">
      <c r="Z52" s="33"/>
      <c r="AA52" s="32">
        <f>'OSNOVNA PLAČA'!A52</f>
        <v>43</v>
      </c>
      <c r="AB52" s="32" t="str">
        <f>'OSNOVNA PLAČA'!B52</f>
        <v>A43</v>
      </c>
      <c r="AC52" s="32" t="str">
        <f>IF(LEN('OSNOVNA PLAČA'!B52)&gt;0,CONCATENATE(TEXT('OSNOVNA PLAČA'!A52,0),"  ",   'OSNOVNA PLAČA'!B52),"")</f>
        <v>43  A43</v>
      </c>
    </row>
    <row r="53" spans="26:29" s="32" customFormat="1" x14ac:dyDescent="0.2">
      <c r="Z53" s="33"/>
      <c r="AA53" s="32">
        <f>'OSNOVNA PLAČA'!A53</f>
        <v>44</v>
      </c>
      <c r="AB53" s="32" t="str">
        <f>'OSNOVNA PLAČA'!B53</f>
        <v>A44</v>
      </c>
      <c r="AC53" s="32" t="str">
        <f>IF(LEN('OSNOVNA PLAČA'!B53)&gt;0,CONCATENATE(TEXT('OSNOVNA PLAČA'!A53,0),"  ",   'OSNOVNA PLAČA'!B53),"")</f>
        <v>44  A44</v>
      </c>
    </row>
    <row r="54" spans="26:29" s="32" customFormat="1" x14ac:dyDescent="0.2">
      <c r="Z54" s="33"/>
      <c r="AA54" s="32">
        <f>'OSNOVNA PLAČA'!A54</f>
        <v>45</v>
      </c>
      <c r="AB54" s="32" t="str">
        <f>'OSNOVNA PLAČA'!B54</f>
        <v>A45</v>
      </c>
      <c r="AC54" s="32" t="str">
        <f>IF(LEN('OSNOVNA PLAČA'!B54)&gt;0,CONCATENATE(TEXT('OSNOVNA PLAČA'!A54,0),"  ",   'OSNOVNA PLAČA'!B54),"")</f>
        <v>45  A45</v>
      </c>
    </row>
    <row r="55" spans="26:29" s="32" customFormat="1" x14ac:dyDescent="0.2">
      <c r="Z55" s="33"/>
      <c r="AA55" s="32">
        <f>'OSNOVNA PLAČA'!A55</f>
        <v>46</v>
      </c>
      <c r="AB55" s="32" t="str">
        <f>'OSNOVNA PLAČA'!B55</f>
        <v>A46</v>
      </c>
      <c r="AC55" s="32" t="str">
        <f>IF(LEN('OSNOVNA PLAČA'!B55)&gt;0,CONCATENATE(TEXT('OSNOVNA PLAČA'!A55,0),"  ",   'OSNOVNA PLAČA'!B55),"")</f>
        <v>46  A46</v>
      </c>
    </row>
    <row r="56" spans="26:29" s="32" customFormat="1" x14ac:dyDescent="0.2">
      <c r="Z56" s="33"/>
      <c r="AA56" s="32">
        <f>'OSNOVNA PLAČA'!A56</f>
        <v>47</v>
      </c>
      <c r="AB56" s="32" t="str">
        <f>'OSNOVNA PLAČA'!B56</f>
        <v>A47</v>
      </c>
      <c r="AC56" s="32" t="str">
        <f>IF(LEN('OSNOVNA PLAČA'!B56)&gt;0,CONCATENATE(TEXT('OSNOVNA PLAČA'!A56,0),"  ",   'OSNOVNA PLAČA'!B56),"")</f>
        <v>47  A47</v>
      </c>
    </row>
    <row r="57" spans="26:29" s="32" customFormat="1" x14ac:dyDescent="0.2">
      <c r="Z57" s="33"/>
      <c r="AA57" s="32">
        <f>'OSNOVNA PLAČA'!A57</f>
        <v>48</v>
      </c>
      <c r="AB57" s="32" t="str">
        <f>'OSNOVNA PLAČA'!B57</f>
        <v>A48</v>
      </c>
      <c r="AC57" s="32" t="str">
        <f>IF(LEN('OSNOVNA PLAČA'!B57)&gt;0,CONCATENATE(TEXT('OSNOVNA PLAČA'!A57,0),"  ",   'OSNOVNA PLAČA'!B57),"")</f>
        <v>48  A48</v>
      </c>
    </row>
    <row r="58" spans="26:29" s="32" customFormat="1" x14ac:dyDescent="0.2">
      <c r="Z58" s="33"/>
      <c r="AA58" s="32">
        <f>'OSNOVNA PLAČA'!A58</f>
        <v>49</v>
      </c>
      <c r="AB58" s="32" t="str">
        <f>'OSNOVNA PLAČA'!B58</f>
        <v>A49</v>
      </c>
      <c r="AC58" s="32" t="str">
        <f>IF(LEN('OSNOVNA PLAČA'!B58)&gt;0,CONCATENATE(TEXT('OSNOVNA PLAČA'!A58,0),"  ",   'OSNOVNA PLAČA'!B58),"")</f>
        <v>49  A49</v>
      </c>
    </row>
    <row r="59" spans="26:29" s="32" customFormat="1" x14ac:dyDescent="0.2">
      <c r="Z59" s="33"/>
      <c r="AA59" s="32">
        <f>'OSNOVNA PLAČA'!A59</f>
        <v>50</v>
      </c>
      <c r="AB59" s="32" t="str">
        <f>'OSNOVNA PLAČA'!B59</f>
        <v>A50</v>
      </c>
      <c r="AC59" s="32" t="str">
        <f>IF(LEN('OSNOVNA PLAČA'!B59)&gt;0,CONCATENATE(TEXT('OSNOVNA PLAČA'!A59,0),"  ",   'OSNOVNA PLAČA'!B59),"")</f>
        <v>50  A50</v>
      </c>
    </row>
    <row r="60" spans="26:29" s="32" customFormat="1" x14ac:dyDescent="0.2">
      <c r="Z60" s="33"/>
      <c r="AA60" s="32" t="e">
        <f>'OSNOVNA PLAČA'!#REF!</f>
        <v>#REF!</v>
      </c>
      <c r="AB60" s="32" t="e">
        <f>'OSNOVNA PLAČA'!#REF!</f>
        <v>#REF!</v>
      </c>
      <c r="AC60" s="32" t="e">
        <f>IF(LEN('OSNOVNA PLAČA'!#REF!)&gt;0,CONCATENATE(TEXT('OSNOVNA PLAČA'!#REF!,0),"  ",   'OSNOVNA PLAČA'!#REF!),"")</f>
        <v>#REF!</v>
      </c>
    </row>
    <row r="61" spans="26:29" s="32" customFormat="1" x14ac:dyDescent="0.2">
      <c r="Z61" s="33"/>
      <c r="AA61" s="32" t="e">
        <f>'OSNOVNA PLAČA'!#REF!</f>
        <v>#REF!</v>
      </c>
      <c r="AB61" s="32" t="e">
        <f>'OSNOVNA PLAČA'!#REF!</f>
        <v>#REF!</v>
      </c>
      <c r="AC61" s="32" t="e">
        <f>IF(LEN('OSNOVNA PLAČA'!#REF!)&gt;0,CONCATENATE(TEXT('OSNOVNA PLAČA'!#REF!,0),"  ",   'OSNOVNA PLAČA'!#REF!),"")</f>
        <v>#REF!</v>
      </c>
    </row>
    <row r="62" spans="26:29" s="32" customFormat="1" x14ac:dyDescent="0.2">
      <c r="Z62" s="33"/>
      <c r="AA62" s="32" t="e">
        <f>'OSNOVNA PLAČA'!#REF!</f>
        <v>#REF!</v>
      </c>
      <c r="AB62" s="32" t="e">
        <f>'OSNOVNA PLAČA'!#REF!</f>
        <v>#REF!</v>
      </c>
      <c r="AC62" s="32" t="e">
        <f>IF(LEN('OSNOVNA PLAČA'!#REF!)&gt;0,CONCATENATE(TEXT('OSNOVNA PLAČA'!#REF!,0),"  ",   'OSNOVNA PLAČA'!#REF!),"")</f>
        <v>#REF!</v>
      </c>
    </row>
    <row r="63" spans="26:29" s="32" customFormat="1" x14ac:dyDescent="0.2">
      <c r="Z63" s="33"/>
      <c r="AA63" s="32" t="e">
        <f>'OSNOVNA PLAČA'!#REF!</f>
        <v>#REF!</v>
      </c>
      <c r="AB63" s="32" t="e">
        <f>'OSNOVNA PLAČA'!#REF!</f>
        <v>#REF!</v>
      </c>
      <c r="AC63" s="32" t="e">
        <f>IF(LEN('OSNOVNA PLAČA'!#REF!)&gt;0,CONCATENATE(TEXT('OSNOVNA PLAČA'!#REF!,0),"  ",   'OSNOVNA PLAČA'!#REF!),"")</f>
        <v>#REF!</v>
      </c>
    </row>
    <row r="64" spans="26:29" s="32" customFormat="1" x14ac:dyDescent="0.2">
      <c r="Z64" s="33"/>
      <c r="AA64" s="32" t="e">
        <f>'OSNOVNA PLAČA'!#REF!</f>
        <v>#REF!</v>
      </c>
      <c r="AB64" s="32" t="e">
        <f>'OSNOVNA PLAČA'!#REF!</f>
        <v>#REF!</v>
      </c>
      <c r="AC64" s="32" t="e">
        <f>IF(LEN('OSNOVNA PLAČA'!#REF!)&gt;0,CONCATENATE(TEXT('OSNOVNA PLAČA'!#REF!,0),"  ",   'OSNOVNA PLAČA'!#REF!),"")</f>
        <v>#REF!</v>
      </c>
    </row>
    <row r="65" spans="26:29" s="32" customFormat="1" x14ac:dyDescent="0.2">
      <c r="Z65" s="33"/>
      <c r="AA65" s="32" t="e">
        <f>'OSNOVNA PLAČA'!#REF!</f>
        <v>#REF!</v>
      </c>
      <c r="AB65" s="32" t="e">
        <f>'OSNOVNA PLAČA'!#REF!</f>
        <v>#REF!</v>
      </c>
      <c r="AC65" s="32" t="e">
        <f>IF(LEN('OSNOVNA PLAČA'!#REF!)&gt;0,CONCATENATE(TEXT('OSNOVNA PLAČA'!#REF!,0),"  ",   'OSNOVNA PLAČA'!#REF!),"")</f>
        <v>#REF!</v>
      </c>
    </row>
    <row r="66" spans="26:29" s="32" customFormat="1" x14ac:dyDescent="0.2">
      <c r="Z66" s="33"/>
      <c r="AA66" s="32" t="e">
        <f>'OSNOVNA PLAČA'!#REF!</f>
        <v>#REF!</v>
      </c>
      <c r="AB66" s="32" t="e">
        <f>'OSNOVNA PLAČA'!#REF!</f>
        <v>#REF!</v>
      </c>
      <c r="AC66" s="32" t="e">
        <f>IF(LEN('OSNOVNA PLAČA'!#REF!)&gt;0,CONCATENATE(TEXT('OSNOVNA PLAČA'!#REF!,0),"  ",   'OSNOVNA PLAČA'!#REF!),"")</f>
        <v>#REF!</v>
      </c>
    </row>
    <row r="67" spans="26:29" s="32" customFormat="1" x14ac:dyDescent="0.2">
      <c r="Z67" s="33"/>
      <c r="AA67" s="32" t="e">
        <f>'OSNOVNA PLAČA'!#REF!</f>
        <v>#REF!</v>
      </c>
      <c r="AB67" s="32" t="e">
        <f>'OSNOVNA PLAČA'!#REF!</f>
        <v>#REF!</v>
      </c>
      <c r="AC67" s="32" t="e">
        <f>IF(LEN('OSNOVNA PLAČA'!#REF!)&gt;0,CONCATENATE(TEXT('OSNOVNA PLAČA'!#REF!,0),"  ",   'OSNOVNA PLAČA'!#REF!),"")</f>
        <v>#REF!</v>
      </c>
    </row>
    <row r="68" spans="26:29" s="32" customFormat="1" x14ac:dyDescent="0.2">
      <c r="Z68" s="33"/>
      <c r="AA68" s="32" t="e">
        <f>'OSNOVNA PLAČA'!#REF!</f>
        <v>#REF!</v>
      </c>
      <c r="AB68" s="32" t="e">
        <f>'OSNOVNA PLAČA'!#REF!</f>
        <v>#REF!</v>
      </c>
      <c r="AC68" s="32" t="e">
        <f>IF(LEN('OSNOVNA PLAČA'!#REF!)&gt;0,CONCATENATE(TEXT('OSNOVNA PLAČA'!#REF!,0),"  ",   'OSNOVNA PLAČA'!#REF!),"")</f>
        <v>#REF!</v>
      </c>
    </row>
    <row r="69" spans="26:29" s="32" customFormat="1" x14ac:dyDescent="0.2">
      <c r="Z69" s="33"/>
      <c r="AA69" s="32" t="e">
        <f>'OSNOVNA PLAČA'!#REF!</f>
        <v>#REF!</v>
      </c>
      <c r="AB69" s="32" t="e">
        <f>'OSNOVNA PLAČA'!#REF!</f>
        <v>#REF!</v>
      </c>
      <c r="AC69" s="32" t="e">
        <f>IF(LEN('OSNOVNA PLAČA'!#REF!)&gt;0,CONCATENATE(TEXT('OSNOVNA PLAČA'!#REF!,0),"  ",   'OSNOVNA PLAČA'!#REF!),"")</f>
        <v>#REF!</v>
      </c>
    </row>
    <row r="70" spans="26:29" s="32" customFormat="1" x14ac:dyDescent="0.2">
      <c r="Z70" s="33"/>
      <c r="AA70" s="32" t="e">
        <f>'OSNOVNA PLAČA'!#REF!</f>
        <v>#REF!</v>
      </c>
      <c r="AB70" s="32" t="e">
        <f>'OSNOVNA PLAČA'!#REF!</f>
        <v>#REF!</v>
      </c>
      <c r="AC70" s="32" t="e">
        <f>IF(LEN('OSNOVNA PLAČA'!#REF!)&gt;0,CONCATENATE(TEXT('OSNOVNA PLAČA'!#REF!,0),"  ",   'OSNOVNA PLAČA'!#REF!),"")</f>
        <v>#REF!</v>
      </c>
    </row>
    <row r="71" spans="26:29" s="32" customFormat="1" x14ac:dyDescent="0.2">
      <c r="Z71" s="33"/>
      <c r="AA71" s="32" t="e">
        <f>'OSNOVNA PLAČA'!#REF!</f>
        <v>#REF!</v>
      </c>
      <c r="AB71" s="32" t="e">
        <f>'OSNOVNA PLAČA'!#REF!</f>
        <v>#REF!</v>
      </c>
      <c r="AC71" s="32" t="e">
        <f>IF(LEN('OSNOVNA PLAČA'!#REF!)&gt;0,CONCATENATE(TEXT('OSNOVNA PLAČA'!#REF!,0),"  ",   'OSNOVNA PLAČA'!#REF!),"")</f>
        <v>#REF!</v>
      </c>
    </row>
    <row r="72" spans="26:29" s="32" customFormat="1" x14ac:dyDescent="0.2">
      <c r="Z72" s="33"/>
      <c r="AA72" s="32" t="e">
        <f>'OSNOVNA PLAČA'!#REF!</f>
        <v>#REF!</v>
      </c>
      <c r="AB72" s="32" t="e">
        <f>'OSNOVNA PLAČA'!#REF!</f>
        <v>#REF!</v>
      </c>
      <c r="AC72" s="32" t="e">
        <f>IF(LEN('OSNOVNA PLAČA'!#REF!)&gt;0,CONCATENATE(TEXT('OSNOVNA PLAČA'!#REF!,0),"  ",   'OSNOVNA PLAČA'!#REF!),"")</f>
        <v>#REF!</v>
      </c>
    </row>
    <row r="73" spans="26:29" s="32" customFormat="1" x14ac:dyDescent="0.2">
      <c r="Z73" s="33"/>
      <c r="AA73" s="32" t="e">
        <f>'OSNOVNA PLAČA'!#REF!</f>
        <v>#REF!</v>
      </c>
      <c r="AB73" s="32" t="e">
        <f>'OSNOVNA PLAČA'!#REF!</f>
        <v>#REF!</v>
      </c>
      <c r="AC73" s="32" t="e">
        <f>IF(LEN('OSNOVNA PLAČA'!#REF!)&gt;0,CONCATENATE(TEXT('OSNOVNA PLAČA'!#REF!,0),"  ",   'OSNOVNA PLAČA'!#REF!),"")</f>
        <v>#REF!</v>
      </c>
    </row>
    <row r="74" spans="26:29" s="32" customFormat="1" x14ac:dyDescent="0.2">
      <c r="Z74" s="33"/>
      <c r="AA74" s="32" t="e">
        <f>'OSNOVNA PLAČA'!#REF!</f>
        <v>#REF!</v>
      </c>
      <c r="AB74" s="32" t="e">
        <f>'OSNOVNA PLAČA'!#REF!</f>
        <v>#REF!</v>
      </c>
      <c r="AC74" s="32" t="e">
        <f>IF(LEN('OSNOVNA PLAČA'!#REF!)&gt;0,CONCATENATE(TEXT('OSNOVNA PLAČA'!#REF!,0),"  ",   'OSNOVNA PLAČA'!#REF!),"")</f>
        <v>#REF!</v>
      </c>
    </row>
    <row r="75" spans="26:29" s="32" customFormat="1" x14ac:dyDescent="0.2">
      <c r="Z75" s="33"/>
      <c r="AA75" s="32" t="e">
        <f>'OSNOVNA PLAČA'!#REF!</f>
        <v>#REF!</v>
      </c>
      <c r="AB75" s="32" t="e">
        <f>'OSNOVNA PLAČA'!#REF!</f>
        <v>#REF!</v>
      </c>
      <c r="AC75" s="32" t="e">
        <f>IF(LEN('OSNOVNA PLAČA'!#REF!)&gt;0,CONCATENATE(TEXT('OSNOVNA PLAČA'!#REF!,0),"  ",   'OSNOVNA PLAČA'!#REF!),"")</f>
        <v>#REF!</v>
      </c>
    </row>
    <row r="76" spans="26:29" s="32" customFormat="1" x14ac:dyDescent="0.2">
      <c r="Z76" s="33"/>
      <c r="AA76" s="32" t="e">
        <f>'OSNOVNA PLAČA'!#REF!</f>
        <v>#REF!</v>
      </c>
      <c r="AB76" s="32" t="e">
        <f>'OSNOVNA PLAČA'!#REF!</f>
        <v>#REF!</v>
      </c>
      <c r="AC76" s="32" t="e">
        <f>IF(LEN('OSNOVNA PLAČA'!#REF!)&gt;0,CONCATENATE(TEXT('OSNOVNA PLAČA'!#REF!,0),"  ",   'OSNOVNA PLAČA'!#REF!),"")</f>
        <v>#REF!</v>
      </c>
    </row>
    <row r="77" spans="26:29" s="32" customFormat="1" x14ac:dyDescent="0.2">
      <c r="Z77" s="33"/>
      <c r="AA77" s="32" t="e">
        <f>'OSNOVNA PLAČA'!#REF!</f>
        <v>#REF!</v>
      </c>
      <c r="AB77" s="32" t="e">
        <f>'OSNOVNA PLAČA'!#REF!</f>
        <v>#REF!</v>
      </c>
      <c r="AC77" s="32" t="e">
        <f>IF(LEN('OSNOVNA PLAČA'!#REF!)&gt;0,CONCATENATE(TEXT('OSNOVNA PLAČA'!#REF!,0),"  ",   'OSNOVNA PLAČA'!#REF!),"")</f>
        <v>#REF!</v>
      </c>
    </row>
    <row r="78" spans="26:29" s="32" customFormat="1" x14ac:dyDescent="0.2">
      <c r="Z78" s="33"/>
      <c r="AA78" s="32" t="e">
        <f>'OSNOVNA PLAČA'!#REF!</f>
        <v>#REF!</v>
      </c>
      <c r="AB78" s="32" t="e">
        <f>'OSNOVNA PLAČA'!#REF!</f>
        <v>#REF!</v>
      </c>
      <c r="AC78" s="32" t="e">
        <f>IF(LEN('OSNOVNA PLAČA'!#REF!)&gt;0,CONCATENATE(TEXT('OSNOVNA PLAČA'!#REF!,0),"  ",   'OSNOVNA PLAČA'!#REF!),"")</f>
        <v>#REF!</v>
      </c>
    </row>
    <row r="79" spans="26:29" s="32" customFormat="1" x14ac:dyDescent="0.2">
      <c r="Z79" s="33"/>
      <c r="AA79" s="32" t="e">
        <f>'OSNOVNA PLAČA'!#REF!</f>
        <v>#REF!</v>
      </c>
      <c r="AB79" s="32" t="e">
        <f>'OSNOVNA PLAČA'!#REF!</f>
        <v>#REF!</v>
      </c>
      <c r="AC79" s="32" t="e">
        <f>IF(LEN('OSNOVNA PLAČA'!#REF!)&gt;0,CONCATENATE(TEXT('OSNOVNA PLAČA'!#REF!,0),"  ",   'OSNOVNA PLAČA'!#REF!),"")</f>
        <v>#REF!</v>
      </c>
    </row>
    <row r="80" spans="26:29" s="32" customFormat="1" x14ac:dyDescent="0.2">
      <c r="Z80" s="33"/>
      <c r="AA80" s="32" t="e">
        <f>'OSNOVNA PLAČA'!#REF!</f>
        <v>#REF!</v>
      </c>
      <c r="AB80" s="32" t="e">
        <f>'OSNOVNA PLAČA'!#REF!</f>
        <v>#REF!</v>
      </c>
      <c r="AC80" s="32" t="e">
        <f>IF(LEN('OSNOVNA PLAČA'!#REF!)&gt;0,CONCATENATE(TEXT('OSNOVNA PLAČA'!#REF!,0),"  ",   'OSNOVNA PLAČA'!#REF!),"")</f>
        <v>#REF!</v>
      </c>
    </row>
    <row r="81" spans="26:29" s="32" customFormat="1" x14ac:dyDescent="0.2">
      <c r="Z81" s="33"/>
      <c r="AA81" s="32" t="e">
        <f>'OSNOVNA PLAČA'!#REF!</f>
        <v>#REF!</v>
      </c>
      <c r="AB81" s="32" t="e">
        <f>'OSNOVNA PLAČA'!#REF!</f>
        <v>#REF!</v>
      </c>
      <c r="AC81" s="32" t="e">
        <f>IF(LEN('OSNOVNA PLAČA'!#REF!)&gt;0,CONCATENATE(TEXT('OSNOVNA PLAČA'!#REF!,0),"  ",   'OSNOVNA PLAČA'!#REF!),"")</f>
        <v>#REF!</v>
      </c>
    </row>
    <row r="82" spans="26:29" s="32" customFormat="1" x14ac:dyDescent="0.2">
      <c r="Z82" s="33"/>
      <c r="AA82" s="32" t="e">
        <f>'OSNOVNA PLAČA'!#REF!</f>
        <v>#REF!</v>
      </c>
      <c r="AB82" s="32" t="e">
        <f>'OSNOVNA PLAČA'!#REF!</f>
        <v>#REF!</v>
      </c>
      <c r="AC82" s="32" t="e">
        <f>IF(LEN('OSNOVNA PLAČA'!#REF!)&gt;0,CONCATENATE(TEXT('OSNOVNA PLAČA'!#REF!,0),"  ",   'OSNOVNA PLAČA'!#REF!),"")</f>
        <v>#REF!</v>
      </c>
    </row>
    <row r="83" spans="26:29" s="32" customFormat="1" x14ac:dyDescent="0.2">
      <c r="Z83" s="33"/>
      <c r="AA83" s="32" t="e">
        <f>'OSNOVNA PLAČA'!#REF!</f>
        <v>#REF!</v>
      </c>
      <c r="AB83" s="32" t="e">
        <f>'OSNOVNA PLAČA'!#REF!</f>
        <v>#REF!</v>
      </c>
      <c r="AC83" s="32" t="e">
        <f>IF(LEN('OSNOVNA PLAČA'!#REF!)&gt;0,CONCATENATE(TEXT('OSNOVNA PLAČA'!#REF!,0),"  ",   'OSNOVNA PLAČA'!#REF!),"")</f>
        <v>#REF!</v>
      </c>
    </row>
    <row r="84" spans="26:29" s="32" customFormat="1" x14ac:dyDescent="0.2">
      <c r="Z84" s="33"/>
      <c r="AA84" s="32" t="e">
        <f>'OSNOVNA PLAČA'!#REF!</f>
        <v>#REF!</v>
      </c>
      <c r="AB84" s="32" t="e">
        <f>'OSNOVNA PLAČA'!#REF!</f>
        <v>#REF!</v>
      </c>
      <c r="AC84" s="32" t="e">
        <f>IF(LEN('OSNOVNA PLAČA'!#REF!)&gt;0,CONCATENATE(TEXT('OSNOVNA PLAČA'!#REF!,0),"  ",   'OSNOVNA PLAČA'!#REF!),"")</f>
        <v>#REF!</v>
      </c>
    </row>
    <row r="85" spans="26:29" s="32" customFormat="1" x14ac:dyDescent="0.2">
      <c r="Z85" s="33"/>
      <c r="AA85" s="32" t="e">
        <f>'OSNOVNA PLAČA'!#REF!</f>
        <v>#REF!</v>
      </c>
      <c r="AB85" s="32" t="e">
        <f>'OSNOVNA PLAČA'!#REF!</f>
        <v>#REF!</v>
      </c>
      <c r="AC85" s="32" t="e">
        <f>IF(LEN('OSNOVNA PLAČA'!#REF!)&gt;0,CONCATENATE(TEXT('OSNOVNA PLAČA'!#REF!,0),"  ",   'OSNOVNA PLAČA'!#REF!),"")</f>
        <v>#REF!</v>
      </c>
    </row>
    <row r="86" spans="26:29" s="32" customFormat="1" x14ac:dyDescent="0.2">
      <c r="Z86" s="33"/>
      <c r="AA86" s="32" t="e">
        <f>'OSNOVNA PLAČA'!#REF!</f>
        <v>#REF!</v>
      </c>
      <c r="AB86" s="32" t="e">
        <f>'OSNOVNA PLAČA'!#REF!</f>
        <v>#REF!</v>
      </c>
      <c r="AC86" s="32" t="e">
        <f>IF(LEN('OSNOVNA PLAČA'!#REF!)&gt;0,CONCATENATE(TEXT('OSNOVNA PLAČA'!#REF!,0),"  ",   'OSNOVNA PLAČA'!#REF!),"")</f>
        <v>#REF!</v>
      </c>
    </row>
    <row r="87" spans="26:29" s="32" customFormat="1" x14ac:dyDescent="0.2">
      <c r="Z87" s="33"/>
      <c r="AA87" s="32" t="e">
        <f>'OSNOVNA PLAČA'!#REF!</f>
        <v>#REF!</v>
      </c>
      <c r="AB87" s="32" t="e">
        <f>'OSNOVNA PLAČA'!#REF!</f>
        <v>#REF!</v>
      </c>
      <c r="AC87" s="32" t="e">
        <f>IF(LEN('OSNOVNA PLAČA'!#REF!)&gt;0,CONCATENATE(TEXT('OSNOVNA PLAČA'!#REF!,0),"  ",   'OSNOVNA PLAČA'!#REF!),"")</f>
        <v>#REF!</v>
      </c>
    </row>
    <row r="88" spans="26:29" s="32" customFormat="1" x14ac:dyDescent="0.2">
      <c r="Z88" s="33"/>
      <c r="AA88" s="32" t="e">
        <f>'OSNOVNA PLAČA'!#REF!</f>
        <v>#REF!</v>
      </c>
      <c r="AB88" s="32" t="e">
        <f>'OSNOVNA PLAČA'!#REF!</f>
        <v>#REF!</v>
      </c>
      <c r="AC88" s="32" t="e">
        <f>IF(LEN('OSNOVNA PLAČA'!#REF!)&gt;0,CONCATENATE(TEXT('OSNOVNA PLAČA'!#REF!,0),"  ",   'OSNOVNA PLAČA'!#REF!),"")</f>
        <v>#REF!</v>
      </c>
    </row>
    <row r="89" spans="26:29" s="32" customFormat="1" x14ac:dyDescent="0.2">
      <c r="Z89" s="33"/>
      <c r="AA89" s="32" t="e">
        <f>'OSNOVNA PLAČA'!#REF!</f>
        <v>#REF!</v>
      </c>
      <c r="AB89" s="32" t="e">
        <f>'OSNOVNA PLAČA'!#REF!</f>
        <v>#REF!</v>
      </c>
      <c r="AC89" s="32" t="e">
        <f>IF(LEN('OSNOVNA PLAČA'!#REF!)&gt;0,CONCATENATE(TEXT('OSNOVNA PLAČA'!#REF!,0),"  ",   'OSNOVNA PLAČA'!#REF!),"")</f>
        <v>#REF!</v>
      </c>
    </row>
    <row r="90" spans="26:29" s="32" customFormat="1" x14ac:dyDescent="0.2">
      <c r="Z90" s="33"/>
      <c r="AA90" s="32" t="e">
        <f>'OSNOVNA PLAČA'!#REF!</f>
        <v>#REF!</v>
      </c>
      <c r="AB90" s="32" t="e">
        <f>'OSNOVNA PLAČA'!#REF!</f>
        <v>#REF!</v>
      </c>
      <c r="AC90" s="32" t="e">
        <f>IF(LEN('OSNOVNA PLAČA'!#REF!)&gt;0,CONCATENATE(TEXT('OSNOVNA PLAČA'!#REF!,0),"  ",   'OSNOVNA PLAČA'!#REF!),"")</f>
        <v>#REF!</v>
      </c>
    </row>
    <row r="91" spans="26:29" s="32" customFormat="1" x14ac:dyDescent="0.2">
      <c r="Z91" s="33"/>
      <c r="AA91" s="32" t="e">
        <f>'OSNOVNA PLAČA'!#REF!</f>
        <v>#REF!</v>
      </c>
      <c r="AB91" s="32" t="e">
        <f>'OSNOVNA PLAČA'!#REF!</f>
        <v>#REF!</v>
      </c>
      <c r="AC91" s="32" t="e">
        <f>IF(LEN('OSNOVNA PLAČA'!#REF!)&gt;0,CONCATENATE(TEXT('OSNOVNA PLAČA'!#REF!,0),"  ",   'OSNOVNA PLAČA'!#REF!),"")</f>
        <v>#REF!</v>
      </c>
    </row>
    <row r="92" spans="26:29" s="32" customFormat="1" x14ac:dyDescent="0.2">
      <c r="Z92" s="33"/>
      <c r="AA92" s="32" t="e">
        <f>'OSNOVNA PLAČA'!#REF!</f>
        <v>#REF!</v>
      </c>
      <c r="AB92" s="32" t="e">
        <f>'OSNOVNA PLAČA'!#REF!</f>
        <v>#REF!</v>
      </c>
      <c r="AC92" s="32" t="e">
        <f>IF(LEN('OSNOVNA PLAČA'!#REF!)&gt;0,CONCATENATE(TEXT('OSNOVNA PLAČA'!#REF!,0),"  ",   'OSNOVNA PLAČA'!#REF!),"")</f>
        <v>#REF!</v>
      </c>
    </row>
    <row r="93" spans="26:29" s="32" customFormat="1" x14ac:dyDescent="0.2">
      <c r="Z93" s="33"/>
      <c r="AA93" s="32" t="e">
        <f>'OSNOVNA PLAČA'!#REF!</f>
        <v>#REF!</v>
      </c>
      <c r="AB93" s="32" t="e">
        <f>'OSNOVNA PLAČA'!#REF!</f>
        <v>#REF!</v>
      </c>
      <c r="AC93" s="32" t="e">
        <f>IF(LEN('OSNOVNA PLAČA'!#REF!)&gt;0,CONCATENATE(TEXT('OSNOVNA PLAČA'!#REF!,0),"  ",   'OSNOVNA PLAČA'!#REF!),"")</f>
        <v>#REF!</v>
      </c>
    </row>
    <row r="94" spans="26:29" s="32" customFormat="1" x14ac:dyDescent="0.2">
      <c r="Z94" s="33"/>
      <c r="AA94" s="32" t="e">
        <f>'OSNOVNA PLAČA'!#REF!</f>
        <v>#REF!</v>
      </c>
      <c r="AB94" s="32" t="e">
        <f>'OSNOVNA PLAČA'!#REF!</f>
        <v>#REF!</v>
      </c>
      <c r="AC94" s="32" t="e">
        <f>IF(LEN('OSNOVNA PLAČA'!#REF!)&gt;0,CONCATENATE(TEXT('OSNOVNA PLAČA'!#REF!,0),"  ",   'OSNOVNA PLAČA'!#REF!),"")</f>
        <v>#REF!</v>
      </c>
    </row>
    <row r="95" spans="26:29" s="32" customFormat="1" x14ac:dyDescent="0.2">
      <c r="Z95" s="33"/>
      <c r="AA95" s="32" t="e">
        <f>'OSNOVNA PLAČA'!#REF!</f>
        <v>#REF!</v>
      </c>
      <c r="AB95" s="32" t="e">
        <f>'OSNOVNA PLAČA'!#REF!</f>
        <v>#REF!</v>
      </c>
      <c r="AC95" s="32" t="e">
        <f>IF(LEN('OSNOVNA PLAČA'!#REF!)&gt;0,CONCATENATE(TEXT('OSNOVNA PLAČA'!#REF!,0),"  ",   'OSNOVNA PLAČA'!#REF!),"")</f>
        <v>#REF!</v>
      </c>
    </row>
    <row r="96" spans="26:29" s="32" customFormat="1" x14ac:dyDescent="0.2">
      <c r="Z96" s="33"/>
      <c r="AA96" s="32" t="e">
        <f>'OSNOVNA PLAČA'!#REF!</f>
        <v>#REF!</v>
      </c>
      <c r="AB96" s="32" t="e">
        <f>'OSNOVNA PLAČA'!#REF!</f>
        <v>#REF!</v>
      </c>
      <c r="AC96" s="32" t="e">
        <f>IF(LEN('OSNOVNA PLAČA'!#REF!)&gt;0,CONCATENATE(TEXT('OSNOVNA PLAČA'!#REF!,0),"  ",   'OSNOVNA PLAČA'!#REF!),"")</f>
        <v>#REF!</v>
      </c>
    </row>
    <row r="97" spans="26:29" s="32" customFormat="1" x14ac:dyDescent="0.2">
      <c r="Z97" s="33"/>
      <c r="AA97" s="32" t="e">
        <f>'OSNOVNA PLAČA'!#REF!</f>
        <v>#REF!</v>
      </c>
      <c r="AB97" s="32" t="e">
        <f>'OSNOVNA PLAČA'!#REF!</f>
        <v>#REF!</v>
      </c>
      <c r="AC97" s="32" t="e">
        <f>IF(LEN('OSNOVNA PLAČA'!#REF!)&gt;0,CONCATENATE(TEXT('OSNOVNA PLAČA'!#REF!,0),"  ",   'OSNOVNA PLAČA'!#REF!),"")</f>
        <v>#REF!</v>
      </c>
    </row>
    <row r="98" spans="26:29" s="32" customFormat="1" x14ac:dyDescent="0.2">
      <c r="Z98" s="33"/>
      <c r="AA98" s="32" t="e">
        <f>'OSNOVNA PLAČA'!#REF!</f>
        <v>#REF!</v>
      </c>
      <c r="AB98" s="32" t="e">
        <f>'OSNOVNA PLAČA'!#REF!</f>
        <v>#REF!</v>
      </c>
      <c r="AC98" s="32" t="e">
        <f>IF(LEN('OSNOVNA PLAČA'!#REF!)&gt;0,CONCATENATE(TEXT('OSNOVNA PLAČA'!#REF!,0),"  ",   'OSNOVNA PLAČA'!#REF!),"")</f>
        <v>#REF!</v>
      </c>
    </row>
    <row r="99" spans="26:29" s="32" customFormat="1" x14ac:dyDescent="0.2">
      <c r="Z99" s="33"/>
      <c r="AA99" s="32" t="e">
        <f>'OSNOVNA PLAČA'!#REF!</f>
        <v>#REF!</v>
      </c>
      <c r="AB99" s="32" t="e">
        <f>'OSNOVNA PLAČA'!#REF!</f>
        <v>#REF!</v>
      </c>
      <c r="AC99" s="32" t="e">
        <f>IF(LEN('OSNOVNA PLAČA'!#REF!)&gt;0,CONCATENATE(TEXT('OSNOVNA PLAČA'!#REF!,0),"  ",   'OSNOVNA PLAČA'!#REF!),"")</f>
        <v>#REF!</v>
      </c>
    </row>
    <row r="100" spans="26:29" s="32" customFormat="1" x14ac:dyDescent="0.2">
      <c r="Z100" s="33"/>
      <c r="AA100" s="32" t="e">
        <f>'OSNOVNA PLAČA'!#REF!</f>
        <v>#REF!</v>
      </c>
      <c r="AB100" s="32" t="e">
        <f>'OSNOVNA PLAČA'!#REF!</f>
        <v>#REF!</v>
      </c>
      <c r="AC100" s="32" t="e">
        <f>IF(LEN('OSNOVNA PLAČA'!#REF!)&gt;0,CONCATENATE(TEXT('OSNOVNA PLAČA'!#REF!,0),"  ",   'OSNOVNA PLAČA'!#REF!),"")</f>
        <v>#REF!</v>
      </c>
    </row>
    <row r="101" spans="26:29" s="32" customFormat="1" x14ac:dyDescent="0.2">
      <c r="Z101" s="33"/>
      <c r="AA101" s="32" t="e">
        <f>'OSNOVNA PLAČA'!#REF!</f>
        <v>#REF!</v>
      </c>
      <c r="AB101" s="32" t="e">
        <f>'OSNOVNA PLAČA'!#REF!</f>
        <v>#REF!</v>
      </c>
      <c r="AC101" s="32" t="e">
        <f>IF(LEN('OSNOVNA PLAČA'!#REF!)&gt;0,CONCATENATE(TEXT('OSNOVNA PLAČA'!#REF!,0),"  ",   'OSNOVNA PLAČA'!#REF!),"")</f>
        <v>#REF!</v>
      </c>
    </row>
    <row r="102" spans="26:29" s="32" customFormat="1" x14ac:dyDescent="0.2">
      <c r="Z102" s="33"/>
      <c r="AA102" s="32" t="e">
        <f>'OSNOVNA PLAČA'!#REF!</f>
        <v>#REF!</v>
      </c>
      <c r="AB102" s="32" t="e">
        <f>'OSNOVNA PLAČA'!#REF!</f>
        <v>#REF!</v>
      </c>
      <c r="AC102" s="32" t="e">
        <f>IF(LEN('OSNOVNA PLAČA'!#REF!)&gt;0,CONCATENATE(TEXT('OSNOVNA PLAČA'!#REF!,0),"  ",   'OSNOVNA PLAČA'!#REF!),"")</f>
        <v>#REF!</v>
      </c>
    </row>
    <row r="103" spans="26:29" s="32" customFormat="1" x14ac:dyDescent="0.2">
      <c r="Z103" s="33"/>
      <c r="AA103" s="32" t="e">
        <f>'OSNOVNA PLAČA'!#REF!</f>
        <v>#REF!</v>
      </c>
      <c r="AB103" s="32" t="e">
        <f>'OSNOVNA PLAČA'!#REF!</f>
        <v>#REF!</v>
      </c>
      <c r="AC103" s="32" t="e">
        <f>IF(LEN('OSNOVNA PLAČA'!#REF!)&gt;0,CONCATENATE(TEXT('OSNOVNA PLAČA'!#REF!,0),"  ",   'OSNOVNA PLAČA'!#REF!),"")</f>
        <v>#REF!</v>
      </c>
    </row>
    <row r="104" spans="26:29" s="32" customFormat="1" x14ac:dyDescent="0.2">
      <c r="Z104" s="33"/>
      <c r="AA104" s="32" t="e">
        <f>'OSNOVNA PLAČA'!#REF!</f>
        <v>#REF!</v>
      </c>
      <c r="AB104" s="32" t="e">
        <f>'OSNOVNA PLAČA'!#REF!</f>
        <v>#REF!</v>
      </c>
      <c r="AC104" s="32" t="e">
        <f>IF(LEN('OSNOVNA PLAČA'!#REF!)&gt;0,CONCATENATE(TEXT('OSNOVNA PLAČA'!#REF!,0),"  ",   'OSNOVNA PLAČA'!#REF!),"")</f>
        <v>#REF!</v>
      </c>
    </row>
    <row r="105" spans="26:29" s="32" customFormat="1" x14ac:dyDescent="0.2">
      <c r="Z105" s="33"/>
      <c r="AA105" s="32" t="e">
        <f>'OSNOVNA PLAČA'!#REF!</f>
        <v>#REF!</v>
      </c>
      <c r="AB105" s="32" t="e">
        <f>'OSNOVNA PLAČA'!#REF!</f>
        <v>#REF!</v>
      </c>
      <c r="AC105" s="32" t="e">
        <f>IF(LEN('OSNOVNA PLAČA'!#REF!)&gt;0,CONCATENATE(TEXT('OSNOVNA PLAČA'!#REF!,0),"  ",   'OSNOVNA PLAČA'!#REF!),"")</f>
        <v>#REF!</v>
      </c>
    </row>
    <row r="106" spans="26:29" s="32" customFormat="1" x14ac:dyDescent="0.2">
      <c r="Z106" s="33"/>
      <c r="AA106" s="32" t="e">
        <f>'OSNOVNA PLAČA'!#REF!</f>
        <v>#REF!</v>
      </c>
      <c r="AB106" s="32" t="e">
        <f>'OSNOVNA PLAČA'!#REF!</f>
        <v>#REF!</v>
      </c>
      <c r="AC106" s="32" t="e">
        <f>IF(LEN('OSNOVNA PLAČA'!#REF!)&gt;0,CONCATENATE(TEXT('OSNOVNA PLAČA'!#REF!,0),"  ",   'OSNOVNA PLAČA'!#REF!),"")</f>
        <v>#REF!</v>
      </c>
    </row>
    <row r="107" spans="26:29" s="32" customFormat="1" x14ac:dyDescent="0.2">
      <c r="Z107" s="33"/>
      <c r="AA107" s="32" t="e">
        <f>'OSNOVNA PLAČA'!#REF!</f>
        <v>#REF!</v>
      </c>
      <c r="AB107" s="32" t="e">
        <f>'OSNOVNA PLAČA'!#REF!</f>
        <v>#REF!</v>
      </c>
      <c r="AC107" s="32" t="e">
        <f>IF(LEN('OSNOVNA PLAČA'!#REF!)&gt;0,CONCATENATE(TEXT('OSNOVNA PLAČA'!#REF!,0),"  ",   'OSNOVNA PLAČA'!#REF!),"")</f>
        <v>#REF!</v>
      </c>
    </row>
    <row r="108" spans="26:29" s="32" customFormat="1" x14ac:dyDescent="0.2">
      <c r="Z108" s="33"/>
      <c r="AA108" s="32" t="e">
        <f>'OSNOVNA PLAČA'!#REF!</f>
        <v>#REF!</v>
      </c>
      <c r="AB108" s="32" t="e">
        <f>'OSNOVNA PLAČA'!#REF!</f>
        <v>#REF!</v>
      </c>
      <c r="AC108" s="32" t="e">
        <f>IF(LEN('OSNOVNA PLAČA'!#REF!)&gt;0,CONCATENATE(TEXT('OSNOVNA PLAČA'!#REF!,0),"  ",   'OSNOVNA PLAČA'!#REF!),"")</f>
        <v>#REF!</v>
      </c>
    </row>
    <row r="109" spans="26:29" s="32" customFormat="1" x14ac:dyDescent="0.2">
      <c r="Z109" s="33"/>
      <c r="AA109" s="32" t="e">
        <f>'OSNOVNA PLAČA'!#REF!</f>
        <v>#REF!</v>
      </c>
      <c r="AB109" s="32" t="e">
        <f>'OSNOVNA PLAČA'!#REF!</f>
        <v>#REF!</v>
      </c>
      <c r="AC109" s="32" t="e">
        <f>IF(LEN('OSNOVNA PLAČA'!#REF!)&gt;0,CONCATENATE(TEXT('OSNOVNA PLAČA'!#REF!,0),"  ",   'OSNOVNA PLAČA'!#REF!),"")</f>
        <v>#REF!</v>
      </c>
    </row>
    <row r="110" spans="26:29" s="32" customFormat="1" x14ac:dyDescent="0.2">
      <c r="Z110" s="33"/>
    </row>
    <row r="111" spans="26:29" s="32" customFormat="1" x14ac:dyDescent="0.2">
      <c r="Z111" s="33"/>
    </row>
    <row r="112" spans="26:29" s="32" customFormat="1" x14ac:dyDescent="0.2">
      <c r="Z112" s="33"/>
    </row>
    <row r="113" spans="26:26" s="32" customFormat="1" x14ac:dyDescent="0.2">
      <c r="Z113" s="33"/>
    </row>
    <row r="114" spans="26:26" s="32" customFormat="1" x14ac:dyDescent="0.2">
      <c r="Z114" s="33"/>
    </row>
    <row r="115" spans="26:26" s="32" customFormat="1" x14ac:dyDescent="0.2">
      <c r="Z115" s="33"/>
    </row>
    <row r="116" spans="26:26" s="32" customFormat="1" x14ac:dyDescent="0.2">
      <c r="Z116" s="33"/>
    </row>
    <row r="117" spans="26:26" s="32" customFormat="1" x14ac:dyDescent="0.2">
      <c r="Z117" s="33"/>
    </row>
    <row r="118" spans="26:26" s="32" customFormat="1" x14ac:dyDescent="0.2">
      <c r="Z118" s="33"/>
    </row>
    <row r="119" spans="26:26" s="32" customFormat="1" x14ac:dyDescent="0.2">
      <c r="Z119" s="33"/>
    </row>
    <row r="120" spans="26:26" s="32" customFormat="1" x14ac:dyDescent="0.2">
      <c r="Z120" s="33"/>
    </row>
    <row r="121" spans="26:26" s="32" customFormat="1" x14ac:dyDescent="0.2">
      <c r="Z121" s="33"/>
    </row>
    <row r="122" spans="26:26" s="32" customFormat="1" x14ac:dyDescent="0.2">
      <c r="Z122" s="33"/>
    </row>
    <row r="123" spans="26:26" s="32" customFormat="1" x14ac:dyDescent="0.2">
      <c r="Z123" s="33"/>
    </row>
    <row r="124" spans="26:26" s="32" customFormat="1" x14ac:dyDescent="0.2">
      <c r="Z124" s="33"/>
    </row>
    <row r="125" spans="26:26" s="32" customFormat="1" x14ac:dyDescent="0.2">
      <c r="Z125" s="33"/>
    </row>
    <row r="126" spans="26:26" s="32" customFormat="1" x14ac:dyDescent="0.2">
      <c r="Z126" s="33"/>
    </row>
    <row r="127" spans="26:26" s="32" customFormat="1" x14ac:dyDescent="0.2">
      <c r="Z127" s="33"/>
    </row>
    <row r="128" spans="26:26" s="32" customFormat="1" x14ac:dyDescent="0.2">
      <c r="Z128" s="33"/>
    </row>
    <row r="129" spans="26:26" s="32" customFormat="1" x14ac:dyDescent="0.2">
      <c r="Z129" s="33"/>
    </row>
    <row r="130" spans="26:26" s="32" customFormat="1" x14ac:dyDescent="0.2">
      <c r="Z130" s="33"/>
    </row>
    <row r="131" spans="26:26" s="32" customFormat="1" x14ac:dyDescent="0.2">
      <c r="Z131" s="33"/>
    </row>
    <row r="132" spans="26:26" s="32" customFormat="1" x14ac:dyDescent="0.2">
      <c r="Z132" s="33"/>
    </row>
    <row r="133" spans="26:26" s="32" customFormat="1" x14ac:dyDescent="0.2">
      <c r="Z133" s="33"/>
    </row>
    <row r="134" spans="26:26" s="32" customFormat="1" x14ac:dyDescent="0.2">
      <c r="Z134" s="33"/>
    </row>
    <row r="135" spans="26:26" s="32" customFormat="1" x14ac:dyDescent="0.2">
      <c r="Z135" s="33"/>
    </row>
    <row r="136" spans="26:26" s="32" customFormat="1" x14ac:dyDescent="0.2">
      <c r="Z136" s="33"/>
    </row>
    <row r="137" spans="26:26" s="32" customFormat="1" x14ac:dyDescent="0.2">
      <c r="Z137" s="33"/>
    </row>
    <row r="138" spans="26:26" s="32" customFormat="1" x14ac:dyDescent="0.2">
      <c r="Z138" s="33"/>
    </row>
    <row r="139" spans="26:26" s="32" customFormat="1" x14ac:dyDescent="0.2">
      <c r="Z139" s="33"/>
    </row>
    <row r="140" spans="26:26" s="32" customFormat="1" x14ac:dyDescent="0.2">
      <c r="Z140" s="33"/>
    </row>
    <row r="141" spans="26:26" s="32" customFormat="1" x14ac:dyDescent="0.2">
      <c r="Z141" s="33"/>
    </row>
    <row r="142" spans="26:26" s="32" customFormat="1" x14ac:dyDescent="0.2">
      <c r="Z142" s="33"/>
    </row>
    <row r="143" spans="26:26" s="32" customFormat="1" x14ac:dyDescent="0.2">
      <c r="Z143" s="33"/>
    </row>
    <row r="144" spans="26:26" s="32" customFormat="1" x14ac:dyDescent="0.2">
      <c r="Z144" s="33"/>
    </row>
    <row r="145" spans="26:26" s="32" customFormat="1" x14ac:dyDescent="0.2">
      <c r="Z145" s="33"/>
    </row>
    <row r="146" spans="26:26" s="32" customFormat="1" x14ac:dyDescent="0.2">
      <c r="Z146" s="33"/>
    </row>
    <row r="147" spans="26:26" s="32" customFormat="1" x14ac:dyDescent="0.2">
      <c r="Z147" s="33"/>
    </row>
    <row r="148" spans="26:26" s="32" customFormat="1" x14ac:dyDescent="0.2">
      <c r="Z148" s="33"/>
    </row>
    <row r="149" spans="26:26" s="32" customFormat="1" x14ac:dyDescent="0.2">
      <c r="Z149" s="33"/>
    </row>
    <row r="150" spans="26:26" s="32" customFormat="1" x14ac:dyDescent="0.2">
      <c r="Z150" s="33"/>
    </row>
    <row r="151" spans="26:26" s="32" customFormat="1" x14ac:dyDescent="0.2">
      <c r="Z151" s="33"/>
    </row>
    <row r="152" spans="26:26" s="32" customFormat="1" x14ac:dyDescent="0.2">
      <c r="Z152" s="33"/>
    </row>
    <row r="153" spans="26:26" s="32" customFormat="1" x14ac:dyDescent="0.2">
      <c r="Z153" s="33"/>
    </row>
    <row r="154" spans="26:26" s="32" customFormat="1" x14ac:dyDescent="0.2">
      <c r="Z154" s="33"/>
    </row>
    <row r="155" spans="26:26" s="32" customFormat="1" x14ac:dyDescent="0.2">
      <c r="Z155" s="33"/>
    </row>
    <row r="156" spans="26:26" s="32" customFormat="1" x14ac:dyDescent="0.2">
      <c r="Z156" s="33"/>
    </row>
    <row r="157" spans="26:26" s="32" customFormat="1" x14ac:dyDescent="0.2">
      <c r="Z157" s="33"/>
    </row>
    <row r="158" spans="26:26" s="32" customFormat="1" x14ac:dyDescent="0.2">
      <c r="Z158" s="33"/>
    </row>
    <row r="159" spans="26:26" s="32" customFormat="1" x14ac:dyDescent="0.2">
      <c r="Z159" s="33"/>
    </row>
    <row r="160" spans="26:26" s="32" customFormat="1" x14ac:dyDescent="0.2">
      <c r="Z160" s="33"/>
    </row>
    <row r="161" spans="26:26" s="32" customFormat="1" x14ac:dyDescent="0.2">
      <c r="Z161" s="33"/>
    </row>
    <row r="162" spans="26:26" s="32" customFormat="1" x14ac:dyDescent="0.2">
      <c r="Z162" s="33"/>
    </row>
    <row r="163" spans="26:26" s="32" customFormat="1" x14ac:dyDescent="0.2">
      <c r="Z163" s="33"/>
    </row>
    <row r="164" spans="26:26" s="32" customFormat="1" x14ac:dyDescent="0.2">
      <c r="Z164" s="33"/>
    </row>
    <row r="165" spans="26:26" s="32" customFormat="1" x14ac:dyDescent="0.2">
      <c r="Z165" s="33"/>
    </row>
    <row r="166" spans="26:26" s="32" customFormat="1" x14ac:dyDescent="0.2">
      <c r="Z166" s="33"/>
    </row>
    <row r="167" spans="26:26" s="32" customFormat="1" x14ac:dyDescent="0.2">
      <c r="Z167" s="33"/>
    </row>
    <row r="168" spans="26:26" s="32" customFormat="1" x14ac:dyDescent="0.2">
      <c r="Z168" s="33"/>
    </row>
    <row r="169" spans="26:26" s="32" customFormat="1" x14ac:dyDescent="0.2">
      <c r="Z169" s="33"/>
    </row>
    <row r="170" spans="26:26" s="32" customFormat="1" x14ac:dyDescent="0.2">
      <c r="Z170" s="33"/>
    </row>
    <row r="171" spans="26:26" s="32" customFormat="1" x14ac:dyDescent="0.2">
      <c r="Z171" s="33"/>
    </row>
    <row r="172" spans="26:26" s="32" customFormat="1" x14ac:dyDescent="0.2">
      <c r="Z172" s="33"/>
    </row>
    <row r="173" spans="26:26" s="32" customFormat="1" x14ac:dyDescent="0.2">
      <c r="Z173" s="33"/>
    </row>
    <row r="174" spans="26:26" s="32" customFormat="1" x14ac:dyDescent="0.2">
      <c r="Z174" s="33"/>
    </row>
    <row r="175" spans="26:26" s="32" customFormat="1" x14ac:dyDescent="0.2">
      <c r="Z175" s="33"/>
    </row>
    <row r="176" spans="26:26" s="32" customFormat="1" x14ac:dyDescent="0.2">
      <c r="Z176" s="33"/>
    </row>
    <row r="177" spans="26:29" s="32" customFormat="1" x14ac:dyDescent="0.2">
      <c r="Z177" s="33"/>
    </row>
    <row r="178" spans="26:29" s="32" customFormat="1" x14ac:dyDescent="0.2">
      <c r="Z178" s="33"/>
    </row>
    <row r="179" spans="26:29" s="32" customFormat="1" x14ac:dyDescent="0.2">
      <c r="Z179" s="33"/>
    </row>
    <row r="180" spans="26:29" s="32" customFormat="1" x14ac:dyDescent="0.2">
      <c r="Z180" s="33"/>
    </row>
    <row r="181" spans="26:29" s="32" customFormat="1" x14ac:dyDescent="0.2">
      <c r="Z181" s="33"/>
    </row>
    <row r="182" spans="26:29" s="32" customFormat="1" x14ac:dyDescent="0.2">
      <c r="Z182" s="33"/>
    </row>
    <row r="183" spans="26:29" s="32" customFormat="1" x14ac:dyDescent="0.2">
      <c r="Z183" s="33"/>
    </row>
    <row r="184" spans="26:29" s="32" customFormat="1" x14ac:dyDescent="0.2">
      <c r="Z184" s="33"/>
    </row>
    <row r="185" spans="26:29" s="32" customFormat="1" x14ac:dyDescent="0.2">
      <c r="Z185" s="33"/>
    </row>
    <row r="186" spans="26:29" s="32" customFormat="1" x14ac:dyDescent="0.2">
      <c r="Z186" s="33"/>
    </row>
    <row r="187" spans="26:29" s="32" customFormat="1" x14ac:dyDescent="0.2">
      <c r="Z187" s="33"/>
    </row>
    <row r="188" spans="26:29" x14ac:dyDescent="0.2">
      <c r="Z188" s="6"/>
      <c r="AA188" s="32"/>
      <c r="AB188" s="32"/>
      <c r="AC188" s="32"/>
    </row>
    <row r="189" spans="26:29" x14ac:dyDescent="0.2">
      <c r="Z189" s="6"/>
      <c r="AA189" s="32"/>
      <c r="AB189" s="32"/>
      <c r="AC189" s="32"/>
    </row>
    <row r="190" spans="26:29" x14ac:dyDescent="0.2">
      <c r="Z190" s="6"/>
      <c r="AA190" s="32"/>
      <c r="AB190" s="32"/>
      <c r="AC190" s="32"/>
    </row>
    <row r="191" spans="26:29" x14ac:dyDescent="0.2">
      <c r="Z191" s="6"/>
      <c r="AA191" s="32"/>
      <c r="AB191" s="32"/>
      <c r="AC191" s="32"/>
    </row>
    <row r="192" spans="26:29" x14ac:dyDescent="0.2">
      <c r="Z192" s="6"/>
      <c r="AA192" s="32"/>
      <c r="AB192" s="32"/>
      <c r="AC192" s="32"/>
    </row>
    <row r="193" spans="26:29" x14ac:dyDescent="0.2">
      <c r="Z193" s="6"/>
      <c r="AA193" s="32"/>
      <c r="AB193" s="32"/>
      <c r="AC193" s="32"/>
    </row>
    <row r="194" spans="26:29" x14ac:dyDescent="0.2">
      <c r="Z194" s="6"/>
      <c r="AA194" s="32"/>
      <c r="AB194" s="32"/>
      <c r="AC194" s="32"/>
    </row>
    <row r="195" spans="26:29" x14ac:dyDescent="0.2">
      <c r="Z195" s="6"/>
      <c r="AA195" s="32"/>
      <c r="AB195" s="32"/>
      <c r="AC195" s="32"/>
    </row>
    <row r="196" spans="26:29" x14ac:dyDescent="0.2">
      <c r="Z196" s="6"/>
      <c r="AA196" s="32"/>
      <c r="AB196" s="32"/>
      <c r="AC196" s="32"/>
    </row>
    <row r="197" spans="26:29" x14ac:dyDescent="0.2">
      <c r="Z197" s="6"/>
      <c r="AA197" s="32"/>
      <c r="AB197" s="32"/>
      <c r="AC197" s="32"/>
    </row>
    <row r="198" spans="26:29" x14ac:dyDescent="0.2">
      <c r="Z198" s="6"/>
      <c r="AA198" s="32"/>
      <c r="AB198" s="32"/>
      <c r="AC198" s="32"/>
    </row>
    <row r="199" spans="26:29" x14ac:dyDescent="0.2">
      <c r="Z199" s="6"/>
      <c r="AA199" s="32"/>
      <c r="AB199" s="32"/>
      <c r="AC199" s="32"/>
    </row>
    <row r="200" spans="26:29" x14ac:dyDescent="0.2">
      <c r="Z200" s="6"/>
      <c r="AA200" s="32"/>
      <c r="AB200" s="32"/>
      <c r="AC200" s="32"/>
    </row>
    <row r="201" spans="26:29" x14ac:dyDescent="0.2">
      <c r="Z201" s="6"/>
      <c r="AA201" s="32"/>
      <c r="AB201" s="32"/>
      <c r="AC201" s="32"/>
    </row>
    <row r="202" spans="26:29" x14ac:dyDescent="0.2">
      <c r="Z202" s="6"/>
      <c r="AA202" s="32"/>
      <c r="AB202" s="32"/>
      <c r="AC202" s="32"/>
    </row>
    <row r="203" spans="26:29" x14ac:dyDescent="0.2">
      <c r="Z203" s="6"/>
      <c r="AA203" s="32"/>
      <c r="AB203" s="32"/>
      <c r="AC203" s="32"/>
    </row>
    <row r="204" spans="26:29" x14ac:dyDescent="0.2">
      <c r="Z204" s="6"/>
      <c r="AA204" s="32"/>
      <c r="AB204" s="32"/>
      <c r="AC204" s="32"/>
    </row>
    <row r="205" spans="26:29" x14ac:dyDescent="0.2">
      <c r="Z205" s="6"/>
      <c r="AA205" s="32"/>
      <c r="AB205" s="32"/>
      <c r="AC205" s="32"/>
    </row>
    <row r="206" spans="26:29" x14ac:dyDescent="0.2">
      <c r="Z206" s="6"/>
      <c r="AA206" s="32"/>
      <c r="AB206" s="32"/>
      <c r="AC206" s="32"/>
    </row>
    <row r="207" spans="26:29" x14ac:dyDescent="0.2">
      <c r="Z207" s="6"/>
      <c r="AA207" s="32"/>
      <c r="AB207" s="32"/>
      <c r="AC207" s="32"/>
    </row>
    <row r="208" spans="26:29" x14ac:dyDescent="0.2">
      <c r="Z208" s="6"/>
      <c r="AA208" s="32"/>
      <c r="AB208" s="32"/>
      <c r="AC208" s="32"/>
    </row>
    <row r="209" spans="26:29" x14ac:dyDescent="0.2">
      <c r="Z209" s="6"/>
      <c r="AA209" s="32"/>
      <c r="AB209" s="32"/>
      <c r="AC209" s="32"/>
    </row>
    <row r="210" spans="26:29" x14ac:dyDescent="0.2">
      <c r="Z210" s="6"/>
      <c r="AA210" s="32"/>
      <c r="AB210" s="32"/>
      <c r="AC210" s="32"/>
    </row>
    <row r="211" spans="26:29" x14ac:dyDescent="0.2">
      <c r="Z211" s="6"/>
      <c r="AA211" s="32"/>
      <c r="AB211" s="32"/>
      <c r="AC211" s="32"/>
    </row>
    <row r="212" spans="26:29" x14ac:dyDescent="0.2">
      <c r="Z212" s="6"/>
      <c r="AA212" s="32"/>
      <c r="AB212" s="32"/>
      <c r="AC212" s="32"/>
    </row>
    <row r="213" spans="26:29" x14ac:dyDescent="0.2">
      <c r="Z213" s="6"/>
      <c r="AA213" s="32"/>
      <c r="AB213" s="32"/>
      <c r="AC213" s="32"/>
    </row>
    <row r="214" spans="26:29" x14ac:dyDescent="0.2">
      <c r="Z214" s="6"/>
      <c r="AA214" s="32"/>
      <c r="AB214" s="32"/>
      <c r="AC214" s="32"/>
    </row>
    <row r="215" spans="26:29" x14ac:dyDescent="0.2">
      <c r="Z215" s="6"/>
      <c r="AA215" s="32"/>
      <c r="AB215" s="32"/>
      <c r="AC215" s="32"/>
    </row>
    <row r="216" spans="26:29" x14ac:dyDescent="0.2">
      <c r="Z216" s="6"/>
      <c r="AA216" s="32"/>
      <c r="AB216" s="32"/>
      <c r="AC216" s="32"/>
    </row>
    <row r="217" spans="26:29" x14ac:dyDescent="0.2">
      <c r="Z217" s="6"/>
      <c r="AA217" s="32"/>
      <c r="AB217" s="32"/>
      <c r="AC217" s="32"/>
    </row>
    <row r="218" spans="26:29" x14ac:dyDescent="0.2">
      <c r="Z218" s="6"/>
      <c r="AA218" s="32"/>
      <c r="AB218" s="32"/>
      <c r="AC218" s="32"/>
    </row>
    <row r="219" spans="26:29" x14ac:dyDescent="0.2">
      <c r="Z219" s="6"/>
      <c r="AA219" s="32"/>
      <c r="AB219" s="32"/>
      <c r="AC219" s="32"/>
    </row>
    <row r="220" spans="26:29" x14ac:dyDescent="0.2">
      <c r="Z220" s="6"/>
      <c r="AA220" s="32"/>
      <c r="AB220" s="32"/>
      <c r="AC220" s="32"/>
    </row>
    <row r="221" spans="26:29" x14ac:dyDescent="0.2">
      <c r="Z221" s="6"/>
      <c r="AA221" s="32"/>
      <c r="AB221" s="32"/>
      <c r="AC221" s="32"/>
    </row>
    <row r="222" spans="26:29" x14ac:dyDescent="0.2">
      <c r="Z222" s="6"/>
      <c r="AA222" s="32"/>
      <c r="AB222" s="32"/>
      <c r="AC222" s="32"/>
    </row>
    <row r="223" spans="26:29" x14ac:dyDescent="0.2">
      <c r="Z223" s="6"/>
      <c r="AA223" s="32"/>
      <c r="AB223" s="32"/>
      <c r="AC223" s="32"/>
    </row>
    <row r="224" spans="26:29" x14ac:dyDescent="0.2">
      <c r="Z224" s="6"/>
      <c r="AA224" s="32"/>
      <c r="AB224" s="32"/>
      <c r="AC224" s="32"/>
    </row>
    <row r="225" spans="26:29" x14ac:dyDescent="0.2">
      <c r="Z225" s="6"/>
      <c r="AA225" s="32"/>
      <c r="AB225" s="32"/>
      <c r="AC225" s="32"/>
    </row>
    <row r="226" spans="26:29" x14ac:dyDescent="0.2">
      <c r="Z226" s="6"/>
      <c r="AA226" s="32"/>
      <c r="AB226" s="32"/>
      <c r="AC226" s="32"/>
    </row>
    <row r="227" spans="26:29" x14ac:dyDescent="0.2">
      <c r="Z227" s="6"/>
      <c r="AA227" s="32"/>
      <c r="AB227" s="32"/>
      <c r="AC227" s="32"/>
    </row>
    <row r="228" spans="26:29" x14ac:dyDescent="0.2">
      <c r="Z228" s="6"/>
      <c r="AA228" s="32"/>
      <c r="AB228" s="32"/>
      <c r="AC228" s="32"/>
    </row>
    <row r="229" spans="26:29" x14ac:dyDescent="0.2">
      <c r="Z229" s="6"/>
      <c r="AA229" s="32"/>
      <c r="AB229" s="32"/>
      <c r="AC229" s="32"/>
    </row>
    <row r="230" spans="26:29" x14ac:dyDescent="0.2">
      <c r="Z230" s="6"/>
      <c r="AA230" s="32"/>
      <c r="AB230" s="32"/>
      <c r="AC230" s="32"/>
    </row>
    <row r="231" spans="26:29" x14ac:dyDescent="0.2">
      <c r="Z231" s="6"/>
      <c r="AA231" s="32"/>
      <c r="AB231" s="32"/>
      <c r="AC231" s="32"/>
    </row>
    <row r="232" spans="26:29" x14ac:dyDescent="0.2">
      <c r="Z232" s="6"/>
      <c r="AA232" s="32"/>
      <c r="AB232" s="32"/>
      <c r="AC232" s="32"/>
    </row>
    <row r="233" spans="26:29" x14ac:dyDescent="0.2">
      <c r="Z233" s="6"/>
      <c r="AA233" s="32"/>
      <c r="AB233" s="32"/>
      <c r="AC233" s="32"/>
    </row>
    <row r="234" spans="26:29" x14ac:dyDescent="0.2">
      <c r="Z234" s="6"/>
      <c r="AA234" s="32"/>
      <c r="AB234" s="32"/>
      <c r="AC234" s="32"/>
    </row>
    <row r="235" spans="26:29" x14ac:dyDescent="0.2">
      <c r="Z235" s="6"/>
      <c r="AA235" s="32"/>
      <c r="AB235" s="32"/>
      <c r="AC235" s="32"/>
    </row>
    <row r="236" spans="26:29" x14ac:dyDescent="0.2">
      <c r="Z236" s="6"/>
      <c r="AA236" s="32"/>
      <c r="AB236" s="32"/>
      <c r="AC236" s="32"/>
    </row>
    <row r="237" spans="26:29" x14ac:dyDescent="0.2">
      <c r="Z237" s="6"/>
      <c r="AA237" s="32"/>
      <c r="AB237" s="32"/>
      <c r="AC237" s="32"/>
    </row>
    <row r="238" spans="26:29" x14ac:dyDescent="0.2">
      <c r="Z238" s="6"/>
      <c r="AA238" s="32"/>
      <c r="AB238" s="32"/>
      <c r="AC238" s="32"/>
    </row>
    <row r="239" spans="26:29" x14ac:dyDescent="0.2">
      <c r="Z239" s="6"/>
      <c r="AA239" s="32"/>
      <c r="AB239" s="32"/>
      <c r="AC239" s="32"/>
    </row>
    <row r="240" spans="26:29" x14ac:dyDescent="0.2">
      <c r="Z240" s="6"/>
      <c r="AA240" s="32"/>
      <c r="AB240" s="32"/>
      <c r="AC240" s="32"/>
    </row>
    <row r="241" spans="26:29" x14ac:dyDescent="0.2">
      <c r="Z241" s="6"/>
      <c r="AA241" s="32"/>
      <c r="AB241" s="32"/>
      <c r="AC241" s="32"/>
    </row>
    <row r="242" spans="26:29" x14ac:dyDescent="0.2">
      <c r="Z242" s="6"/>
      <c r="AA242" s="32"/>
      <c r="AB242" s="32"/>
      <c r="AC242" s="32"/>
    </row>
    <row r="243" spans="26:29" x14ac:dyDescent="0.2">
      <c r="Z243" s="6"/>
      <c r="AA243" s="32"/>
      <c r="AB243" s="32"/>
      <c r="AC243" s="32"/>
    </row>
    <row r="244" spans="26:29" x14ac:dyDescent="0.2">
      <c r="Z244" s="6"/>
      <c r="AA244" s="32"/>
      <c r="AB244" s="32"/>
      <c r="AC244" s="32"/>
    </row>
    <row r="245" spans="26:29" x14ac:dyDescent="0.2">
      <c r="Z245" s="6"/>
      <c r="AA245" s="32"/>
      <c r="AB245" s="32"/>
      <c r="AC245" s="32"/>
    </row>
    <row r="246" spans="26:29" x14ac:dyDescent="0.2">
      <c r="Z246" s="6"/>
      <c r="AA246" s="32"/>
      <c r="AB246" s="32"/>
      <c r="AC246" s="32"/>
    </row>
    <row r="247" spans="26:29" x14ac:dyDescent="0.2">
      <c r="Z247" s="6"/>
      <c r="AA247" s="32"/>
      <c r="AB247" s="32"/>
      <c r="AC247" s="32"/>
    </row>
    <row r="248" spans="26:29" x14ac:dyDescent="0.2">
      <c r="Z248" s="6"/>
      <c r="AA248" s="32"/>
      <c r="AB248" s="32"/>
      <c r="AC248" s="32"/>
    </row>
    <row r="249" spans="26:29" x14ac:dyDescent="0.2">
      <c r="Z249" s="6"/>
      <c r="AA249" s="32"/>
      <c r="AB249" s="32"/>
      <c r="AC249" s="32"/>
    </row>
    <row r="250" spans="26:29" x14ac:dyDescent="0.2">
      <c r="Z250" s="6"/>
      <c r="AA250" s="32"/>
      <c r="AB250" s="32"/>
      <c r="AC250" s="32"/>
    </row>
    <row r="251" spans="26:29" x14ac:dyDescent="0.2">
      <c r="Z251" s="6"/>
      <c r="AA251" s="32"/>
      <c r="AB251" s="32"/>
      <c r="AC251" s="32"/>
    </row>
    <row r="252" spans="26:29" x14ac:dyDescent="0.2">
      <c r="Z252" s="6"/>
      <c r="AA252" s="32"/>
      <c r="AB252" s="32"/>
      <c r="AC252" s="32"/>
    </row>
    <row r="253" spans="26:29" x14ac:dyDescent="0.2">
      <c r="Z253" s="6"/>
      <c r="AA253" s="32"/>
      <c r="AB253" s="32"/>
      <c r="AC253" s="32"/>
    </row>
    <row r="254" spans="26:29" x14ac:dyDescent="0.2">
      <c r="Z254" s="6"/>
      <c r="AA254" s="32"/>
      <c r="AB254" s="32"/>
      <c r="AC254" s="32"/>
    </row>
    <row r="255" spans="26:29" x14ac:dyDescent="0.2">
      <c r="Z255" s="6"/>
      <c r="AA255" s="32"/>
      <c r="AB255" s="32"/>
      <c r="AC255" s="32"/>
    </row>
    <row r="256" spans="26:29" x14ac:dyDescent="0.2">
      <c r="Z256" s="6"/>
      <c r="AA256" s="32"/>
      <c r="AB256" s="32"/>
      <c r="AC256" s="32"/>
    </row>
    <row r="257" spans="26:29" x14ac:dyDescent="0.2">
      <c r="Z257" s="6"/>
      <c r="AA257" s="32"/>
      <c r="AB257" s="32"/>
      <c r="AC257" s="32"/>
    </row>
    <row r="258" spans="26:29" x14ac:dyDescent="0.2">
      <c r="Z258" s="6"/>
      <c r="AA258" s="32"/>
      <c r="AB258" s="32"/>
      <c r="AC258" s="32"/>
    </row>
    <row r="259" spans="26:29" x14ac:dyDescent="0.2">
      <c r="Z259" s="6"/>
      <c r="AA259" s="32"/>
      <c r="AB259" s="32"/>
      <c r="AC259" s="32"/>
    </row>
    <row r="260" spans="26:29" x14ac:dyDescent="0.2">
      <c r="Z260" s="6"/>
      <c r="AA260" s="32"/>
      <c r="AB260" s="32"/>
      <c r="AC260" s="32"/>
    </row>
    <row r="261" spans="26:29" x14ac:dyDescent="0.2">
      <c r="Z261" s="6"/>
      <c r="AA261" s="32"/>
      <c r="AB261" s="32"/>
      <c r="AC261" s="32"/>
    </row>
    <row r="262" spans="26:29" x14ac:dyDescent="0.2">
      <c r="Z262" s="6"/>
      <c r="AA262" s="32"/>
      <c r="AB262" s="32"/>
      <c r="AC262" s="32"/>
    </row>
    <row r="263" spans="26:29" x14ac:dyDescent="0.2">
      <c r="Z263" s="6"/>
      <c r="AA263" s="32"/>
      <c r="AB263" s="32"/>
      <c r="AC263" s="32"/>
    </row>
    <row r="264" spans="26:29" x14ac:dyDescent="0.2">
      <c r="Z264" s="6"/>
      <c r="AA264" s="32"/>
      <c r="AB264" s="32"/>
      <c r="AC264" s="32"/>
    </row>
    <row r="265" spans="26:29" x14ac:dyDescent="0.2">
      <c r="Z265" s="6"/>
      <c r="AA265" s="32"/>
      <c r="AB265" s="32"/>
      <c r="AC265" s="32"/>
    </row>
    <row r="266" spans="26:29" x14ac:dyDescent="0.2">
      <c r="Z266" s="6"/>
      <c r="AA266" s="32"/>
      <c r="AB266" s="32"/>
      <c r="AC266" s="32"/>
    </row>
    <row r="267" spans="26:29" x14ac:dyDescent="0.2">
      <c r="Z267" s="6"/>
      <c r="AA267" s="32"/>
      <c r="AB267" s="32"/>
      <c r="AC267" s="32"/>
    </row>
    <row r="268" spans="26:29" x14ac:dyDescent="0.2">
      <c r="Z268" s="6"/>
      <c r="AA268" s="32"/>
      <c r="AB268" s="32"/>
      <c r="AC268" s="32"/>
    </row>
    <row r="269" spans="26:29" x14ac:dyDescent="0.2">
      <c r="Z269" s="6"/>
      <c r="AA269" s="32"/>
      <c r="AB269" s="32"/>
      <c r="AC269" s="32"/>
    </row>
    <row r="270" spans="26:29" x14ac:dyDescent="0.2">
      <c r="Z270" s="6"/>
      <c r="AA270" s="32"/>
      <c r="AB270" s="32"/>
      <c r="AC270" s="32"/>
    </row>
    <row r="271" spans="26:29" x14ac:dyDescent="0.2">
      <c r="Z271" s="6"/>
      <c r="AA271" s="32"/>
      <c r="AB271" s="32"/>
      <c r="AC271" s="32"/>
    </row>
    <row r="272" spans="26:29" x14ac:dyDescent="0.2">
      <c r="Z272" s="6"/>
      <c r="AA272" s="32"/>
      <c r="AB272" s="32"/>
      <c r="AC272" s="32"/>
    </row>
    <row r="273" spans="26:29" x14ac:dyDescent="0.2">
      <c r="Z273" s="6"/>
      <c r="AA273" s="32"/>
      <c r="AB273" s="32"/>
      <c r="AC273" s="32"/>
    </row>
    <row r="274" spans="26:29" x14ac:dyDescent="0.2">
      <c r="Z274" s="6"/>
      <c r="AA274" s="32"/>
      <c r="AB274" s="32"/>
      <c r="AC274" s="32"/>
    </row>
    <row r="275" spans="26:29" x14ac:dyDescent="0.2">
      <c r="Z275" s="6"/>
      <c r="AA275" s="32"/>
      <c r="AB275" s="32"/>
      <c r="AC275" s="32"/>
    </row>
    <row r="276" spans="26:29" x14ac:dyDescent="0.2">
      <c r="Z276" s="6"/>
      <c r="AA276" s="32"/>
      <c r="AB276" s="32"/>
      <c r="AC276" s="32"/>
    </row>
    <row r="277" spans="26:29" x14ac:dyDescent="0.2">
      <c r="Z277" s="6"/>
      <c r="AA277" s="32"/>
      <c r="AB277" s="32"/>
      <c r="AC277" s="32"/>
    </row>
    <row r="278" spans="26:29" x14ac:dyDescent="0.2">
      <c r="Z278" s="6"/>
      <c r="AA278" s="32"/>
      <c r="AB278" s="32"/>
      <c r="AC278" s="32"/>
    </row>
    <row r="279" spans="26:29" x14ac:dyDescent="0.2">
      <c r="Z279" s="6"/>
      <c r="AA279" s="32"/>
      <c r="AB279" s="32"/>
      <c r="AC279" s="32"/>
    </row>
    <row r="280" spans="26:29" x14ac:dyDescent="0.2">
      <c r="Z280" s="6"/>
      <c r="AA280" s="32"/>
      <c r="AB280" s="32"/>
      <c r="AC280" s="32"/>
    </row>
    <row r="281" spans="26:29" x14ac:dyDescent="0.2">
      <c r="Z281" s="6"/>
      <c r="AA281" s="32"/>
      <c r="AB281" s="32"/>
      <c r="AC281" s="32"/>
    </row>
    <row r="282" spans="26:29" x14ac:dyDescent="0.2">
      <c r="Z282" s="6"/>
      <c r="AA282" s="32"/>
      <c r="AB282" s="32"/>
      <c r="AC282" s="32"/>
    </row>
    <row r="283" spans="26:29" x14ac:dyDescent="0.2">
      <c r="Z283" s="6"/>
      <c r="AA283" s="32"/>
      <c r="AB283" s="32"/>
      <c r="AC283" s="32"/>
    </row>
    <row r="284" spans="26:29" x14ac:dyDescent="0.2">
      <c r="Z284" s="6"/>
      <c r="AA284" s="32"/>
      <c r="AB284" s="32"/>
      <c r="AC284" s="32"/>
    </row>
    <row r="285" spans="26:29" x14ac:dyDescent="0.2">
      <c r="Z285" s="6"/>
      <c r="AA285" s="32"/>
      <c r="AB285" s="32"/>
      <c r="AC285" s="32"/>
    </row>
    <row r="286" spans="26:29" x14ac:dyDescent="0.2">
      <c r="Z286" s="6"/>
      <c r="AA286" s="32"/>
      <c r="AB286" s="32"/>
      <c r="AC286" s="32"/>
    </row>
    <row r="287" spans="26:29" x14ac:dyDescent="0.2">
      <c r="Z287" s="6"/>
      <c r="AA287" s="32"/>
      <c r="AB287" s="32"/>
      <c r="AC287" s="32"/>
    </row>
    <row r="288" spans="26:29" x14ac:dyDescent="0.2">
      <c r="Z288" s="6"/>
      <c r="AA288" s="32"/>
      <c r="AB288" s="32"/>
      <c r="AC288" s="32"/>
    </row>
    <row r="289" spans="26:29" x14ac:dyDescent="0.2">
      <c r="Z289" s="6"/>
      <c r="AA289" s="32"/>
      <c r="AB289" s="32"/>
      <c r="AC289" s="32"/>
    </row>
    <row r="290" spans="26:29" x14ac:dyDescent="0.2">
      <c r="Z290" s="6"/>
      <c r="AA290" s="32"/>
      <c r="AB290" s="32"/>
      <c r="AC290" s="32"/>
    </row>
    <row r="291" spans="26:29" x14ac:dyDescent="0.2">
      <c r="Z291" s="6"/>
      <c r="AA291" s="32"/>
      <c r="AB291" s="32"/>
      <c r="AC291" s="32"/>
    </row>
    <row r="292" spans="26:29" x14ac:dyDescent="0.2">
      <c r="Z292" s="6"/>
      <c r="AA292" s="32"/>
      <c r="AB292" s="32"/>
      <c r="AC292" s="32"/>
    </row>
    <row r="293" spans="26:29" x14ac:dyDescent="0.2">
      <c r="Z293" s="6"/>
      <c r="AA293" s="32"/>
      <c r="AB293" s="32"/>
      <c r="AC293" s="32"/>
    </row>
    <row r="294" spans="26:29" x14ac:dyDescent="0.2">
      <c r="Z294" s="6"/>
      <c r="AA294" s="32"/>
      <c r="AB294" s="32"/>
      <c r="AC294" s="32"/>
    </row>
    <row r="295" spans="26:29" x14ac:dyDescent="0.2">
      <c r="Z295" s="6"/>
      <c r="AA295" s="32"/>
      <c r="AB295" s="32"/>
      <c r="AC295" s="32"/>
    </row>
    <row r="296" spans="26:29" x14ac:dyDescent="0.2">
      <c r="Z296" s="6"/>
      <c r="AA296" s="32"/>
      <c r="AB296" s="32"/>
      <c r="AC296" s="32"/>
    </row>
    <row r="297" spans="26:29" x14ac:dyDescent="0.2">
      <c r="Z297" s="6"/>
      <c r="AA297" s="32"/>
      <c r="AB297" s="32"/>
      <c r="AC297" s="32"/>
    </row>
    <row r="298" spans="26:29" x14ac:dyDescent="0.2">
      <c r="Z298" s="6"/>
      <c r="AA298" s="32"/>
      <c r="AB298" s="32"/>
      <c r="AC298" s="32"/>
    </row>
    <row r="299" spans="26:29" x14ac:dyDescent="0.2">
      <c r="Z299" s="6"/>
      <c r="AA299" s="32"/>
      <c r="AB299" s="32"/>
      <c r="AC299" s="32"/>
    </row>
    <row r="300" spans="26:29" x14ac:dyDescent="0.2">
      <c r="Z300" s="6"/>
      <c r="AA300" s="32"/>
      <c r="AB300" s="32"/>
      <c r="AC300" s="32"/>
    </row>
    <row r="301" spans="26:29" x14ac:dyDescent="0.2">
      <c r="Z301" s="6"/>
      <c r="AA301" s="32"/>
      <c r="AB301" s="32"/>
      <c r="AC301" s="32"/>
    </row>
    <row r="302" spans="26:29" x14ac:dyDescent="0.2">
      <c r="Z302" s="6"/>
      <c r="AA302" s="32"/>
      <c r="AB302" s="32"/>
      <c r="AC302" s="32"/>
    </row>
    <row r="303" spans="26:29" x14ac:dyDescent="0.2">
      <c r="Z303" s="6"/>
      <c r="AA303" s="32"/>
      <c r="AB303" s="32"/>
      <c r="AC303" s="32"/>
    </row>
    <row r="304" spans="26:29" x14ac:dyDescent="0.2">
      <c r="Z304" s="6"/>
      <c r="AA304" s="32"/>
      <c r="AB304" s="32"/>
      <c r="AC304" s="32"/>
    </row>
    <row r="305" spans="26:29" x14ac:dyDescent="0.2">
      <c r="Z305" s="6"/>
      <c r="AA305" s="32"/>
      <c r="AB305" s="32"/>
      <c r="AC305" s="32"/>
    </row>
    <row r="306" spans="26:29" x14ac:dyDescent="0.2">
      <c r="Z306" s="6"/>
      <c r="AA306" s="32"/>
      <c r="AB306" s="32"/>
      <c r="AC306" s="32"/>
    </row>
    <row r="307" spans="26:29" x14ac:dyDescent="0.2">
      <c r="Z307" s="6"/>
      <c r="AA307" s="32"/>
      <c r="AB307" s="32"/>
      <c r="AC307" s="32"/>
    </row>
    <row r="308" spans="26:29" x14ac:dyDescent="0.2">
      <c r="Z308" s="6"/>
      <c r="AA308" s="32"/>
      <c r="AB308" s="32"/>
      <c r="AC308" s="32"/>
    </row>
    <row r="309" spans="26:29" x14ac:dyDescent="0.2">
      <c r="Z309" s="6"/>
      <c r="AA309" s="32"/>
      <c r="AB309" s="32"/>
      <c r="AC309" s="32"/>
    </row>
    <row r="310" spans="26:29" x14ac:dyDescent="0.2">
      <c r="Z310" s="6"/>
      <c r="AA310" s="32"/>
      <c r="AB310" s="32"/>
      <c r="AC310" s="32"/>
    </row>
    <row r="311" spans="26:29" x14ac:dyDescent="0.2">
      <c r="Z311" s="6"/>
      <c r="AA311" s="32"/>
      <c r="AB311" s="32"/>
      <c r="AC311" s="32"/>
    </row>
    <row r="312" spans="26:29" x14ac:dyDescent="0.2">
      <c r="Z312" s="6"/>
      <c r="AA312" s="32"/>
      <c r="AB312" s="32"/>
      <c r="AC312" s="32"/>
    </row>
    <row r="313" spans="26:29" x14ac:dyDescent="0.2">
      <c r="Z313" s="6"/>
      <c r="AA313" s="32"/>
      <c r="AB313" s="32"/>
      <c r="AC313" s="32"/>
    </row>
    <row r="314" spans="26:29" x14ac:dyDescent="0.2">
      <c r="Z314" s="6"/>
      <c r="AA314" s="32"/>
      <c r="AB314" s="32"/>
      <c r="AC314" s="32"/>
    </row>
    <row r="315" spans="26:29" x14ac:dyDescent="0.2">
      <c r="Z315" s="6"/>
      <c r="AA315" s="32"/>
      <c r="AB315" s="32"/>
      <c r="AC315" s="32"/>
    </row>
    <row r="316" spans="26:29" x14ac:dyDescent="0.2">
      <c r="Z316" s="6"/>
      <c r="AA316" s="32"/>
      <c r="AB316" s="32"/>
      <c r="AC316" s="32"/>
    </row>
    <row r="317" spans="26:29" x14ac:dyDescent="0.2">
      <c r="Z317" s="6"/>
      <c r="AA317" s="32"/>
      <c r="AB317" s="32"/>
      <c r="AC317" s="32"/>
    </row>
    <row r="318" spans="26:29" x14ac:dyDescent="0.2">
      <c r="Z318" s="6"/>
      <c r="AA318" s="32"/>
      <c r="AB318" s="32"/>
      <c r="AC318" s="32"/>
    </row>
    <row r="319" spans="26:29" x14ac:dyDescent="0.2">
      <c r="Z319" s="6"/>
      <c r="AA319" s="32"/>
      <c r="AB319" s="32"/>
      <c r="AC319" s="32"/>
    </row>
    <row r="320" spans="26:29" x14ac:dyDescent="0.2">
      <c r="Z320" s="6"/>
      <c r="AA320" s="32"/>
      <c r="AB320" s="32"/>
      <c r="AC320" s="32"/>
    </row>
    <row r="321" spans="26:29" x14ac:dyDescent="0.2">
      <c r="Z321" s="6"/>
      <c r="AA321" s="32"/>
      <c r="AB321" s="32"/>
      <c r="AC321" s="32"/>
    </row>
    <row r="322" spans="26:29" x14ac:dyDescent="0.2">
      <c r="Z322" s="6"/>
      <c r="AA322" s="32"/>
      <c r="AB322" s="32"/>
      <c r="AC322" s="32"/>
    </row>
    <row r="323" spans="26:29" x14ac:dyDescent="0.2">
      <c r="Z323" s="6"/>
      <c r="AA323" s="32"/>
      <c r="AB323" s="32"/>
      <c r="AC323" s="32"/>
    </row>
    <row r="324" spans="26:29" x14ac:dyDescent="0.2">
      <c r="Z324" s="6"/>
      <c r="AA324" s="32"/>
      <c r="AB324" s="32"/>
      <c r="AC324" s="32"/>
    </row>
    <row r="325" spans="26:29" x14ac:dyDescent="0.2">
      <c r="Z325" s="6"/>
      <c r="AA325" s="32"/>
      <c r="AB325" s="32"/>
      <c r="AC325" s="32"/>
    </row>
    <row r="326" spans="26:29" x14ac:dyDescent="0.2">
      <c r="Z326" s="6"/>
      <c r="AA326" s="32"/>
      <c r="AB326" s="32"/>
      <c r="AC326" s="32"/>
    </row>
    <row r="327" spans="26:29" x14ac:dyDescent="0.2">
      <c r="Z327" s="6"/>
      <c r="AA327" s="32"/>
      <c r="AB327" s="32"/>
      <c r="AC327" s="32"/>
    </row>
    <row r="328" spans="26:29" x14ac:dyDescent="0.2">
      <c r="Z328" s="6"/>
      <c r="AA328" s="32"/>
      <c r="AB328" s="32"/>
      <c r="AC328" s="32"/>
    </row>
    <row r="329" spans="26:29" x14ac:dyDescent="0.2">
      <c r="Z329" s="6"/>
      <c r="AA329" s="32"/>
      <c r="AB329" s="32"/>
      <c r="AC329" s="32"/>
    </row>
    <row r="330" spans="26:29" x14ac:dyDescent="0.2">
      <c r="Z330" s="6"/>
      <c r="AA330" s="32"/>
      <c r="AB330" s="32"/>
      <c r="AC330" s="32"/>
    </row>
    <row r="331" spans="26:29" x14ac:dyDescent="0.2">
      <c r="Z331" s="6"/>
      <c r="AA331" s="32"/>
      <c r="AB331" s="32"/>
      <c r="AC331" s="32"/>
    </row>
    <row r="332" spans="26:29" x14ac:dyDescent="0.2">
      <c r="Z332" s="6"/>
      <c r="AA332" s="32"/>
      <c r="AB332" s="32"/>
      <c r="AC332" s="32"/>
    </row>
    <row r="333" spans="26:29" x14ac:dyDescent="0.2">
      <c r="Z333" s="6"/>
      <c r="AA333" s="32"/>
      <c r="AB333" s="32"/>
      <c r="AC333" s="32"/>
    </row>
    <row r="334" spans="26:29" x14ac:dyDescent="0.2">
      <c r="Z334" s="6"/>
      <c r="AA334" s="32"/>
      <c r="AB334" s="32"/>
      <c r="AC334" s="32"/>
    </row>
    <row r="335" spans="26:29" x14ac:dyDescent="0.2">
      <c r="Z335" s="6"/>
      <c r="AA335" s="32"/>
      <c r="AB335" s="32"/>
      <c r="AC335" s="32"/>
    </row>
    <row r="336" spans="26:29" x14ac:dyDescent="0.2">
      <c r="Z336" s="6"/>
      <c r="AA336" s="32"/>
      <c r="AB336" s="32"/>
      <c r="AC336" s="32"/>
    </row>
    <row r="337" spans="26:29" x14ac:dyDescent="0.2">
      <c r="Z337" s="6"/>
      <c r="AA337" s="32"/>
      <c r="AB337" s="32"/>
      <c r="AC337" s="32"/>
    </row>
    <row r="338" spans="26:29" x14ac:dyDescent="0.2">
      <c r="Z338" s="6"/>
      <c r="AA338" s="32"/>
      <c r="AB338" s="32"/>
      <c r="AC338" s="32"/>
    </row>
    <row r="339" spans="26:29" x14ac:dyDescent="0.2">
      <c r="Z339" s="6"/>
      <c r="AA339" s="32"/>
      <c r="AB339" s="32"/>
      <c r="AC339" s="32"/>
    </row>
    <row r="340" spans="26:29" x14ac:dyDescent="0.2">
      <c r="Z340" s="6"/>
      <c r="AA340" s="32"/>
      <c r="AB340" s="32"/>
      <c r="AC340" s="32"/>
    </row>
    <row r="341" spans="26:29" x14ac:dyDescent="0.2">
      <c r="Z341" s="6"/>
      <c r="AA341" s="32"/>
      <c r="AB341" s="32"/>
      <c r="AC341" s="32"/>
    </row>
    <row r="342" spans="26:29" x14ac:dyDescent="0.2">
      <c r="Z342" s="6"/>
      <c r="AA342" s="32"/>
      <c r="AB342" s="32"/>
      <c r="AC342" s="32"/>
    </row>
    <row r="343" spans="26:29" x14ac:dyDescent="0.2">
      <c r="Z343" s="6"/>
      <c r="AA343" s="32"/>
      <c r="AB343" s="32"/>
      <c r="AC343" s="32"/>
    </row>
    <row r="344" spans="26:29" x14ac:dyDescent="0.2">
      <c r="Z344" s="6"/>
      <c r="AA344" s="32"/>
      <c r="AB344" s="32"/>
      <c r="AC344" s="32"/>
    </row>
    <row r="345" spans="26:29" x14ac:dyDescent="0.2">
      <c r="Z345" s="6"/>
      <c r="AA345" s="32"/>
      <c r="AB345" s="32"/>
      <c r="AC345" s="32"/>
    </row>
    <row r="346" spans="26:29" x14ac:dyDescent="0.2">
      <c r="Z346" s="6"/>
      <c r="AA346" s="32"/>
      <c r="AB346" s="32"/>
      <c r="AC346" s="32"/>
    </row>
    <row r="347" spans="26:29" x14ac:dyDescent="0.2">
      <c r="Z347" s="6"/>
      <c r="AA347" s="32"/>
      <c r="AB347" s="32"/>
      <c r="AC347" s="32"/>
    </row>
    <row r="348" spans="26:29" x14ac:dyDescent="0.2">
      <c r="Z348" s="6"/>
      <c r="AA348" s="32"/>
      <c r="AB348" s="32"/>
      <c r="AC348" s="32"/>
    </row>
    <row r="349" spans="26:29" x14ac:dyDescent="0.2">
      <c r="Z349" s="6"/>
      <c r="AA349" s="32"/>
      <c r="AB349" s="32"/>
      <c r="AC349" s="32"/>
    </row>
    <row r="350" spans="26:29" x14ac:dyDescent="0.2">
      <c r="Z350" s="6"/>
      <c r="AA350" s="32"/>
      <c r="AB350" s="32"/>
      <c r="AC350" s="32"/>
    </row>
    <row r="351" spans="26:29" x14ac:dyDescent="0.2">
      <c r="Z351" s="6"/>
      <c r="AA351" s="32"/>
      <c r="AB351" s="32"/>
      <c r="AC351" s="32"/>
    </row>
    <row r="352" spans="26:29" x14ac:dyDescent="0.2">
      <c r="Z352" s="6"/>
      <c r="AA352" s="32"/>
      <c r="AB352" s="32"/>
      <c r="AC352" s="32"/>
    </row>
    <row r="353" spans="26:29" x14ac:dyDescent="0.2">
      <c r="Z353" s="6"/>
      <c r="AA353" s="32"/>
      <c r="AB353" s="32"/>
      <c r="AC353" s="32"/>
    </row>
    <row r="354" spans="26:29" x14ac:dyDescent="0.2">
      <c r="Z354" s="6"/>
      <c r="AA354" s="32"/>
      <c r="AB354" s="32"/>
      <c r="AC354" s="32"/>
    </row>
    <row r="355" spans="26:29" x14ac:dyDescent="0.2">
      <c r="Z355" s="6"/>
      <c r="AA355" s="32"/>
      <c r="AB355" s="32"/>
      <c r="AC355" s="32"/>
    </row>
    <row r="356" spans="26:29" x14ac:dyDescent="0.2">
      <c r="Z356" s="6"/>
      <c r="AA356" s="32"/>
      <c r="AB356" s="32"/>
      <c r="AC356" s="32"/>
    </row>
    <row r="357" spans="26:29" x14ac:dyDescent="0.2">
      <c r="Z357" s="6"/>
      <c r="AA357" s="32"/>
      <c r="AB357" s="32"/>
      <c r="AC357" s="32"/>
    </row>
    <row r="358" spans="26:29" x14ac:dyDescent="0.2">
      <c r="Z358" s="6"/>
      <c r="AA358" s="32"/>
      <c r="AB358" s="32"/>
      <c r="AC358" s="32"/>
    </row>
    <row r="359" spans="26:29" x14ac:dyDescent="0.2">
      <c r="Z359" s="6"/>
      <c r="AA359" s="32"/>
      <c r="AB359" s="32"/>
      <c r="AC359" s="32"/>
    </row>
    <row r="360" spans="26:29" x14ac:dyDescent="0.2">
      <c r="Z360" s="6"/>
      <c r="AA360" s="32"/>
      <c r="AB360" s="32"/>
      <c r="AC360" s="32"/>
    </row>
    <row r="361" spans="26:29" x14ac:dyDescent="0.2">
      <c r="Z361" s="6"/>
      <c r="AA361" s="32"/>
      <c r="AB361" s="32"/>
      <c r="AC361" s="32"/>
    </row>
    <row r="362" spans="26:29" x14ac:dyDescent="0.2">
      <c r="Z362" s="6"/>
      <c r="AA362" s="32"/>
      <c r="AB362" s="32"/>
      <c r="AC362" s="32"/>
    </row>
    <row r="363" spans="26:29" x14ac:dyDescent="0.2">
      <c r="Z363" s="6"/>
      <c r="AA363" s="32"/>
      <c r="AB363" s="32"/>
      <c r="AC363" s="32"/>
    </row>
    <row r="364" spans="26:29" x14ac:dyDescent="0.2">
      <c r="Z364" s="6"/>
      <c r="AA364" s="32"/>
      <c r="AB364" s="32"/>
      <c r="AC364" s="32"/>
    </row>
    <row r="365" spans="26:29" x14ac:dyDescent="0.2">
      <c r="Z365" s="6"/>
      <c r="AA365" s="32"/>
      <c r="AB365" s="32"/>
      <c r="AC365" s="32"/>
    </row>
    <row r="366" spans="26:29" x14ac:dyDescent="0.2">
      <c r="Z366" s="6"/>
      <c r="AA366" s="32"/>
      <c r="AB366" s="32"/>
      <c r="AC366" s="32"/>
    </row>
    <row r="367" spans="26:29" x14ac:dyDescent="0.2">
      <c r="Z367" s="6"/>
      <c r="AA367" s="32"/>
      <c r="AB367" s="32"/>
      <c r="AC367" s="32"/>
    </row>
    <row r="368" spans="26:29" x14ac:dyDescent="0.2">
      <c r="Z368" s="6"/>
      <c r="AA368" s="32"/>
      <c r="AB368" s="32"/>
      <c r="AC368" s="32"/>
    </row>
    <row r="369" spans="26:29" x14ac:dyDescent="0.2">
      <c r="Z369" s="6"/>
      <c r="AA369" s="32"/>
      <c r="AB369" s="32"/>
      <c r="AC369" s="32"/>
    </row>
    <row r="370" spans="26:29" x14ac:dyDescent="0.2">
      <c r="Z370" s="6"/>
      <c r="AA370" s="32"/>
      <c r="AB370" s="32"/>
      <c r="AC370" s="32"/>
    </row>
    <row r="371" spans="26:29" x14ac:dyDescent="0.2">
      <c r="Z371" s="6"/>
      <c r="AA371" s="32"/>
      <c r="AB371" s="32"/>
      <c r="AC371" s="32"/>
    </row>
    <row r="372" spans="26:29" x14ac:dyDescent="0.2">
      <c r="Z372" s="6"/>
      <c r="AA372" s="32"/>
      <c r="AB372" s="32"/>
      <c r="AC372" s="32"/>
    </row>
    <row r="373" spans="26:29" x14ac:dyDescent="0.2">
      <c r="Z373" s="6"/>
      <c r="AA373" s="32"/>
      <c r="AB373" s="32"/>
      <c r="AC373" s="32"/>
    </row>
    <row r="374" spans="26:29" x14ac:dyDescent="0.2">
      <c r="Z374" s="6"/>
      <c r="AA374" s="32"/>
      <c r="AB374" s="32"/>
      <c r="AC374" s="32"/>
    </row>
    <row r="375" spans="26:29" x14ac:dyDescent="0.2">
      <c r="Z375" s="6"/>
      <c r="AA375" s="32"/>
      <c r="AB375" s="32"/>
      <c r="AC375" s="32"/>
    </row>
    <row r="376" spans="26:29" x14ac:dyDescent="0.2">
      <c r="Z376" s="6"/>
      <c r="AA376" s="32"/>
      <c r="AB376" s="32"/>
      <c r="AC376" s="32"/>
    </row>
    <row r="377" spans="26:29" x14ac:dyDescent="0.2">
      <c r="Z377" s="6"/>
      <c r="AA377" s="32"/>
      <c r="AB377" s="32"/>
      <c r="AC377" s="32"/>
    </row>
    <row r="378" spans="26:29" x14ac:dyDescent="0.2">
      <c r="Z378" s="6"/>
      <c r="AA378" s="32"/>
      <c r="AB378" s="32"/>
      <c r="AC378" s="32"/>
    </row>
    <row r="379" spans="26:29" x14ac:dyDescent="0.2">
      <c r="Z379" s="6"/>
      <c r="AA379" s="32"/>
      <c r="AB379" s="32"/>
      <c r="AC379" s="32"/>
    </row>
    <row r="380" spans="26:29" x14ac:dyDescent="0.2">
      <c r="Z380" s="6"/>
      <c r="AA380" s="32"/>
      <c r="AB380" s="32"/>
      <c r="AC380" s="32"/>
    </row>
    <row r="381" spans="26:29" x14ac:dyDescent="0.2">
      <c r="Z381" s="6"/>
      <c r="AA381" s="32"/>
      <c r="AB381" s="32"/>
      <c r="AC381" s="32"/>
    </row>
    <row r="382" spans="26:29" x14ac:dyDescent="0.2">
      <c r="Z382" s="6"/>
      <c r="AA382" s="32"/>
      <c r="AB382" s="32"/>
      <c r="AC382" s="32"/>
    </row>
    <row r="383" spans="26:29" x14ac:dyDescent="0.2">
      <c r="Z383" s="6"/>
      <c r="AA383" s="32"/>
      <c r="AB383" s="32"/>
      <c r="AC383" s="32"/>
    </row>
    <row r="384" spans="26:29" x14ac:dyDescent="0.2">
      <c r="Z384" s="6"/>
      <c r="AA384" s="32"/>
      <c r="AB384" s="32"/>
      <c r="AC384" s="32"/>
    </row>
    <row r="385" spans="26:29" x14ac:dyDescent="0.2">
      <c r="Z385" s="6"/>
      <c r="AA385" s="32"/>
      <c r="AB385" s="32"/>
      <c r="AC385" s="32"/>
    </row>
    <row r="386" spans="26:29" x14ac:dyDescent="0.2">
      <c r="Z386" s="6"/>
      <c r="AA386" s="32"/>
      <c r="AB386" s="32"/>
      <c r="AC386" s="32"/>
    </row>
    <row r="387" spans="26:29" x14ac:dyDescent="0.2">
      <c r="Z387" s="6"/>
      <c r="AA387" s="32"/>
      <c r="AB387" s="32"/>
      <c r="AC387" s="32"/>
    </row>
    <row r="388" spans="26:29" x14ac:dyDescent="0.2">
      <c r="Z388" s="6"/>
      <c r="AA388" s="32"/>
      <c r="AB388" s="32"/>
      <c r="AC388" s="32"/>
    </row>
    <row r="389" spans="26:29" x14ac:dyDescent="0.2">
      <c r="Z389" s="6"/>
      <c r="AA389" s="32"/>
      <c r="AB389" s="32"/>
      <c r="AC389" s="32"/>
    </row>
    <row r="390" spans="26:29" x14ac:dyDescent="0.2">
      <c r="Z390" s="6"/>
      <c r="AA390" s="32"/>
      <c r="AB390" s="32"/>
      <c r="AC390" s="32"/>
    </row>
    <row r="391" spans="26:29" x14ac:dyDescent="0.2">
      <c r="Z391" s="6"/>
      <c r="AA391" s="32"/>
      <c r="AB391" s="32"/>
      <c r="AC391" s="32"/>
    </row>
    <row r="392" spans="26:29" x14ac:dyDescent="0.2">
      <c r="Z392" s="6"/>
      <c r="AA392" s="32"/>
      <c r="AB392" s="32"/>
      <c r="AC392" s="32"/>
    </row>
    <row r="393" spans="26:29" x14ac:dyDescent="0.2">
      <c r="Z393" s="6"/>
      <c r="AA393" s="32"/>
      <c r="AB393" s="32"/>
      <c r="AC393" s="32"/>
    </row>
    <row r="394" spans="26:29" x14ac:dyDescent="0.2">
      <c r="Z394" s="6"/>
      <c r="AA394" s="32"/>
      <c r="AB394" s="32"/>
      <c r="AC394" s="32"/>
    </row>
    <row r="395" spans="26:29" x14ac:dyDescent="0.2">
      <c r="Z395" s="6"/>
      <c r="AA395" s="32"/>
      <c r="AB395" s="32"/>
      <c r="AC395" s="32"/>
    </row>
    <row r="396" spans="26:29" x14ac:dyDescent="0.2">
      <c r="Z396" s="6"/>
      <c r="AA396" s="32"/>
      <c r="AB396" s="32"/>
      <c r="AC396" s="32"/>
    </row>
    <row r="397" spans="26:29" x14ac:dyDescent="0.2">
      <c r="Z397" s="6"/>
      <c r="AA397" s="32"/>
      <c r="AB397" s="32"/>
      <c r="AC397" s="32"/>
    </row>
    <row r="398" spans="26:29" x14ac:dyDescent="0.2">
      <c r="Z398" s="6"/>
      <c r="AA398" s="32"/>
      <c r="AB398" s="32"/>
      <c r="AC398" s="32"/>
    </row>
    <row r="399" spans="26:29" x14ac:dyDescent="0.2">
      <c r="Z399" s="6"/>
      <c r="AA399" s="32"/>
      <c r="AB399" s="32"/>
      <c r="AC399" s="32"/>
    </row>
    <row r="400" spans="26:29" x14ac:dyDescent="0.2">
      <c r="Z400" s="6"/>
      <c r="AA400" s="32"/>
      <c r="AB400" s="32"/>
      <c r="AC400" s="32"/>
    </row>
    <row r="401" spans="26:29" x14ac:dyDescent="0.2">
      <c r="Z401" s="6"/>
      <c r="AA401" s="32"/>
      <c r="AB401" s="32"/>
      <c r="AC401" s="32"/>
    </row>
    <row r="402" spans="26:29" x14ac:dyDescent="0.2">
      <c r="Z402" s="6"/>
      <c r="AA402" s="32"/>
      <c r="AB402" s="32"/>
      <c r="AC402" s="32"/>
    </row>
    <row r="403" spans="26:29" x14ac:dyDescent="0.2">
      <c r="Z403" s="6"/>
      <c r="AA403" s="32"/>
      <c r="AB403" s="32"/>
      <c r="AC403" s="32"/>
    </row>
    <row r="404" spans="26:29" x14ac:dyDescent="0.2">
      <c r="Z404" s="6"/>
      <c r="AA404" s="32"/>
      <c r="AB404" s="32"/>
      <c r="AC404" s="32"/>
    </row>
    <row r="405" spans="26:29" x14ac:dyDescent="0.2">
      <c r="Z405" s="6"/>
      <c r="AA405" s="32"/>
      <c r="AB405" s="32"/>
      <c r="AC405" s="32"/>
    </row>
    <row r="406" spans="26:29" x14ac:dyDescent="0.2">
      <c r="Z406" s="6"/>
      <c r="AA406" s="32"/>
      <c r="AB406" s="32"/>
      <c r="AC406" s="32"/>
    </row>
    <row r="407" spans="26:29" x14ac:dyDescent="0.2">
      <c r="Z407" s="6"/>
      <c r="AA407" s="32"/>
      <c r="AB407" s="32"/>
      <c r="AC407" s="32"/>
    </row>
    <row r="408" spans="26:29" x14ac:dyDescent="0.2">
      <c r="Z408" s="6"/>
      <c r="AA408" s="32"/>
      <c r="AB408" s="32"/>
      <c r="AC408" s="32"/>
    </row>
    <row r="409" spans="26:29" x14ac:dyDescent="0.2">
      <c r="Z409" s="6"/>
      <c r="AA409" s="32"/>
      <c r="AB409" s="32"/>
      <c r="AC409" s="32"/>
    </row>
    <row r="410" spans="26:29" x14ac:dyDescent="0.2">
      <c r="Z410" s="6"/>
      <c r="AA410" s="32"/>
      <c r="AB410" s="32"/>
      <c r="AC410" s="32"/>
    </row>
    <row r="411" spans="26:29" x14ac:dyDescent="0.2">
      <c r="Z411" s="6"/>
      <c r="AA411" s="32"/>
      <c r="AB411" s="32"/>
      <c r="AC411" s="32"/>
    </row>
    <row r="412" spans="26:29" x14ac:dyDescent="0.2">
      <c r="Z412" s="6"/>
      <c r="AA412" s="32"/>
      <c r="AB412" s="32"/>
      <c r="AC412" s="32"/>
    </row>
    <row r="413" spans="26:29" x14ac:dyDescent="0.2">
      <c r="Z413" s="6"/>
      <c r="AA413" s="32"/>
      <c r="AB413" s="32"/>
      <c r="AC413" s="32"/>
    </row>
    <row r="414" spans="26:29" x14ac:dyDescent="0.2">
      <c r="Z414" s="6"/>
      <c r="AA414" s="32"/>
      <c r="AB414" s="32"/>
      <c r="AC414" s="32"/>
    </row>
    <row r="415" spans="26:29" x14ac:dyDescent="0.2">
      <c r="Z415" s="6"/>
      <c r="AA415" s="32"/>
      <c r="AB415" s="32"/>
      <c r="AC415" s="32"/>
    </row>
    <row r="416" spans="26:29" x14ac:dyDescent="0.2">
      <c r="Z416" s="6"/>
      <c r="AA416" s="32"/>
      <c r="AB416" s="32"/>
      <c r="AC416" s="32"/>
    </row>
    <row r="417" spans="26:29" x14ac:dyDescent="0.2">
      <c r="Z417" s="6"/>
      <c r="AA417" s="32"/>
      <c r="AB417" s="32"/>
      <c r="AC417" s="32"/>
    </row>
    <row r="418" spans="26:29" x14ac:dyDescent="0.2">
      <c r="Z418" s="6"/>
      <c r="AA418" s="32"/>
      <c r="AB418" s="32"/>
      <c r="AC418" s="32"/>
    </row>
    <row r="419" spans="26:29" x14ac:dyDescent="0.2">
      <c r="Z419" s="6"/>
      <c r="AA419" s="32"/>
      <c r="AB419" s="32"/>
      <c r="AC419" s="32"/>
    </row>
    <row r="420" spans="26:29" x14ac:dyDescent="0.2">
      <c r="Z420" s="6"/>
      <c r="AA420" s="32"/>
      <c r="AB420" s="32"/>
      <c r="AC420" s="32"/>
    </row>
    <row r="421" spans="26:29" x14ac:dyDescent="0.2">
      <c r="Z421" s="6"/>
      <c r="AA421" s="32"/>
      <c r="AB421" s="32"/>
      <c r="AC421" s="32"/>
    </row>
    <row r="422" spans="26:29" x14ac:dyDescent="0.2">
      <c r="Z422" s="6"/>
      <c r="AA422" s="32"/>
      <c r="AB422" s="32"/>
      <c r="AC422" s="32"/>
    </row>
    <row r="423" spans="26:29" x14ac:dyDescent="0.2">
      <c r="Z423" s="6"/>
      <c r="AA423" s="32"/>
      <c r="AB423" s="32"/>
      <c r="AC423" s="32"/>
    </row>
    <row r="424" spans="26:29" x14ac:dyDescent="0.2">
      <c r="Z424" s="6"/>
      <c r="AA424" s="32"/>
      <c r="AB424" s="32"/>
      <c r="AC424" s="32"/>
    </row>
    <row r="425" spans="26:29" x14ac:dyDescent="0.2">
      <c r="Z425" s="6"/>
      <c r="AA425" s="32"/>
      <c r="AB425" s="32"/>
      <c r="AC425" s="32"/>
    </row>
    <row r="426" spans="26:29" x14ac:dyDescent="0.2">
      <c r="Z426" s="6"/>
      <c r="AA426" s="32"/>
      <c r="AB426" s="32"/>
      <c r="AC426" s="32"/>
    </row>
    <row r="427" spans="26:29" x14ac:dyDescent="0.2">
      <c r="Z427" s="6"/>
      <c r="AA427" s="32"/>
      <c r="AB427" s="32"/>
      <c r="AC427" s="32"/>
    </row>
    <row r="428" spans="26:29" x14ac:dyDescent="0.2">
      <c r="Z428" s="6"/>
      <c r="AA428" s="32"/>
      <c r="AB428" s="32"/>
      <c r="AC428" s="32"/>
    </row>
    <row r="429" spans="26:29" x14ac:dyDescent="0.2">
      <c r="Z429" s="6"/>
      <c r="AA429" s="32"/>
      <c r="AB429" s="32"/>
      <c r="AC429" s="32"/>
    </row>
    <row r="430" spans="26:29" x14ac:dyDescent="0.2">
      <c r="Z430" s="6"/>
      <c r="AA430" s="32"/>
      <c r="AB430" s="32"/>
      <c r="AC430" s="32"/>
    </row>
    <row r="431" spans="26:29" x14ac:dyDescent="0.2">
      <c r="Z431" s="6"/>
      <c r="AA431" s="32"/>
      <c r="AB431" s="32"/>
      <c r="AC431" s="32"/>
    </row>
    <row r="432" spans="26:29" x14ac:dyDescent="0.2">
      <c r="Z432" s="6"/>
      <c r="AA432" s="32"/>
      <c r="AB432" s="32"/>
      <c r="AC432" s="32"/>
    </row>
    <row r="433" spans="26:29" x14ac:dyDescent="0.2">
      <c r="Z433" s="6"/>
      <c r="AA433" s="32"/>
      <c r="AB433" s="32"/>
      <c r="AC433" s="32"/>
    </row>
    <row r="434" spans="26:29" x14ac:dyDescent="0.2">
      <c r="Z434" s="6"/>
      <c r="AA434" s="32"/>
      <c r="AB434" s="32"/>
      <c r="AC434" s="32"/>
    </row>
    <row r="435" spans="26:29" x14ac:dyDescent="0.2">
      <c r="Z435" s="6"/>
      <c r="AA435" s="32"/>
      <c r="AB435" s="32"/>
      <c r="AC435" s="32"/>
    </row>
    <row r="436" spans="26:29" x14ac:dyDescent="0.2">
      <c r="Z436" s="6"/>
      <c r="AA436" s="32"/>
      <c r="AB436" s="32"/>
      <c r="AC436" s="32"/>
    </row>
    <row r="437" spans="26:29" x14ac:dyDescent="0.2">
      <c r="Z437" s="6"/>
      <c r="AA437" s="32"/>
      <c r="AB437" s="32"/>
      <c r="AC437" s="32"/>
    </row>
    <row r="438" spans="26:29" x14ac:dyDescent="0.2">
      <c r="Z438" s="6"/>
      <c r="AA438" s="32"/>
      <c r="AB438" s="32"/>
      <c r="AC438" s="32"/>
    </row>
    <row r="439" spans="26:29" x14ac:dyDescent="0.2">
      <c r="Z439" s="6"/>
      <c r="AA439" s="32"/>
      <c r="AB439" s="32"/>
      <c r="AC439" s="32"/>
    </row>
    <row r="440" spans="26:29" x14ac:dyDescent="0.2">
      <c r="Z440" s="6"/>
      <c r="AA440" s="32"/>
      <c r="AB440" s="32"/>
      <c r="AC440" s="32"/>
    </row>
    <row r="441" spans="26:29" x14ac:dyDescent="0.2">
      <c r="Z441" s="6"/>
      <c r="AA441" s="32"/>
      <c r="AB441" s="32"/>
      <c r="AC441" s="32"/>
    </row>
    <row r="442" spans="26:29" x14ac:dyDescent="0.2">
      <c r="Z442" s="6"/>
      <c r="AA442" s="32"/>
      <c r="AB442" s="32"/>
      <c r="AC442" s="32"/>
    </row>
    <row r="443" spans="26:29" x14ac:dyDescent="0.2">
      <c r="Z443" s="6"/>
      <c r="AA443" s="32"/>
      <c r="AB443" s="32"/>
      <c r="AC443" s="32"/>
    </row>
    <row r="444" spans="26:29" x14ac:dyDescent="0.2">
      <c r="Z444" s="6"/>
      <c r="AA444" s="32"/>
      <c r="AB444" s="32"/>
      <c r="AC444" s="32"/>
    </row>
    <row r="445" spans="26:29" x14ac:dyDescent="0.2">
      <c r="Z445" s="6"/>
      <c r="AA445" s="32"/>
      <c r="AB445" s="32"/>
      <c r="AC445" s="32"/>
    </row>
    <row r="446" spans="26:29" x14ac:dyDescent="0.2">
      <c r="Z446" s="6"/>
      <c r="AA446" s="32"/>
      <c r="AB446" s="32"/>
      <c r="AC446" s="32"/>
    </row>
    <row r="447" spans="26:29" x14ac:dyDescent="0.2">
      <c r="Z447" s="6"/>
      <c r="AA447" s="32"/>
      <c r="AB447" s="32"/>
      <c r="AC447" s="32"/>
    </row>
    <row r="448" spans="26:29" x14ac:dyDescent="0.2">
      <c r="Z448" s="6"/>
      <c r="AA448" s="32"/>
      <c r="AB448" s="32"/>
      <c r="AC448" s="32"/>
    </row>
    <row r="449" spans="26:29" x14ac:dyDescent="0.2">
      <c r="Z449" s="6"/>
      <c r="AA449" s="32"/>
      <c r="AB449" s="32"/>
      <c r="AC449" s="32"/>
    </row>
    <row r="450" spans="26:29" x14ac:dyDescent="0.2">
      <c r="Z450" s="6"/>
      <c r="AA450" s="32"/>
      <c r="AB450" s="32"/>
      <c r="AC450" s="32"/>
    </row>
    <row r="451" spans="26:29" x14ac:dyDescent="0.2">
      <c r="Z451" s="6"/>
      <c r="AA451" s="32"/>
      <c r="AB451" s="32"/>
      <c r="AC451" s="32"/>
    </row>
    <row r="452" spans="26:29" x14ac:dyDescent="0.2">
      <c r="Z452" s="6"/>
      <c r="AA452" s="32"/>
      <c r="AB452" s="32"/>
      <c r="AC452" s="32"/>
    </row>
    <row r="453" spans="26:29" x14ac:dyDescent="0.2">
      <c r="Z453" s="6"/>
      <c r="AA453" s="32"/>
      <c r="AB453" s="32"/>
      <c r="AC453" s="32"/>
    </row>
    <row r="454" spans="26:29" x14ac:dyDescent="0.2">
      <c r="Z454" s="6"/>
      <c r="AA454" s="32"/>
      <c r="AB454" s="32"/>
      <c r="AC454" s="32"/>
    </row>
    <row r="455" spans="26:29" x14ac:dyDescent="0.2">
      <c r="Z455" s="6"/>
      <c r="AA455" s="32"/>
      <c r="AB455" s="32"/>
      <c r="AC455" s="32"/>
    </row>
    <row r="456" spans="26:29" x14ac:dyDescent="0.2">
      <c r="Z456" s="6"/>
      <c r="AA456" s="32"/>
      <c r="AB456" s="32"/>
      <c r="AC456" s="32"/>
    </row>
    <row r="457" spans="26:29" x14ac:dyDescent="0.2">
      <c r="Z457" s="6"/>
      <c r="AA457" s="32"/>
      <c r="AB457" s="32"/>
      <c r="AC457" s="32"/>
    </row>
    <row r="458" spans="26:29" x14ac:dyDescent="0.2">
      <c r="Z458" s="6"/>
      <c r="AA458" s="32"/>
      <c r="AB458" s="32"/>
      <c r="AC458" s="32"/>
    </row>
    <row r="459" spans="26:29" x14ac:dyDescent="0.2">
      <c r="Z459" s="6"/>
      <c r="AA459" s="32"/>
      <c r="AB459" s="32"/>
      <c r="AC459" s="32"/>
    </row>
    <row r="460" spans="26:29" x14ac:dyDescent="0.2">
      <c r="Z460" s="6"/>
      <c r="AA460" s="32"/>
      <c r="AB460" s="32"/>
      <c r="AC460" s="32"/>
    </row>
    <row r="461" spans="26:29" x14ac:dyDescent="0.2">
      <c r="Z461" s="6"/>
      <c r="AA461" s="32"/>
      <c r="AB461" s="32"/>
      <c r="AC461" s="32"/>
    </row>
    <row r="462" spans="26:29" x14ac:dyDescent="0.2">
      <c r="Z462" s="6"/>
      <c r="AA462" s="32"/>
      <c r="AB462" s="32"/>
      <c r="AC462" s="32"/>
    </row>
    <row r="463" spans="26:29" x14ac:dyDescent="0.2">
      <c r="Z463" s="6"/>
      <c r="AA463" s="32"/>
      <c r="AB463" s="32"/>
      <c r="AC463" s="32"/>
    </row>
    <row r="464" spans="26:29" x14ac:dyDescent="0.2">
      <c r="Z464" s="6"/>
      <c r="AA464" s="32"/>
      <c r="AB464" s="32"/>
      <c r="AC464" s="32"/>
    </row>
    <row r="465" spans="26:29" x14ac:dyDescent="0.2">
      <c r="Z465" s="6"/>
      <c r="AA465" s="32"/>
      <c r="AB465" s="32"/>
      <c r="AC465" s="32"/>
    </row>
    <row r="466" spans="26:29" x14ac:dyDescent="0.2">
      <c r="Z466" s="6"/>
      <c r="AA466" s="32"/>
      <c r="AB466" s="32"/>
      <c r="AC466" s="32"/>
    </row>
    <row r="467" spans="26:29" x14ac:dyDescent="0.2">
      <c r="Z467" s="6"/>
      <c r="AA467" s="32"/>
      <c r="AB467" s="32"/>
      <c r="AC467" s="32"/>
    </row>
    <row r="468" spans="26:29" x14ac:dyDescent="0.2">
      <c r="Z468" s="6"/>
      <c r="AA468" s="32"/>
      <c r="AB468" s="32"/>
      <c r="AC468" s="32"/>
    </row>
    <row r="469" spans="26:29" x14ac:dyDescent="0.2">
      <c r="Z469" s="6"/>
      <c r="AA469" s="32"/>
      <c r="AB469" s="32"/>
      <c r="AC469" s="32"/>
    </row>
    <row r="470" spans="26:29" x14ac:dyDescent="0.2">
      <c r="Z470" s="6"/>
      <c r="AA470" s="32"/>
      <c r="AB470" s="32"/>
      <c r="AC470" s="32"/>
    </row>
    <row r="471" spans="26:29" x14ac:dyDescent="0.2">
      <c r="Z471" s="6"/>
      <c r="AA471" s="32"/>
      <c r="AB471" s="32"/>
      <c r="AC471" s="32"/>
    </row>
    <row r="472" spans="26:29" x14ac:dyDescent="0.2">
      <c r="Z472" s="6"/>
      <c r="AA472" s="32"/>
      <c r="AB472" s="32"/>
      <c r="AC472" s="32"/>
    </row>
    <row r="473" spans="26:29" x14ac:dyDescent="0.2">
      <c r="Z473" s="6"/>
      <c r="AA473" s="32"/>
      <c r="AB473" s="32"/>
      <c r="AC473" s="32"/>
    </row>
    <row r="474" spans="26:29" x14ac:dyDescent="0.2">
      <c r="Z474" s="6"/>
      <c r="AA474" s="32"/>
      <c r="AB474" s="32"/>
      <c r="AC474" s="32"/>
    </row>
    <row r="475" spans="26:29" x14ac:dyDescent="0.2">
      <c r="Z475" s="6"/>
      <c r="AA475" s="32"/>
      <c r="AB475" s="32"/>
      <c r="AC475" s="32"/>
    </row>
    <row r="476" spans="26:29" x14ac:dyDescent="0.2">
      <c r="Z476" s="6"/>
      <c r="AA476" s="32"/>
      <c r="AB476" s="32"/>
      <c r="AC476" s="32"/>
    </row>
    <row r="477" spans="26:29" x14ac:dyDescent="0.2">
      <c r="Z477" s="6"/>
      <c r="AA477" s="32"/>
      <c r="AB477" s="32"/>
      <c r="AC477" s="32"/>
    </row>
    <row r="478" spans="26:29" x14ac:dyDescent="0.2">
      <c r="Z478" s="6"/>
      <c r="AA478" s="32"/>
      <c r="AB478" s="32"/>
      <c r="AC478" s="32"/>
    </row>
    <row r="479" spans="26:29" x14ac:dyDescent="0.2">
      <c r="Z479" s="6"/>
      <c r="AA479" s="32"/>
      <c r="AB479" s="32"/>
      <c r="AC479" s="32"/>
    </row>
    <row r="480" spans="26:29" x14ac:dyDescent="0.2">
      <c r="Z480" s="6"/>
      <c r="AA480" s="32"/>
      <c r="AB480" s="32"/>
      <c r="AC480" s="32"/>
    </row>
    <row r="481" spans="26:29" x14ac:dyDescent="0.2">
      <c r="Z481" s="6"/>
      <c r="AA481" s="32"/>
      <c r="AB481" s="32"/>
      <c r="AC481" s="32"/>
    </row>
    <row r="482" spans="26:29" x14ac:dyDescent="0.2">
      <c r="Z482" s="6"/>
      <c r="AA482" s="32"/>
      <c r="AB482" s="32"/>
      <c r="AC482" s="32"/>
    </row>
    <row r="483" spans="26:29" x14ac:dyDescent="0.2">
      <c r="Z483" s="6"/>
      <c r="AA483" s="32"/>
      <c r="AB483" s="32"/>
      <c r="AC483" s="32"/>
    </row>
    <row r="484" spans="26:29" x14ac:dyDescent="0.2">
      <c r="Z484" s="6"/>
      <c r="AA484" s="32"/>
      <c r="AB484" s="32"/>
      <c r="AC484" s="32"/>
    </row>
    <row r="485" spans="26:29" x14ac:dyDescent="0.2">
      <c r="Z485" s="6"/>
      <c r="AA485" s="32"/>
      <c r="AB485" s="32"/>
      <c r="AC485" s="32"/>
    </row>
    <row r="486" spans="26:29" x14ac:dyDescent="0.2">
      <c r="Z486" s="6"/>
      <c r="AA486" s="32"/>
      <c r="AB486" s="32"/>
      <c r="AC486" s="32"/>
    </row>
    <row r="487" spans="26:29" x14ac:dyDescent="0.2">
      <c r="Z487" s="6"/>
      <c r="AA487" s="32"/>
      <c r="AB487" s="32"/>
      <c r="AC487" s="32"/>
    </row>
    <row r="488" spans="26:29" x14ac:dyDescent="0.2">
      <c r="Z488" s="6"/>
      <c r="AA488" s="32"/>
      <c r="AB488" s="32"/>
      <c r="AC488" s="32"/>
    </row>
    <row r="489" spans="26:29" x14ac:dyDescent="0.2">
      <c r="Z489" s="6"/>
      <c r="AA489" s="32"/>
      <c r="AB489" s="32"/>
      <c r="AC489" s="32"/>
    </row>
    <row r="490" spans="26:29" x14ac:dyDescent="0.2">
      <c r="Z490" s="6"/>
      <c r="AA490" s="32"/>
      <c r="AB490" s="32"/>
      <c r="AC490" s="32"/>
    </row>
    <row r="491" spans="26:29" x14ac:dyDescent="0.2">
      <c r="Z491" s="6"/>
      <c r="AA491" s="32"/>
      <c r="AB491" s="32"/>
      <c r="AC491" s="32"/>
    </row>
    <row r="492" spans="26:29" x14ac:dyDescent="0.2">
      <c r="Z492" s="6"/>
      <c r="AA492" s="32"/>
      <c r="AB492" s="32"/>
      <c r="AC492" s="32"/>
    </row>
    <row r="493" spans="26:29" x14ac:dyDescent="0.2">
      <c r="Z493" s="6"/>
      <c r="AA493" s="32"/>
      <c r="AB493" s="32"/>
      <c r="AC493" s="32"/>
    </row>
    <row r="494" spans="26:29" x14ac:dyDescent="0.2">
      <c r="Z494" s="6"/>
      <c r="AA494" s="32"/>
      <c r="AB494" s="32"/>
      <c r="AC494" s="32"/>
    </row>
    <row r="495" spans="26:29" x14ac:dyDescent="0.2">
      <c r="Z495" s="6"/>
      <c r="AA495" s="32"/>
      <c r="AB495" s="32"/>
      <c r="AC495" s="32"/>
    </row>
    <row r="496" spans="26:29" x14ac:dyDescent="0.2">
      <c r="Z496" s="6"/>
      <c r="AA496" s="32"/>
      <c r="AB496" s="32"/>
      <c r="AC496" s="32"/>
    </row>
    <row r="497" spans="26:29" x14ac:dyDescent="0.2">
      <c r="Z497" s="6"/>
      <c r="AA497" s="32"/>
      <c r="AB497" s="32"/>
      <c r="AC497" s="32"/>
    </row>
    <row r="498" spans="26:29" x14ac:dyDescent="0.2">
      <c r="Z498" s="6"/>
      <c r="AA498" s="32"/>
      <c r="AB498" s="32"/>
      <c r="AC498" s="32"/>
    </row>
    <row r="499" spans="26:29" x14ac:dyDescent="0.2">
      <c r="Z499" s="6"/>
      <c r="AA499" s="32"/>
      <c r="AB499" s="32"/>
      <c r="AC499" s="32"/>
    </row>
    <row r="500" spans="26:29" x14ac:dyDescent="0.2">
      <c r="Z500" s="6"/>
      <c r="AA500" s="32"/>
      <c r="AB500" s="32"/>
      <c r="AC500" s="32"/>
    </row>
    <row r="501" spans="26:29" x14ac:dyDescent="0.2">
      <c r="Z501" s="6"/>
      <c r="AA501" s="32"/>
      <c r="AB501" s="32"/>
      <c r="AC501" s="32"/>
    </row>
    <row r="502" spans="26:29" x14ac:dyDescent="0.2">
      <c r="Z502" s="6"/>
      <c r="AA502" s="32"/>
      <c r="AB502" s="32"/>
      <c r="AC502" s="32"/>
    </row>
    <row r="503" spans="26:29" x14ac:dyDescent="0.2">
      <c r="Z503" s="6"/>
      <c r="AA503" s="32"/>
      <c r="AB503" s="32"/>
      <c r="AC503" s="32"/>
    </row>
    <row r="504" spans="26:29" x14ac:dyDescent="0.2">
      <c r="Z504" s="6"/>
      <c r="AA504" s="32"/>
      <c r="AB504" s="32"/>
      <c r="AC504" s="32"/>
    </row>
    <row r="505" spans="26:29" x14ac:dyDescent="0.2">
      <c r="Z505" s="6"/>
      <c r="AA505" s="32"/>
      <c r="AB505" s="32"/>
      <c r="AC505" s="32"/>
    </row>
    <row r="506" spans="26:29" x14ac:dyDescent="0.2">
      <c r="Z506" s="6"/>
      <c r="AA506" s="32"/>
      <c r="AB506" s="32"/>
      <c r="AC506" s="32"/>
    </row>
    <row r="507" spans="26:29" x14ac:dyDescent="0.2">
      <c r="Z507" s="6"/>
      <c r="AA507" s="32"/>
      <c r="AB507" s="32"/>
      <c r="AC507" s="32"/>
    </row>
    <row r="508" spans="26:29" x14ac:dyDescent="0.2">
      <c r="Z508" s="6"/>
      <c r="AA508" s="32"/>
      <c r="AB508" s="32"/>
      <c r="AC508" s="32"/>
    </row>
    <row r="509" spans="26:29" x14ac:dyDescent="0.2">
      <c r="Z509" s="6"/>
      <c r="AA509" s="32"/>
      <c r="AB509" s="32"/>
      <c r="AC509" s="32"/>
    </row>
    <row r="510" spans="26:29" x14ac:dyDescent="0.2">
      <c r="Z510" s="6"/>
      <c r="AA510" s="32"/>
      <c r="AB510" s="32"/>
      <c r="AC510" s="32"/>
    </row>
    <row r="511" spans="26:29" x14ac:dyDescent="0.2">
      <c r="Z511" s="6"/>
      <c r="AA511" s="32"/>
      <c r="AB511" s="32"/>
      <c r="AC511" s="32"/>
    </row>
    <row r="512" spans="26:29" x14ac:dyDescent="0.2">
      <c r="Z512" s="6"/>
      <c r="AA512" s="32"/>
      <c r="AB512" s="32"/>
      <c r="AC512" s="32"/>
    </row>
    <row r="513" spans="26:29" x14ac:dyDescent="0.2">
      <c r="Z513" s="6"/>
      <c r="AA513" s="32"/>
      <c r="AB513" s="32"/>
      <c r="AC513" s="32"/>
    </row>
    <row r="514" spans="26:29" x14ac:dyDescent="0.2">
      <c r="Z514" s="6"/>
      <c r="AA514" s="32"/>
      <c r="AB514" s="32"/>
      <c r="AC514" s="32"/>
    </row>
    <row r="515" spans="26:29" x14ac:dyDescent="0.2">
      <c r="Z515" s="6"/>
      <c r="AA515" s="32"/>
      <c r="AB515" s="32"/>
      <c r="AC515" s="32"/>
    </row>
    <row r="516" spans="26:29" x14ac:dyDescent="0.2">
      <c r="Z516" s="6"/>
      <c r="AA516" s="32"/>
      <c r="AB516" s="32"/>
      <c r="AC516" s="32"/>
    </row>
    <row r="517" spans="26:29" x14ac:dyDescent="0.2">
      <c r="Z517" s="6"/>
      <c r="AA517" s="32"/>
      <c r="AB517" s="32"/>
      <c r="AC517" s="32"/>
    </row>
    <row r="518" spans="26:29" x14ac:dyDescent="0.2">
      <c r="Z518" s="6"/>
      <c r="AA518" s="32"/>
      <c r="AB518" s="32"/>
      <c r="AC518" s="32"/>
    </row>
    <row r="519" spans="26:29" x14ac:dyDescent="0.2">
      <c r="Z519" s="6"/>
      <c r="AA519" s="32"/>
      <c r="AB519" s="32"/>
      <c r="AC519" s="32"/>
    </row>
    <row r="520" spans="26:29" x14ac:dyDescent="0.2">
      <c r="Z520" s="6"/>
      <c r="AA520" s="32"/>
      <c r="AB520" s="32"/>
      <c r="AC520" s="32"/>
    </row>
    <row r="521" spans="26:29" x14ac:dyDescent="0.2">
      <c r="Z521" s="6"/>
      <c r="AA521" s="32"/>
      <c r="AB521" s="32"/>
      <c r="AC521" s="32"/>
    </row>
    <row r="522" spans="26:29" x14ac:dyDescent="0.2">
      <c r="Z522" s="6"/>
      <c r="AA522" s="32"/>
      <c r="AB522" s="32"/>
      <c r="AC522" s="32"/>
    </row>
    <row r="523" spans="26:29" x14ac:dyDescent="0.2">
      <c r="Z523" s="6"/>
      <c r="AA523" s="32"/>
      <c r="AB523" s="32"/>
      <c r="AC523" s="32"/>
    </row>
    <row r="524" spans="26:29" x14ac:dyDescent="0.2">
      <c r="Z524" s="6"/>
      <c r="AA524" s="32"/>
      <c r="AB524" s="32"/>
      <c r="AC524" s="32"/>
    </row>
    <row r="525" spans="26:29" x14ac:dyDescent="0.2">
      <c r="Z525" s="6"/>
      <c r="AA525" s="32"/>
      <c r="AB525" s="32"/>
      <c r="AC525" s="32"/>
    </row>
    <row r="526" spans="26:29" x14ac:dyDescent="0.2">
      <c r="Z526" s="6"/>
      <c r="AA526" s="32"/>
      <c r="AB526" s="32"/>
      <c r="AC526" s="32"/>
    </row>
    <row r="527" spans="26:29" x14ac:dyDescent="0.2">
      <c r="Z527" s="6"/>
      <c r="AA527" s="32"/>
      <c r="AB527" s="32"/>
      <c r="AC527" s="32"/>
    </row>
    <row r="528" spans="26:29" x14ac:dyDescent="0.2">
      <c r="Z528" s="6"/>
      <c r="AA528" s="32"/>
      <c r="AB528" s="32"/>
      <c r="AC528" s="32"/>
    </row>
    <row r="529" spans="26:29" x14ac:dyDescent="0.2">
      <c r="Z529" s="6"/>
      <c r="AA529" s="32"/>
      <c r="AB529" s="32"/>
      <c r="AC529" s="32"/>
    </row>
    <row r="530" spans="26:29" x14ac:dyDescent="0.2">
      <c r="Z530" s="6"/>
      <c r="AA530" s="32"/>
      <c r="AB530" s="32"/>
      <c r="AC530" s="32"/>
    </row>
    <row r="531" spans="26:29" x14ac:dyDescent="0.2">
      <c r="Z531" s="6"/>
      <c r="AA531" s="32"/>
      <c r="AB531" s="32"/>
      <c r="AC531" s="32"/>
    </row>
    <row r="532" spans="26:29" x14ac:dyDescent="0.2">
      <c r="Z532" s="6"/>
      <c r="AA532" s="32"/>
      <c r="AB532" s="32"/>
      <c r="AC532" s="32"/>
    </row>
    <row r="533" spans="26:29" x14ac:dyDescent="0.2">
      <c r="Z533" s="6"/>
      <c r="AA533" s="32"/>
      <c r="AB533" s="32"/>
      <c r="AC533" s="32"/>
    </row>
    <row r="534" spans="26:29" x14ac:dyDescent="0.2">
      <c r="Z534" s="6"/>
      <c r="AA534" s="32"/>
      <c r="AB534" s="32"/>
      <c r="AC534" s="32"/>
    </row>
    <row r="535" spans="26:29" x14ac:dyDescent="0.2">
      <c r="Z535" s="6"/>
      <c r="AA535" s="32"/>
      <c r="AB535" s="32"/>
      <c r="AC535" s="32"/>
    </row>
    <row r="536" spans="26:29" x14ac:dyDescent="0.2">
      <c r="Z536" s="6"/>
      <c r="AA536" s="32"/>
      <c r="AB536" s="32"/>
      <c r="AC536" s="32"/>
    </row>
    <row r="537" spans="26:29" x14ac:dyDescent="0.2">
      <c r="Z537" s="6"/>
      <c r="AA537" s="32"/>
      <c r="AB537" s="32"/>
      <c r="AC537" s="32"/>
    </row>
    <row r="538" spans="26:29" x14ac:dyDescent="0.2">
      <c r="Z538" s="6"/>
      <c r="AA538" s="32"/>
      <c r="AB538" s="32"/>
      <c r="AC538" s="32"/>
    </row>
    <row r="539" spans="26:29" x14ac:dyDescent="0.2">
      <c r="Z539" s="6"/>
      <c r="AA539" s="32"/>
      <c r="AB539" s="32"/>
      <c r="AC539" s="32"/>
    </row>
    <row r="540" spans="26:29" x14ac:dyDescent="0.2">
      <c r="Z540" s="6"/>
      <c r="AA540" s="32"/>
      <c r="AB540" s="32"/>
      <c r="AC540" s="32"/>
    </row>
    <row r="541" spans="26:29" x14ac:dyDescent="0.2">
      <c r="Z541" s="6"/>
      <c r="AA541" s="32"/>
      <c r="AB541" s="32"/>
      <c r="AC541" s="32"/>
    </row>
    <row r="542" spans="26:29" x14ac:dyDescent="0.2">
      <c r="Z542" s="6"/>
      <c r="AA542" s="32"/>
      <c r="AB542" s="32"/>
      <c r="AC542" s="32"/>
    </row>
    <row r="543" spans="26:29" x14ac:dyDescent="0.2">
      <c r="Z543" s="6"/>
      <c r="AA543" s="32"/>
      <c r="AB543" s="32"/>
      <c r="AC543" s="32"/>
    </row>
    <row r="544" spans="26:29" x14ac:dyDescent="0.2">
      <c r="Z544" s="6"/>
      <c r="AA544" s="32"/>
      <c r="AB544" s="32"/>
      <c r="AC544" s="32"/>
    </row>
    <row r="545" spans="26:29" x14ac:dyDescent="0.2">
      <c r="Z545" s="6"/>
      <c r="AA545" s="32"/>
      <c r="AB545" s="32"/>
      <c r="AC545" s="32"/>
    </row>
    <row r="546" spans="26:29" x14ac:dyDescent="0.2">
      <c r="Z546" s="6"/>
      <c r="AA546" s="32"/>
      <c r="AB546" s="32"/>
      <c r="AC546" s="32"/>
    </row>
    <row r="547" spans="26:29" x14ac:dyDescent="0.2">
      <c r="Z547" s="6"/>
      <c r="AA547" s="32"/>
      <c r="AB547" s="32"/>
      <c r="AC547" s="32"/>
    </row>
    <row r="548" spans="26:29" x14ac:dyDescent="0.2">
      <c r="Z548" s="6"/>
      <c r="AA548" s="32"/>
      <c r="AB548" s="32"/>
      <c r="AC548" s="32"/>
    </row>
    <row r="549" spans="26:29" x14ac:dyDescent="0.2">
      <c r="Z549" s="6"/>
      <c r="AA549" s="32"/>
      <c r="AB549" s="32"/>
      <c r="AC549" s="32"/>
    </row>
    <row r="550" spans="26:29" x14ac:dyDescent="0.2">
      <c r="Z550" s="6"/>
      <c r="AA550" s="32"/>
      <c r="AB550" s="32"/>
      <c r="AC550" s="32"/>
    </row>
    <row r="551" spans="26:29" x14ac:dyDescent="0.2">
      <c r="Z551" s="6"/>
      <c r="AA551" s="32"/>
      <c r="AB551" s="32"/>
      <c r="AC551" s="32"/>
    </row>
    <row r="552" spans="26:29" x14ac:dyDescent="0.2">
      <c r="Z552" s="6"/>
      <c r="AA552" s="32"/>
      <c r="AB552" s="32"/>
      <c r="AC552" s="32"/>
    </row>
    <row r="553" spans="26:29" x14ac:dyDescent="0.2">
      <c r="Z553" s="6"/>
      <c r="AA553" s="32"/>
      <c r="AB553" s="32"/>
      <c r="AC553" s="32"/>
    </row>
    <row r="554" spans="26:29" x14ac:dyDescent="0.2">
      <c r="Z554" s="6"/>
      <c r="AA554" s="32"/>
      <c r="AB554" s="32"/>
      <c r="AC554" s="32"/>
    </row>
    <row r="555" spans="26:29" x14ac:dyDescent="0.2">
      <c r="Z555" s="6"/>
      <c r="AA555" s="32"/>
      <c r="AB555" s="32"/>
      <c r="AC555" s="32"/>
    </row>
    <row r="556" spans="26:29" x14ac:dyDescent="0.2">
      <c r="Z556" s="6"/>
      <c r="AA556" s="32"/>
      <c r="AB556" s="32"/>
      <c r="AC556" s="32"/>
    </row>
    <row r="557" spans="26:29" x14ac:dyDescent="0.2">
      <c r="Z557" s="6"/>
      <c r="AA557" s="32"/>
      <c r="AB557" s="32"/>
      <c r="AC557" s="32"/>
    </row>
    <row r="558" spans="26:29" x14ac:dyDescent="0.2">
      <c r="Z558" s="6"/>
      <c r="AA558" s="32"/>
      <c r="AB558" s="32"/>
      <c r="AC558" s="32"/>
    </row>
    <row r="559" spans="26:29" x14ac:dyDescent="0.2">
      <c r="Z559" s="6"/>
      <c r="AA559" s="32"/>
      <c r="AB559" s="32"/>
      <c r="AC559" s="32"/>
    </row>
    <row r="560" spans="26:29" x14ac:dyDescent="0.2">
      <c r="Z560" s="6"/>
      <c r="AA560" s="32"/>
      <c r="AB560" s="32"/>
      <c r="AC560" s="32"/>
    </row>
    <row r="561" spans="26:29" x14ac:dyDescent="0.2">
      <c r="Z561" s="6"/>
      <c r="AA561" s="32"/>
      <c r="AB561" s="32"/>
      <c r="AC561" s="32"/>
    </row>
    <row r="562" spans="26:29" x14ac:dyDescent="0.2">
      <c r="Z562" s="6"/>
      <c r="AA562" s="32"/>
      <c r="AB562" s="32"/>
      <c r="AC562" s="32"/>
    </row>
    <row r="563" spans="26:29" x14ac:dyDescent="0.2">
      <c r="Z563" s="6"/>
      <c r="AA563" s="32"/>
      <c r="AB563" s="32"/>
      <c r="AC563" s="32"/>
    </row>
    <row r="564" spans="26:29" x14ac:dyDescent="0.2">
      <c r="Z564" s="6"/>
      <c r="AA564" s="32"/>
      <c r="AB564" s="32"/>
      <c r="AC564" s="32"/>
    </row>
    <row r="565" spans="26:29" x14ac:dyDescent="0.2">
      <c r="Z565" s="6"/>
      <c r="AA565" s="32"/>
      <c r="AB565" s="32"/>
      <c r="AC565" s="32"/>
    </row>
    <row r="566" spans="26:29" x14ac:dyDescent="0.2">
      <c r="Z566" s="6"/>
      <c r="AA566" s="32"/>
      <c r="AB566" s="32"/>
      <c r="AC566" s="32"/>
    </row>
    <row r="567" spans="26:29" x14ac:dyDescent="0.2">
      <c r="Z567" s="6"/>
      <c r="AA567" s="32"/>
      <c r="AB567" s="32"/>
      <c r="AC567" s="32"/>
    </row>
    <row r="568" spans="26:29" x14ac:dyDescent="0.2">
      <c r="Z568" s="6"/>
      <c r="AA568" s="32"/>
      <c r="AB568" s="32"/>
      <c r="AC568" s="32"/>
    </row>
    <row r="569" spans="26:29" x14ac:dyDescent="0.2">
      <c r="Z569" s="6"/>
      <c r="AA569" s="32"/>
      <c r="AB569" s="32"/>
      <c r="AC569" s="32"/>
    </row>
    <row r="570" spans="26:29" x14ac:dyDescent="0.2">
      <c r="Z570" s="6"/>
      <c r="AA570" s="32"/>
      <c r="AB570" s="32"/>
      <c r="AC570" s="32"/>
    </row>
    <row r="571" spans="26:29" x14ac:dyDescent="0.2">
      <c r="Z571" s="6"/>
      <c r="AA571" s="32"/>
      <c r="AB571" s="32"/>
      <c r="AC571" s="32"/>
    </row>
    <row r="572" spans="26:29" x14ac:dyDescent="0.2">
      <c r="Z572" s="6"/>
      <c r="AA572" s="32"/>
      <c r="AB572" s="32"/>
      <c r="AC572" s="32"/>
    </row>
    <row r="573" spans="26:29" x14ac:dyDescent="0.2">
      <c r="Z573" s="6"/>
      <c r="AA573" s="32"/>
      <c r="AB573" s="32"/>
      <c r="AC573" s="32"/>
    </row>
    <row r="574" spans="26:29" x14ac:dyDescent="0.2">
      <c r="Z574" s="6"/>
      <c r="AA574" s="32"/>
      <c r="AB574" s="32"/>
      <c r="AC574" s="32"/>
    </row>
    <row r="575" spans="26:29" x14ac:dyDescent="0.2">
      <c r="Z575" s="6"/>
      <c r="AA575" s="32"/>
      <c r="AB575" s="32"/>
      <c r="AC575" s="32"/>
    </row>
    <row r="576" spans="26:29" x14ac:dyDescent="0.2">
      <c r="Z576" s="6"/>
      <c r="AA576" s="32"/>
      <c r="AB576" s="32"/>
      <c r="AC576" s="32"/>
    </row>
    <row r="577" spans="26:29" x14ac:dyDescent="0.2">
      <c r="Z577" s="6"/>
      <c r="AA577" s="32"/>
      <c r="AB577" s="32"/>
      <c r="AC577" s="32"/>
    </row>
    <row r="578" spans="26:29" x14ac:dyDescent="0.2">
      <c r="Z578" s="6"/>
      <c r="AA578" s="32"/>
      <c r="AB578" s="32"/>
      <c r="AC578" s="32"/>
    </row>
    <row r="579" spans="26:29" x14ac:dyDescent="0.2">
      <c r="Z579" s="6"/>
      <c r="AA579" s="32"/>
      <c r="AB579" s="32"/>
      <c r="AC579" s="32"/>
    </row>
    <row r="580" spans="26:29" x14ac:dyDescent="0.2">
      <c r="Z580" s="6"/>
      <c r="AA580" s="32"/>
      <c r="AB580" s="32"/>
      <c r="AC580" s="32"/>
    </row>
    <row r="581" spans="26:29" x14ac:dyDescent="0.2">
      <c r="Z581" s="6"/>
      <c r="AA581" s="32"/>
      <c r="AB581" s="32"/>
      <c r="AC581" s="32"/>
    </row>
    <row r="582" spans="26:29" x14ac:dyDescent="0.2">
      <c r="Z582" s="6"/>
      <c r="AA582" s="32"/>
      <c r="AB582" s="32"/>
      <c r="AC582" s="32"/>
    </row>
    <row r="583" spans="26:29" x14ac:dyDescent="0.2">
      <c r="Z583" s="6"/>
      <c r="AA583" s="32"/>
      <c r="AB583" s="32"/>
      <c r="AC583" s="32"/>
    </row>
    <row r="584" spans="26:29" x14ac:dyDescent="0.2">
      <c r="Z584" s="6"/>
      <c r="AA584" s="32"/>
      <c r="AB584" s="32"/>
      <c r="AC584" s="32"/>
    </row>
    <row r="585" spans="26:29" x14ac:dyDescent="0.2">
      <c r="Z585" s="6"/>
      <c r="AA585" s="32"/>
      <c r="AB585" s="32"/>
      <c r="AC585" s="32"/>
    </row>
    <row r="586" spans="26:29" x14ac:dyDescent="0.2">
      <c r="Z586" s="6"/>
      <c r="AA586" s="32"/>
      <c r="AB586" s="32"/>
      <c r="AC586" s="32"/>
    </row>
    <row r="587" spans="26:29" x14ac:dyDescent="0.2">
      <c r="Z587" s="6"/>
      <c r="AA587" s="32"/>
      <c r="AB587" s="32"/>
      <c r="AC587" s="32"/>
    </row>
    <row r="588" spans="26:29" x14ac:dyDescent="0.2">
      <c r="Z588" s="6"/>
      <c r="AA588" s="32"/>
      <c r="AB588" s="32"/>
      <c r="AC588" s="32"/>
    </row>
    <row r="589" spans="26:29" x14ac:dyDescent="0.2">
      <c r="Z589" s="6"/>
      <c r="AA589" s="32"/>
      <c r="AB589" s="32"/>
      <c r="AC589" s="32"/>
    </row>
    <row r="590" spans="26:29" x14ac:dyDescent="0.2">
      <c r="Z590" s="6"/>
      <c r="AA590" s="32"/>
      <c r="AB590" s="32"/>
      <c r="AC590" s="32"/>
    </row>
    <row r="591" spans="26:29" x14ac:dyDescent="0.2">
      <c r="Z591" s="6"/>
      <c r="AA591" s="32"/>
      <c r="AB591" s="32"/>
      <c r="AC591" s="32"/>
    </row>
    <row r="592" spans="26:29" x14ac:dyDescent="0.2">
      <c r="Z592" s="6"/>
      <c r="AA592" s="32"/>
      <c r="AB592" s="32"/>
      <c r="AC592" s="32"/>
    </row>
    <row r="593" spans="26:29" x14ac:dyDescent="0.2">
      <c r="Z593" s="6"/>
      <c r="AA593" s="32"/>
      <c r="AB593" s="32"/>
      <c r="AC593" s="32"/>
    </row>
    <row r="594" spans="26:29" x14ac:dyDescent="0.2">
      <c r="Z594" s="6"/>
      <c r="AA594" s="32"/>
      <c r="AB594" s="32"/>
      <c r="AC594" s="32"/>
    </row>
    <row r="595" spans="26:29" x14ac:dyDescent="0.2">
      <c r="Z595" s="6"/>
      <c r="AA595" s="32"/>
      <c r="AB595" s="32"/>
      <c r="AC595" s="32"/>
    </row>
    <row r="596" spans="26:29" x14ac:dyDescent="0.2">
      <c r="Z596" s="6"/>
      <c r="AA596" s="32"/>
      <c r="AB596" s="32"/>
      <c r="AC596" s="32"/>
    </row>
    <row r="597" spans="26:29" x14ac:dyDescent="0.2">
      <c r="Z597" s="6"/>
      <c r="AA597" s="32"/>
      <c r="AB597" s="32"/>
      <c r="AC597" s="32"/>
    </row>
    <row r="598" spans="26:29" x14ac:dyDescent="0.2">
      <c r="Z598" s="6"/>
      <c r="AA598" s="32"/>
      <c r="AB598" s="32"/>
      <c r="AC598" s="32"/>
    </row>
    <row r="599" spans="26:29" x14ac:dyDescent="0.2">
      <c r="Z599" s="6"/>
      <c r="AA599" s="32"/>
      <c r="AB599" s="32"/>
      <c r="AC599" s="32"/>
    </row>
    <row r="600" spans="26:29" x14ac:dyDescent="0.2">
      <c r="Z600" s="6"/>
      <c r="AA600" s="32"/>
      <c r="AB600" s="32"/>
      <c r="AC600" s="32"/>
    </row>
    <row r="601" spans="26:29" x14ac:dyDescent="0.2">
      <c r="Z601" s="6"/>
      <c r="AA601" s="32"/>
      <c r="AB601" s="32"/>
      <c r="AC601" s="32"/>
    </row>
    <row r="602" spans="26:29" x14ac:dyDescent="0.2">
      <c r="Z602" s="6"/>
      <c r="AA602" s="32"/>
      <c r="AB602" s="32"/>
      <c r="AC602" s="32"/>
    </row>
    <row r="603" spans="26:29" x14ac:dyDescent="0.2">
      <c r="Z603" s="6"/>
      <c r="AA603" s="32"/>
      <c r="AB603" s="32"/>
      <c r="AC603" s="32"/>
    </row>
    <row r="604" spans="26:29" x14ac:dyDescent="0.2">
      <c r="Z604" s="6"/>
      <c r="AA604" s="32"/>
      <c r="AB604" s="32"/>
      <c r="AC604" s="32"/>
    </row>
    <row r="605" spans="26:29" x14ac:dyDescent="0.2">
      <c r="Z605" s="6"/>
      <c r="AA605" s="32"/>
      <c r="AB605" s="32"/>
      <c r="AC605" s="32"/>
    </row>
    <row r="606" spans="26:29" x14ac:dyDescent="0.2">
      <c r="Z606" s="6"/>
      <c r="AA606" s="32"/>
      <c r="AB606" s="32"/>
      <c r="AC606" s="32"/>
    </row>
    <row r="607" spans="26:29" x14ac:dyDescent="0.2">
      <c r="Z607" s="6"/>
      <c r="AA607" s="32"/>
      <c r="AB607" s="32"/>
      <c r="AC607" s="32"/>
    </row>
    <row r="608" spans="26:29" x14ac:dyDescent="0.2">
      <c r="Z608" s="6"/>
      <c r="AA608" s="32"/>
      <c r="AB608" s="32"/>
      <c r="AC608" s="32"/>
    </row>
    <row r="609" spans="26:29" x14ac:dyDescent="0.2">
      <c r="Z609" s="6"/>
      <c r="AA609" s="32"/>
      <c r="AB609" s="32"/>
      <c r="AC609" s="32"/>
    </row>
    <row r="610" spans="26:29" x14ac:dyDescent="0.2">
      <c r="Z610" s="6"/>
      <c r="AA610" s="32"/>
      <c r="AB610" s="32"/>
      <c r="AC610" s="32"/>
    </row>
    <row r="611" spans="26:29" x14ac:dyDescent="0.2">
      <c r="Z611" s="6"/>
      <c r="AA611" s="32"/>
      <c r="AB611" s="32"/>
      <c r="AC611" s="32"/>
    </row>
    <row r="612" spans="26:29" x14ac:dyDescent="0.2">
      <c r="Z612" s="6"/>
      <c r="AA612" s="32"/>
      <c r="AB612" s="32"/>
      <c r="AC612" s="32"/>
    </row>
    <row r="613" spans="26:29" x14ac:dyDescent="0.2">
      <c r="Z613" s="6"/>
      <c r="AA613" s="32"/>
      <c r="AB613" s="32"/>
      <c r="AC613" s="32"/>
    </row>
    <row r="614" spans="26:29" x14ac:dyDescent="0.2">
      <c r="Z614" s="6"/>
      <c r="AA614" s="32"/>
      <c r="AB614" s="32"/>
      <c r="AC614" s="32"/>
    </row>
    <row r="615" spans="26:29" x14ac:dyDescent="0.2">
      <c r="Z615" s="6"/>
      <c r="AA615" s="32"/>
      <c r="AB615" s="32"/>
      <c r="AC615" s="32"/>
    </row>
    <row r="616" spans="26:29" x14ac:dyDescent="0.2">
      <c r="Z616" s="6"/>
      <c r="AA616" s="32"/>
      <c r="AB616" s="32"/>
      <c r="AC616" s="32"/>
    </row>
    <row r="617" spans="26:29" x14ac:dyDescent="0.2">
      <c r="Z617" s="6"/>
      <c r="AA617" s="32"/>
      <c r="AB617" s="32"/>
      <c r="AC617" s="32"/>
    </row>
    <row r="618" spans="26:29" x14ac:dyDescent="0.2">
      <c r="Z618" s="6"/>
      <c r="AA618" s="32"/>
      <c r="AB618" s="32"/>
      <c r="AC618" s="32"/>
    </row>
    <row r="619" spans="26:29" x14ac:dyDescent="0.2">
      <c r="Z619" s="6"/>
      <c r="AA619" s="32"/>
      <c r="AB619" s="32"/>
      <c r="AC619" s="32"/>
    </row>
    <row r="620" spans="26:29" x14ac:dyDescent="0.2">
      <c r="Z620" s="6"/>
      <c r="AA620" s="32"/>
      <c r="AB620" s="32"/>
      <c r="AC620" s="32"/>
    </row>
    <row r="621" spans="26:29" x14ac:dyDescent="0.2">
      <c r="Z621" s="6"/>
      <c r="AA621" s="32"/>
      <c r="AB621" s="32"/>
      <c r="AC621" s="32"/>
    </row>
    <row r="622" spans="26:29" x14ac:dyDescent="0.2">
      <c r="Z622" s="6"/>
      <c r="AA622" s="32"/>
      <c r="AB622" s="32"/>
      <c r="AC622" s="32"/>
    </row>
    <row r="623" spans="26:29" x14ac:dyDescent="0.2">
      <c r="Z623" s="6"/>
      <c r="AA623" s="32"/>
      <c r="AB623" s="32"/>
      <c r="AC623" s="32"/>
    </row>
    <row r="624" spans="26:29" x14ac:dyDescent="0.2">
      <c r="Z624" s="6"/>
      <c r="AA624" s="32"/>
      <c r="AB624" s="32"/>
      <c r="AC624" s="32"/>
    </row>
    <row r="625" spans="26:29" x14ac:dyDescent="0.2">
      <c r="Z625" s="6"/>
      <c r="AA625" s="32"/>
      <c r="AB625" s="32"/>
      <c r="AC625" s="32"/>
    </row>
    <row r="626" spans="26:29" x14ac:dyDescent="0.2">
      <c r="Z626" s="6"/>
      <c r="AA626" s="32"/>
      <c r="AB626" s="32"/>
      <c r="AC626" s="32"/>
    </row>
    <row r="627" spans="26:29" x14ac:dyDescent="0.2">
      <c r="Z627" s="6"/>
      <c r="AA627" s="32"/>
      <c r="AB627" s="32"/>
      <c r="AC627" s="32"/>
    </row>
    <row r="628" spans="26:29" x14ac:dyDescent="0.2">
      <c r="Z628" s="6"/>
      <c r="AA628" s="32"/>
      <c r="AB628" s="32"/>
      <c r="AC628" s="32"/>
    </row>
    <row r="629" spans="26:29" x14ac:dyDescent="0.2">
      <c r="Z629" s="6"/>
      <c r="AA629" s="32"/>
      <c r="AB629" s="32"/>
      <c r="AC629" s="32"/>
    </row>
    <row r="630" spans="26:29" x14ac:dyDescent="0.2">
      <c r="Z630" s="6"/>
      <c r="AA630" s="32"/>
      <c r="AB630" s="32"/>
      <c r="AC630" s="32"/>
    </row>
    <row r="631" spans="26:29" x14ac:dyDescent="0.2">
      <c r="Z631" s="6"/>
      <c r="AA631" s="32"/>
      <c r="AB631" s="32"/>
      <c r="AC631" s="32"/>
    </row>
    <row r="632" spans="26:29" x14ac:dyDescent="0.2">
      <c r="Z632" s="6"/>
      <c r="AA632" s="32"/>
      <c r="AB632" s="32"/>
      <c r="AC632" s="32"/>
    </row>
    <row r="633" spans="26:29" x14ac:dyDescent="0.2">
      <c r="Z633" s="6"/>
      <c r="AA633" s="32"/>
      <c r="AB633" s="32"/>
      <c r="AC633" s="32"/>
    </row>
    <row r="634" spans="26:29" x14ac:dyDescent="0.2">
      <c r="Z634" s="6"/>
      <c r="AA634" s="32"/>
      <c r="AB634" s="32"/>
      <c r="AC634" s="32"/>
    </row>
    <row r="635" spans="26:29" x14ac:dyDescent="0.2">
      <c r="Z635" s="6"/>
      <c r="AA635" s="32"/>
      <c r="AB635" s="32"/>
      <c r="AC635" s="32"/>
    </row>
    <row r="636" spans="26:29" x14ac:dyDescent="0.2">
      <c r="Z636" s="6"/>
      <c r="AA636" s="32"/>
      <c r="AB636" s="32"/>
      <c r="AC636" s="32"/>
    </row>
    <row r="637" spans="26:29" x14ac:dyDescent="0.2">
      <c r="Z637" s="6"/>
      <c r="AA637" s="32"/>
      <c r="AB637" s="32"/>
      <c r="AC637" s="32"/>
    </row>
    <row r="638" spans="26:29" x14ac:dyDescent="0.2">
      <c r="Z638" s="6"/>
      <c r="AA638" s="32"/>
      <c r="AB638" s="32"/>
      <c r="AC638" s="32"/>
    </row>
    <row r="639" spans="26:29" x14ac:dyDescent="0.2">
      <c r="Z639" s="6"/>
      <c r="AA639" s="32"/>
      <c r="AB639" s="32"/>
      <c r="AC639" s="32"/>
    </row>
    <row r="640" spans="26:29" x14ac:dyDescent="0.2">
      <c r="Z640" s="6"/>
      <c r="AA640" s="32"/>
      <c r="AB640" s="32"/>
      <c r="AC640" s="32"/>
    </row>
    <row r="641" spans="26:29" x14ac:dyDescent="0.2">
      <c r="Z641" s="6"/>
      <c r="AA641" s="32"/>
      <c r="AB641" s="32"/>
      <c r="AC641" s="32"/>
    </row>
    <row r="642" spans="26:29" x14ac:dyDescent="0.2">
      <c r="Z642" s="6"/>
      <c r="AA642" s="32"/>
      <c r="AB642" s="32"/>
      <c r="AC642" s="32"/>
    </row>
    <row r="643" spans="26:29" x14ac:dyDescent="0.2">
      <c r="Z643" s="6"/>
      <c r="AA643" s="32"/>
      <c r="AB643" s="32"/>
      <c r="AC643" s="32"/>
    </row>
    <row r="644" spans="26:29" x14ac:dyDescent="0.2">
      <c r="Z644" s="6"/>
      <c r="AA644" s="32"/>
      <c r="AB644" s="32"/>
      <c r="AC644" s="32"/>
    </row>
    <row r="645" spans="26:29" x14ac:dyDescent="0.2">
      <c r="Z645" s="6"/>
      <c r="AA645" s="32"/>
      <c r="AB645" s="32"/>
      <c r="AC645" s="32"/>
    </row>
    <row r="646" spans="26:29" x14ac:dyDescent="0.2">
      <c r="Z646" s="6"/>
      <c r="AA646" s="32"/>
      <c r="AB646" s="32"/>
      <c r="AC646" s="32"/>
    </row>
    <row r="647" spans="26:29" x14ac:dyDescent="0.2">
      <c r="Z647" s="6"/>
      <c r="AA647" s="32"/>
      <c r="AB647" s="32"/>
      <c r="AC647" s="32"/>
    </row>
    <row r="648" spans="26:29" x14ac:dyDescent="0.2">
      <c r="Z648" s="6"/>
      <c r="AA648" s="32"/>
      <c r="AB648" s="32"/>
      <c r="AC648" s="32"/>
    </row>
    <row r="649" spans="26:29" x14ac:dyDescent="0.2">
      <c r="Z649" s="6"/>
      <c r="AA649" s="32"/>
      <c r="AB649" s="32"/>
      <c r="AC649" s="32"/>
    </row>
    <row r="650" spans="26:29" x14ac:dyDescent="0.2">
      <c r="Z650" s="6"/>
      <c r="AA650" s="32"/>
      <c r="AB650" s="32"/>
      <c r="AC650" s="32"/>
    </row>
    <row r="651" spans="26:29" x14ac:dyDescent="0.2">
      <c r="Z651" s="6"/>
      <c r="AA651" s="32"/>
      <c r="AB651" s="32"/>
      <c r="AC651" s="32"/>
    </row>
    <row r="652" spans="26:29" x14ac:dyDescent="0.2">
      <c r="Z652" s="6"/>
      <c r="AA652" s="32"/>
      <c r="AB652" s="32"/>
      <c r="AC652" s="32"/>
    </row>
    <row r="653" spans="26:29" x14ac:dyDescent="0.2">
      <c r="Z653" s="6"/>
      <c r="AA653" s="32"/>
      <c r="AB653" s="32"/>
      <c r="AC653" s="32"/>
    </row>
    <row r="654" spans="26:29" x14ac:dyDescent="0.2">
      <c r="Z654" s="6"/>
      <c r="AA654" s="32"/>
      <c r="AB654" s="32"/>
      <c r="AC654" s="32"/>
    </row>
    <row r="655" spans="26:29" x14ac:dyDescent="0.2">
      <c r="Z655" s="6"/>
      <c r="AA655" s="32"/>
      <c r="AB655" s="32"/>
      <c r="AC655" s="32"/>
    </row>
    <row r="656" spans="26:29" x14ac:dyDescent="0.2">
      <c r="Z656" s="6"/>
      <c r="AA656" s="32"/>
      <c r="AB656" s="32"/>
      <c r="AC656" s="32"/>
    </row>
    <row r="657" spans="26:29" x14ac:dyDescent="0.2">
      <c r="Z657" s="6"/>
      <c r="AA657" s="32"/>
      <c r="AB657" s="32"/>
      <c r="AC657" s="32"/>
    </row>
    <row r="658" spans="26:29" x14ac:dyDescent="0.2">
      <c r="Z658" s="6"/>
      <c r="AA658" s="32"/>
      <c r="AB658" s="32"/>
      <c r="AC658" s="32"/>
    </row>
    <row r="659" spans="26:29" x14ac:dyDescent="0.2">
      <c r="Z659" s="6"/>
      <c r="AA659" s="32"/>
      <c r="AB659" s="32"/>
      <c r="AC659" s="32"/>
    </row>
    <row r="660" spans="26:29" x14ac:dyDescent="0.2">
      <c r="Z660" s="6"/>
      <c r="AA660" s="32"/>
      <c r="AB660" s="32"/>
      <c r="AC660" s="32"/>
    </row>
    <row r="661" spans="26:29" x14ac:dyDescent="0.2">
      <c r="Z661" s="6"/>
      <c r="AA661" s="32"/>
      <c r="AB661" s="32"/>
      <c r="AC661" s="32"/>
    </row>
    <row r="662" spans="26:29" x14ac:dyDescent="0.2">
      <c r="Z662" s="6"/>
      <c r="AA662" s="32"/>
      <c r="AB662" s="32"/>
      <c r="AC662" s="32"/>
    </row>
    <row r="663" spans="26:29" x14ac:dyDescent="0.2">
      <c r="Z663" s="6"/>
      <c r="AA663" s="32"/>
      <c r="AB663" s="32"/>
      <c r="AC663" s="32"/>
    </row>
    <row r="664" spans="26:29" x14ac:dyDescent="0.2">
      <c r="Z664" s="6"/>
      <c r="AA664" s="32"/>
      <c r="AB664" s="32"/>
      <c r="AC664" s="32"/>
    </row>
    <row r="665" spans="26:29" x14ac:dyDescent="0.2">
      <c r="Z665" s="6"/>
      <c r="AA665" s="32"/>
      <c r="AB665" s="32"/>
      <c r="AC665" s="32"/>
    </row>
    <row r="666" spans="26:29" x14ac:dyDescent="0.2">
      <c r="Z666" s="6"/>
      <c r="AA666" s="32"/>
      <c r="AB666" s="32"/>
      <c r="AC666" s="32"/>
    </row>
    <row r="667" spans="26:29" x14ac:dyDescent="0.2">
      <c r="Z667" s="6"/>
      <c r="AA667" s="32"/>
      <c r="AB667" s="32"/>
      <c r="AC667" s="32"/>
    </row>
    <row r="668" spans="26:29" x14ac:dyDescent="0.2">
      <c r="Z668" s="6"/>
      <c r="AA668" s="32"/>
      <c r="AB668" s="32"/>
      <c r="AC668" s="32"/>
    </row>
    <row r="669" spans="26:29" x14ac:dyDescent="0.2">
      <c r="Z669" s="6"/>
      <c r="AA669" s="32"/>
      <c r="AB669" s="32"/>
      <c r="AC669" s="32"/>
    </row>
    <row r="670" spans="26:29" x14ac:dyDescent="0.2">
      <c r="Z670" s="6"/>
      <c r="AA670" s="32"/>
      <c r="AB670" s="32"/>
      <c r="AC670" s="32"/>
    </row>
    <row r="671" spans="26:29" x14ac:dyDescent="0.2">
      <c r="Z671" s="6"/>
      <c r="AA671" s="32"/>
      <c r="AB671" s="32"/>
      <c r="AC671" s="32"/>
    </row>
    <row r="672" spans="26:29" x14ac:dyDescent="0.2">
      <c r="Z672" s="6"/>
      <c r="AA672" s="32"/>
      <c r="AB672" s="32"/>
      <c r="AC672" s="32"/>
    </row>
    <row r="673" spans="26:29" x14ac:dyDescent="0.2">
      <c r="Z673" s="6"/>
      <c r="AA673" s="32"/>
      <c r="AB673" s="32"/>
      <c r="AC673" s="32"/>
    </row>
    <row r="674" spans="26:29" x14ac:dyDescent="0.2">
      <c r="Z674" s="6"/>
      <c r="AA674" s="32"/>
      <c r="AB674" s="32"/>
      <c r="AC674" s="32"/>
    </row>
    <row r="675" spans="26:29" x14ac:dyDescent="0.2">
      <c r="Z675" s="6"/>
      <c r="AA675" s="32"/>
      <c r="AB675" s="32"/>
      <c r="AC675" s="32"/>
    </row>
    <row r="676" spans="26:29" x14ac:dyDescent="0.2">
      <c r="Z676" s="6"/>
      <c r="AA676" s="32"/>
      <c r="AB676" s="32"/>
      <c r="AC676" s="32"/>
    </row>
    <row r="677" spans="26:29" x14ac:dyDescent="0.2">
      <c r="Z677" s="6"/>
      <c r="AA677" s="32"/>
      <c r="AB677" s="32"/>
      <c r="AC677" s="32"/>
    </row>
    <row r="678" spans="26:29" x14ac:dyDescent="0.2">
      <c r="Z678" s="6"/>
      <c r="AA678" s="32"/>
      <c r="AB678" s="32"/>
      <c r="AC678" s="32"/>
    </row>
    <row r="679" spans="26:29" x14ac:dyDescent="0.2">
      <c r="Z679" s="6"/>
      <c r="AA679" s="32"/>
      <c r="AB679" s="32"/>
      <c r="AC679" s="32"/>
    </row>
    <row r="680" spans="26:29" x14ac:dyDescent="0.2">
      <c r="Z680" s="6"/>
      <c r="AA680" s="32"/>
      <c r="AB680" s="32"/>
      <c r="AC680" s="32"/>
    </row>
    <row r="681" spans="26:29" x14ac:dyDescent="0.2">
      <c r="Z681" s="6"/>
      <c r="AA681" s="32"/>
      <c r="AB681" s="32"/>
      <c r="AC681" s="32"/>
    </row>
    <row r="682" spans="26:29" x14ac:dyDescent="0.2">
      <c r="Z682" s="6"/>
      <c r="AA682" s="32"/>
      <c r="AB682" s="32"/>
      <c r="AC682" s="32"/>
    </row>
    <row r="683" spans="26:29" x14ac:dyDescent="0.2">
      <c r="Z683" s="6"/>
      <c r="AA683" s="32"/>
      <c r="AB683" s="32"/>
      <c r="AC683" s="32"/>
    </row>
    <row r="684" spans="26:29" x14ac:dyDescent="0.2">
      <c r="Z684" s="6"/>
      <c r="AA684" s="32"/>
      <c r="AB684" s="32"/>
      <c r="AC684" s="32"/>
    </row>
    <row r="685" spans="26:29" x14ac:dyDescent="0.2">
      <c r="Z685" s="6"/>
      <c r="AA685" s="32"/>
      <c r="AB685" s="32"/>
      <c r="AC685" s="32"/>
    </row>
    <row r="686" spans="26:29" x14ac:dyDescent="0.2">
      <c r="Z686" s="6"/>
      <c r="AA686" s="32"/>
      <c r="AB686" s="32"/>
      <c r="AC686" s="32"/>
    </row>
    <row r="687" spans="26:29" x14ac:dyDescent="0.2">
      <c r="Z687" s="6"/>
      <c r="AA687" s="32"/>
      <c r="AB687" s="32"/>
      <c r="AC687" s="32"/>
    </row>
    <row r="688" spans="26:29" x14ac:dyDescent="0.2">
      <c r="Z688" s="6"/>
      <c r="AA688" s="32"/>
      <c r="AB688" s="32"/>
      <c r="AC688" s="32"/>
    </row>
    <row r="689" spans="26:29" x14ac:dyDescent="0.2">
      <c r="Z689" s="6"/>
      <c r="AA689" s="32"/>
      <c r="AB689" s="32"/>
      <c r="AC689" s="32"/>
    </row>
    <row r="690" spans="26:29" x14ac:dyDescent="0.2">
      <c r="Z690" s="6"/>
      <c r="AA690" s="32"/>
      <c r="AB690" s="32"/>
      <c r="AC690" s="32"/>
    </row>
    <row r="691" spans="26:29" x14ac:dyDescent="0.2">
      <c r="Z691" s="6"/>
      <c r="AA691" s="32"/>
      <c r="AB691" s="32"/>
      <c r="AC691" s="32"/>
    </row>
    <row r="692" spans="26:29" x14ac:dyDescent="0.2">
      <c r="Z692" s="6"/>
      <c r="AA692" s="32"/>
      <c r="AB692" s="32"/>
      <c r="AC692" s="32"/>
    </row>
    <row r="693" spans="26:29" x14ac:dyDescent="0.2">
      <c r="Z693" s="6"/>
      <c r="AA693" s="32"/>
      <c r="AB693" s="32"/>
      <c r="AC693" s="32"/>
    </row>
    <row r="694" spans="26:29" x14ac:dyDescent="0.2">
      <c r="Z694" s="6"/>
      <c r="AA694" s="32"/>
      <c r="AB694" s="32"/>
      <c r="AC694" s="32"/>
    </row>
    <row r="695" spans="26:29" x14ac:dyDescent="0.2">
      <c r="Z695" s="6"/>
      <c r="AA695" s="32"/>
      <c r="AB695" s="32"/>
      <c r="AC695" s="32"/>
    </row>
    <row r="696" spans="26:29" x14ac:dyDescent="0.2">
      <c r="Z696" s="6"/>
      <c r="AA696" s="32"/>
      <c r="AB696" s="32"/>
      <c r="AC696" s="32"/>
    </row>
    <row r="697" spans="26:29" x14ac:dyDescent="0.2">
      <c r="Z697" s="6"/>
      <c r="AA697" s="32"/>
      <c r="AB697" s="32"/>
      <c r="AC697" s="32"/>
    </row>
    <row r="698" spans="26:29" x14ac:dyDescent="0.2">
      <c r="Z698" s="6"/>
      <c r="AA698" s="32"/>
      <c r="AB698" s="32"/>
      <c r="AC698" s="32"/>
    </row>
    <row r="699" spans="26:29" x14ac:dyDescent="0.2">
      <c r="Z699" s="6"/>
      <c r="AA699" s="32"/>
      <c r="AB699" s="32"/>
      <c r="AC699" s="32"/>
    </row>
    <row r="700" spans="26:29" x14ac:dyDescent="0.2">
      <c r="Z700" s="6"/>
      <c r="AA700" s="32"/>
      <c r="AB700" s="32"/>
      <c r="AC700" s="32"/>
    </row>
    <row r="701" spans="26:29" x14ac:dyDescent="0.2">
      <c r="Z701" s="6"/>
      <c r="AA701" s="32"/>
      <c r="AB701" s="32"/>
      <c r="AC701" s="32"/>
    </row>
    <row r="702" spans="26:29" x14ac:dyDescent="0.2">
      <c r="Z702" s="6"/>
      <c r="AA702" s="32"/>
      <c r="AB702" s="32"/>
      <c r="AC702" s="32"/>
    </row>
    <row r="703" spans="26:29" x14ac:dyDescent="0.2">
      <c r="Z703" s="6"/>
      <c r="AA703" s="32"/>
      <c r="AB703" s="32"/>
      <c r="AC703" s="32"/>
    </row>
    <row r="704" spans="26:29" x14ac:dyDescent="0.2">
      <c r="Z704" s="6"/>
      <c r="AA704" s="32"/>
      <c r="AB704" s="32"/>
      <c r="AC704" s="32"/>
    </row>
    <row r="705" spans="26:29" x14ac:dyDescent="0.2">
      <c r="Z705" s="6"/>
      <c r="AA705" s="32"/>
      <c r="AB705" s="32"/>
      <c r="AC705" s="32"/>
    </row>
    <row r="706" spans="26:29" x14ac:dyDescent="0.2">
      <c r="Z706" s="6"/>
      <c r="AA706" s="32"/>
      <c r="AB706" s="32"/>
      <c r="AC706" s="32"/>
    </row>
    <row r="707" spans="26:29" x14ac:dyDescent="0.2">
      <c r="Z707" s="6"/>
      <c r="AA707" s="32"/>
      <c r="AB707" s="32"/>
      <c r="AC707" s="32"/>
    </row>
    <row r="708" spans="26:29" x14ac:dyDescent="0.2">
      <c r="Z708" s="6"/>
      <c r="AA708" s="32"/>
      <c r="AB708" s="32"/>
      <c r="AC708" s="32"/>
    </row>
    <row r="709" spans="26:29" x14ac:dyDescent="0.2">
      <c r="Z709" s="6"/>
      <c r="AA709" s="32"/>
      <c r="AB709" s="32"/>
      <c r="AC709" s="32"/>
    </row>
    <row r="710" spans="26:29" x14ac:dyDescent="0.2">
      <c r="Z710" s="6"/>
      <c r="AA710" s="32"/>
      <c r="AB710" s="32"/>
      <c r="AC710" s="32"/>
    </row>
    <row r="711" spans="26:29" x14ac:dyDescent="0.2">
      <c r="Z711" s="6"/>
      <c r="AA711" s="32"/>
      <c r="AB711" s="32"/>
      <c r="AC711" s="32"/>
    </row>
    <row r="712" spans="26:29" x14ac:dyDescent="0.2">
      <c r="Z712" s="6"/>
      <c r="AA712" s="32"/>
      <c r="AB712" s="32"/>
      <c r="AC712" s="32"/>
    </row>
    <row r="713" spans="26:29" x14ac:dyDescent="0.2">
      <c r="Z713" s="6"/>
      <c r="AA713" s="32"/>
      <c r="AB713" s="32"/>
      <c r="AC713" s="32"/>
    </row>
    <row r="714" spans="26:29" x14ac:dyDescent="0.2">
      <c r="Z714" s="6"/>
      <c r="AA714" s="32"/>
      <c r="AB714" s="32"/>
      <c r="AC714" s="32"/>
    </row>
    <row r="715" spans="26:29" x14ac:dyDescent="0.2">
      <c r="Z715" s="6"/>
      <c r="AA715" s="32"/>
      <c r="AB715" s="32"/>
      <c r="AC715" s="32"/>
    </row>
    <row r="716" spans="26:29" x14ac:dyDescent="0.2">
      <c r="Z716" s="6"/>
      <c r="AA716" s="32"/>
      <c r="AB716" s="32"/>
      <c r="AC716" s="32"/>
    </row>
    <row r="717" spans="26:29" x14ac:dyDescent="0.2">
      <c r="Z717" s="6"/>
      <c r="AA717" s="32"/>
      <c r="AB717" s="32"/>
      <c r="AC717" s="32"/>
    </row>
    <row r="718" spans="26:29" x14ac:dyDescent="0.2">
      <c r="Z718" s="6"/>
      <c r="AA718" s="32"/>
      <c r="AB718" s="32"/>
      <c r="AC718" s="32"/>
    </row>
    <row r="719" spans="26:29" x14ac:dyDescent="0.2">
      <c r="Z719" s="6"/>
      <c r="AA719" s="32"/>
      <c r="AB719" s="32"/>
      <c r="AC719" s="32"/>
    </row>
    <row r="720" spans="26:29" x14ac:dyDescent="0.2">
      <c r="Z720" s="6"/>
      <c r="AA720" s="32"/>
      <c r="AB720" s="32"/>
      <c r="AC720" s="32"/>
    </row>
    <row r="721" spans="26:29" x14ac:dyDescent="0.2">
      <c r="Z721" s="6"/>
      <c r="AA721" s="32"/>
      <c r="AB721" s="32"/>
      <c r="AC721" s="32"/>
    </row>
    <row r="722" spans="26:29" x14ac:dyDescent="0.2">
      <c r="Z722" s="6"/>
      <c r="AA722" s="32"/>
      <c r="AB722" s="32"/>
      <c r="AC722" s="32"/>
    </row>
    <row r="723" spans="26:29" x14ac:dyDescent="0.2">
      <c r="Z723" s="6"/>
      <c r="AA723" s="32"/>
      <c r="AB723" s="32"/>
      <c r="AC723" s="32"/>
    </row>
    <row r="724" spans="26:29" x14ac:dyDescent="0.2">
      <c r="Z724" s="6"/>
      <c r="AA724" s="32"/>
      <c r="AB724" s="32"/>
      <c r="AC724" s="32"/>
    </row>
    <row r="725" spans="26:29" x14ac:dyDescent="0.2">
      <c r="Z725" s="6"/>
      <c r="AA725" s="32"/>
      <c r="AB725" s="32"/>
      <c r="AC725" s="32"/>
    </row>
    <row r="726" spans="26:29" x14ac:dyDescent="0.2">
      <c r="Z726" s="6"/>
      <c r="AA726" s="32"/>
      <c r="AB726" s="32"/>
      <c r="AC726" s="32"/>
    </row>
    <row r="727" spans="26:29" x14ac:dyDescent="0.2">
      <c r="Z727" s="6"/>
      <c r="AA727" s="32"/>
      <c r="AB727" s="32"/>
      <c r="AC727" s="32"/>
    </row>
    <row r="728" spans="26:29" x14ac:dyDescent="0.2">
      <c r="Z728" s="6"/>
      <c r="AA728" s="32"/>
      <c r="AB728" s="32"/>
      <c r="AC728" s="32"/>
    </row>
    <row r="729" spans="26:29" x14ac:dyDescent="0.2">
      <c r="Z729" s="6"/>
      <c r="AA729" s="32"/>
      <c r="AB729" s="32"/>
      <c r="AC729" s="32"/>
    </row>
    <row r="730" spans="26:29" x14ac:dyDescent="0.2">
      <c r="Z730" s="6"/>
      <c r="AA730" s="32"/>
      <c r="AB730" s="32"/>
      <c r="AC730" s="32"/>
    </row>
    <row r="731" spans="26:29" x14ac:dyDescent="0.2">
      <c r="Z731" s="6"/>
      <c r="AA731" s="32"/>
      <c r="AB731" s="32"/>
      <c r="AC731" s="32"/>
    </row>
    <row r="732" spans="26:29" x14ac:dyDescent="0.2">
      <c r="Z732" s="6"/>
      <c r="AA732" s="32"/>
      <c r="AB732" s="32"/>
      <c r="AC732" s="32"/>
    </row>
    <row r="733" spans="26:29" x14ac:dyDescent="0.2">
      <c r="Z733" s="6"/>
      <c r="AA733" s="32"/>
      <c r="AB733" s="32"/>
      <c r="AC733" s="32"/>
    </row>
    <row r="734" spans="26:29" x14ac:dyDescent="0.2">
      <c r="Z734" s="6"/>
      <c r="AA734" s="32"/>
      <c r="AB734" s="32"/>
      <c r="AC734" s="32"/>
    </row>
    <row r="735" spans="26:29" x14ac:dyDescent="0.2">
      <c r="Z735" s="6"/>
      <c r="AA735" s="32"/>
      <c r="AB735" s="32"/>
      <c r="AC735" s="32"/>
    </row>
    <row r="736" spans="26:29" x14ac:dyDescent="0.2">
      <c r="Z736" s="6"/>
      <c r="AA736" s="32"/>
      <c r="AB736" s="32"/>
      <c r="AC736" s="32"/>
    </row>
    <row r="737" spans="26:29" x14ac:dyDescent="0.2">
      <c r="Z737" s="6"/>
      <c r="AA737" s="32"/>
      <c r="AB737" s="32"/>
      <c r="AC737" s="32"/>
    </row>
    <row r="738" spans="26:29" x14ac:dyDescent="0.2">
      <c r="Z738" s="6"/>
      <c r="AA738" s="32"/>
      <c r="AB738" s="32"/>
      <c r="AC738" s="32"/>
    </row>
    <row r="739" spans="26:29" x14ac:dyDescent="0.2">
      <c r="Z739" s="6"/>
      <c r="AA739" s="32"/>
      <c r="AB739" s="32"/>
      <c r="AC739" s="32"/>
    </row>
    <row r="740" spans="26:29" x14ac:dyDescent="0.2">
      <c r="Z740" s="6"/>
      <c r="AA740" s="32"/>
      <c r="AB740" s="32"/>
      <c r="AC740" s="32"/>
    </row>
    <row r="741" spans="26:29" x14ac:dyDescent="0.2">
      <c r="Z741" s="6"/>
      <c r="AA741" s="32"/>
      <c r="AB741" s="32"/>
      <c r="AC741" s="32"/>
    </row>
    <row r="742" spans="26:29" x14ac:dyDescent="0.2">
      <c r="Z742" s="6"/>
      <c r="AA742" s="32"/>
      <c r="AB742" s="32"/>
      <c r="AC742" s="32"/>
    </row>
    <row r="743" spans="26:29" x14ac:dyDescent="0.2">
      <c r="Z743" s="6"/>
      <c r="AA743" s="32"/>
      <c r="AB743" s="32"/>
      <c r="AC743" s="32"/>
    </row>
    <row r="744" spans="26:29" x14ac:dyDescent="0.2">
      <c r="Z744" s="6"/>
      <c r="AA744" s="32"/>
      <c r="AB744" s="32"/>
      <c r="AC744" s="32"/>
    </row>
    <row r="745" spans="26:29" x14ac:dyDescent="0.2">
      <c r="Z745" s="6"/>
      <c r="AA745" s="32"/>
      <c r="AB745" s="32"/>
      <c r="AC745" s="32"/>
    </row>
    <row r="746" spans="26:29" x14ac:dyDescent="0.2">
      <c r="Z746" s="6"/>
      <c r="AA746" s="32"/>
      <c r="AB746" s="32"/>
      <c r="AC746" s="32"/>
    </row>
    <row r="747" spans="26:29" x14ac:dyDescent="0.2">
      <c r="Z747" s="6"/>
      <c r="AA747" s="32"/>
      <c r="AB747" s="32"/>
      <c r="AC747" s="32"/>
    </row>
    <row r="748" spans="26:29" x14ac:dyDescent="0.2">
      <c r="Z748" s="6"/>
      <c r="AA748" s="32"/>
      <c r="AB748" s="32"/>
      <c r="AC748" s="32"/>
    </row>
    <row r="749" spans="26:29" x14ac:dyDescent="0.2">
      <c r="Z749" s="6"/>
      <c r="AA749" s="32"/>
      <c r="AB749" s="32"/>
      <c r="AC749" s="32"/>
    </row>
    <row r="750" spans="26:29" x14ac:dyDescent="0.2">
      <c r="Z750" s="6"/>
      <c r="AA750" s="32"/>
      <c r="AB750" s="32"/>
      <c r="AC750" s="32"/>
    </row>
    <row r="751" spans="26:29" x14ac:dyDescent="0.2">
      <c r="Z751" s="6"/>
      <c r="AA751" s="32"/>
      <c r="AB751" s="32"/>
      <c r="AC751" s="32"/>
    </row>
    <row r="752" spans="26:29" x14ac:dyDescent="0.2">
      <c r="Z752" s="6"/>
      <c r="AA752" s="32"/>
      <c r="AB752" s="32"/>
      <c r="AC752" s="32"/>
    </row>
    <row r="753" spans="26:29" x14ac:dyDescent="0.2">
      <c r="Z753" s="6"/>
      <c r="AA753" s="32"/>
      <c r="AB753" s="32"/>
      <c r="AC753" s="32"/>
    </row>
    <row r="754" spans="26:29" x14ac:dyDescent="0.2">
      <c r="Z754" s="6"/>
      <c r="AA754" s="32"/>
      <c r="AB754" s="32"/>
      <c r="AC754" s="32"/>
    </row>
    <row r="755" spans="26:29" x14ac:dyDescent="0.2">
      <c r="Z755" s="6"/>
      <c r="AA755" s="32"/>
      <c r="AB755" s="32"/>
      <c r="AC755" s="32"/>
    </row>
    <row r="756" spans="26:29" x14ac:dyDescent="0.2">
      <c r="Z756" s="6"/>
      <c r="AA756" s="32"/>
      <c r="AB756" s="32"/>
      <c r="AC756" s="32"/>
    </row>
    <row r="757" spans="26:29" x14ac:dyDescent="0.2">
      <c r="Z757" s="6"/>
      <c r="AA757" s="32"/>
      <c r="AB757" s="32"/>
      <c r="AC757" s="32"/>
    </row>
    <row r="758" spans="26:29" x14ac:dyDescent="0.2">
      <c r="Z758" s="6"/>
      <c r="AA758" s="32"/>
      <c r="AB758" s="32"/>
      <c r="AC758" s="32"/>
    </row>
    <row r="759" spans="26:29" x14ac:dyDescent="0.2">
      <c r="Z759" s="6"/>
      <c r="AA759" s="32"/>
      <c r="AB759" s="32"/>
      <c r="AC759" s="32"/>
    </row>
    <row r="760" spans="26:29" x14ac:dyDescent="0.2">
      <c r="Z760" s="6"/>
      <c r="AA760" s="32"/>
      <c r="AB760" s="32"/>
      <c r="AC760" s="32"/>
    </row>
    <row r="761" spans="26:29" x14ac:dyDescent="0.2">
      <c r="Z761" s="6"/>
      <c r="AA761" s="32"/>
      <c r="AB761" s="32"/>
      <c r="AC761" s="32"/>
    </row>
    <row r="762" spans="26:29" x14ac:dyDescent="0.2">
      <c r="Z762" s="6"/>
      <c r="AA762" s="32"/>
      <c r="AB762" s="32"/>
      <c r="AC762" s="32"/>
    </row>
    <row r="763" spans="26:29" x14ac:dyDescent="0.2">
      <c r="Z763" s="6"/>
      <c r="AA763" s="32"/>
      <c r="AB763" s="32"/>
      <c r="AC763" s="32"/>
    </row>
    <row r="764" spans="26:29" x14ac:dyDescent="0.2">
      <c r="Z764" s="6"/>
      <c r="AA764" s="32"/>
      <c r="AB764" s="32"/>
      <c r="AC764" s="32"/>
    </row>
    <row r="765" spans="26:29" x14ac:dyDescent="0.2">
      <c r="Z765" s="6"/>
      <c r="AA765" s="32"/>
      <c r="AB765" s="32"/>
      <c r="AC765" s="32"/>
    </row>
    <row r="766" spans="26:29" x14ac:dyDescent="0.2">
      <c r="Z766" s="6"/>
      <c r="AA766" s="32"/>
      <c r="AB766" s="32"/>
      <c r="AC766" s="32"/>
    </row>
    <row r="767" spans="26:29" x14ac:dyDescent="0.2">
      <c r="Z767" s="6"/>
      <c r="AA767" s="32"/>
      <c r="AB767" s="32"/>
      <c r="AC767" s="32"/>
    </row>
    <row r="768" spans="26:29" x14ac:dyDescent="0.2">
      <c r="Z768" s="6"/>
      <c r="AA768" s="32"/>
      <c r="AB768" s="32"/>
      <c r="AC768" s="32"/>
    </row>
    <row r="769" spans="26:29" x14ac:dyDescent="0.2">
      <c r="Z769" s="6"/>
      <c r="AA769" s="32"/>
      <c r="AB769" s="32"/>
      <c r="AC769" s="32"/>
    </row>
    <row r="770" spans="26:29" x14ac:dyDescent="0.2">
      <c r="Z770" s="6"/>
      <c r="AA770" s="32"/>
      <c r="AB770" s="32"/>
      <c r="AC770" s="32"/>
    </row>
    <row r="771" spans="26:29" x14ac:dyDescent="0.2">
      <c r="Z771" s="6"/>
      <c r="AA771" s="32"/>
      <c r="AB771" s="32"/>
      <c r="AC771" s="32"/>
    </row>
    <row r="772" spans="26:29" x14ac:dyDescent="0.2">
      <c r="Z772" s="6"/>
      <c r="AA772" s="32"/>
      <c r="AB772" s="32"/>
      <c r="AC772" s="32"/>
    </row>
    <row r="773" spans="26:29" x14ac:dyDescent="0.2">
      <c r="Z773" s="6"/>
      <c r="AA773" s="32"/>
      <c r="AB773" s="32"/>
      <c r="AC773" s="32"/>
    </row>
    <row r="774" spans="26:29" x14ac:dyDescent="0.2">
      <c r="Z774" s="6"/>
      <c r="AA774" s="32"/>
      <c r="AB774" s="32"/>
      <c r="AC774" s="32"/>
    </row>
    <row r="775" spans="26:29" x14ac:dyDescent="0.2">
      <c r="Z775" s="6"/>
      <c r="AA775" s="32"/>
      <c r="AB775" s="32"/>
      <c r="AC775" s="32"/>
    </row>
    <row r="776" spans="26:29" x14ac:dyDescent="0.2">
      <c r="Z776" s="6"/>
      <c r="AA776" s="32"/>
      <c r="AB776" s="32"/>
      <c r="AC776" s="32"/>
    </row>
    <row r="777" spans="26:29" x14ac:dyDescent="0.2">
      <c r="Z777" s="6"/>
      <c r="AA777" s="32"/>
      <c r="AB777" s="32"/>
      <c r="AC777" s="32"/>
    </row>
    <row r="778" spans="26:29" x14ac:dyDescent="0.2">
      <c r="Z778" s="6"/>
      <c r="AA778" s="32"/>
      <c r="AB778" s="32"/>
      <c r="AC778" s="32"/>
    </row>
    <row r="779" spans="26:29" x14ac:dyDescent="0.2">
      <c r="Z779" s="6"/>
      <c r="AA779" s="32"/>
      <c r="AB779" s="32"/>
      <c r="AC779" s="32"/>
    </row>
    <row r="780" spans="26:29" x14ac:dyDescent="0.2">
      <c r="Z780" s="6"/>
      <c r="AA780" s="32"/>
      <c r="AB780" s="32"/>
      <c r="AC780" s="32"/>
    </row>
    <row r="781" spans="26:29" x14ac:dyDescent="0.2">
      <c r="Z781" s="6"/>
      <c r="AA781" s="32"/>
      <c r="AB781" s="32"/>
      <c r="AC781" s="32"/>
    </row>
    <row r="782" spans="26:29" x14ac:dyDescent="0.2">
      <c r="Z782" s="6"/>
      <c r="AA782" s="32"/>
      <c r="AB782" s="32"/>
      <c r="AC782" s="32"/>
    </row>
    <row r="783" spans="26:29" x14ac:dyDescent="0.2">
      <c r="Z783" s="6"/>
      <c r="AA783" s="32"/>
      <c r="AB783" s="32"/>
      <c r="AC783" s="32"/>
    </row>
    <row r="784" spans="26:29" x14ac:dyDescent="0.2">
      <c r="Z784" s="6"/>
      <c r="AA784" s="32"/>
      <c r="AB784" s="32"/>
      <c r="AC784" s="32"/>
    </row>
    <row r="785" spans="26:29" x14ac:dyDescent="0.2">
      <c r="Z785" s="6"/>
      <c r="AA785" s="32"/>
      <c r="AB785" s="32"/>
      <c r="AC785" s="32"/>
    </row>
    <row r="786" spans="26:29" x14ac:dyDescent="0.2">
      <c r="Z786" s="6"/>
      <c r="AA786" s="32"/>
      <c r="AB786" s="32"/>
      <c r="AC786" s="32"/>
    </row>
    <row r="787" spans="26:29" x14ac:dyDescent="0.2">
      <c r="Z787" s="6"/>
      <c r="AA787" s="32"/>
      <c r="AB787" s="32"/>
      <c r="AC787" s="32"/>
    </row>
    <row r="788" spans="26:29" x14ac:dyDescent="0.2">
      <c r="Z788" s="6"/>
      <c r="AA788" s="32"/>
      <c r="AB788" s="32"/>
      <c r="AC788" s="32"/>
    </row>
    <row r="789" spans="26:29" x14ac:dyDescent="0.2">
      <c r="Z789" s="6"/>
      <c r="AA789" s="32"/>
      <c r="AB789" s="32"/>
      <c r="AC789" s="32"/>
    </row>
    <row r="790" spans="26:29" x14ac:dyDescent="0.2">
      <c r="Z790" s="6"/>
      <c r="AA790" s="32"/>
      <c r="AB790" s="32"/>
      <c r="AC790" s="32"/>
    </row>
    <row r="791" spans="26:29" x14ac:dyDescent="0.2">
      <c r="Z791" s="6"/>
      <c r="AA791" s="32"/>
      <c r="AB791" s="32"/>
      <c r="AC791" s="32"/>
    </row>
    <row r="792" spans="26:29" x14ac:dyDescent="0.2">
      <c r="Z792" s="6"/>
      <c r="AA792" s="32"/>
      <c r="AB792" s="32"/>
      <c r="AC792" s="32"/>
    </row>
    <row r="793" spans="26:29" x14ac:dyDescent="0.2">
      <c r="Z793" s="6"/>
      <c r="AA793" s="32"/>
      <c r="AB793" s="32"/>
      <c r="AC793" s="32"/>
    </row>
    <row r="794" spans="26:29" x14ac:dyDescent="0.2">
      <c r="Z794" s="6"/>
      <c r="AA794" s="32"/>
      <c r="AB794" s="32"/>
      <c r="AC794" s="32"/>
    </row>
    <row r="795" spans="26:29" x14ac:dyDescent="0.2">
      <c r="Z795" s="6"/>
      <c r="AA795" s="32"/>
      <c r="AB795" s="32"/>
      <c r="AC795" s="32"/>
    </row>
    <row r="796" spans="26:29" x14ac:dyDescent="0.2">
      <c r="Z796" s="6"/>
      <c r="AA796" s="32"/>
      <c r="AB796" s="32"/>
      <c r="AC796" s="32"/>
    </row>
    <row r="797" spans="26:29" x14ac:dyDescent="0.2">
      <c r="Z797" s="6"/>
      <c r="AA797" s="32"/>
      <c r="AB797" s="32"/>
      <c r="AC797" s="32"/>
    </row>
    <row r="798" spans="26:29" x14ac:dyDescent="0.2">
      <c r="Z798" s="6"/>
      <c r="AA798" s="32"/>
      <c r="AB798" s="32"/>
      <c r="AC798" s="32"/>
    </row>
    <row r="799" spans="26:29" x14ac:dyDescent="0.2">
      <c r="Z799" s="6"/>
      <c r="AA799" s="32"/>
      <c r="AB799" s="32"/>
      <c r="AC799" s="32"/>
    </row>
    <row r="800" spans="26:29" x14ac:dyDescent="0.2">
      <c r="Z800" s="6"/>
      <c r="AA800" s="32"/>
      <c r="AB800" s="32"/>
      <c r="AC800" s="32"/>
    </row>
    <row r="801" spans="26:29" x14ac:dyDescent="0.2">
      <c r="Z801" s="6"/>
      <c r="AA801" s="32"/>
      <c r="AB801" s="32"/>
      <c r="AC801" s="32"/>
    </row>
    <row r="802" spans="26:29" x14ac:dyDescent="0.2">
      <c r="Z802" s="6"/>
      <c r="AA802" s="32"/>
      <c r="AB802" s="32"/>
      <c r="AC802" s="32"/>
    </row>
    <row r="803" spans="26:29" x14ac:dyDescent="0.2">
      <c r="Z803" s="6"/>
      <c r="AA803" s="32"/>
      <c r="AB803" s="32"/>
      <c r="AC803" s="32"/>
    </row>
    <row r="804" spans="26:29" x14ac:dyDescent="0.2">
      <c r="Z804" s="6"/>
      <c r="AA804" s="32"/>
      <c r="AB804" s="32"/>
      <c r="AC804" s="32"/>
    </row>
    <row r="805" spans="26:29" x14ac:dyDescent="0.2">
      <c r="Z805" s="6"/>
      <c r="AA805" s="32"/>
      <c r="AB805" s="32"/>
      <c r="AC805" s="32"/>
    </row>
    <row r="806" spans="26:29" x14ac:dyDescent="0.2">
      <c r="Z806" s="6"/>
      <c r="AA806" s="32"/>
      <c r="AB806" s="32"/>
      <c r="AC806" s="32"/>
    </row>
    <row r="807" spans="26:29" x14ac:dyDescent="0.2">
      <c r="Z807" s="6"/>
      <c r="AA807" s="32"/>
      <c r="AB807" s="32"/>
      <c r="AC807" s="32"/>
    </row>
    <row r="808" spans="26:29" x14ac:dyDescent="0.2">
      <c r="Z808" s="6"/>
      <c r="AA808" s="32"/>
      <c r="AB808" s="32"/>
      <c r="AC808" s="32"/>
    </row>
    <row r="809" spans="26:29" x14ac:dyDescent="0.2">
      <c r="Z809" s="6"/>
      <c r="AA809" s="32"/>
      <c r="AB809" s="32"/>
      <c r="AC809" s="32"/>
    </row>
    <row r="810" spans="26:29" x14ac:dyDescent="0.2">
      <c r="Z810" s="6"/>
      <c r="AA810" s="32"/>
      <c r="AB810" s="32"/>
      <c r="AC810" s="32"/>
    </row>
    <row r="811" spans="26:29" x14ac:dyDescent="0.2">
      <c r="Z811" s="6"/>
      <c r="AA811" s="32"/>
      <c r="AB811" s="32"/>
      <c r="AC811" s="32"/>
    </row>
    <row r="812" spans="26:29" x14ac:dyDescent="0.2">
      <c r="Z812" s="6"/>
      <c r="AA812" s="32"/>
      <c r="AB812" s="32"/>
      <c r="AC812" s="32"/>
    </row>
    <row r="813" spans="26:29" x14ac:dyDescent="0.2">
      <c r="Z813" s="6"/>
      <c r="AA813" s="32"/>
      <c r="AB813" s="32"/>
      <c r="AC813" s="32"/>
    </row>
    <row r="814" spans="26:29" x14ac:dyDescent="0.2">
      <c r="Z814" s="6"/>
      <c r="AA814" s="32"/>
      <c r="AB814" s="32"/>
      <c r="AC814" s="32"/>
    </row>
    <row r="815" spans="26:29" x14ac:dyDescent="0.2">
      <c r="Z815" s="6"/>
      <c r="AA815" s="32"/>
      <c r="AB815" s="32"/>
      <c r="AC815" s="32"/>
    </row>
    <row r="816" spans="26:29" x14ac:dyDescent="0.2">
      <c r="Z816" s="6"/>
      <c r="AA816" s="32"/>
      <c r="AB816" s="32"/>
      <c r="AC816" s="32"/>
    </row>
    <row r="817" spans="26:29" x14ac:dyDescent="0.2">
      <c r="Z817" s="6"/>
      <c r="AA817" s="32"/>
      <c r="AB817" s="32"/>
      <c r="AC817" s="32"/>
    </row>
    <row r="818" spans="26:29" x14ac:dyDescent="0.2">
      <c r="Z818" s="6"/>
      <c r="AA818" s="32"/>
      <c r="AB818" s="32"/>
      <c r="AC818" s="32"/>
    </row>
    <row r="819" spans="26:29" x14ac:dyDescent="0.2">
      <c r="Z819" s="6"/>
      <c r="AA819" s="32"/>
      <c r="AB819" s="32"/>
      <c r="AC819" s="32"/>
    </row>
    <row r="820" spans="26:29" x14ac:dyDescent="0.2">
      <c r="Z820" s="6"/>
      <c r="AA820" s="32"/>
      <c r="AB820" s="32"/>
      <c r="AC820" s="32"/>
    </row>
    <row r="821" spans="26:29" x14ac:dyDescent="0.2">
      <c r="Z821" s="6"/>
      <c r="AA821" s="32"/>
      <c r="AB821" s="32"/>
      <c r="AC821" s="32"/>
    </row>
    <row r="822" spans="26:29" x14ac:dyDescent="0.2">
      <c r="Z822" s="6"/>
      <c r="AA822" s="32"/>
      <c r="AB822" s="32"/>
      <c r="AC822" s="32"/>
    </row>
    <row r="823" spans="26:29" x14ac:dyDescent="0.2">
      <c r="Z823" s="6"/>
      <c r="AA823" s="32"/>
      <c r="AB823" s="32"/>
      <c r="AC823" s="32"/>
    </row>
    <row r="824" spans="26:29" x14ac:dyDescent="0.2">
      <c r="Z824" s="6"/>
      <c r="AA824" s="32"/>
      <c r="AB824" s="32"/>
      <c r="AC824" s="32"/>
    </row>
    <row r="825" spans="26:29" x14ac:dyDescent="0.2">
      <c r="Z825" s="6"/>
      <c r="AA825" s="32"/>
      <c r="AB825" s="32"/>
      <c r="AC825" s="32"/>
    </row>
    <row r="826" spans="26:29" x14ac:dyDescent="0.2">
      <c r="Z826" s="6"/>
      <c r="AA826" s="32"/>
      <c r="AB826" s="32"/>
      <c r="AC826" s="32"/>
    </row>
    <row r="827" spans="26:29" x14ac:dyDescent="0.2">
      <c r="Z827" s="6"/>
      <c r="AA827" s="32"/>
      <c r="AB827" s="32"/>
      <c r="AC827" s="32"/>
    </row>
    <row r="828" spans="26:29" x14ac:dyDescent="0.2">
      <c r="Z828" s="6"/>
      <c r="AA828" s="32"/>
      <c r="AB828" s="32"/>
      <c r="AC828" s="32"/>
    </row>
    <row r="829" spans="26:29" x14ac:dyDescent="0.2">
      <c r="Z829" s="6"/>
      <c r="AA829" s="32"/>
      <c r="AB829" s="32"/>
      <c r="AC829" s="32"/>
    </row>
    <row r="830" spans="26:29" x14ac:dyDescent="0.2">
      <c r="Z830" s="6"/>
      <c r="AA830" s="32"/>
      <c r="AB830" s="32"/>
      <c r="AC830" s="32"/>
    </row>
    <row r="831" spans="26:29" x14ac:dyDescent="0.2">
      <c r="Z831" s="6"/>
      <c r="AA831" s="32"/>
      <c r="AB831" s="32"/>
      <c r="AC831" s="32"/>
    </row>
    <row r="832" spans="26:29" x14ac:dyDescent="0.2">
      <c r="Z832" s="6"/>
      <c r="AA832" s="32"/>
      <c r="AB832" s="32"/>
      <c r="AC832" s="32"/>
    </row>
    <row r="833" spans="26:29" x14ac:dyDescent="0.2">
      <c r="Z833" s="6"/>
      <c r="AA833" s="32"/>
      <c r="AB833" s="32"/>
      <c r="AC833" s="32"/>
    </row>
    <row r="834" spans="26:29" x14ac:dyDescent="0.2">
      <c r="Z834" s="6"/>
      <c r="AA834" s="32"/>
      <c r="AB834" s="32"/>
      <c r="AC834" s="32"/>
    </row>
    <row r="835" spans="26:29" x14ac:dyDescent="0.2">
      <c r="Z835" s="6"/>
      <c r="AA835" s="32"/>
      <c r="AB835" s="32"/>
      <c r="AC835" s="32"/>
    </row>
    <row r="836" spans="26:29" x14ac:dyDescent="0.2">
      <c r="Z836" s="6"/>
      <c r="AA836" s="32"/>
      <c r="AB836" s="32"/>
      <c r="AC836" s="32"/>
    </row>
    <row r="837" spans="26:29" x14ac:dyDescent="0.2">
      <c r="Z837" s="6"/>
      <c r="AA837" s="32"/>
      <c r="AB837" s="32"/>
      <c r="AC837" s="32"/>
    </row>
    <row r="838" spans="26:29" x14ac:dyDescent="0.2">
      <c r="Z838" s="6"/>
      <c r="AA838" s="32"/>
      <c r="AB838" s="32"/>
      <c r="AC838" s="32"/>
    </row>
    <row r="839" spans="26:29" x14ac:dyDescent="0.2">
      <c r="Z839" s="6"/>
      <c r="AA839" s="32"/>
      <c r="AB839" s="32"/>
      <c r="AC839" s="32"/>
    </row>
    <row r="840" spans="26:29" x14ac:dyDescent="0.2">
      <c r="Z840" s="6"/>
      <c r="AA840" s="32"/>
      <c r="AB840" s="32"/>
      <c r="AC840" s="32"/>
    </row>
    <row r="841" spans="26:29" x14ac:dyDescent="0.2">
      <c r="Z841" s="6"/>
      <c r="AA841" s="32"/>
      <c r="AB841" s="32"/>
      <c r="AC841" s="32"/>
    </row>
    <row r="842" spans="26:29" x14ac:dyDescent="0.2">
      <c r="Z842" s="6"/>
      <c r="AA842" s="32"/>
      <c r="AB842" s="32"/>
      <c r="AC842" s="32"/>
    </row>
    <row r="843" spans="26:29" x14ac:dyDescent="0.2">
      <c r="Z843" s="6"/>
      <c r="AA843" s="32"/>
      <c r="AB843" s="32"/>
      <c r="AC843" s="32"/>
    </row>
    <row r="844" spans="26:29" x14ac:dyDescent="0.2">
      <c r="Z844" s="6"/>
      <c r="AA844" s="32"/>
      <c r="AB844" s="32"/>
      <c r="AC844" s="32"/>
    </row>
    <row r="845" spans="26:29" x14ac:dyDescent="0.2">
      <c r="Z845" s="6"/>
      <c r="AA845" s="32"/>
      <c r="AB845" s="32"/>
      <c r="AC845" s="32"/>
    </row>
    <row r="846" spans="26:29" x14ac:dyDescent="0.2">
      <c r="Z846" s="6"/>
      <c r="AA846" s="32"/>
      <c r="AB846" s="32"/>
      <c r="AC846" s="32"/>
    </row>
    <row r="847" spans="26:29" x14ac:dyDescent="0.2">
      <c r="Z847" s="6"/>
      <c r="AA847" s="32"/>
      <c r="AB847" s="32"/>
      <c r="AC847" s="32"/>
    </row>
    <row r="848" spans="26:29" x14ac:dyDescent="0.2">
      <c r="Z848" s="6"/>
      <c r="AA848" s="32"/>
      <c r="AB848" s="32"/>
      <c r="AC848" s="32"/>
    </row>
    <row r="849" spans="26:29" x14ac:dyDescent="0.2">
      <c r="Z849" s="6"/>
      <c r="AA849" s="32"/>
      <c r="AB849" s="32"/>
      <c r="AC849" s="32"/>
    </row>
    <row r="850" spans="26:29" x14ac:dyDescent="0.2">
      <c r="Z850" s="6"/>
      <c r="AA850" s="32"/>
      <c r="AB850" s="32"/>
      <c r="AC850" s="32"/>
    </row>
    <row r="851" spans="26:29" x14ac:dyDescent="0.2">
      <c r="Z851" s="6"/>
      <c r="AA851" s="32"/>
      <c r="AB851" s="32"/>
      <c r="AC851" s="32"/>
    </row>
    <row r="852" spans="26:29" x14ac:dyDescent="0.2">
      <c r="Z852" s="6"/>
      <c r="AA852" s="32"/>
      <c r="AB852" s="32"/>
      <c r="AC852" s="32"/>
    </row>
    <row r="853" spans="26:29" x14ac:dyDescent="0.2">
      <c r="Z853" s="6"/>
      <c r="AA853" s="32"/>
      <c r="AB853" s="32"/>
      <c r="AC853" s="32"/>
    </row>
    <row r="854" spans="26:29" x14ac:dyDescent="0.2">
      <c r="Z854" s="6"/>
      <c r="AA854" s="32"/>
      <c r="AB854" s="32"/>
      <c r="AC854" s="32"/>
    </row>
    <row r="855" spans="26:29" x14ac:dyDescent="0.2">
      <c r="Z855" s="6"/>
      <c r="AA855" s="32"/>
      <c r="AB855" s="32"/>
      <c r="AC855" s="32"/>
    </row>
    <row r="856" spans="26:29" x14ac:dyDescent="0.2">
      <c r="Z856" s="6"/>
      <c r="AA856" s="32"/>
      <c r="AB856" s="32"/>
      <c r="AC856" s="32"/>
    </row>
    <row r="857" spans="26:29" x14ac:dyDescent="0.2">
      <c r="Z857" s="6"/>
      <c r="AA857" s="32"/>
      <c r="AB857" s="32"/>
      <c r="AC857" s="32"/>
    </row>
    <row r="858" spans="26:29" x14ac:dyDescent="0.2">
      <c r="Z858" s="6"/>
      <c r="AA858" s="32"/>
      <c r="AB858" s="32"/>
      <c r="AC858" s="32"/>
    </row>
    <row r="859" spans="26:29" x14ac:dyDescent="0.2">
      <c r="Z859" s="6"/>
      <c r="AA859" s="32"/>
      <c r="AB859" s="32"/>
      <c r="AC859" s="32"/>
    </row>
    <row r="860" spans="26:29" x14ac:dyDescent="0.2">
      <c r="Z860" s="6"/>
      <c r="AA860" s="32"/>
      <c r="AB860" s="32"/>
      <c r="AC860" s="32"/>
    </row>
    <row r="861" spans="26:29" x14ac:dyDescent="0.2">
      <c r="Z861" s="6"/>
      <c r="AA861" s="32"/>
      <c r="AB861" s="32"/>
      <c r="AC861" s="32"/>
    </row>
    <row r="862" spans="26:29" x14ac:dyDescent="0.2">
      <c r="Z862" s="6"/>
      <c r="AA862" s="32"/>
      <c r="AB862" s="32"/>
      <c r="AC862" s="32"/>
    </row>
    <row r="863" spans="26:29" x14ac:dyDescent="0.2">
      <c r="Z863" s="6"/>
      <c r="AA863" s="32"/>
      <c r="AB863" s="32"/>
      <c r="AC863" s="32"/>
    </row>
    <row r="864" spans="26:29" x14ac:dyDescent="0.2">
      <c r="Z864" s="6"/>
      <c r="AA864" s="32"/>
      <c r="AB864" s="32"/>
      <c r="AC864" s="32"/>
    </row>
    <row r="865" spans="26:29" x14ac:dyDescent="0.2">
      <c r="Z865" s="6"/>
      <c r="AA865" s="32"/>
      <c r="AB865" s="32"/>
      <c r="AC865" s="32"/>
    </row>
    <row r="866" spans="26:29" x14ac:dyDescent="0.2">
      <c r="Z866" s="6"/>
      <c r="AA866" s="32"/>
      <c r="AB866" s="32"/>
      <c r="AC866" s="32"/>
    </row>
    <row r="867" spans="26:29" x14ac:dyDescent="0.2">
      <c r="Z867" s="6"/>
      <c r="AA867" s="32"/>
      <c r="AB867" s="32"/>
      <c r="AC867" s="32"/>
    </row>
    <row r="868" spans="26:29" x14ac:dyDescent="0.2">
      <c r="Z868" s="6"/>
      <c r="AA868" s="32"/>
      <c r="AB868" s="32"/>
      <c r="AC868" s="32"/>
    </row>
    <row r="869" spans="26:29" x14ac:dyDescent="0.2">
      <c r="Z869" s="6"/>
      <c r="AA869" s="32"/>
      <c r="AB869" s="32"/>
      <c r="AC869" s="32"/>
    </row>
    <row r="870" spans="26:29" x14ac:dyDescent="0.2">
      <c r="Z870" s="6"/>
      <c r="AA870" s="32"/>
      <c r="AB870" s="32"/>
      <c r="AC870" s="32"/>
    </row>
    <row r="871" spans="26:29" x14ac:dyDescent="0.2">
      <c r="Z871" s="6"/>
      <c r="AA871" s="32"/>
      <c r="AB871" s="32"/>
      <c r="AC871" s="32"/>
    </row>
    <row r="872" spans="26:29" x14ac:dyDescent="0.2">
      <c r="Z872" s="6"/>
      <c r="AA872" s="32"/>
      <c r="AB872" s="32"/>
      <c r="AC872" s="32"/>
    </row>
    <row r="873" spans="26:29" x14ac:dyDescent="0.2">
      <c r="Z873" s="6"/>
      <c r="AA873" s="32"/>
      <c r="AB873" s="32"/>
      <c r="AC873" s="32"/>
    </row>
    <row r="874" spans="26:29" x14ac:dyDescent="0.2">
      <c r="Z874" s="6"/>
      <c r="AA874" s="32"/>
      <c r="AB874" s="32"/>
      <c r="AC874" s="32"/>
    </row>
    <row r="875" spans="26:29" x14ac:dyDescent="0.2">
      <c r="Z875" s="6"/>
      <c r="AA875" s="32"/>
      <c r="AB875" s="32"/>
      <c r="AC875" s="32"/>
    </row>
    <row r="876" spans="26:29" x14ac:dyDescent="0.2">
      <c r="Z876" s="6"/>
      <c r="AA876" s="32"/>
      <c r="AB876" s="32"/>
      <c r="AC876" s="32"/>
    </row>
    <row r="877" spans="26:29" x14ac:dyDescent="0.2">
      <c r="Z877" s="6"/>
      <c r="AA877" s="32"/>
      <c r="AB877" s="32"/>
      <c r="AC877" s="32"/>
    </row>
    <row r="878" spans="26:29" x14ac:dyDescent="0.2">
      <c r="Z878" s="6"/>
      <c r="AA878" s="32"/>
      <c r="AB878" s="32"/>
      <c r="AC878" s="32"/>
    </row>
    <row r="879" spans="26:29" x14ac:dyDescent="0.2">
      <c r="Z879" s="6"/>
      <c r="AA879" s="32"/>
      <c r="AB879" s="32"/>
      <c r="AC879" s="32"/>
    </row>
    <row r="880" spans="26:29" x14ac:dyDescent="0.2">
      <c r="Z880" s="6"/>
      <c r="AA880" s="32"/>
      <c r="AB880" s="32"/>
      <c r="AC880" s="32"/>
    </row>
    <row r="881" spans="26:29" x14ac:dyDescent="0.2">
      <c r="Z881" s="6"/>
      <c r="AA881" s="32"/>
      <c r="AB881" s="32"/>
      <c r="AC881" s="32"/>
    </row>
    <row r="882" spans="26:29" x14ac:dyDescent="0.2">
      <c r="Z882" s="6"/>
      <c r="AA882" s="32"/>
      <c r="AB882" s="32"/>
      <c r="AC882" s="32"/>
    </row>
    <row r="883" spans="26:29" x14ac:dyDescent="0.2">
      <c r="Z883" s="6"/>
      <c r="AA883" s="32"/>
      <c r="AB883" s="32"/>
      <c r="AC883" s="32"/>
    </row>
    <row r="884" spans="26:29" x14ac:dyDescent="0.2">
      <c r="Z884" s="6"/>
      <c r="AA884" s="32"/>
      <c r="AB884" s="32"/>
      <c r="AC884" s="32"/>
    </row>
    <row r="885" spans="26:29" x14ac:dyDescent="0.2">
      <c r="Z885" s="6"/>
      <c r="AA885" s="32"/>
      <c r="AB885" s="32"/>
      <c r="AC885" s="32"/>
    </row>
    <row r="886" spans="26:29" x14ac:dyDescent="0.2">
      <c r="Z886" s="6"/>
      <c r="AA886" s="32"/>
      <c r="AB886" s="32"/>
      <c r="AC886" s="32"/>
    </row>
    <row r="887" spans="26:29" x14ac:dyDescent="0.2">
      <c r="Z887" s="6"/>
      <c r="AA887" s="32"/>
      <c r="AB887" s="32"/>
      <c r="AC887" s="32"/>
    </row>
    <row r="888" spans="26:29" x14ac:dyDescent="0.2">
      <c r="Z888" s="6"/>
      <c r="AA888" s="32"/>
      <c r="AB888" s="32"/>
      <c r="AC888" s="32"/>
    </row>
    <row r="889" spans="26:29" x14ac:dyDescent="0.2">
      <c r="Z889" s="6"/>
      <c r="AA889" s="32"/>
      <c r="AB889" s="32"/>
      <c r="AC889" s="32"/>
    </row>
    <row r="890" spans="26:29" x14ac:dyDescent="0.2">
      <c r="Z890" s="6"/>
      <c r="AA890" s="32"/>
      <c r="AB890" s="32"/>
      <c r="AC890" s="32"/>
    </row>
    <row r="891" spans="26:29" x14ac:dyDescent="0.2">
      <c r="Z891" s="6"/>
      <c r="AA891" s="32"/>
      <c r="AB891" s="32"/>
      <c r="AC891" s="32"/>
    </row>
    <row r="892" spans="26:29" x14ac:dyDescent="0.2">
      <c r="Z892" s="6"/>
      <c r="AA892" s="32"/>
      <c r="AB892" s="32"/>
      <c r="AC892" s="32"/>
    </row>
    <row r="893" spans="26:29" x14ac:dyDescent="0.2">
      <c r="Z893" s="6"/>
      <c r="AA893" s="32"/>
      <c r="AB893" s="32"/>
      <c r="AC893" s="32"/>
    </row>
    <row r="894" spans="26:29" x14ac:dyDescent="0.2">
      <c r="Z894" s="6"/>
      <c r="AA894" s="32"/>
      <c r="AB894" s="32"/>
      <c r="AC894" s="32"/>
    </row>
    <row r="895" spans="26:29" x14ac:dyDescent="0.2">
      <c r="Z895" s="6"/>
      <c r="AA895" s="32"/>
      <c r="AB895" s="32"/>
      <c r="AC895" s="32"/>
    </row>
    <row r="896" spans="26:29" x14ac:dyDescent="0.2">
      <c r="Z896" s="6"/>
      <c r="AA896" s="32"/>
      <c r="AB896" s="32"/>
      <c r="AC896" s="32"/>
    </row>
    <row r="897" spans="26:29" x14ac:dyDescent="0.2">
      <c r="Z897" s="6"/>
      <c r="AA897" s="32"/>
      <c r="AB897" s="32"/>
      <c r="AC897" s="32"/>
    </row>
    <row r="898" spans="26:29" x14ac:dyDescent="0.2">
      <c r="Z898" s="6"/>
      <c r="AA898" s="32"/>
      <c r="AB898" s="32"/>
      <c r="AC898" s="32"/>
    </row>
    <row r="899" spans="26:29" x14ac:dyDescent="0.2">
      <c r="Z899" s="6"/>
      <c r="AA899" s="32"/>
      <c r="AB899" s="32"/>
      <c r="AC899" s="32"/>
    </row>
    <row r="900" spans="26:29" x14ac:dyDescent="0.2">
      <c r="Z900" s="6"/>
      <c r="AA900" s="32"/>
      <c r="AB900" s="32"/>
      <c r="AC900" s="32"/>
    </row>
    <row r="901" spans="26:29" x14ac:dyDescent="0.2">
      <c r="Z901" s="6"/>
      <c r="AA901" s="32"/>
      <c r="AB901" s="32"/>
      <c r="AC901" s="32"/>
    </row>
    <row r="902" spans="26:29" x14ac:dyDescent="0.2">
      <c r="Z902" s="6"/>
      <c r="AA902" s="32"/>
      <c r="AB902" s="32"/>
      <c r="AC902" s="32"/>
    </row>
    <row r="903" spans="26:29" x14ac:dyDescent="0.2">
      <c r="Z903" s="6"/>
      <c r="AA903" s="32"/>
      <c r="AB903" s="32"/>
      <c r="AC903" s="32"/>
    </row>
    <row r="904" spans="26:29" x14ac:dyDescent="0.2">
      <c r="Z904" s="6"/>
      <c r="AA904" s="32"/>
      <c r="AB904" s="32"/>
      <c r="AC904" s="32"/>
    </row>
    <row r="905" spans="26:29" x14ac:dyDescent="0.2">
      <c r="Z905" s="6"/>
      <c r="AA905" s="32"/>
      <c r="AB905" s="32"/>
      <c r="AC905" s="32"/>
    </row>
    <row r="906" spans="26:29" x14ac:dyDescent="0.2">
      <c r="Z906" s="6"/>
      <c r="AA906" s="32"/>
      <c r="AB906" s="32"/>
      <c r="AC906" s="32"/>
    </row>
    <row r="907" spans="26:29" x14ac:dyDescent="0.2">
      <c r="Z907" s="6"/>
      <c r="AA907" s="32"/>
      <c r="AB907" s="32"/>
      <c r="AC907" s="32"/>
    </row>
    <row r="908" spans="26:29" x14ac:dyDescent="0.2">
      <c r="Z908" s="6"/>
      <c r="AA908" s="32"/>
      <c r="AB908" s="32"/>
      <c r="AC908" s="32"/>
    </row>
    <row r="909" spans="26:29" x14ac:dyDescent="0.2">
      <c r="Z909" s="6"/>
      <c r="AA909" s="32"/>
      <c r="AB909" s="32"/>
      <c r="AC909" s="32"/>
    </row>
    <row r="910" spans="26:29" x14ac:dyDescent="0.2">
      <c r="Z910" s="6"/>
      <c r="AA910" s="32"/>
      <c r="AB910" s="32"/>
      <c r="AC910" s="32"/>
    </row>
    <row r="911" spans="26:29" x14ac:dyDescent="0.2">
      <c r="Z911" s="6"/>
      <c r="AA911" s="32"/>
      <c r="AB911" s="32"/>
      <c r="AC911" s="32"/>
    </row>
    <row r="912" spans="26:29" x14ac:dyDescent="0.2">
      <c r="Z912" s="6"/>
      <c r="AA912" s="32"/>
      <c r="AB912" s="32"/>
      <c r="AC912" s="32"/>
    </row>
    <row r="913" spans="26:29" x14ac:dyDescent="0.2">
      <c r="Z913" s="6"/>
      <c r="AA913" s="32"/>
      <c r="AB913" s="32"/>
      <c r="AC913" s="32"/>
    </row>
    <row r="914" spans="26:29" x14ac:dyDescent="0.2">
      <c r="Z914" s="6"/>
      <c r="AA914" s="32"/>
      <c r="AB914" s="32"/>
      <c r="AC914" s="32"/>
    </row>
    <row r="915" spans="26:29" x14ac:dyDescent="0.2">
      <c r="Z915" s="6"/>
      <c r="AA915" s="32"/>
      <c r="AB915" s="32"/>
      <c r="AC915" s="32"/>
    </row>
    <row r="916" spans="26:29" x14ac:dyDescent="0.2">
      <c r="Z916" s="6"/>
      <c r="AA916" s="32"/>
      <c r="AB916" s="32"/>
      <c r="AC916" s="32"/>
    </row>
    <row r="917" spans="26:29" x14ac:dyDescent="0.2">
      <c r="Z917" s="6"/>
      <c r="AA917" s="32"/>
      <c r="AB917" s="32"/>
      <c r="AC917" s="32"/>
    </row>
    <row r="918" spans="26:29" x14ac:dyDescent="0.2">
      <c r="Z918" s="6"/>
      <c r="AA918" s="32"/>
      <c r="AB918" s="32"/>
      <c r="AC918" s="32"/>
    </row>
    <row r="919" spans="26:29" x14ac:dyDescent="0.2">
      <c r="Z919" s="6"/>
      <c r="AA919" s="32"/>
      <c r="AB919" s="32"/>
      <c r="AC919" s="32"/>
    </row>
    <row r="920" spans="26:29" x14ac:dyDescent="0.2">
      <c r="Z920" s="6"/>
      <c r="AA920" s="32"/>
      <c r="AB920" s="32"/>
      <c r="AC920" s="32"/>
    </row>
    <row r="921" spans="26:29" x14ac:dyDescent="0.2">
      <c r="Z921" s="6"/>
      <c r="AA921" s="32"/>
      <c r="AB921" s="32"/>
      <c r="AC921" s="32"/>
    </row>
    <row r="922" spans="26:29" x14ac:dyDescent="0.2">
      <c r="Z922" s="6"/>
      <c r="AA922" s="32"/>
      <c r="AB922" s="32"/>
      <c r="AC922" s="32"/>
    </row>
    <row r="923" spans="26:29" x14ac:dyDescent="0.2">
      <c r="Z923" s="6"/>
      <c r="AA923" s="32"/>
      <c r="AB923" s="32"/>
      <c r="AC923" s="32"/>
    </row>
    <row r="924" spans="26:29" x14ac:dyDescent="0.2">
      <c r="Z924" s="6"/>
      <c r="AA924" s="32"/>
      <c r="AB924" s="32"/>
      <c r="AC924" s="32"/>
    </row>
    <row r="925" spans="26:29" x14ac:dyDescent="0.2">
      <c r="Z925" s="6"/>
      <c r="AA925" s="32"/>
      <c r="AB925" s="32"/>
      <c r="AC925" s="32"/>
    </row>
    <row r="926" spans="26:29" x14ac:dyDescent="0.2">
      <c r="Z926" s="6"/>
      <c r="AA926" s="32"/>
      <c r="AB926" s="32"/>
      <c r="AC926" s="32"/>
    </row>
    <row r="927" spans="26:29" x14ac:dyDescent="0.2">
      <c r="Z927" s="6"/>
      <c r="AA927" s="32"/>
      <c r="AB927" s="32"/>
      <c r="AC927" s="32"/>
    </row>
    <row r="928" spans="26:29" x14ac:dyDescent="0.2">
      <c r="Z928" s="6"/>
      <c r="AA928" s="32"/>
      <c r="AB928" s="32"/>
      <c r="AC928" s="32"/>
    </row>
    <row r="929" spans="26:29" x14ac:dyDescent="0.2">
      <c r="Z929" s="6"/>
      <c r="AA929" s="32"/>
      <c r="AB929" s="32"/>
      <c r="AC929" s="32"/>
    </row>
    <row r="930" spans="26:29" x14ac:dyDescent="0.2">
      <c r="Z930" s="6"/>
      <c r="AA930" s="32"/>
      <c r="AB930" s="32"/>
      <c r="AC930" s="32"/>
    </row>
    <row r="931" spans="26:29" x14ac:dyDescent="0.2">
      <c r="Z931" s="6"/>
      <c r="AA931" s="32"/>
      <c r="AB931" s="32"/>
      <c r="AC931" s="32"/>
    </row>
    <row r="932" spans="26:29" x14ac:dyDescent="0.2">
      <c r="Z932" s="6"/>
      <c r="AA932" s="32"/>
      <c r="AB932" s="32"/>
      <c r="AC932" s="32"/>
    </row>
    <row r="933" spans="26:29" x14ac:dyDescent="0.2">
      <c r="Z933" s="6"/>
      <c r="AA933" s="32"/>
      <c r="AB933" s="32"/>
      <c r="AC933" s="32"/>
    </row>
    <row r="934" spans="26:29" x14ac:dyDescent="0.2">
      <c r="Z934" s="6"/>
      <c r="AA934" s="32"/>
      <c r="AB934" s="32"/>
      <c r="AC934" s="32"/>
    </row>
    <row r="935" spans="26:29" x14ac:dyDescent="0.2">
      <c r="Z935" s="6"/>
      <c r="AA935" s="32"/>
      <c r="AB935" s="32"/>
      <c r="AC935" s="32"/>
    </row>
    <row r="936" spans="26:29" x14ac:dyDescent="0.2">
      <c r="Z936" s="6"/>
      <c r="AA936" s="32"/>
      <c r="AB936" s="32"/>
      <c r="AC936" s="32"/>
    </row>
    <row r="937" spans="26:29" x14ac:dyDescent="0.2">
      <c r="Z937" s="6"/>
      <c r="AA937" s="32"/>
      <c r="AB937" s="32"/>
      <c r="AC937" s="32"/>
    </row>
    <row r="938" spans="26:29" x14ac:dyDescent="0.2">
      <c r="Z938" s="6"/>
      <c r="AA938" s="32"/>
      <c r="AB938" s="32"/>
      <c r="AC938" s="32"/>
    </row>
    <row r="939" spans="26:29" x14ac:dyDescent="0.2">
      <c r="Z939" s="6"/>
      <c r="AA939" s="32"/>
      <c r="AB939" s="32"/>
      <c r="AC939" s="32"/>
    </row>
    <row r="940" spans="26:29" x14ac:dyDescent="0.2">
      <c r="Z940" s="6"/>
      <c r="AA940" s="32"/>
      <c r="AB940" s="32"/>
      <c r="AC940" s="32"/>
    </row>
    <row r="941" spans="26:29" x14ac:dyDescent="0.2">
      <c r="Z941" s="6"/>
      <c r="AA941" s="32"/>
      <c r="AB941" s="32"/>
      <c r="AC941" s="32"/>
    </row>
    <row r="942" spans="26:29" x14ac:dyDescent="0.2">
      <c r="Z942" s="6"/>
      <c r="AA942" s="32"/>
      <c r="AB942" s="32"/>
      <c r="AC942" s="32"/>
    </row>
    <row r="943" spans="26:29" x14ac:dyDescent="0.2">
      <c r="Z943" s="6"/>
      <c r="AA943" s="32"/>
      <c r="AB943" s="32"/>
      <c r="AC943" s="32"/>
    </row>
    <row r="944" spans="26:29" x14ac:dyDescent="0.2">
      <c r="Z944" s="6"/>
      <c r="AA944" s="32"/>
      <c r="AB944" s="32"/>
      <c r="AC944" s="32"/>
    </row>
    <row r="945" spans="26:29" x14ac:dyDescent="0.2">
      <c r="Z945" s="6"/>
      <c r="AA945" s="32"/>
      <c r="AB945" s="32"/>
      <c r="AC945" s="32"/>
    </row>
    <row r="946" spans="26:29" x14ac:dyDescent="0.2">
      <c r="Z946" s="6"/>
      <c r="AA946" s="32"/>
      <c r="AB946" s="32"/>
      <c r="AC946" s="32"/>
    </row>
    <row r="947" spans="26:29" x14ac:dyDescent="0.2">
      <c r="Z947" s="6"/>
      <c r="AA947" s="32"/>
      <c r="AB947" s="32"/>
      <c r="AC947" s="32"/>
    </row>
    <row r="948" spans="26:29" x14ac:dyDescent="0.2">
      <c r="Z948" s="6"/>
      <c r="AA948" s="32"/>
      <c r="AB948" s="32"/>
      <c r="AC948" s="32"/>
    </row>
    <row r="949" spans="26:29" x14ac:dyDescent="0.2">
      <c r="Z949" s="6"/>
      <c r="AA949" s="32"/>
      <c r="AB949" s="32"/>
      <c r="AC949" s="32"/>
    </row>
    <row r="950" spans="26:29" x14ac:dyDescent="0.2">
      <c r="Z950" s="6"/>
      <c r="AA950" s="32"/>
      <c r="AB950" s="32"/>
      <c r="AC950" s="32"/>
    </row>
    <row r="951" spans="26:29" x14ac:dyDescent="0.2">
      <c r="Z951" s="6"/>
      <c r="AA951" s="32"/>
      <c r="AB951" s="32"/>
      <c r="AC951" s="32"/>
    </row>
    <row r="952" spans="26:29" x14ac:dyDescent="0.2">
      <c r="Z952" s="6"/>
      <c r="AA952" s="32"/>
      <c r="AB952" s="32"/>
      <c r="AC952" s="32"/>
    </row>
    <row r="953" spans="26:29" x14ac:dyDescent="0.2">
      <c r="Z953" s="6"/>
      <c r="AA953" s="32"/>
      <c r="AB953" s="32"/>
      <c r="AC953" s="32"/>
    </row>
    <row r="954" spans="26:29" x14ac:dyDescent="0.2">
      <c r="Z954" s="6"/>
      <c r="AA954" s="32"/>
      <c r="AB954" s="32"/>
      <c r="AC954" s="32"/>
    </row>
    <row r="955" spans="26:29" x14ac:dyDescent="0.2">
      <c r="Z955" s="6"/>
      <c r="AA955" s="32"/>
      <c r="AB955" s="32"/>
      <c r="AC955" s="32"/>
    </row>
    <row r="956" spans="26:29" x14ac:dyDescent="0.2">
      <c r="Z956" s="6"/>
      <c r="AA956" s="32"/>
      <c r="AB956" s="32"/>
      <c r="AC956" s="32"/>
    </row>
    <row r="957" spans="26:29" x14ac:dyDescent="0.2">
      <c r="Z957" s="6"/>
      <c r="AA957" s="32"/>
      <c r="AB957" s="32"/>
      <c r="AC957" s="32"/>
    </row>
    <row r="958" spans="26:29" x14ac:dyDescent="0.2">
      <c r="Z958" s="6"/>
      <c r="AA958" s="32"/>
      <c r="AB958" s="32"/>
      <c r="AC958" s="32"/>
    </row>
    <row r="959" spans="26:29" x14ac:dyDescent="0.2">
      <c r="Z959" s="6"/>
      <c r="AA959" s="32"/>
      <c r="AB959" s="32"/>
      <c r="AC959" s="32"/>
    </row>
    <row r="960" spans="26:29" x14ac:dyDescent="0.2">
      <c r="Z960" s="6"/>
      <c r="AA960" s="32"/>
      <c r="AB960" s="32"/>
      <c r="AC960" s="32"/>
    </row>
    <row r="961" spans="26:29" x14ac:dyDescent="0.2">
      <c r="Z961" s="6"/>
      <c r="AA961" s="32"/>
      <c r="AB961" s="32"/>
      <c r="AC961" s="32"/>
    </row>
    <row r="962" spans="26:29" x14ac:dyDescent="0.2">
      <c r="Z962" s="6"/>
      <c r="AA962" s="32"/>
      <c r="AB962" s="32"/>
      <c r="AC962" s="32"/>
    </row>
    <row r="963" spans="26:29" x14ac:dyDescent="0.2">
      <c r="Z963" s="6"/>
      <c r="AA963" s="32"/>
      <c r="AB963" s="32"/>
      <c r="AC963" s="32"/>
    </row>
    <row r="964" spans="26:29" x14ac:dyDescent="0.2">
      <c r="Z964" s="6"/>
      <c r="AA964" s="32"/>
      <c r="AB964" s="32"/>
      <c r="AC964" s="32"/>
    </row>
    <row r="965" spans="26:29" x14ac:dyDescent="0.2">
      <c r="Z965" s="6"/>
      <c r="AA965" s="32"/>
      <c r="AB965" s="32"/>
      <c r="AC965" s="32"/>
    </row>
    <row r="966" spans="26:29" x14ac:dyDescent="0.2">
      <c r="Z966" s="6"/>
      <c r="AA966" s="32"/>
      <c r="AB966" s="32"/>
      <c r="AC966" s="32"/>
    </row>
    <row r="967" spans="26:29" x14ac:dyDescent="0.2">
      <c r="Z967" s="6"/>
      <c r="AA967" s="32"/>
      <c r="AB967" s="32"/>
      <c r="AC967" s="32"/>
    </row>
    <row r="968" spans="26:29" x14ac:dyDescent="0.2">
      <c r="Z968" s="6"/>
      <c r="AA968" s="32"/>
      <c r="AB968" s="32"/>
      <c r="AC968" s="32"/>
    </row>
    <row r="969" spans="26:29" x14ac:dyDescent="0.2">
      <c r="Z969" s="6"/>
      <c r="AA969" s="32"/>
      <c r="AB969" s="32"/>
      <c r="AC969" s="32"/>
    </row>
    <row r="970" spans="26:29" x14ac:dyDescent="0.2">
      <c r="Z970" s="6"/>
      <c r="AA970" s="32"/>
      <c r="AB970" s="32"/>
      <c r="AC970" s="32"/>
    </row>
    <row r="971" spans="26:29" x14ac:dyDescent="0.2">
      <c r="Z971" s="6"/>
      <c r="AA971" s="32"/>
      <c r="AB971" s="32"/>
      <c r="AC971" s="32"/>
    </row>
    <row r="972" spans="26:29" x14ac:dyDescent="0.2">
      <c r="Z972" s="6"/>
      <c r="AA972" s="32"/>
      <c r="AB972" s="32"/>
      <c r="AC972" s="32"/>
    </row>
    <row r="973" spans="26:29" x14ac:dyDescent="0.2">
      <c r="Z973" s="6"/>
      <c r="AA973" s="32"/>
      <c r="AB973" s="32"/>
      <c r="AC973" s="32"/>
    </row>
    <row r="974" spans="26:29" x14ac:dyDescent="0.2">
      <c r="Z974" s="6"/>
      <c r="AA974" s="32"/>
      <c r="AB974" s="32"/>
      <c r="AC974" s="32"/>
    </row>
    <row r="975" spans="26:29" x14ac:dyDescent="0.2">
      <c r="Z975" s="6"/>
      <c r="AA975" s="32"/>
      <c r="AB975" s="32"/>
      <c r="AC975" s="32"/>
    </row>
    <row r="976" spans="26:29" x14ac:dyDescent="0.2">
      <c r="Z976" s="6"/>
      <c r="AA976" s="32"/>
      <c r="AB976" s="32"/>
      <c r="AC976" s="32"/>
    </row>
    <row r="977" spans="26:29" x14ac:dyDescent="0.2">
      <c r="Z977" s="6"/>
      <c r="AA977" s="32"/>
      <c r="AB977" s="32"/>
      <c r="AC977" s="32"/>
    </row>
    <row r="978" spans="26:29" x14ac:dyDescent="0.2">
      <c r="Z978" s="6"/>
      <c r="AA978" s="32"/>
      <c r="AB978" s="32"/>
      <c r="AC978" s="32"/>
    </row>
    <row r="979" spans="26:29" x14ac:dyDescent="0.2">
      <c r="Z979" s="6"/>
      <c r="AA979" s="32"/>
      <c r="AB979" s="32"/>
      <c r="AC979" s="32"/>
    </row>
    <row r="980" spans="26:29" x14ac:dyDescent="0.2">
      <c r="Z980" s="6"/>
      <c r="AA980" s="32"/>
      <c r="AB980" s="32"/>
      <c r="AC980" s="32"/>
    </row>
    <row r="981" spans="26:29" x14ac:dyDescent="0.2">
      <c r="Z981" s="6"/>
      <c r="AA981" s="32"/>
      <c r="AB981" s="32"/>
      <c r="AC981" s="32"/>
    </row>
    <row r="982" spans="26:29" x14ac:dyDescent="0.2">
      <c r="Z982" s="6"/>
      <c r="AA982" s="32"/>
      <c r="AB982" s="32"/>
      <c r="AC982" s="32"/>
    </row>
    <row r="983" spans="26:29" x14ac:dyDescent="0.2">
      <c r="Z983" s="6"/>
      <c r="AA983" s="32"/>
      <c r="AB983" s="32"/>
      <c r="AC983" s="32"/>
    </row>
    <row r="984" spans="26:29" x14ac:dyDescent="0.2">
      <c r="Z984" s="6"/>
      <c r="AA984" s="32"/>
      <c r="AB984" s="32"/>
      <c r="AC984" s="32"/>
    </row>
    <row r="985" spans="26:29" x14ac:dyDescent="0.2">
      <c r="Z985" s="6"/>
      <c r="AA985" s="32"/>
      <c r="AB985" s="32"/>
      <c r="AC985" s="32"/>
    </row>
    <row r="986" spans="26:29" x14ac:dyDescent="0.2">
      <c r="Z986" s="6"/>
      <c r="AA986" s="32"/>
      <c r="AB986" s="32"/>
      <c r="AC986" s="32"/>
    </row>
    <row r="987" spans="26:29" x14ac:dyDescent="0.2">
      <c r="Z987" s="6"/>
      <c r="AA987" s="32"/>
      <c r="AB987" s="32"/>
      <c r="AC987" s="32"/>
    </row>
    <row r="988" spans="26:29" x14ac:dyDescent="0.2">
      <c r="Z988" s="6"/>
      <c r="AA988" s="32"/>
      <c r="AB988" s="32"/>
      <c r="AC988" s="32"/>
    </row>
    <row r="989" spans="26:29" x14ac:dyDescent="0.2">
      <c r="Z989" s="6"/>
      <c r="AA989" s="32"/>
      <c r="AB989" s="32"/>
      <c r="AC989" s="32"/>
    </row>
    <row r="990" spans="26:29" x14ac:dyDescent="0.2">
      <c r="Z990" s="6"/>
      <c r="AA990" s="32"/>
      <c r="AB990" s="32"/>
      <c r="AC990" s="32"/>
    </row>
    <row r="991" spans="26:29" x14ac:dyDescent="0.2">
      <c r="Z991" s="6"/>
      <c r="AA991" s="32"/>
      <c r="AB991" s="32"/>
      <c r="AC991" s="32"/>
    </row>
    <row r="992" spans="26:29" x14ac:dyDescent="0.2">
      <c r="Z992" s="6"/>
      <c r="AA992" s="32"/>
      <c r="AB992" s="32"/>
      <c r="AC992" s="32"/>
    </row>
    <row r="993" spans="26:29" x14ac:dyDescent="0.2">
      <c r="Z993" s="6"/>
      <c r="AA993" s="32"/>
      <c r="AB993" s="32"/>
      <c r="AC993" s="32"/>
    </row>
    <row r="994" spans="26:29" x14ac:dyDescent="0.2">
      <c r="Z994" s="6"/>
      <c r="AA994" s="32"/>
      <c r="AB994" s="32"/>
      <c r="AC994" s="32"/>
    </row>
    <row r="995" spans="26:29" x14ac:dyDescent="0.2">
      <c r="Z995" s="6"/>
      <c r="AA995" s="32"/>
      <c r="AB995" s="32"/>
      <c r="AC995" s="32"/>
    </row>
    <row r="996" spans="26:29" x14ac:dyDescent="0.2">
      <c r="Z996" s="6"/>
      <c r="AA996" s="32"/>
      <c r="AB996" s="32"/>
      <c r="AC996" s="32"/>
    </row>
    <row r="997" spans="26:29" x14ac:dyDescent="0.2">
      <c r="Z997" s="6"/>
      <c r="AA997" s="32"/>
      <c r="AB997" s="32"/>
      <c r="AC997" s="32"/>
    </row>
    <row r="998" spans="26:29" x14ac:dyDescent="0.2">
      <c r="Z998" s="6"/>
      <c r="AA998" s="32"/>
      <c r="AB998" s="32"/>
      <c r="AC998" s="32"/>
    </row>
    <row r="999" spans="26:29" x14ac:dyDescent="0.2">
      <c r="Z999" s="6"/>
      <c r="AA999" s="32"/>
      <c r="AB999" s="32"/>
      <c r="AC999" s="32"/>
    </row>
    <row r="1000" spans="26:29" x14ac:dyDescent="0.2">
      <c r="Z1000" s="6"/>
      <c r="AA1000" s="32"/>
      <c r="AB1000" s="32"/>
      <c r="AC1000" s="32"/>
    </row>
    <row r="1001" spans="26:29" x14ac:dyDescent="0.2">
      <c r="Z1001" s="6"/>
      <c r="AA1001" s="32"/>
      <c r="AB1001" s="32"/>
      <c r="AC1001" s="32"/>
    </row>
    <row r="1002" spans="26:29" x14ac:dyDescent="0.2">
      <c r="Z1002" s="6"/>
      <c r="AA1002" s="32"/>
      <c r="AB1002" s="32"/>
      <c r="AC1002" s="32"/>
    </row>
    <row r="1003" spans="26:29" x14ac:dyDescent="0.2">
      <c r="Z1003" s="6"/>
      <c r="AA1003" s="32"/>
      <c r="AB1003" s="32"/>
      <c r="AC1003" s="32"/>
    </row>
    <row r="1004" spans="26:29" x14ac:dyDescent="0.2">
      <c r="Z1004" s="6"/>
      <c r="AA1004" s="32"/>
      <c r="AB1004" s="32"/>
      <c r="AC1004" s="32"/>
    </row>
    <row r="1005" spans="26:29" x14ac:dyDescent="0.2">
      <c r="Z1005" s="6"/>
      <c r="AA1005" s="32"/>
      <c r="AB1005" s="32"/>
      <c r="AC1005" s="32"/>
    </row>
    <row r="1006" spans="26:29" x14ac:dyDescent="0.2">
      <c r="Z1006" s="6"/>
      <c r="AA1006" s="32"/>
      <c r="AB1006" s="32"/>
      <c r="AC1006" s="32"/>
    </row>
    <row r="1007" spans="26:29" x14ac:dyDescent="0.2">
      <c r="AA1007" s="32"/>
      <c r="AB1007" s="32"/>
      <c r="AC1007" s="32"/>
    </row>
    <row r="1008" spans="26:29" x14ac:dyDescent="0.2">
      <c r="AA1008" s="32"/>
      <c r="AB1008" s="32"/>
      <c r="AC1008" s="32"/>
    </row>
    <row r="1009" spans="27:29" x14ac:dyDescent="0.2">
      <c r="AA1009" s="32"/>
      <c r="AB1009" s="32"/>
      <c r="AC1009" s="32"/>
    </row>
    <row r="1010" spans="27:29" x14ac:dyDescent="0.2">
      <c r="AA1010" s="32"/>
      <c r="AB1010" s="32"/>
      <c r="AC1010" s="32"/>
    </row>
    <row r="1011" spans="27:29" x14ac:dyDescent="0.2">
      <c r="AA1011" s="32"/>
      <c r="AB1011" s="32"/>
      <c r="AC1011" s="32"/>
    </row>
    <row r="1012" spans="27:29" x14ac:dyDescent="0.2">
      <c r="AA1012" s="32"/>
      <c r="AB1012" s="32"/>
      <c r="AC1012" s="32"/>
    </row>
    <row r="1013" spans="27:29" x14ac:dyDescent="0.2">
      <c r="AA1013" s="32"/>
      <c r="AB1013" s="32"/>
      <c r="AC1013" s="32"/>
    </row>
    <row r="1014" spans="27:29" x14ac:dyDescent="0.2">
      <c r="AA1014" s="32"/>
      <c r="AB1014" s="32"/>
      <c r="AC1014" s="32"/>
    </row>
    <row r="1015" spans="27:29" x14ac:dyDescent="0.2">
      <c r="AA1015" s="32"/>
      <c r="AB1015" s="32"/>
      <c r="AC1015" s="32"/>
    </row>
    <row r="1016" spans="27:29" x14ac:dyDescent="0.2">
      <c r="AA1016" s="32"/>
      <c r="AB1016" s="32"/>
      <c r="AC1016" s="32"/>
    </row>
    <row r="1017" spans="27:29" x14ac:dyDescent="0.2">
      <c r="AA1017" s="32"/>
      <c r="AB1017" s="32"/>
      <c r="AC1017" s="32"/>
    </row>
    <row r="1018" spans="27:29" x14ac:dyDescent="0.2">
      <c r="AA1018" s="32">
        <f>'OSNOVNA PLAČA'!A60</f>
        <v>0</v>
      </c>
      <c r="AB1018" s="32">
        <f>'OSNOVNA PLAČA'!B60</f>
        <v>0</v>
      </c>
      <c r="AC1018" s="32" t="str">
        <f>IF(LEN('OSNOVNA PLAČA'!B60)&gt;0,CONCATENATE(TEXT('OSNOVNA PLAČA'!A60,0),"  ",   'OSNOVNA PLAČA'!B60),"")</f>
        <v/>
      </c>
    </row>
  </sheetData>
  <sheetProtection algorithmName="SHA-512" hashValue="K63Q6bJEEs8X1Lt6DcHLLj8J6zJ1tVbrOEiEVJF0qOiJWcazQBs2izJUiZLY2J1ihmciw0LqAUfdZIwdI2sB/Q==" saltValue="1hdy2IUf4kQG8JpUu47OiQ==" spinCount="100000" sheet="1" objects="1" scenarios="1"/>
  <mergeCells count="20">
    <mergeCell ref="J48:K48"/>
    <mergeCell ref="J46:K46"/>
    <mergeCell ref="B25:K25"/>
    <mergeCell ref="B26:K26"/>
    <mergeCell ref="B28:K28"/>
    <mergeCell ref="B1:K1"/>
    <mergeCell ref="B9:B11"/>
    <mergeCell ref="I3:I4"/>
    <mergeCell ref="J9:J11"/>
    <mergeCell ref="K9:K10"/>
    <mergeCell ref="C6:F6"/>
    <mergeCell ref="J5:J7"/>
    <mergeCell ref="C9:I9"/>
    <mergeCell ref="H10:H11"/>
    <mergeCell ref="I10:I11"/>
    <mergeCell ref="C10:C11"/>
    <mergeCell ref="D10:D11"/>
    <mergeCell ref="E10:G11"/>
    <mergeCell ref="H3:H4"/>
    <mergeCell ref="B3:G4"/>
  </mergeCells>
  <phoneticPr fontId="2" type="noConversion"/>
  <dataValidations disablePrompts="1" count="1">
    <dataValidation type="list" allowBlank="1" showInputMessage="1" showErrorMessage="1" sqref="C6:F6" xr:uid="{E7F740EF-F639-4610-B09B-C191422B1408}">
      <formula1>$AC$10:$AC$1017</formula1>
    </dataValidation>
  </dataValidations>
  <printOptions horizontalCentered="1"/>
  <pageMargins left="0.75" right="0.75" top="0.39370078740157483" bottom="0.39370078740157483" header="0" footer="0"/>
  <pageSetup paperSize="9" scale="95" orientation="portrait" r:id="rId1"/>
  <headerFooter alignWithMargins="0">
    <oddFooter>&amp;C&amp;D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D079C-90A4-45CB-B50C-696C05D6C812}">
  <dimension ref="E1:J59"/>
  <sheetViews>
    <sheetView zoomScale="80" zoomScaleNormal="80" workbookViewId="0"/>
  </sheetViews>
  <sheetFormatPr defaultRowHeight="23.25" customHeight="1" x14ac:dyDescent="0.2"/>
  <cols>
    <col min="1" max="4" width="3.140625" customWidth="1"/>
    <col min="5" max="5" width="9.140625" hidden="1" customWidth="1"/>
    <col min="6" max="6" width="18" customWidth="1"/>
    <col min="8" max="8" width="41.140625" customWidth="1"/>
    <col min="9" max="9" width="25.5703125" customWidth="1"/>
    <col min="10" max="10" width="39.140625" customWidth="1"/>
  </cols>
  <sheetData>
    <row r="1" spans="6:10" ht="9.75" customHeight="1" x14ac:dyDescent="0.2"/>
    <row r="2" spans="6:10" ht="9.75" customHeight="1" x14ac:dyDescent="0.2"/>
    <row r="3" spans="6:10" ht="9.75" customHeight="1" x14ac:dyDescent="0.2"/>
    <row r="4" spans="6:10" ht="9.75" customHeight="1" x14ac:dyDescent="0.2"/>
    <row r="5" spans="6:10" ht="9.75" customHeight="1" x14ac:dyDescent="0.2"/>
    <row r="6" spans="6:10" ht="23.25" customHeight="1" x14ac:dyDescent="0.2">
      <c r="G6" s="234" t="s">
        <v>197</v>
      </c>
    </row>
    <row r="8" spans="6:10" ht="23.25" customHeight="1" thickBot="1" x14ac:dyDescent="0.25">
      <c r="G8" s="234" t="str">
        <f>"OBDOBJE: januar " &amp; 'OSNOVNA PLAČA'!D5</f>
        <v>OBDOBJE: januar 2024</v>
      </c>
    </row>
    <row r="9" spans="6:10" ht="23.25" customHeight="1" thickBot="1" x14ac:dyDescent="0.25">
      <c r="F9" s="279" t="s">
        <v>213</v>
      </c>
      <c r="G9" s="456" t="s">
        <v>2</v>
      </c>
      <c r="H9" s="456"/>
      <c r="I9" s="456" t="s">
        <v>198</v>
      </c>
      <c r="J9" s="457"/>
    </row>
    <row r="10" spans="6:10" ht="23.25" customHeight="1" x14ac:dyDescent="0.2">
      <c r="F10" s="278">
        <f>'OSNOVNA PLAČA'!A10</f>
        <v>1</v>
      </c>
      <c r="G10" s="458" t="str">
        <f>+IF(LEN('OSNOVNA PLAČA'!B10)&gt;0,'OSNOVNA PLAČA'!B10,"")</f>
        <v>A1</v>
      </c>
      <c r="H10" s="458"/>
      <c r="I10" s="458">
        <f ca="1">IF(LEN('1'!B16)&gt;0,'1'!L16,"")</f>
        <v>3</v>
      </c>
      <c r="J10" s="459"/>
    </row>
    <row r="11" spans="6:10" ht="23.25" customHeight="1" x14ac:dyDescent="0.2">
      <c r="F11" s="245">
        <f>'OSNOVNA PLAČA'!A11</f>
        <v>2</v>
      </c>
      <c r="G11" s="460" t="str">
        <f>+IF(LEN('OSNOVNA PLAČA'!B11)&gt;0,'OSNOVNA PLAČA'!B11,"")</f>
        <v>A2</v>
      </c>
      <c r="H11" s="460"/>
      <c r="I11" s="460">
        <f ca="1">IF(LEN('1'!B17)&gt;0,'1'!L17,"")</f>
        <v>4</v>
      </c>
      <c r="J11" s="461"/>
    </row>
    <row r="12" spans="6:10" ht="23.25" customHeight="1" x14ac:dyDescent="0.2">
      <c r="F12" s="245">
        <f>'OSNOVNA PLAČA'!A12</f>
        <v>3</v>
      </c>
      <c r="G12" s="460" t="str">
        <f>+IF(LEN('OSNOVNA PLAČA'!B12)&gt;0,'OSNOVNA PLAČA'!B12,"")</f>
        <v>A3</v>
      </c>
      <c r="H12" s="460"/>
      <c r="I12" s="460">
        <f ca="1">IF(LEN('1'!B18)&gt;0,'1'!L18,"")</f>
        <v>2</v>
      </c>
      <c r="J12" s="461"/>
    </row>
    <row r="13" spans="6:10" ht="23.25" customHeight="1" x14ac:dyDescent="0.2">
      <c r="F13" s="245">
        <f>'OSNOVNA PLAČA'!A13</f>
        <v>4</v>
      </c>
      <c r="G13" s="460" t="str">
        <f>+IF(LEN('OSNOVNA PLAČA'!B13)&gt;0,'OSNOVNA PLAČA'!B13,"")</f>
        <v>A4</v>
      </c>
      <c r="H13" s="460"/>
      <c r="I13" s="460">
        <f ca="1">IF(LEN('1'!B19)&gt;0,'1'!L19,"")</f>
        <v>0</v>
      </c>
      <c r="J13" s="461"/>
    </row>
    <row r="14" spans="6:10" ht="23.25" customHeight="1" x14ac:dyDescent="0.2">
      <c r="F14" s="245">
        <f>'OSNOVNA PLAČA'!A14</f>
        <v>5</v>
      </c>
      <c r="G14" s="460" t="str">
        <f>+IF(LEN('OSNOVNA PLAČA'!B14)&gt;0,'OSNOVNA PLAČA'!B14,"")</f>
        <v>A5</v>
      </c>
      <c r="H14" s="460"/>
      <c r="I14" s="460">
        <f ca="1">IF(LEN('1'!B20)&gt;0,'1'!L20,"")</f>
        <v>0</v>
      </c>
      <c r="J14" s="461"/>
    </row>
    <row r="15" spans="6:10" ht="23.25" customHeight="1" x14ac:dyDescent="0.2">
      <c r="F15" s="245">
        <f>'OSNOVNA PLAČA'!A15</f>
        <v>6</v>
      </c>
      <c r="G15" s="460" t="str">
        <f>+IF(LEN('OSNOVNA PLAČA'!B15)&gt;0,'OSNOVNA PLAČA'!B15,"")</f>
        <v>A6</v>
      </c>
      <c r="H15" s="460"/>
      <c r="I15" s="460">
        <f ca="1">IF(LEN('1'!B21)&gt;0,'1'!L21,"")</f>
        <v>0</v>
      </c>
      <c r="J15" s="461"/>
    </row>
    <row r="16" spans="6:10" ht="23.25" customHeight="1" x14ac:dyDescent="0.2">
      <c r="F16" s="245">
        <f>'OSNOVNA PLAČA'!A16</f>
        <v>7</v>
      </c>
      <c r="G16" s="460" t="str">
        <f>+IF(LEN('OSNOVNA PLAČA'!B16)&gt;0,'OSNOVNA PLAČA'!B16,"")</f>
        <v>A7</v>
      </c>
      <c r="H16" s="460"/>
      <c r="I16" s="460">
        <f ca="1">IF(LEN('1'!B22)&gt;0,'1'!L22,"")</f>
        <v>0</v>
      </c>
      <c r="J16" s="461"/>
    </row>
    <row r="17" spans="6:10" ht="23.25" customHeight="1" x14ac:dyDescent="0.2">
      <c r="F17" s="245">
        <f>'OSNOVNA PLAČA'!A17</f>
        <v>8</v>
      </c>
      <c r="G17" s="460" t="str">
        <f>+IF(LEN('OSNOVNA PLAČA'!B17)&gt;0,'OSNOVNA PLAČA'!B17,"")</f>
        <v>A8</v>
      </c>
      <c r="H17" s="460"/>
      <c r="I17" s="460">
        <f ca="1">IF(LEN('1'!B23)&gt;0,'1'!L23,"")</f>
        <v>0</v>
      </c>
      <c r="J17" s="461"/>
    </row>
    <row r="18" spans="6:10" ht="23.25" customHeight="1" x14ac:dyDescent="0.2">
      <c r="F18" s="245">
        <f>'OSNOVNA PLAČA'!A18</f>
        <v>9</v>
      </c>
      <c r="G18" s="460" t="str">
        <f>+IF(LEN('OSNOVNA PLAČA'!B18)&gt;0,'OSNOVNA PLAČA'!B18,"")</f>
        <v>A9</v>
      </c>
      <c r="H18" s="460"/>
      <c r="I18" s="460">
        <f ca="1">IF(LEN('1'!B24)&gt;0,'1'!L24,"")</f>
        <v>0</v>
      </c>
      <c r="J18" s="461"/>
    </row>
    <row r="19" spans="6:10" ht="23.25" customHeight="1" x14ac:dyDescent="0.2">
      <c r="F19" s="245">
        <f>'OSNOVNA PLAČA'!A19</f>
        <v>10</v>
      </c>
      <c r="G19" s="460" t="str">
        <f>+IF(LEN('OSNOVNA PLAČA'!B19)&gt;0,'OSNOVNA PLAČA'!B19,"")</f>
        <v>A10</v>
      </c>
      <c r="H19" s="460"/>
      <c r="I19" s="460">
        <f ca="1">IF(LEN('1'!B25)&gt;0,'1'!L25,"")</f>
        <v>0</v>
      </c>
      <c r="J19" s="461"/>
    </row>
    <row r="20" spans="6:10" ht="23.25" customHeight="1" x14ac:dyDescent="0.2">
      <c r="F20" s="245">
        <f>'OSNOVNA PLAČA'!A20</f>
        <v>11</v>
      </c>
      <c r="G20" s="460" t="str">
        <f>+IF(LEN('OSNOVNA PLAČA'!B20)&gt;0,'OSNOVNA PLAČA'!B20,"")</f>
        <v>A11</v>
      </c>
      <c r="H20" s="460"/>
      <c r="I20" s="460">
        <f ca="1">IF(LEN('1'!B26)&gt;0,'1'!L26,"")</f>
        <v>0</v>
      </c>
      <c r="J20" s="461"/>
    </row>
    <row r="21" spans="6:10" ht="23.25" customHeight="1" x14ac:dyDescent="0.2">
      <c r="F21" s="245">
        <f>'OSNOVNA PLAČA'!A21</f>
        <v>12</v>
      </c>
      <c r="G21" s="460" t="str">
        <f>+IF(LEN('OSNOVNA PLAČA'!B21)&gt;0,'OSNOVNA PLAČA'!B21,"")</f>
        <v>A12</v>
      </c>
      <c r="H21" s="460"/>
      <c r="I21" s="460">
        <f ca="1">IF(LEN('1'!B27)&gt;0,'1'!L27,"")</f>
        <v>0</v>
      </c>
      <c r="J21" s="461"/>
    </row>
    <row r="22" spans="6:10" ht="23.25" customHeight="1" x14ac:dyDescent="0.2">
      <c r="F22" s="245">
        <f>'OSNOVNA PLAČA'!A22</f>
        <v>13</v>
      </c>
      <c r="G22" s="460" t="str">
        <f>+IF(LEN('OSNOVNA PLAČA'!B22)&gt;0,'OSNOVNA PLAČA'!B22,"")</f>
        <v>A13</v>
      </c>
      <c r="H22" s="460"/>
      <c r="I22" s="460">
        <f ca="1">IF(LEN('1'!B28)&gt;0,'1'!L28,"")</f>
        <v>0</v>
      </c>
      <c r="J22" s="461"/>
    </row>
    <row r="23" spans="6:10" ht="23.25" customHeight="1" x14ac:dyDescent="0.2">
      <c r="F23" s="245">
        <f>'OSNOVNA PLAČA'!A23</f>
        <v>14</v>
      </c>
      <c r="G23" s="460" t="str">
        <f>+IF(LEN('OSNOVNA PLAČA'!B23)&gt;0,'OSNOVNA PLAČA'!B23,"")</f>
        <v>A14</v>
      </c>
      <c r="H23" s="460"/>
      <c r="I23" s="460">
        <f ca="1">IF(LEN('1'!B29)&gt;0,'1'!L29,"")</f>
        <v>0</v>
      </c>
      <c r="J23" s="461"/>
    </row>
    <row r="24" spans="6:10" ht="23.25" customHeight="1" x14ac:dyDescent="0.2">
      <c r="F24" s="245">
        <f>'OSNOVNA PLAČA'!A24</f>
        <v>15</v>
      </c>
      <c r="G24" s="460" t="str">
        <f>+IF(LEN('OSNOVNA PLAČA'!B24)&gt;0,'OSNOVNA PLAČA'!B24,"")</f>
        <v>A15</v>
      </c>
      <c r="H24" s="460"/>
      <c r="I24" s="460">
        <f ca="1">IF(LEN('1'!B30)&gt;0,'1'!L30,"")</f>
        <v>0</v>
      </c>
      <c r="J24" s="461"/>
    </row>
    <row r="25" spans="6:10" ht="23.25" customHeight="1" x14ac:dyDescent="0.2">
      <c r="F25" s="245">
        <f>'OSNOVNA PLAČA'!A25</f>
        <v>16</v>
      </c>
      <c r="G25" s="460" t="str">
        <f>+IF(LEN('OSNOVNA PLAČA'!B25)&gt;0,'OSNOVNA PLAČA'!B25,"")</f>
        <v>A16</v>
      </c>
      <c r="H25" s="460"/>
      <c r="I25" s="460">
        <f ca="1">IF(LEN('1'!B31)&gt;0,'1'!L31,"")</f>
        <v>0</v>
      </c>
      <c r="J25" s="461"/>
    </row>
    <row r="26" spans="6:10" ht="23.25" customHeight="1" x14ac:dyDescent="0.2">
      <c r="F26" s="245">
        <f>'OSNOVNA PLAČA'!A26</f>
        <v>17</v>
      </c>
      <c r="G26" s="460" t="str">
        <f>+IF(LEN('OSNOVNA PLAČA'!B26)&gt;0,'OSNOVNA PLAČA'!B26,"")</f>
        <v>A17</v>
      </c>
      <c r="H26" s="460"/>
      <c r="I26" s="460">
        <f ca="1">IF(LEN('1'!B32)&gt;0,'1'!L32,"")</f>
        <v>0</v>
      </c>
      <c r="J26" s="461"/>
    </row>
    <row r="27" spans="6:10" ht="23.25" customHeight="1" x14ac:dyDescent="0.2">
      <c r="F27" s="245">
        <f>'OSNOVNA PLAČA'!A27</f>
        <v>18</v>
      </c>
      <c r="G27" s="460" t="str">
        <f>+IF(LEN('OSNOVNA PLAČA'!B27)&gt;0,'OSNOVNA PLAČA'!B27,"")</f>
        <v>A18</v>
      </c>
      <c r="H27" s="460"/>
      <c r="I27" s="460">
        <f ca="1">IF(LEN('1'!B33)&gt;0,'1'!L33,"")</f>
        <v>0</v>
      </c>
      <c r="J27" s="461"/>
    </row>
    <row r="28" spans="6:10" ht="23.25" customHeight="1" x14ac:dyDescent="0.2">
      <c r="F28" s="245">
        <f>'OSNOVNA PLAČA'!A28</f>
        <v>19</v>
      </c>
      <c r="G28" s="460" t="str">
        <f>+IF(LEN('OSNOVNA PLAČA'!B28)&gt;0,'OSNOVNA PLAČA'!B28,"")</f>
        <v>A19</v>
      </c>
      <c r="H28" s="460"/>
      <c r="I28" s="460">
        <f ca="1">IF(LEN('1'!B34)&gt;0,'1'!L34,"")</f>
        <v>0</v>
      </c>
      <c r="J28" s="461"/>
    </row>
    <row r="29" spans="6:10" ht="23.25" customHeight="1" x14ac:dyDescent="0.2">
      <c r="F29" s="245">
        <f>'OSNOVNA PLAČA'!A29</f>
        <v>20</v>
      </c>
      <c r="G29" s="460" t="str">
        <f>+IF(LEN('OSNOVNA PLAČA'!B29)&gt;0,'OSNOVNA PLAČA'!B29,"")</f>
        <v>A20</v>
      </c>
      <c r="H29" s="460"/>
      <c r="I29" s="460">
        <f ca="1">IF(LEN('1'!B35)&gt;0,'1'!L35,"")</f>
        <v>0</v>
      </c>
      <c r="J29" s="461"/>
    </row>
    <row r="30" spans="6:10" ht="23.25" customHeight="1" x14ac:dyDescent="0.2">
      <c r="F30" s="245">
        <f>'OSNOVNA PLAČA'!A30</f>
        <v>21</v>
      </c>
      <c r="G30" s="460" t="str">
        <f>+IF(LEN('OSNOVNA PLAČA'!B30)&gt;0,'OSNOVNA PLAČA'!B30,"")</f>
        <v>A21</v>
      </c>
      <c r="H30" s="460"/>
      <c r="I30" s="460">
        <f ca="1">IF(LEN('1'!B36)&gt;0,'1'!L36,"")</f>
        <v>0</v>
      </c>
      <c r="J30" s="461"/>
    </row>
    <row r="31" spans="6:10" ht="23.25" customHeight="1" x14ac:dyDescent="0.2">
      <c r="F31" s="245">
        <f>'OSNOVNA PLAČA'!A31</f>
        <v>22</v>
      </c>
      <c r="G31" s="460" t="str">
        <f>+IF(LEN('OSNOVNA PLAČA'!B31)&gt;0,'OSNOVNA PLAČA'!B31,"")</f>
        <v>A22</v>
      </c>
      <c r="H31" s="460"/>
      <c r="I31" s="460">
        <f ca="1">IF(LEN('1'!B37)&gt;0,'1'!L37,"")</f>
        <v>0</v>
      </c>
      <c r="J31" s="461"/>
    </row>
    <row r="32" spans="6:10" ht="23.25" customHeight="1" x14ac:dyDescent="0.2">
      <c r="F32" s="245">
        <f>'OSNOVNA PLAČA'!A32</f>
        <v>23</v>
      </c>
      <c r="G32" s="460" t="str">
        <f>+IF(LEN('OSNOVNA PLAČA'!B32)&gt;0,'OSNOVNA PLAČA'!B32,"")</f>
        <v>A23</v>
      </c>
      <c r="H32" s="460"/>
      <c r="I32" s="460">
        <f ca="1">IF(LEN('1'!B38)&gt;0,'1'!L38,"")</f>
        <v>0</v>
      </c>
      <c r="J32" s="461"/>
    </row>
    <row r="33" spans="6:10" ht="23.25" customHeight="1" x14ac:dyDescent="0.2">
      <c r="F33" s="245">
        <f>'OSNOVNA PLAČA'!A33</f>
        <v>24</v>
      </c>
      <c r="G33" s="460" t="str">
        <f>+IF(LEN('OSNOVNA PLAČA'!B33)&gt;0,'OSNOVNA PLAČA'!B33,"")</f>
        <v>A24</v>
      </c>
      <c r="H33" s="460"/>
      <c r="I33" s="460">
        <f ca="1">IF(LEN('1'!B39)&gt;0,'1'!L39,"")</f>
        <v>0</v>
      </c>
      <c r="J33" s="461"/>
    </row>
    <row r="34" spans="6:10" ht="23.25" customHeight="1" x14ac:dyDescent="0.2">
      <c r="F34" s="245">
        <f>'OSNOVNA PLAČA'!A34</f>
        <v>25</v>
      </c>
      <c r="G34" s="460" t="str">
        <f>+IF(LEN('OSNOVNA PLAČA'!B34)&gt;0,'OSNOVNA PLAČA'!B34,"")</f>
        <v>A25</v>
      </c>
      <c r="H34" s="460"/>
      <c r="I34" s="460">
        <f ca="1">IF(LEN('1'!B40)&gt;0,'1'!L40,"")</f>
        <v>0</v>
      </c>
      <c r="J34" s="461"/>
    </row>
    <row r="35" spans="6:10" ht="23.25" customHeight="1" x14ac:dyDescent="0.2">
      <c r="F35" s="245">
        <f>'OSNOVNA PLAČA'!A35</f>
        <v>26</v>
      </c>
      <c r="G35" s="460" t="str">
        <f>+IF(LEN('OSNOVNA PLAČA'!B35)&gt;0,'OSNOVNA PLAČA'!B35,"")</f>
        <v>A26</v>
      </c>
      <c r="H35" s="460"/>
      <c r="I35" s="460">
        <f ca="1">IF(LEN('1'!B41)&gt;0,'1'!L41,"")</f>
        <v>0</v>
      </c>
      <c r="J35" s="461"/>
    </row>
    <row r="36" spans="6:10" ht="23.25" customHeight="1" x14ac:dyDescent="0.2">
      <c r="F36" s="245">
        <f>'OSNOVNA PLAČA'!A36</f>
        <v>27</v>
      </c>
      <c r="G36" s="460" t="str">
        <f>+IF(LEN('OSNOVNA PLAČA'!B36)&gt;0,'OSNOVNA PLAČA'!B36,"")</f>
        <v>A27</v>
      </c>
      <c r="H36" s="460"/>
      <c r="I36" s="460">
        <f ca="1">IF(LEN('1'!B42)&gt;0,'1'!L42,"")</f>
        <v>0</v>
      </c>
      <c r="J36" s="461"/>
    </row>
    <row r="37" spans="6:10" ht="23.25" customHeight="1" x14ac:dyDescent="0.2">
      <c r="F37" s="245">
        <f>'OSNOVNA PLAČA'!A37</f>
        <v>28</v>
      </c>
      <c r="G37" s="460" t="str">
        <f>+IF(LEN('OSNOVNA PLAČA'!B37)&gt;0,'OSNOVNA PLAČA'!B37,"")</f>
        <v>A28</v>
      </c>
      <c r="H37" s="460"/>
      <c r="I37" s="460">
        <f ca="1">IF(LEN('1'!B43)&gt;0,'1'!L43,"")</f>
        <v>0</v>
      </c>
      <c r="J37" s="461"/>
    </row>
    <row r="38" spans="6:10" ht="23.25" customHeight="1" x14ac:dyDescent="0.2">
      <c r="F38" s="245">
        <f>'OSNOVNA PLAČA'!A38</f>
        <v>29</v>
      </c>
      <c r="G38" s="460" t="str">
        <f>+IF(LEN('OSNOVNA PLAČA'!B38)&gt;0,'OSNOVNA PLAČA'!B38,"")</f>
        <v>A29</v>
      </c>
      <c r="H38" s="460"/>
      <c r="I38" s="460">
        <f ca="1">IF(LEN('1'!B44)&gt;0,'1'!L44,"")</f>
        <v>0</v>
      </c>
      <c r="J38" s="461"/>
    </row>
    <row r="39" spans="6:10" ht="23.25" customHeight="1" x14ac:dyDescent="0.2">
      <c r="F39" s="245">
        <f>'OSNOVNA PLAČA'!A39</f>
        <v>30</v>
      </c>
      <c r="G39" s="460" t="str">
        <f>+IF(LEN('OSNOVNA PLAČA'!B39)&gt;0,'OSNOVNA PLAČA'!B39,"")</f>
        <v>A30</v>
      </c>
      <c r="H39" s="460"/>
      <c r="I39" s="460">
        <f ca="1">IF(LEN('1'!B45)&gt;0,'1'!L45,"")</f>
        <v>0</v>
      </c>
      <c r="J39" s="461"/>
    </row>
    <row r="40" spans="6:10" ht="23.25" customHeight="1" x14ac:dyDescent="0.2">
      <c r="F40" s="245">
        <f>'OSNOVNA PLAČA'!A40</f>
        <v>31</v>
      </c>
      <c r="G40" s="460" t="str">
        <f>+IF(LEN('OSNOVNA PLAČA'!B40)&gt;0,'OSNOVNA PLAČA'!B40,"")</f>
        <v>A31</v>
      </c>
      <c r="H40" s="460"/>
      <c r="I40" s="460">
        <f ca="1">IF(LEN('1'!B46)&gt;0,'1'!L46,"")</f>
        <v>0</v>
      </c>
      <c r="J40" s="461"/>
    </row>
    <row r="41" spans="6:10" ht="23.25" customHeight="1" x14ac:dyDescent="0.2">
      <c r="F41" s="245">
        <f>'OSNOVNA PLAČA'!A41</f>
        <v>32</v>
      </c>
      <c r="G41" s="460" t="str">
        <f>+IF(LEN('OSNOVNA PLAČA'!B41)&gt;0,'OSNOVNA PLAČA'!B41,"")</f>
        <v>A32</v>
      </c>
      <c r="H41" s="460"/>
      <c r="I41" s="460">
        <f ca="1">IF(LEN('1'!B47)&gt;0,'1'!L47,"")</f>
        <v>0</v>
      </c>
      <c r="J41" s="461"/>
    </row>
    <row r="42" spans="6:10" ht="23.25" customHeight="1" x14ac:dyDescent="0.2">
      <c r="F42" s="245">
        <f>'OSNOVNA PLAČA'!A42</f>
        <v>33</v>
      </c>
      <c r="G42" s="460" t="str">
        <f>+IF(LEN('OSNOVNA PLAČA'!B42)&gt;0,'OSNOVNA PLAČA'!B42,"")</f>
        <v>A33</v>
      </c>
      <c r="H42" s="460"/>
      <c r="I42" s="460">
        <f ca="1">IF(LEN('1'!B48)&gt;0,'1'!L48,"")</f>
        <v>0</v>
      </c>
      <c r="J42" s="461"/>
    </row>
    <row r="43" spans="6:10" ht="23.25" customHeight="1" x14ac:dyDescent="0.2">
      <c r="F43" s="245">
        <f>'OSNOVNA PLAČA'!A43</f>
        <v>34</v>
      </c>
      <c r="G43" s="460" t="str">
        <f>+IF(LEN('OSNOVNA PLAČA'!B43)&gt;0,'OSNOVNA PLAČA'!B43,"")</f>
        <v>A34</v>
      </c>
      <c r="H43" s="460"/>
      <c r="I43" s="460">
        <f ca="1">IF(LEN('1'!B49)&gt;0,'1'!L49,"")</f>
        <v>0</v>
      </c>
      <c r="J43" s="461"/>
    </row>
    <row r="44" spans="6:10" ht="23.25" customHeight="1" x14ac:dyDescent="0.2">
      <c r="F44" s="245">
        <f>'OSNOVNA PLAČA'!A44</f>
        <v>35</v>
      </c>
      <c r="G44" s="460" t="str">
        <f>+IF(LEN('OSNOVNA PLAČA'!B44)&gt;0,'OSNOVNA PLAČA'!B44,"")</f>
        <v>A35</v>
      </c>
      <c r="H44" s="460"/>
      <c r="I44" s="460">
        <f ca="1">IF(LEN('1'!B50)&gt;0,'1'!L50,"")</f>
        <v>0</v>
      </c>
      <c r="J44" s="461"/>
    </row>
    <row r="45" spans="6:10" ht="23.25" customHeight="1" x14ac:dyDescent="0.2">
      <c r="F45" s="245">
        <f>'OSNOVNA PLAČA'!A45</f>
        <v>36</v>
      </c>
      <c r="G45" s="460" t="str">
        <f>+IF(LEN('OSNOVNA PLAČA'!B45)&gt;0,'OSNOVNA PLAČA'!B45,"")</f>
        <v>A36</v>
      </c>
      <c r="H45" s="460"/>
      <c r="I45" s="460">
        <f ca="1">IF(LEN('1'!B51)&gt;0,'1'!L51,"")</f>
        <v>0</v>
      </c>
      <c r="J45" s="461"/>
    </row>
    <row r="46" spans="6:10" ht="23.25" customHeight="1" x14ac:dyDescent="0.2">
      <c r="F46" s="245">
        <f>'OSNOVNA PLAČA'!A46</f>
        <v>37</v>
      </c>
      <c r="G46" s="460" t="str">
        <f>+IF(LEN('OSNOVNA PLAČA'!B46)&gt;0,'OSNOVNA PLAČA'!B46,"")</f>
        <v>A37</v>
      </c>
      <c r="H46" s="460"/>
      <c r="I46" s="460">
        <f ca="1">IF(LEN('1'!B52)&gt;0,'1'!L52,"")</f>
        <v>0</v>
      </c>
      <c r="J46" s="461"/>
    </row>
    <row r="47" spans="6:10" ht="23.25" customHeight="1" x14ac:dyDescent="0.2">
      <c r="F47" s="245">
        <f>'OSNOVNA PLAČA'!A47</f>
        <v>38</v>
      </c>
      <c r="G47" s="460" t="str">
        <f>+IF(LEN('OSNOVNA PLAČA'!B47)&gt;0,'OSNOVNA PLAČA'!B47,"")</f>
        <v>A38</v>
      </c>
      <c r="H47" s="460"/>
      <c r="I47" s="460">
        <f ca="1">IF(LEN('1'!B53)&gt;0,'1'!L53,"")</f>
        <v>0</v>
      </c>
      <c r="J47" s="461"/>
    </row>
    <row r="48" spans="6:10" ht="23.25" customHeight="1" x14ac:dyDescent="0.2">
      <c r="F48" s="245">
        <f>'OSNOVNA PLAČA'!A48</f>
        <v>39</v>
      </c>
      <c r="G48" s="460" t="str">
        <f>+IF(LEN('OSNOVNA PLAČA'!B48)&gt;0,'OSNOVNA PLAČA'!B48,"")</f>
        <v>A39</v>
      </c>
      <c r="H48" s="460"/>
      <c r="I48" s="460">
        <f ca="1">IF(LEN('1'!B54)&gt;0,'1'!L54,"")</f>
        <v>0</v>
      </c>
      <c r="J48" s="461"/>
    </row>
    <row r="49" spans="6:10" ht="23.25" customHeight="1" x14ac:dyDescent="0.2">
      <c r="F49" s="245">
        <f>'OSNOVNA PLAČA'!A49</f>
        <v>40</v>
      </c>
      <c r="G49" s="460" t="str">
        <f>+IF(LEN('OSNOVNA PLAČA'!B49)&gt;0,'OSNOVNA PLAČA'!B49,"")</f>
        <v>A40</v>
      </c>
      <c r="H49" s="460"/>
      <c r="I49" s="460">
        <f ca="1">IF(LEN('1'!B55)&gt;0,'1'!L55,"")</f>
        <v>0</v>
      </c>
      <c r="J49" s="461"/>
    </row>
    <row r="50" spans="6:10" ht="23.25" customHeight="1" x14ac:dyDescent="0.2">
      <c r="F50" s="245">
        <f>'OSNOVNA PLAČA'!A50</f>
        <v>41</v>
      </c>
      <c r="G50" s="460" t="str">
        <f>+IF(LEN('OSNOVNA PLAČA'!B50)&gt;0,'OSNOVNA PLAČA'!B50,"")</f>
        <v>A41</v>
      </c>
      <c r="H50" s="460"/>
      <c r="I50" s="460">
        <f ca="1">IF(LEN('1'!B56)&gt;0,'1'!L56,"")</f>
        <v>0</v>
      </c>
      <c r="J50" s="461"/>
    </row>
    <row r="51" spans="6:10" ht="23.25" customHeight="1" x14ac:dyDescent="0.2">
      <c r="F51" s="245">
        <f>'OSNOVNA PLAČA'!A51</f>
        <v>42</v>
      </c>
      <c r="G51" s="460" t="str">
        <f>+IF(LEN('OSNOVNA PLAČA'!B51)&gt;0,'OSNOVNA PLAČA'!B51,"")</f>
        <v>A42</v>
      </c>
      <c r="H51" s="460"/>
      <c r="I51" s="460">
        <f ca="1">IF(LEN('1'!B57)&gt;0,'1'!L57,"")</f>
        <v>0</v>
      </c>
      <c r="J51" s="461"/>
    </row>
    <row r="52" spans="6:10" ht="23.25" customHeight="1" x14ac:dyDescent="0.2">
      <c r="F52" s="245">
        <f>'OSNOVNA PLAČA'!A52</f>
        <v>43</v>
      </c>
      <c r="G52" s="460" t="str">
        <f>+IF(LEN('OSNOVNA PLAČA'!B52)&gt;0,'OSNOVNA PLAČA'!B52,"")</f>
        <v>A43</v>
      </c>
      <c r="H52" s="460"/>
      <c r="I52" s="460">
        <f ca="1">IF(LEN('1'!B58)&gt;0,'1'!L58,"")</f>
        <v>0</v>
      </c>
      <c r="J52" s="461"/>
    </row>
    <row r="53" spans="6:10" ht="23.25" customHeight="1" x14ac:dyDescent="0.2">
      <c r="F53" s="245">
        <f>'OSNOVNA PLAČA'!A53</f>
        <v>44</v>
      </c>
      <c r="G53" s="460" t="str">
        <f>+IF(LEN('OSNOVNA PLAČA'!B53)&gt;0,'OSNOVNA PLAČA'!B53,"")</f>
        <v>A44</v>
      </c>
      <c r="H53" s="460"/>
      <c r="I53" s="460">
        <f ca="1">IF(LEN('1'!B59)&gt;0,'1'!L59,"")</f>
        <v>0</v>
      </c>
      <c r="J53" s="461"/>
    </row>
    <row r="54" spans="6:10" ht="23.25" customHeight="1" x14ac:dyDescent="0.2">
      <c r="F54" s="245">
        <f>'OSNOVNA PLAČA'!A54</f>
        <v>45</v>
      </c>
      <c r="G54" s="460" t="str">
        <f>+IF(LEN('OSNOVNA PLAČA'!B54)&gt;0,'OSNOVNA PLAČA'!B54,"")</f>
        <v>A45</v>
      </c>
      <c r="H54" s="460"/>
      <c r="I54" s="460">
        <f ca="1">IF(LEN('1'!B60)&gt;0,'1'!L60,"")</f>
        <v>0</v>
      </c>
      <c r="J54" s="461"/>
    </row>
    <row r="55" spans="6:10" ht="23.25" customHeight="1" x14ac:dyDescent="0.2">
      <c r="F55" s="245">
        <f>'OSNOVNA PLAČA'!A55</f>
        <v>46</v>
      </c>
      <c r="G55" s="460" t="str">
        <f>+IF(LEN('OSNOVNA PLAČA'!B55)&gt;0,'OSNOVNA PLAČA'!B55,"")</f>
        <v>A46</v>
      </c>
      <c r="H55" s="460"/>
      <c r="I55" s="460">
        <f ca="1">IF(LEN('1'!B61)&gt;0,'1'!L61,"")</f>
        <v>0</v>
      </c>
      <c r="J55" s="461"/>
    </row>
    <row r="56" spans="6:10" ht="23.25" customHeight="1" x14ac:dyDescent="0.2">
      <c r="F56" s="245">
        <f>'OSNOVNA PLAČA'!A56</f>
        <v>47</v>
      </c>
      <c r="G56" s="460" t="str">
        <f>+IF(LEN('OSNOVNA PLAČA'!B56)&gt;0,'OSNOVNA PLAČA'!B56,"")</f>
        <v>A47</v>
      </c>
      <c r="H56" s="460"/>
      <c r="I56" s="460">
        <f ca="1">IF(LEN('1'!B62)&gt;0,'1'!L62,"")</f>
        <v>0</v>
      </c>
      <c r="J56" s="461"/>
    </row>
    <row r="57" spans="6:10" ht="23.25" customHeight="1" x14ac:dyDescent="0.2">
      <c r="F57" s="245">
        <f>'OSNOVNA PLAČA'!A57</f>
        <v>48</v>
      </c>
      <c r="G57" s="460" t="str">
        <f>+IF(LEN('OSNOVNA PLAČA'!B57)&gt;0,'OSNOVNA PLAČA'!B57,"")</f>
        <v>A48</v>
      </c>
      <c r="H57" s="460"/>
      <c r="I57" s="460">
        <f ca="1">IF(LEN('1'!B63)&gt;0,'1'!L63,"")</f>
        <v>0</v>
      </c>
      <c r="J57" s="461"/>
    </row>
    <row r="58" spans="6:10" ht="23.25" customHeight="1" x14ac:dyDescent="0.2">
      <c r="F58" s="245">
        <f>'OSNOVNA PLAČA'!A58</f>
        <v>49</v>
      </c>
      <c r="G58" s="460" t="str">
        <f>+IF(LEN('OSNOVNA PLAČA'!B58)&gt;0,'OSNOVNA PLAČA'!B58,"")</f>
        <v>A49</v>
      </c>
      <c r="H58" s="460"/>
      <c r="I58" s="460">
        <f ca="1">IF(LEN('1'!B64)&gt;0,'1'!L64,"")</f>
        <v>0</v>
      </c>
      <c r="J58" s="461"/>
    </row>
    <row r="59" spans="6:10" ht="23.25" customHeight="1" thickBot="1" x14ac:dyDescent="0.25">
      <c r="F59" s="277">
        <f>'OSNOVNA PLAČA'!A59</f>
        <v>50</v>
      </c>
      <c r="G59" s="462" t="str">
        <f>+IF(LEN('OSNOVNA PLAČA'!B59)&gt;0,'OSNOVNA PLAČA'!B59,"")</f>
        <v>A50</v>
      </c>
      <c r="H59" s="462"/>
      <c r="I59" s="462">
        <f ca="1">IF(LEN('1'!B65)&gt;0,'1'!L65,"")</f>
        <v>0</v>
      </c>
      <c r="J59" s="463"/>
    </row>
  </sheetData>
  <mergeCells count="102">
    <mergeCell ref="G57:H57"/>
    <mergeCell ref="I57:J57"/>
    <mergeCell ref="G58:H58"/>
    <mergeCell ref="I58:J58"/>
    <mergeCell ref="G59:H59"/>
    <mergeCell ref="I59:J59"/>
    <mergeCell ref="G54:H54"/>
    <mergeCell ref="I54:J54"/>
    <mergeCell ref="G55:H55"/>
    <mergeCell ref="I55:J55"/>
    <mergeCell ref="G56:H56"/>
    <mergeCell ref="I56:J56"/>
    <mergeCell ref="G53:H53"/>
    <mergeCell ref="I53:J53"/>
    <mergeCell ref="G48:H48"/>
    <mergeCell ref="I48:J48"/>
    <mergeCell ref="G49:H49"/>
    <mergeCell ref="I49:J49"/>
    <mergeCell ref="G50:H50"/>
    <mergeCell ref="I50:J50"/>
    <mergeCell ref="G44:H44"/>
    <mergeCell ref="I44:J44"/>
    <mergeCell ref="G45:H45"/>
    <mergeCell ref="I45:J45"/>
    <mergeCell ref="G46:H46"/>
    <mergeCell ref="I46:J46"/>
    <mergeCell ref="G47:H47"/>
    <mergeCell ref="I47:J47"/>
    <mergeCell ref="G51:H51"/>
    <mergeCell ref="I51:J51"/>
    <mergeCell ref="G52:H52"/>
    <mergeCell ref="I52:J52"/>
    <mergeCell ref="G40:H40"/>
    <mergeCell ref="I40:J40"/>
    <mergeCell ref="G41:H41"/>
    <mergeCell ref="I41:J41"/>
    <mergeCell ref="G36:H36"/>
    <mergeCell ref="I36:J36"/>
    <mergeCell ref="G37:H37"/>
    <mergeCell ref="I37:J37"/>
    <mergeCell ref="G38:H38"/>
    <mergeCell ref="I38:J38"/>
    <mergeCell ref="G27:H27"/>
    <mergeCell ref="I27:J27"/>
    <mergeCell ref="G28:H28"/>
    <mergeCell ref="I28:J28"/>
    <mergeCell ref="G29:H29"/>
    <mergeCell ref="I29:J29"/>
    <mergeCell ref="G42:H42"/>
    <mergeCell ref="I42:J42"/>
    <mergeCell ref="G43:H43"/>
    <mergeCell ref="I43:J43"/>
    <mergeCell ref="G33:H33"/>
    <mergeCell ref="I33:J33"/>
    <mergeCell ref="G34:H34"/>
    <mergeCell ref="I34:J34"/>
    <mergeCell ref="G35:H35"/>
    <mergeCell ref="I35:J35"/>
    <mergeCell ref="G30:H30"/>
    <mergeCell ref="I30:J30"/>
    <mergeCell ref="G31:H31"/>
    <mergeCell ref="I31:J31"/>
    <mergeCell ref="G32:H32"/>
    <mergeCell ref="I32:J32"/>
    <mergeCell ref="G39:H39"/>
    <mergeCell ref="I39:J39"/>
    <mergeCell ref="G26:H26"/>
    <mergeCell ref="I26:J26"/>
    <mergeCell ref="G21:H21"/>
    <mergeCell ref="I21:J21"/>
    <mergeCell ref="G22:H22"/>
    <mergeCell ref="I22:J22"/>
    <mergeCell ref="G23:H23"/>
    <mergeCell ref="I23:J23"/>
    <mergeCell ref="G18:H18"/>
    <mergeCell ref="I18:J18"/>
    <mergeCell ref="G19:H19"/>
    <mergeCell ref="I19:J19"/>
    <mergeCell ref="G20:H20"/>
    <mergeCell ref="I20:J20"/>
    <mergeCell ref="G9:H9"/>
    <mergeCell ref="I9:J9"/>
    <mergeCell ref="G10:H10"/>
    <mergeCell ref="I10:J10"/>
    <mergeCell ref="G11:H11"/>
    <mergeCell ref="I11:J11"/>
    <mergeCell ref="G24:H24"/>
    <mergeCell ref="I24:J24"/>
    <mergeCell ref="G25:H25"/>
    <mergeCell ref="I25:J25"/>
    <mergeCell ref="G15:H15"/>
    <mergeCell ref="I15:J15"/>
    <mergeCell ref="G16:H16"/>
    <mergeCell ref="I16:J16"/>
    <mergeCell ref="G17:H17"/>
    <mergeCell ref="I17:J17"/>
    <mergeCell ref="G12:H12"/>
    <mergeCell ref="I12:J12"/>
    <mergeCell ref="G13:H13"/>
    <mergeCell ref="I13:J13"/>
    <mergeCell ref="G14:H14"/>
    <mergeCell ref="I14:J1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094B0-F7EE-4A22-9CEB-411D8CC67BB1}">
  <dimension ref="E1:J59"/>
  <sheetViews>
    <sheetView zoomScale="80" zoomScaleNormal="80" workbookViewId="0"/>
  </sheetViews>
  <sheetFormatPr defaultRowHeight="12.75" x14ac:dyDescent="0.2"/>
  <cols>
    <col min="1" max="4" width="3.140625" customWidth="1"/>
    <col min="5" max="5" width="9.140625" hidden="1" customWidth="1"/>
    <col min="6" max="6" width="18" customWidth="1"/>
    <col min="8" max="8" width="41.140625" customWidth="1"/>
    <col min="9" max="9" width="25.5703125" customWidth="1"/>
    <col min="10" max="10" width="39.140625" customWidth="1"/>
  </cols>
  <sheetData>
    <row r="1" spans="6:10" ht="9.75" customHeight="1" x14ac:dyDescent="0.2"/>
    <row r="2" spans="6:10" ht="9.75" customHeight="1" x14ac:dyDescent="0.2"/>
    <row r="3" spans="6:10" ht="9.75" customHeight="1" x14ac:dyDescent="0.2"/>
    <row r="4" spans="6:10" ht="9.75" customHeight="1" x14ac:dyDescent="0.2"/>
    <row r="5" spans="6:10" ht="9.75" customHeight="1" x14ac:dyDescent="0.2"/>
    <row r="6" spans="6:10" ht="23.25" customHeight="1" x14ac:dyDescent="0.2">
      <c r="G6" s="234" t="s">
        <v>197</v>
      </c>
    </row>
    <row r="8" spans="6:10" ht="23.25" customHeight="1" thickBot="1" x14ac:dyDescent="0.25">
      <c r="G8" s="234" t="str">
        <f>"OBDOBJE: februar " &amp; 'OSNOVNA PLAČA'!D5</f>
        <v>OBDOBJE: februar 2024</v>
      </c>
    </row>
    <row r="9" spans="6:10" ht="23.25" customHeight="1" thickBot="1" x14ac:dyDescent="0.25">
      <c r="F9" s="279" t="s">
        <v>213</v>
      </c>
      <c r="G9" s="456" t="s">
        <v>2</v>
      </c>
      <c r="H9" s="456"/>
      <c r="I9" s="456" t="s">
        <v>198</v>
      </c>
      <c r="J9" s="457"/>
    </row>
    <row r="10" spans="6:10" ht="23.25" customHeight="1" x14ac:dyDescent="0.2">
      <c r="F10" s="278">
        <f>'OSNOVNA PLAČA'!A10</f>
        <v>1</v>
      </c>
      <c r="G10" s="458" t="str">
        <f>+IF(LEN('OSNOVNA PLAČA'!B10)&gt;0,'OSNOVNA PLAČA'!B10,"")</f>
        <v>A1</v>
      </c>
      <c r="H10" s="458"/>
      <c r="I10" s="458">
        <f ca="1">IF(LEN('2'!B16)&gt;0,'2'!L16,"")</f>
        <v>4</v>
      </c>
      <c r="J10" s="459"/>
    </row>
    <row r="11" spans="6:10" ht="23.25" customHeight="1" x14ac:dyDescent="0.2">
      <c r="F11" s="245">
        <f>'OSNOVNA PLAČA'!A11</f>
        <v>2</v>
      </c>
      <c r="G11" s="460" t="str">
        <f>+IF(LEN('OSNOVNA PLAČA'!B11)&gt;0,'OSNOVNA PLAČA'!B11,"")</f>
        <v>A2</v>
      </c>
      <c r="H11" s="460"/>
      <c r="I11" s="460">
        <f ca="1">IF(LEN('2'!B17)&gt;0,'2'!L17,"")</f>
        <v>4</v>
      </c>
      <c r="J11" s="461"/>
    </row>
    <row r="12" spans="6:10" ht="23.25" customHeight="1" x14ac:dyDescent="0.2">
      <c r="F12" s="245">
        <f>'OSNOVNA PLAČA'!A12</f>
        <v>3</v>
      </c>
      <c r="G12" s="460" t="str">
        <f>+IF(LEN('OSNOVNA PLAČA'!B12)&gt;0,'OSNOVNA PLAČA'!B12,"")</f>
        <v>A3</v>
      </c>
      <c r="H12" s="460"/>
      <c r="I12" s="460">
        <f ca="1">IF(LEN('2'!B18)&gt;0,'2'!L18,"")</f>
        <v>0</v>
      </c>
      <c r="J12" s="461"/>
    </row>
    <row r="13" spans="6:10" ht="23.25" customHeight="1" x14ac:dyDescent="0.2">
      <c r="F13" s="245">
        <f>'OSNOVNA PLAČA'!A13</f>
        <v>4</v>
      </c>
      <c r="G13" s="460" t="str">
        <f>+IF(LEN('OSNOVNA PLAČA'!B13)&gt;0,'OSNOVNA PLAČA'!B13,"")</f>
        <v>A4</v>
      </c>
      <c r="H13" s="460"/>
      <c r="I13" s="460">
        <f ca="1">IF(LEN('2'!B19)&gt;0,'2'!L19,"")</f>
        <v>0</v>
      </c>
      <c r="J13" s="461"/>
    </row>
    <row r="14" spans="6:10" ht="23.25" customHeight="1" x14ac:dyDescent="0.2">
      <c r="F14" s="245">
        <f>'OSNOVNA PLAČA'!A14</f>
        <v>5</v>
      </c>
      <c r="G14" s="460" t="str">
        <f>+IF(LEN('OSNOVNA PLAČA'!B14)&gt;0,'OSNOVNA PLAČA'!B14,"")</f>
        <v>A5</v>
      </c>
      <c r="H14" s="460"/>
      <c r="I14" s="460">
        <f ca="1">IF(LEN('2'!B20)&gt;0,'2'!L20,"")</f>
        <v>0</v>
      </c>
      <c r="J14" s="461"/>
    </row>
    <row r="15" spans="6:10" ht="23.25" customHeight="1" x14ac:dyDescent="0.2">
      <c r="F15" s="245">
        <f>'OSNOVNA PLAČA'!A15</f>
        <v>6</v>
      </c>
      <c r="G15" s="460" t="str">
        <f>+IF(LEN('OSNOVNA PLAČA'!B15)&gt;0,'OSNOVNA PLAČA'!B15,"")</f>
        <v>A6</v>
      </c>
      <c r="H15" s="460"/>
      <c r="I15" s="460">
        <f ca="1">IF(LEN('2'!B21)&gt;0,'2'!L21,"")</f>
        <v>0</v>
      </c>
      <c r="J15" s="461"/>
    </row>
    <row r="16" spans="6:10" ht="23.25" customHeight="1" x14ac:dyDescent="0.2">
      <c r="F16" s="245">
        <f>'OSNOVNA PLAČA'!A16</f>
        <v>7</v>
      </c>
      <c r="G16" s="460" t="str">
        <f>+IF(LEN('OSNOVNA PLAČA'!B16)&gt;0,'OSNOVNA PLAČA'!B16,"")</f>
        <v>A7</v>
      </c>
      <c r="H16" s="460"/>
      <c r="I16" s="460">
        <f ca="1">IF(LEN('2'!B22)&gt;0,'2'!L22,"")</f>
        <v>0</v>
      </c>
      <c r="J16" s="461"/>
    </row>
    <row r="17" spans="6:10" ht="23.25" customHeight="1" x14ac:dyDescent="0.2">
      <c r="F17" s="245">
        <f>'OSNOVNA PLAČA'!A17</f>
        <v>8</v>
      </c>
      <c r="G17" s="460" t="str">
        <f>+IF(LEN('OSNOVNA PLAČA'!B17)&gt;0,'OSNOVNA PLAČA'!B17,"")</f>
        <v>A8</v>
      </c>
      <c r="H17" s="460"/>
      <c r="I17" s="460">
        <f ca="1">IF(LEN('2'!B23)&gt;0,'2'!L23,"")</f>
        <v>0</v>
      </c>
      <c r="J17" s="461"/>
    </row>
    <row r="18" spans="6:10" ht="23.25" customHeight="1" x14ac:dyDescent="0.2">
      <c r="F18" s="245">
        <f>'OSNOVNA PLAČA'!A18</f>
        <v>9</v>
      </c>
      <c r="G18" s="460" t="str">
        <f>+IF(LEN('OSNOVNA PLAČA'!B18)&gt;0,'OSNOVNA PLAČA'!B18,"")</f>
        <v>A9</v>
      </c>
      <c r="H18" s="460"/>
      <c r="I18" s="460">
        <f ca="1">IF(LEN('2'!B24)&gt;0,'2'!L24,"")</f>
        <v>0</v>
      </c>
      <c r="J18" s="461"/>
    </row>
    <row r="19" spans="6:10" ht="23.25" customHeight="1" x14ac:dyDescent="0.2">
      <c r="F19" s="245">
        <f>'OSNOVNA PLAČA'!A19</f>
        <v>10</v>
      </c>
      <c r="G19" s="460" t="str">
        <f>+IF(LEN('OSNOVNA PLAČA'!B19)&gt;0,'OSNOVNA PLAČA'!B19,"")</f>
        <v>A10</v>
      </c>
      <c r="H19" s="460"/>
      <c r="I19" s="460">
        <f ca="1">IF(LEN('2'!B25)&gt;0,'2'!L25,"")</f>
        <v>0</v>
      </c>
      <c r="J19" s="461"/>
    </row>
    <row r="20" spans="6:10" ht="23.25" customHeight="1" x14ac:dyDescent="0.2">
      <c r="F20" s="245">
        <f>'OSNOVNA PLAČA'!A20</f>
        <v>11</v>
      </c>
      <c r="G20" s="460" t="str">
        <f>+IF(LEN('OSNOVNA PLAČA'!B20)&gt;0,'OSNOVNA PLAČA'!B20,"")</f>
        <v>A11</v>
      </c>
      <c r="H20" s="460"/>
      <c r="I20" s="460">
        <f ca="1">IF(LEN('2'!B26)&gt;0,'2'!L26,"")</f>
        <v>0</v>
      </c>
      <c r="J20" s="461"/>
    </row>
    <row r="21" spans="6:10" ht="23.25" customHeight="1" x14ac:dyDescent="0.2">
      <c r="F21" s="245">
        <f>'OSNOVNA PLAČA'!A21</f>
        <v>12</v>
      </c>
      <c r="G21" s="460" t="str">
        <f>+IF(LEN('OSNOVNA PLAČA'!B21)&gt;0,'OSNOVNA PLAČA'!B21,"")</f>
        <v>A12</v>
      </c>
      <c r="H21" s="460"/>
      <c r="I21" s="460">
        <f ca="1">IF(LEN('2'!B27)&gt;0,'2'!L27,"")</f>
        <v>0</v>
      </c>
      <c r="J21" s="461"/>
    </row>
    <row r="22" spans="6:10" ht="23.25" customHeight="1" x14ac:dyDescent="0.2">
      <c r="F22" s="245">
        <f>'OSNOVNA PLAČA'!A22</f>
        <v>13</v>
      </c>
      <c r="G22" s="460" t="str">
        <f>+IF(LEN('OSNOVNA PLAČA'!B22)&gt;0,'OSNOVNA PLAČA'!B22,"")</f>
        <v>A13</v>
      </c>
      <c r="H22" s="460"/>
      <c r="I22" s="460">
        <f ca="1">IF(LEN('2'!B28)&gt;0,'2'!L28,"")</f>
        <v>0</v>
      </c>
      <c r="J22" s="461"/>
    </row>
    <row r="23" spans="6:10" ht="23.25" customHeight="1" x14ac:dyDescent="0.2">
      <c r="F23" s="245">
        <f>'OSNOVNA PLAČA'!A23</f>
        <v>14</v>
      </c>
      <c r="G23" s="460" t="str">
        <f>+IF(LEN('OSNOVNA PLAČA'!B23)&gt;0,'OSNOVNA PLAČA'!B23,"")</f>
        <v>A14</v>
      </c>
      <c r="H23" s="460"/>
      <c r="I23" s="460">
        <f ca="1">IF(LEN('2'!B29)&gt;0,'2'!L29,"")</f>
        <v>0</v>
      </c>
      <c r="J23" s="461"/>
    </row>
    <row r="24" spans="6:10" ht="23.25" customHeight="1" x14ac:dyDescent="0.2">
      <c r="F24" s="245">
        <f>'OSNOVNA PLAČA'!A24</f>
        <v>15</v>
      </c>
      <c r="G24" s="460" t="str">
        <f>+IF(LEN('OSNOVNA PLAČA'!B24)&gt;0,'OSNOVNA PLAČA'!B24,"")</f>
        <v>A15</v>
      </c>
      <c r="H24" s="460"/>
      <c r="I24" s="460">
        <f ca="1">IF(LEN('2'!B30)&gt;0,'2'!L30,"")</f>
        <v>0</v>
      </c>
      <c r="J24" s="461"/>
    </row>
    <row r="25" spans="6:10" ht="23.25" customHeight="1" x14ac:dyDescent="0.2">
      <c r="F25" s="245">
        <f>'OSNOVNA PLAČA'!A25</f>
        <v>16</v>
      </c>
      <c r="G25" s="460" t="str">
        <f>+IF(LEN('OSNOVNA PLAČA'!B25)&gt;0,'OSNOVNA PLAČA'!B25,"")</f>
        <v>A16</v>
      </c>
      <c r="H25" s="460"/>
      <c r="I25" s="460">
        <f ca="1">IF(LEN('2'!B31)&gt;0,'2'!L31,"")</f>
        <v>0</v>
      </c>
      <c r="J25" s="461"/>
    </row>
    <row r="26" spans="6:10" ht="23.25" customHeight="1" x14ac:dyDescent="0.2">
      <c r="F26" s="245">
        <f>'OSNOVNA PLAČA'!A26</f>
        <v>17</v>
      </c>
      <c r="G26" s="460" t="str">
        <f>+IF(LEN('OSNOVNA PLAČA'!B26)&gt;0,'OSNOVNA PLAČA'!B26,"")</f>
        <v>A17</v>
      </c>
      <c r="H26" s="460"/>
      <c r="I26" s="460">
        <f ca="1">IF(LEN('2'!B32)&gt;0,'2'!L32,"")</f>
        <v>0</v>
      </c>
      <c r="J26" s="461"/>
    </row>
    <row r="27" spans="6:10" ht="23.25" customHeight="1" x14ac:dyDescent="0.2">
      <c r="F27" s="245">
        <f>'OSNOVNA PLAČA'!A27</f>
        <v>18</v>
      </c>
      <c r="G27" s="460" t="str">
        <f>+IF(LEN('OSNOVNA PLAČA'!B27)&gt;0,'OSNOVNA PLAČA'!B27,"")</f>
        <v>A18</v>
      </c>
      <c r="H27" s="460"/>
      <c r="I27" s="460">
        <f ca="1">IF(LEN('2'!B33)&gt;0,'2'!L33,"")</f>
        <v>0</v>
      </c>
      <c r="J27" s="461"/>
    </row>
    <row r="28" spans="6:10" ht="23.25" customHeight="1" x14ac:dyDescent="0.2">
      <c r="F28" s="245">
        <f>'OSNOVNA PLAČA'!A28</f>
        <v>19</v>
      </c>
      <c r="G28" s="460" t="str">
        <f>+IF(LEN('OSNOVNA PLAČA'!B28)&gt;0,'OSNOVNA PLAČA'!B28,"")</f>
        <v>A19</v>
      </c>
      <c r="H28" s="460"/>
      <c r="I28" s="460">
        <f ca="1">IF(LEN('2'!B34)&gt;0,'2'!L34,"")</f>
        <v>0</v>
      </c>
      <c r="J28" s="461"/>
    </row>
    <row r="29" spans="6:10" ht="23.25" customHeight="1" x14ac:dyDescent="0.2">
      <c r="F29" s="245">
        <f>'OSNOVNA PLAČA'!A29</f>
        <v>20</v>
      </c>
      <c r="G29" s="460" t="str">
        <f>+IF(LEN('OSNOVNA PLAČA'!B29)&gt;0,'OSNOVNA PLAČA'!B29,"")</f>
        <v>A20</v>
      </c>
      <c r="H29" s="460"/>
      <c r="I29" s="460">
        <f ca="1">IF(LEN('2'!B35)&gt;0,'2'!L35,"")</f>
        <v>0</v>
      </c>
      <c r="J29" s="461"/>
    </row>
    <row r="30" spans="6:10" ht="23.25" customHeight="1" x14ac:dyDescent="0.2">
      <c r="F30" s="245">
        <f>'OSNOVNA PLAČA'!A30</f>
        <v>21</v>
      </c>
      <c r="G30" s="460" t="str">
        <f>+IF(LEN('OSNOVNA PLAČA'!B30)&gt;0,'OSNOVNA PLAČA'!B30,"")</f>
        <v>A21</v>
      </c>
      <c r="H30" s="460"/>
      <c r="I30" s="460">
        <f ca="1">IF(LEN('2'!B36)&gt;0,'2'!L36,"")</f>
        <v>0</v>
      </c>
      <c r="J30" s="461"/>
    </row>
    <row r="31" spans="6:10" ht="23.25" customHeight="1" x14ac:dyDescent="0.2">
      <c r="F31" s="245">
        <f>'OSNOVNA PLAČA'!A31</f>
        <v>22</v>
      </c>
      <c r="G31" s="460" t="str">
        <f>+IF(LEN('OSNOVNA PLAČA'!B31)&gt;0,'OSNOVNA PLAČA'!B31,"")</f>
        <v>A22</v>
      </c>
      <c r="H31" s="460"/>
      <c r="I31" s="460">
        <f ca="1">IF(LEN('2'!B37)&gt;0,'2'!L37,"")</f>
        <v>0</v>
      </c>
      <c r="J31" s="461"/>
    </row>
    <row r="32" spans="6:10" ht="23.25" customHeight="1" x14ac:dyDescent="0.2">
      <c r="F32" s="245">
        <f>'OSNOVNA PLAČA'!A32</f>
        <v>23</v>
      </c>
      <c r="G32" s="460" t="str">
        <f>+IF(LEN('OSNOVNA PLAČA'!B32)&gt;0,'OSNOVNA PLAČA'!B32,"")</f>
        <v>A23</v>
      </c>
      <c r="H32" s="460"/>
      <c r="I32" s="460">
        <f ca="1">IF(LEN('2'!B38)&gt;0,'2'!L38,"")</f>
        <v>0</v>
      </c>
      <c r="J32" s="461"/>
    </row>
    <row r="33" spans="6:10" ht="23.25" customHeight="1" x14ac:dyDescent="0.2">
      <c r="F33" s="245">
        <f>'OSNOVNA PLAČA'!A33</f>
        <v>24</v>
      </c>
      <c r="G33" s="460" t="str">
        <f>+IF(LEN('OSNOVNA PLAČA'!B33)&gt;0,'OSNOVNA PLAČA'!B33,"")</f>
        <v>A24</v>
      </c>
      <c r="H33" s="460"/>
      <c r="I33" s="460">
        <f ca="1">IF(LEN('2'!B39)&gt;0,'2'!L39,"")</f>
        <v>0</v>
      </c>
      <c r="J33" s="461"/>
    </row>
    <row r="34" spans="6:10" ht="23.25" customHeight="1" x14ac:dyDescent="0.2">
      <c r="F34" s="245">
        <f>'OSNOVNA PLAČA'!A34</f>
        <v>25</v>
      </c>
      <c r="G34" s="460" t="str">
        <f>+IF(LEN('OSNOVNA PLAČA'!B34)&gt;0,'OSNOVNA PLAČA'!B34,"")</f>
        <v>A25</v>
      </c>
      <c r="H34" s="460"/>
      <c r="I34" s="460">
        <f ca="1">IF(LEN('2'!B40)&gt;0,'2'!L40,"")</f>
        <v>0</v>
      </c>
      <c r="J34" s="461"/>
    </row>
    <row r="35" spans="6:10" ht="23.25" customHeight="1" x14ac:dyDescent="0.2">
      <c r="F35" s="245">
        <f>'OSNOVNA PLAČA'!A35</f>
        <v>26</v>
      </c>
      <c r="G35" s="460" t="str">
        <f>+IF(LEN('OSNOVNA PLAČA'!B35)&gt;0,'OSNOVNA PLAČA'!B35,"")</f>
        <v>A26</v>
      </c>
      <c r="H35" s="460"/>
      <c r="I35" s="460">
        <f ca="1">IF(LEN('2'!B41)&gt;0,'2'!L41,"")</f>
        <v>0</v>
      </c>
      <c r="J35" s="461"/>
    </row>
    <row r="36" spans="6:10" ht="23.25" customHeight="1" x14ac:dyDescent="0.2">
      <c r="F36" s="245">
        <f>'OSNOVNA PLAČA'!A36</f>
        <v>27</v>
      </c>
      <c r="G36" s="460" t="str">
        <f>+IF(LEN('OSNOVNA PLAČA'!B36)&gt;0,'OSNOVNA PLAČA'!B36,"")</f>
        <v>A27</v>
      </c>
      <c r="H36" s="460"/>
      <c r="I36" s="460">
        <f ca="1">IF(LEN('2'!B42)&gt;0,'2'!L42,"")</f>
        <v>0</v>
      </c>
      <c r="J36" s="461"/>
    </row>
    <row r="37" spans="6:10" ht="23.25" customHeight="1" x14ac:dyDescent="0.2">
      <c r="F37" s="245">
        <f>'OSNOVNA PLAČA'!A37</f>
        <v>28</v>
      </c>
      <c r="G37" s="460" t="str">
        <f>+IF(LEN('OSNOVNA PLAČA'!B37)&gt;0,'OSNOVNA PLAČA'!B37,"")</f>
        <v>A28</v>
      </c>
      <c r="H37" s="460"/>
      <c r="I37" s="460">
        <f ca="1">IF(LEN('2'!B43)&gt;0,'2'!L43,"")</f>
        <v>0</v>
      </c>
      <c r="J37" s="461"/>
    </row>
    <row r="38" spans="6:10" ht="23.25" customHeight="1" x14ac:dyDescent="0.2">
      <c r="F38" s="245">
        <f>'OSNOVNA PLAČA'!A38</f>
        <v>29</v>
      </c>
      <c r="G38" s="460" t="str">
        <f>+IF(LEN('OSNOVNA PLAČA'!B38)&gt;0,'OSNOVNA PLAČA'!B38,"")</f>
        <v>A29</v>
      </c>
      <c r="H38" s="460"/>
      <c r="I38" s="460">
        <f ca="1">IF(LEN('2'!B44)&gt;0,'2'!L44,"")</f>
        <v>0</v>
      </c>
      <c r="J38" s="461"/>
    </row>
    <row r="39" spans="6:10" ht="23.25" customHeight="1" x14ac:dyDescent="0.2">
      <c r="F39" s="245">
        <f>'OSNOVNA PLAČA'!A39</f>
        <v>30</v>
      </c>
      <c r="G39" s="460" t="str">
        <f>+IF(LEN('OSNOVNA PLAČA'!B39)&gt;0,'OSNOVNA PLAČA'!B39,"")</f>
        <v>A30</v>
      </c>
      <c r="H39" s="460"/>
      <c r="I39" s="460">
        <f ca="1">IF(LEN('2'!B45)&gt;0,'2'!L45,"")</f>
        <v>0</v>
      </c>
      <c r="J39" s="461"/>
    </row>
    <row r="40" spans="6:10" ht="23.25" customHeight="1" x14ac:dyDescent="0.2">
      <c r="F40" s="245">
        <f>'OSNOVNA PLAČA'!A40</f>
        <v>31</v>
      </c>
      <c r="G40" s="460" t="str">
        <f>+IF(LEN('OSNOVNA PLAČA'!B40)&gt;0,'OSNOVNA PLAČA'!B40,"")</f>
        <v>A31</v>
      </c>
      <c r="H40" s="460"/>
      <c r="I40" s="460">
        <f ca="1">IF(LEN('2'!B46)&gt;0,'2'!L46,"")</f>
        <v>0</v>
      </c>
      <c r="J40" s="461"/>
    </row>
    <row r="41" spans="6:10" ht="23.25" customHeight="1" x14ac:dyDescent="0.2">
      <c r="F41" s="245">
        <f>'OSNOVNA PLAČA'!A41</f>
        <v>32</v>
      </c>
      <c r="G41" s="460" t="str">
        <f>+IF(LEN('OSNOVNA PLAČA'!B41)&gt;0,'OSNOVNA PLAČA'!B41,"")</f>
        <v>A32</v>
      </c>
      <c r="H41" s="460"/>
      <c r="I41" s="460">
        <f ca="1">IF(LEN('2'!B47)&gt;0,'2'!L47,"")</f>
        <v>0</v>
      </c>
      <c r="J41" s="461"/>
    </row>
    <row r="42" spans="6:10" ht="23.25" customHeight="1" x14ac:dyDescent="0.2">
      <c r="F42" s="245">
        <f>'OSNOVNA PLAČA'!A42</f>
        <v>33</v>
      </c>
      <c r="G42" s="460" t="str">
        <f>+IF(LEN('OSNOVNA PLAČA'!B42)&gt;0,'OSNOVNA PLAČA'!B42,"")</f>
        <v>A33</v>
      </c>
      <c r="H42" s="460"/>
      <c r="I42" s="460">
        <f ca="1">IF(LEN('2'!B48)&gt;0,'2'!L48,"")</f>
        <v>0</v>
      </c>
      <c r="J42" s="461"/>
    </row>
    <row r="43" spans="6:10" ht="23.25" customHeight="1" x14ac:dyDescent="0.2">
      <c r="F43" s="245">
        <f>'OSNOVNA PLAČA'!A43</f>
        <v>34</v>
      </c>
      <c r="G43" s="460" t="str">
        <f>+IF(LEN('OSNOVNA PLAČA'!B43)&gt;0,'OSNOVNA PLAČA'!B43,"")</f>
        <v>A34</v>
      </c>
      <c r="H43" s="460"/>
      <c r="I43" s="460">
        <f ca="1">IF(LEN('2'!B49)&gt;0,'2'!L49,"")</f>
        <v>0</v>
      </c>
      <c r="J43" s="461"/>
    </row>
    <row r="44" spans="6:10" ht="23.25" customHeight="1" x14ac:dyDescent="0.2">
      <c r="F44" s="245">
        <f>'OSNOVNA PLAČA'!A44</f>
        <v>35</v>
      </c>
      <c r="G44" s="460" t="str">
        <f>+IF(LEN('OSNOVNA PLAČA'!B44)&gt;0,'OSNOVNA PLAČA'!B44,"")</f>
        <v>A35</v>
      </c>
      <c r="H44" s="460"/>
      <c r="I44" s="460">
        <f ca="1">IF(LEN('2'!B50)&gt;0,'2'!L50,"")</f>
        <v>0</v>
      </c>
      <c r="J44" s="461"/>
    </row>
    <row r="45" spans="6:10" ht="23.25" customHeight="1" x14ac:dyDescent="0.2">
      <c r="F45" s="245">
        <f>'OSNOVNA PLAČA'!A45</f>
        <v>36</v>
      </c>
      <c r="G45" s="460" t="str">
        <f>+IF(LEN('OSNOVNA PLAČA'!B45)&gt;0,'OSNOVNA PLAČA'!B45,"")</f>
        <v>A36</v>
      </c>
      <c r="H45" s="460"/>
      <c r="I45" s="460">
        <f ca="1">IF(LEN('2'!B51)&gt;0,'2'!L51,"")</f>
        <v>0</v>
      </c>
      <c r="J45" s="461"/>
    </row>
    <row r="46" spans="6:10" ht="23.25" customHeight="1" x14ac:dyDescent="0.2">
      <c r="F46" s="245">
        <f>'OSNOVNA PLAČA'!A46</f>
        <v>37</v>
      </c>
      <c r="G46" s="460" t="str">
        <f>+IF(LEN('OSNOVNA PLAČA'!B46)&gt;0,'OSNOVNA PLAČA'!B46,"")</f>
        <v>A37</v>
      </c>
      <c r="H46" s="460"/>
      <c r="I46" s="460">
        <f ca="1">IF(LEN('2'!B52)&gt;0,'2'!L52,"")</f>
        <v>0</v>
      </c>
      <c r="J46" s="461"/>
    </row>
    <row r="47" spans="6:10" ht="23.25" customHeight="1" x14ac:dyDescent="0.2">
      <c r="F47" s="245">
        <f>'OSNOVNA PLAČA'!A47</f>
        <v>38</v>
      </c>
      <c r="G47" s="460" t="str">
        <f>+IF(LEN('OSNOVNA PLAČA'!B47)&gt;0,'OSNOVNA PLAČA'!B47,"")</f>
        <v>A38</v>
      </c>
      <c r="H47" s="460"/>
      <c r="I47" s="460">
        <f ca="1">IF(LEN('2'!B53)&gt;0,'2'!L53,"")</f>
        <v>0</v>
      </c>
      <c r="J47" s="461"/>
    </row>
    <row r="48" spans="6:10" ht="23.25" customHeight="1" x14ac:dyDescent="0.2">
      <c r="F48" s="245">
        <f>'OSNOVNA PLAČA'!A48</f>
        <v>39</v>
      </c>
      <c r="G48" s="460" t="str">
        <f>+IF(LEN('OSNOVNA PLAČA'!B48)&gt;0,'OSNOVNA PLAČA'!B48,"")</f>
        <v>A39</v>
      </c>
      <c r="H48" s="460"/>
      <c r="I48" s="460">
        <f ca="1">IF(LEN('2'!B54)&gt;0,'2'!L54,"")</f>
        <v>0</v>
      </c>
      <c r="J48" s="461"/>
    </row>
    <row r="49" spans="6:10" ht="23.25" customHeight="1" x14ac:dyDescent="0.2">
      <c r="F49" s="245">
        <f>'OSNOVNA PLAČA'!A49</f>
        <v>40</v>
      </c>
      <c r="G49" s="460" t="str">
        <f>+IF(LEN('OSNOVNA PLAČA'!B49)&gt;0,'OSNOVNA PLAČA'!B49,"")</f>
        <v>A40</v>
      </c>
      <c r="H49" s="460"/>
      <c r="I49" s="460">
        <f ca="1">IF(LEN('2'!B55)&gt;0,'2'!L55,"")</f>
        <v>0</v>
      </c>
      <c r="J49" s="461"/>
    </row>
    <row r="50" spans="6:10" ht="23.25" customHeight="1" x14ac:dyDescent="0.2">
      <c r="F50" s="245">
        <f>'OSNOVNA PLAČA'!A50</f>
        <v>41</v>
      </c>
      <c r="G50" s="460" t="str">
        <f>+IF(LEN('OSNOVNA PLAČA'!B50)&gt;0,'OSNOVNA PLAČA'!B50,"")</f>
        <v>A41</v>
      </c>
      <c r="H50" s="460"/>
      <c r="I50" s="460">
        <f ca="1">IF(LEN('2'!B56)&gt;0,'2'!L56,"")</f>
        <v>0</v>
      </c>
      <c r="J50" s="461"/>
    </row>
    <row r="51" spans="6:10" ht="23.25" customHeight="1" x14ac:dyDescent="0.2">
      <c r="F51" s="245">
        <f>'OSNOVNA PLAČA'!A51</f>
        <v>42</v>
      </c>
      <c r="G51" s="460" t="str">
        <f>+IF(LEN('OSNOVNA PLAČA'!B51)&gt;0,'OSNOVNA PLAČA'!B51,"")</f>
        <v>A42</v>
      </c>
      <c r="H51" s="460"/>
      <c r="I51" s="460">
        <f ca="1">IF(LEN('2'!B57)&gt;0,'2'!L57,"")</f>
        <v>0</v>
      </c>
      <c r="J51" s="461"/>
    </row>
    <row r="52" spans="6:10" ht="23.25" customHeight="1" x14ac:dyDescent="0.2">
      <c r="F52" s="245">
        <f>'OSNOVNA PLAČA'!A52</f>
        <v>43</v>
      </c>
      <c r="G52" s="460" t="str">
        <f>+IF(LEN('OSNOVNA PLAČA'!B52)&gt;0,'OSNOVNA PLAČA'!B52,"")</f>
        <v>A43</v>
      </c>
      <c r="H52" s="460"/>
      <c r="I52" s="460">
        <f ca="1">IF(LEN('2'!B58)&gt;0,'2'!L58,"")</f>
        <v>0</v>
      </c>
      <c r="J52" s="461"/>
    </row>
    <row r="53" spans="6:10" ht="23.25" customHeight="1" x14ac:dyDescent="0.2">
      <c r="F53" s="245">
        <f>'OSNOVNA PLAČA'!A53</f>
        <v>44</v>
      </c>
      <c r="G53" s="460" t="str">
        <f>+IF(LEN('OSNOVNA PLAČA'!B53)&gt;0,'OSNOVNA PLAČA'!B53,"")</f>
        <v>A44</v>
      </c>
      <c r="H53" s="460"/>
      <c r="I53" s="460">
        <f ca="1">IF(LEN('2'!B59)&gt;0,'2'!L59,"")</f>
        <v>0</v>
      </c>
      <c r="J53" s="461"/>
    </row>
    <row r="54" spans="6:10" ht="23.25" customHeight="1" x14ac:dyDescent="0.2">
      <c r="F54" s="245">
        <f>'OSNOVNA PLAČA'!A54</f>
        <v>45</v>
      </c>
      <c r="G54" s="460" t="str">
        <f>+IF(LEN('OSNOVNA PLAČA'!B54)&gt;0,'OSNOVNA PLAČA'!B54,"")</f>
        <v>A45</v>
      </c>
      <c r="H54" s="460"/>
      <c r="I54" s="460">
        <f ca="1">IF(LEN('2'!B60)&gt;0,'2'!L60,"")</f>
        <v>0</v>
      </c>
      <c r="J54" s="461"/>
    </row>
    <row r="55" spans="6:10" ht="23.25" customHeight="1" x14ac:dyDescent="0.2">
      <c r="F55" s="245">
        <f>'OSNOVNA PLAČA'!A55</f>
        <v>46</v>
      </c>
      <c r="G55" s="460" t="str">
        <f>+IF(LEN('OSNOVNA PLAČA'!B55)&gt;0,'OSNOVNA PLAČA'!B55,"")</f>
        <v>A46</v>
      </c>
      <c r="H55" s="460"/>
      <c r="I55" s="460">
        <f ca="1">IF(LEN('2'!B61)&gt;0,'2'!L61,"")</f>
        <v>0</v>
      </c>
      <c r="J55" s="461"/>
    </row>
    <row r="56" spans="6:10" ht="23.25" customHeight="1" x14ac:dyDescent="0.2">
      <c r="F56" s="245">
        <f>'OSNOVNA PLAČA'!A56</f>
        <v>47</v>
      </c>
      <c r="G56" s="460" t="str">
        <f>+IF(LEN('OSNOVNA PLAČA'!B56)&gt;0,'OSNOVNA PLAČA'!B56,"")</f>
        <v>A47</v>
      </c>
      <c r="H56" s="460"/>
      <c r="I56" s="460">
        <f ca="1">IF(LEN('2'!B62)&gt;0,'2'!L62,"")</f>
        <v>0</v>
      </c>
      <c r="J56" s="461"/>
    </row>
    <row r="57" spans="6:10" ht="23.25" customHeight="1" x14ac:dyDescent="0.2">
      <c r="F57" s="245">
        <f>'OSNOVNA PLAČA'!A57</f>
        <v>48</v>
      </c>
      <c r="G57" s="460" t="str">
        <f>+IF(LEN('OSNOVNA PLAČA'!B57)&gt;0,'OSNOVNA PLAČA'!B57,"")</f>
        <v>A48</v>
      </c>
      <c r="H57" s="460"/>
      <c r="I57" s="460">
        <f ca="1">IF(LEN('2'!B63)&gt;0,'2'!L63,"")</f>
        <v>0</v>
      </c>
      <c r="J57" s="461"/>
    </row>
    <row r="58" spans="6:10" ht="23.25" customHeight="1" x14ac:dyDescent="0.2">
      <c r="F58" s="245">
        <f>'OSNOVNA PLAČA'!A58</f>
        <v>49</v>
      </c>
      <c r="G58" s="460" t="str">
        <f>+IF(LEN('OSNOVNA PLAČA'!B58)&gt;0,'OSNOVNA PLAČA'!B58,"")</f>
        <v>A49</v>
      </c>
      <c r="H58" s="460"/>
      <c r="I58" s="460">
        <f ca="1">IF(LEN('2'!B64)&gt;0,'2'!L64,"")</f>
        <v>0</v>
      </c>
      <c r="J58" s="461"/>
    </row>
    <row r="59" spans="6:10" ht="23.25" customHeight="1" thickBot="1" x14ac:dyDescent="0.25">
      <c r="F59" s="277">
        <f>'OSNOVNA PLAČA'!A59</f>
        <v>50</v>
      </c>
      <c r="G59" s="462" t="str">
        <f>+IF(LEN('OSNOVNA PLAČA'!B59)&gt;0,'OSNOVNA PLAČA'!B59,"")</f>
        <v>A50</v>
      </c>
      <c r="H59" s="462"/>
      <c r="I59" s="462">
        <f ca="1">IF(LEN('2'!B65)&gt;0,'2'!L65,"")</f>
        <v>0</v>
      </c>
      <c r="J59" s="463"/>
    </row>
  </sheetData>
  <mergeCells count="102">
    <mergeCell ref="G57:H57"/>
    <mergeCell ref="I57:J57"/>
    <mergeCell ref="G58:H58"/>
    <mergeCell ref="I58:J58"/>
    <mergeCell ref="G59:H59"/>
    <mergeCell ref="I59:J59"/>
    <mergeCell ref="G54:H54"/>
    <mergeCell ref="I54:J54"/>
    <mergeCell ref="G55:H55"/>
    <mergeCell ref="I55:J55"/>
    <mergeCell ref="G56:H56"/>
    <mergeCell ref="I56:J56"/>
    <mergeCell ref="G53:H53"/>
    <mergeCell ref="I53:J53"/>
    <mergeCell ref="G48:H48"/>
    <mergeCell ref="I48:J48"/>
    <mergeCell ref="G49:H49"/>
    <mergeCell ref="I49:J49"/>
    <mergeCell ref="G50:H50"/>
    <mergeCell ref="I50:J50"/>
    <mergeCell ref="G44:H44"/>
    <mergeCell ref="I44:J44"/>
    <mergeCell ref="G45:H45"/>
    <mergeCell ref="I45:J45"/>
    <mergeCell ref="G46:H46"/>
    <mergeCell ref="I46:J46"/>
    <mergeCell ref="G47:H47"/>
    <mergeCell ref="I47:J47"/>
    <mergeCell ref="G51:H51"/>
    <mergeCell ref="I51:J51"/>
    <mergeCell ref="G52:H52"/>
    <mergeCell ref="I52:J52"/>
    <mergeCell ref="G40:H40"/>
    <mergeCell ref="I40:J40"/>
    <mergeCell ref="G41:H41"/>
    <mergeCell ref="I41:J41"/>
    <mergeCell ref="G36:H36"/>
    <mergeCell ref="I36:J36"/>
    <mergeCell ref="G37:H37"/>
    <mergeCell ref="I37:J37"/>
    <mergeCell ref="G38:H38"/>
    <mergeCell ref="I38:J38"/>
    <mergeCell ref="G27:H27"/>
    <mergeCell ref="I27:J27"/>
    <mergeCell ref="G28:H28"/>
    <mergeCell ref="I28:J28"/>
    <mergeCell ref="G29:H29"/>
    <mergeCell ref="I29:J29"/>
    <mergeCell ref="G42:H42"/>
    <mergeCell ref="I42:J42"/>
    <mergeCell ref="G43:H43"/>
    <mergeCell ref="I43:J43"/>
    <mergeCell ref="G33:H33"/>
    <mergeCell ref="I33:J33"/>
    <mergeCell ref="G34:H34"/>
    <mergeCell ref="I34:J34"/>
    <mergeCell ref="G35:H35"/>
    <mergeCell ref="I35:J35"/>
    <mergeCell ref="G30:H30"/>
    <mergeCell ref="I30:J30"/>
    <mergeCell ref="G31:H31"/>
    <mergeCell ref="I31:J31"/>
    <mergeCell ref="G32:H32"/>
    <mergeCell ref="I32:J32"/>
    <mergeCell ref="G39:H39"/>
    <mergeCell ref="I39:J39"/>
    <mergeCell ref="G26:H26"/>
    <mergeCell ref="I26:J26"/>
    <mergeCell ref="G21:H21"/>
    <mergeCell ref="I21:J21"/>
    <mergeCell ref="G22:H22"/>
    <mergeCell ref="I22:J22"/>
    <mergeCell ref="G23:H23"/>
    <mergeCell ref="I23:J23"/>
    <mergeCell ref="G18:H18"/>
    <mergeCell ref="I18:J18"/>
    <mergeCell ref="G19:H19"/>
    <mergeCell ref="I19:J19"/>
    <mergeCell ref="G20:H20"/>
    <mergeCell ref="I20:J20"/>
    <mergeCell ref="G9:H9"/>
    <mergeCell ref="I9:J9"/>
    <mergeCell ref="G10:H10"/>
    <mergeCell ref="I10:J10"/>
    <mergeCell ref="G11:H11"/>
    <mergeCell ref="I11:J11"/>
    <mergeCell ref="G24:H24"/>
    <mergeCell ref="I24:J24"/>
    <mergeCell ref="G25:H25"/>
    <mergeCell ref="I25:J25"/>
    <mergeCell ref="G15:H15"/>
    <mergeCell ref="I15:J15"/>
    <mergeCell ref="G16:H16"/>
    <mergeCell ref="I16:J16"/>
    <mergeCell ref="G17:H17"/>
    <mergeCell ref="I17:J17"/>
    <mergeCell ref="G12:H12"/>
    <mergeCell ref="I12:J12"/>
    <mergeCell ref="G13:H13"/>
    <mergeCell ref="I13:J13"/>
    <mergeCell ref="G14:H14"/>
    <mergeCell ref="I14:J1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61D77-5818-4B4C-B723-D3EC549B43D2}">
  <dimension ref="E1:J59"/>
  <sheetViews>
    <sheetView zoomScale="80" zoomScaleNormal="80" workbookViewId="0"/>
  </sheetViews>
  <sheetFormatPr defaultRowHeight="12.75" x14ac:dyDescent="0.2"/>
  <cols>
    <col min="1" max="4" width="3.140625" customWidth="1"/>
    <col min="5" max="5" width="9.140625" hidden="1" customWidth="1"/>
    <col min="6" max="6" width="18" customWidth="1"/>
    <col min="8" max="8" width="41.140625" customWidth="1"/>
    <col min="9" max="9" width="25.5703125" customWidth="1"/>
    <col min="10" max="10" width="39.140625" customWidth="1"/>
  </cols>
  <sheetData>
    <row r="1" spans="6:10" ht="9.75" customHeight="1" x14ac:dyDescent="0.2"/>
    <row r="2" spans="6:10" ht="9.75" customHeight="1" x14ac:dyDescent="0.2"/>
    <row r="3" spans="6:10" ht="9.75" customHeight="1" x14ac:dyDescent="0.2"/>
    <row r="4" spans="6:10" ht="9.75" customHeight="1" x14ac:dyDescent="0.2"/>
    <row r="5" spans="6:10" ht="9.75" customHeight="1" x14ac:dyDescent="0.2"/>
    <row r="6" spans="6:10" ht="23.25" customHeight="1" x14ac:dyDescent="0.2">
      <c r="G6" s="234" t="s">
        <v>197</v>
      </c>
    </row>
    <row r="8" spans="6:10" ht="23.25" customHeight="1" thickBot="1" x14ac:dyDescent="0.25">
      <c r="G8" s="234" t="str">
        <f>"OBDOBJE: marec " &amp; 'OSNOVNA PLAČA'!D5</f>
        <v>OBDOBJE: marec 2024</v>
      </c>
    </row>
    <row r="9" spans="6:10" ht="23.25" customHeight="1" thickBot="1" x14ac:dyDescent="0.25">
      <c r="F9" s="279" t="s">
        <v>213</v>
      </c>
      <c r="G9" s="456" t="s">
        <v>2</v>
      </c>
      <c r="H9" s="456"/>
      <c r="I9" s="456" t="s">
        <v>198</v>
      </c>
      <c r="J9" s="457"/>
    </row>
    <row r="10" spans="6:10" ht="23.25" customHeight="1" x14ac:dyDescent="0.2">
      <c r="F10" s="278">
        <f>'OSNOVNA PLAČA'!A10</f>
        <v>1</v>
      </c>
      <c r="G10" s="458" t="str">
        <f>+IF(LEN('OSNOVNA PLAČA'!B10)&gt;0,'OSNOVNA PLAČA'!B10,"")</f>
        <v>A1</v>
      </c>
      <c r="H10" s="458"/>
      <c r="I10" s="458">
        <f ca="1">IF(LEN('3'!B16)&gt;0,'3'!L16,"")</f>
        <v>5</v>
      </c>
      <c r="J10" s="459"/>
    </row>
    <row r="11" spans="6:10" ht="23.25" customHeight="1" x14ac:dyDescent="0.2">
      <c r="F11" s="245">
        <f>'OSNOVNA PLAČA'!A11</f>
        <v>2</v>
      </c>
      <c r="G11" s="460" t="str">
        <f>+IF(LEN('OSNOVNA PLAČA'!B11)&gt;0,'OSNOVNA PLAČA'!B11,"")</f>
        <v>A2</v>
      </c>
      <c r="H11" s="460"/>
      <c r="I11" s="460">
        <f ca="1">IF(LEN('3'!B17)&gt;0,'3'!L17,"")</f>
        <v>2</v>
      </c>
      <c r="J11" s="461"/>
    </row>
    <row r="12" spans="6:10" ht="23.25" customHeight="1" x14ac:dyDescent="0.2">
      <c r="F12" s="245">
        <f>'OSNOVNA PLAČA'!A12</f>
        <v>3</v>
      </c>
      <c r="G12" s="460" t="str">
        <f>+IF(LEN('OSNOVNA PLAČA'!B12)&gt;0,'OSNOVNA PLAČA'!B12,"")</f>
        <v>A3</v>
      </c>
      <c r="H12" s="460"/>
      <c r="I12" s="460">
        <f ca="1">IF(LEN('3'!B18)&gt;0,'3'!L18,"")</f>
        <v>0</v>
      </c>
      <c r="J12" s="461"/>
    </row>
    <row r="13" spans="6:10" ht="23.25" customHeight="1" x14ac:dyDescent="0.2">
      <c r="F13" s="245">
        <f>'OSNOVNA PLAČA'!A13</f>
        <v>4</v>
      </c>
      <c r="G13" s="460" t="str">
        <f>+IF(LEN('OSNOVNA PLAČA'!B13)&gt;0,'OSNOVNA PLAČA'!B13,"")</f>
        <v>A4</v>
      </c>
      <c r="H13" s="460"/>
      <c r="I13" s="460">
        <f ca="1">IF(LEN('3'!B19)&gt;0,'3'!L19,"")</f>
        <v>0</v>
      </c>
      <c r="J13" s="461"/>
    </row>
    <row r="14" spans="6:10" ht="23.25" customHeight="1" x14ac:dyDescent="0.2">
      <c r="F14" s="245">
        <f>'OSNOVNA PLAČA'!A14</f>
        <v>5</v>
      </c>
      <c r="G14" s="460" t="str">
        <f>+IF(LEN('OSNOVNA PLAČA'!B14)&gt;0,'OSNOVNA PLAČA'!B14,"")</f>
        <v>A5</v>
      </c>
      <c r="H14" s="460"/>
      <c r="I14" s="460">
        <f ca="1">IF(LEN('3'!B20)&gt;0,'3'!L20,"")</f>
        <v>0</v>
      </c>
      <c r="J14" s="461"/>
    </row>
    <row r="15" spans="6:10" ht="23.25" customHeight="1" x14ac:dyDescent="0.2">
      <c r="F15" s="245">
        <f>'OSNOVNA PLAČA'!A15</f>
        <v>6</v>
      </c>
      <c r="G15" s="460" t="str">
        <f>+IF(LEN('OSNOVNA PLAČA'!B15)&gt;0,'OSNOVNA PLAČA'!B15,"")</f>
        <v>A6</v>
      </c>
      <c r="H15" s="460"/>
      <c r="I15" s="460">
        <f ca="1">IF(LEN('3'!B21)&gt;0,'3'!L21,"")</f>
        <v>0</v>
      </c>
      <c r="J15" s="461"/>
    </row>
    <row r="16" spans="6:10" ht="23.25" customHeight="1" x14ac:dyDescent="0.2">
      <c r="F16" s="245">
        <f>'OSNOVNA PLAČA'!A16</f>
        <v>7</v>
      </c>
      <c r="G16" s="460" t="str">
        <f>+IF(LEN('OSNOVNA PLAČA'!B16)&gt;0,'OSNOVNA PLAČA'!B16,"")</f>
        <v>A7</v>
      </c>
      <c r="H16" s="460"/>
      <c r="I16" s="460">
        <f ca="1">IF(LEN('3'!B22)&gt;0,'3'!L22,"")</f>
        <v>0</v>
      </c>
      <c r="J16" s="461"/>
    </row>
    <row r="17" spans="6:10" ht="23.25" customHeight="1" x14ac:dyDescent="0.2">
      <c r="F17" s="245">
        <f>'OSNOVNA PLAČA'!A17</f>
        <v>8</v>
      </c>
      <c r="G17" s="460" t="str">
        <f>+IF(LEN('OSNOVNA PLAČA'!B17)&gt;0,'OSNOVNA PLAČA'!B17,"")</f>
        <v>A8</v>
      </c>
      <c r="H17" s="460"/>
      <c r="I17" s="460">
        <f ca="1">IF(LEN('3'!B23)&gt;0,'3'!L23,"")</f>
        <v>0</v>
      </c>
      <c r="J17" s="461"/>
    </row>
    <row r="18" spans="6:10" ht="23.25" customHeight="1" x14ac:dyDescent="0.2">
      <c r="F18" s="245">
        <f>'OSNOVNA PLAČA'!A18</f>
        <v>9</v>
      </c>
      <c r="G18" s="460" t="str">
        <f>+IF(LEN('OSNOVNA PLAČA'!B18)&gt;0,'OSNOVNA PLAČA'!B18,"")</f>
        <v>A9</v>
      </c>
      <c r="H18" s="460"/>
      <c r="I18" s="460">
        <f ca="1">IF(LEN('3'!B24)&gt;0,'3'!L24,"")</f>
        <v>0</v>
      </c>
      <c r="J18" s="461"/>
    </row>
    <row r="19" spans="6:10" ht="23.25" customHeight="1" x14ac:dyDescent="0.2">
      <c r="F19" s="245">
        <f>'OSNOVNA PLAČA'!A19</f>
        <v>10</v>
      </c>
      <c r="G19" s="460" t="str">
        <f>+IF(LEN('OSNOVNA PLAČA'!B19)&gt;0,'OSNOVNA PLAČA'!B19,"")</f>
        <v>A10</v>
      </c>
      <c r="H19" s="460"/>
      <c r="I19" s="460">
        <f ca="1">IF(LEN('3'!B25)&gt;0,'3'!L25,"")</f>
        <v>0</v>
      </c>
      <c r="J19" s="461"/>
    </row>
    <row r="20" spans="6:10" ht="23.25" customHeight="1" x14ac:dyDescent="0.2">
      <c r="F20" s="245">
        <f>'OSNOVNA PLAČA'!A20</f>
        <v>11</v>
      </c>
      <c r="G20" s="460" t="str">
        <f>+IF(LEN('OSNOVNA PLAČA'!B20)&gt;0,'OSNOVNA PLAČA'!B20,"")</f>
        <v>A11</v>
      </c>
      <c r="H20" s="460"/>
      <c r="I20" s="460">
        <f ca="1">IF(LEN('3'!B26)&gt;0,'3'!L26,"")</f>
        <v>0</v>
      </c>
      <c r="J20" s="461"/>
    </row>
    <row r="21" spans="6:10" ht="23.25" customHeight="1" x14ac:dyDescent="0.2">
      <c r="F21" s="245">
        <f>'OSNOVNA PLAČA'!A21</f>
        <v>12</v>
      </c>
      <c r="G21" s="460" t="str">
        <f>+IF(LEN('OSNOVNA PLAČA'!B21)&gt;0,'OSNOVNA PLAČA'!B21,"")</f>
        <v>A12</v>
      </c>
      <c r="H21" s="460"/>
      <c r="I21" s="460">
        <f ca="1">IF(LEN('3'!B27)&gt;0,'3'!L27,"")</f>
        <v>0</v>
      </c>
      <c r="J21" s="461"/>
    </row>
    <row r="22" spans="6:10" ht="23.25" customHeight="1" x14ac:dyDescent="0.2">
      <c r="F22" s="245">
        <f>'OSNOVNA PLAČA'!A22</f>
        <v>13</v>
      </c>
      <c r="G22" s="460" t="str">
        <f>+IF(LEN('OSNOVNA PLAČA'!B22)&gt;0,'OSNOVNA PLAČA'!B22,"")</f>
        <v>A13</v>
      </c>
      <c r="H22" s="460"/>
      <c r="I22" s="460">
        <f ca="1">IF(LEN('3'!B28)&gt;0,'3'!L28,"")</f>
        <v>0</v>
      </c>
      <c r="J22" s="461"/>
    </row>
    <row r="23" spans="6:10" ht="23.25" customHeight="1" x14ac:dyDescent="0.2">
      <c r="F23" s="245">
        <f>'OSNOVNA PLAČA'!A23</f>
        <v>14</v>
      </c>
      <c r="G23" s="460" t="str">
        <f>+IF(LEN('OSNOVNA PLAČA'!B23)&gt;0,'OSNOVNA PLAČA'!B23,"")</f>
        <v>A14</v>
      </c>
      <c r="H23" s="460"/>
      <c r="I23" s="460">
        <f ca="1">IF(LEN('3'!B29)&gt;0,'3'!L29,"")</f>
        <v>0</v>
      </c>
      <c r="J23" s="461"/>
    </row>
    <row r="24" spans="6:10" ht="23.25" customHeight="1" x14ac:dyDescent="0.2">
      <c r="F24" s="245">
        <f>'OSNOVNA PLAČA'!A24</f>
        <v>15</v>
      </c>
      <c r="G24" s="460" t="str">
        <f>+IF(LEN('OSNOVNA PLAČA'!B24)&gt;0,'OSNOVNA PLAČA'!B24,"")</f>
        <v>A15</v>
      </c>
      <c r="H24" s="460"/>
      <c r="I24" s="460">
        <f ca="1">IF(LEN('3'!B30)&gt;0,'3'!L30,"")</f>
        <v>0</v>
      </c>
      <c r="J24" s="461"/>
    </row>
    <row r="25" spans="6:10" ht="23.25" customHeight="1" x14ac:dyDescent="0.2">
      <c r="F25" s="245">
        <f>'OSNOVNA PLAČA'!A25</f>
        <v>16</v>
      </c>
      <c r="G25" s="460" t="str">
        <f>+IF(LEN('OSNOVNA PLAČA'!B25)&gt;0,'OSNOVNA PLAČA'!B25,"")</f>
        <v>A16</v>
      </c>
      <c r="H25" s="460"/>
      <c r="I25" s="460">
        <f ca="1">IF(LEN('3'!B31)&gt;0,'3'!L31,"")</f>
        <v>0</v>
      </c>
      <c r="J25" s="461"/>
    </row>
    <row r="26" spans="6:10" ht="23.25" customHeight="1" x14ac:dyDescent="0.2">
      <c r="F26" s="245">
        <f>'OSNOVNA PLAČA'!A26</f>
        <v>17</v>
      </c>
      <c r="G26" s="460" t="str">
        <f>+IF(LEN('OSNOVNA PLAČA'!B26)&gt;0,'OSNOVNA PLAČA'!B26,"")</f>
        <v>A17</v>
      </c>
      <c r="H26" s="460"/>
      <c r="I26" s="460">
        <f ca="1">IF(LEN('3'!B32)&gt;0,'3'!L32,"")</f>
        <v>0</v>
      </c>
      <c r="J26" s="461"/>
    </row>
    <row r="27" spans="6:10" ht="23.25" customHeight="1" x14ac:dyDescent="0.2">
      <c r="F27" s="245">
        <f>'OSNOVNA PLAČA'!A27</f>
        <v>18</v>
      </c>
      <c r="G27" s="460" t="str">
        <f>+IF(LEN('OSNOVNA PLAČA'!B27)&gt;0,'OSNOVNA PLAČA'!B27,"")</f>
        <v>A18</v>
      </c>
      <c r="H27" s="460"/>
      <c r="I27" s="460">
        <f ca="1">IF(LEN('3'!B33)&gt;0,'3'!L33,"")</f>
        <v>0</v>
      </c>
      <c r="J27" s="461"/>
    </row>
    <row r="28" spans="6:10" ht="23.25" customHeight="1" x14ac:dyDescent="0.2">
      <c r="F28" s="245">
        <f>'OSNOVNA PLAČA'!A28</f>
        <v>19</v>
      </c>
      <c r="G28" s="460" t="str">
        <f>+IF(LEN('OSNOVNA PLAČA'!B28)&gt;0,'OSNOVNA PLAČA'!B28,"")</f>
        <v>A19</v>
      </c>
      <c r="H28" s="460"/>
      <c r="I28" s="460">
        <f ca="1">IF(LEN('3'!B34)&gt;0,'3'!L34,"")</f>
        <v>0</v>
      </c>
      <c r="J28" s="461"/>
    </row>
    <row r="29" spans="6:10" ht="23.25" customHeight="1" x14ac:dyDescent="0.2">
      <c r="F29" s="245">
        <f>'OSNOVNA PLAČA'!A29</f>
        <v>20</v>
      </c>
      <c r="G29" s="460" t="str">
        <f>+IF(LEN('OSNOVNA PLAČA'!B29)&gt;0,'OSNOVNA PLAČA'!B29,"")</f>
        <v>A20</v>
      </c>
      <c r="H29" s="460"/>
      <c r="I29" s="460">
        <f ca="1">IF(LEN('3'!B35)&gt;0,'3'!L35,"")</f>
        <v>0</v>
      </c>
      <c r="J29" s="461"/>
    </row>
    <row r="30" spans="6:10" ht="23.25" customHeight="1" x14ac:dyDescent="0.2">
      <c r="F30" s="245">
        <f>'OSNOVNA PLAČA'!A30</f>
        <v>21</v>
      </c>
      <c r="G30" s="460" t="str">
        <f>+IF(LEN('OSNOVNA PLAČA'!B30)&gt;0,'OSNOVNA PLAČA'!B30,"")</f>
        <v>A21</v>
      </c>
      <c r="H30" s="460"/>
      <c r="I30" s="460">
        <f ca="1">IF(LEN('3'!B36)&gt;0,'3'!L36,"")</f>
        <v>0</v>
      </c>
      <c r="J30" s="461"/>
    </row>
    <row r="31" spans="6:10" ht="23.25" customHeight="1" x14ac:dyDescent="0.2">
      <c r="F31" s="245">
        <f>'OSNOVNA PLAČA'!A31</f>
        <v>22</v>
      </c>
      <c r="G31" s="460" t="str">
        <f>+IF(LEN('OSNOVNA PLAČA'!B31)&gt;0,'OSNOVNA PLAČA'!B31,"")</f>
        <v>A22</v>
      </c>
      <c r="H31" s="460"/>
      <c r="I31" s="460">
        <f ca="1">IF(LEN('3'!B37)&gt;0,'3'!L37,"")</f>
        <v>0</v>
      </c>
      <c r="J31" s="461"/>
    </row>
    <row r="32" spans="6:10" ht="23.25" customHeight="1" x14ac:dyDescent="0.2">
      <c r="F32" s="245">
        <f>'OSNOVNA PLAČA'!A32</f>
        <v>23</v>
      </c>
      <c r="G32" s="460" t="str">
        <f>+IF(LEN('OSNOVNA PLAČA'!B32)&gt;0,'OSNOVNA PLAČA'!B32,"")</f>
        <v>A23</v>
      </c>
      <c r="H32" s="460"/>
      <c r="I32" s="460">
        <f ca="1">IF(LEN('3'!B38)&gt;0,'3'!L38,"")</f>
        <v>0</v>
      </c>
      <c r="J32" s="461"/>
    </row>
    <row r="33" spans="6:10" ht="23.25" customHeight="1" x14ac:dyDescent="0.2">
      <c r="F33" s="245">
        <f>'OSNOVNA PLAČA'!A33</f>
        <v>24</v>
      </c>
      <c r="G33" s="460" t="str">
        <f>+IF(LEN('OSNOVNA PLAČA'!B33)&gt;0,'OSNOVNA PLAČA'!B33,"")</f>
        <v>A24</v>
      </c>
      <c r="H33" s="460"/>
      <c r="I33" s="460">
        <f ca="1">IF(LEN('3'!B39)&gt;0,'3'!L39,"")</f>
        <v>0</v>
      </c>
      <c r="J33" s="461"/>
    </row>
    <row r="34" spans="6:10" ht="23.25" customHeight="1" x14ac:dyDescent="0.2">
      <c r="F34" s="245">
        <f>'OSNOVNA PLAČA'!A34</f>
        <v>25</v>
      </c>
      <c r="G34" s="460" t="str">
        <f>+IF(LEN('OSNOVNA PLAČA'!B34)&gt;0,'OSNOVNA PLAČA'!B34,"")</f>
        <v>A25</v>
      </c>
      <c r="H34" s="460"/>
      <c r="I34" s="460">
        <f ca="1">IF(LEN('3'!B40)&gt;0,'3'!L40,"")</f>
        <v>0</v>
      </c>
      <c r="J34" s="461"/>
    </row>
    <row r="35" spans="6:10" ht="23.25" customHeight="1" x14ac:dyDescent="0.2">
      <c r="F35" s="245">
        <f>'OSNOVNA PLAČA'!A35</f>
        <v>26</v>
      </c>
      <c r="G35" s="460" t="str">
        <f>+IF(LEN('OSNOVNA PLAČA'!B35)&gt;0,'OSNOVNA PLAČA'!B35,"")</f>
        <v>A26</v>
      </c>
      <c r="H35" s="460"/>
      <c r="I35" s="460">
        <f ca="1">IF(LEN('3'!B41)&gt;0,'3'!L41,"")</f>
        <v>0</v>
      </c>
      <c r="J35" s="461"/>
    </row>
    <row r="36" spans="6:10" ht="23.25" customHeight="1" x14ac:dyDescent="0.2">
      <c r="F36" s="245">
        <f>'OSNOVNA PLAČA'!A36</f>
        <v>27</v>
      </c>
      <c r="G36" s="460" t="str">
        <f>+IF(LEN('OSNOVNA PLAČA'!B36)&gt;0,'OSNOVNA PLAČA'!B36,"")</f>
        <v>A27</v>
      </c>
      <c r="H36" s="460"/>
      <c r="I36" s="460">
        <f ca="1">IF(LEN('3'!B42)&gt;0,'3'!L42,"")</f>
        <v>0</v>
      </c>
      <c r="J36" s="461"/>
    </row>
    <row r="37" spans="6:10" ht="23.25" customHeight="1" x14ac:dyDescent="0.2">
      <c r="F37" s="245">
        <f>'OSNOVNA PLAČA'!A37</f>
        <v>28</v>
      </c>
      <c r="G37" s="460" t="str">
        <f>+IF(LEN('OSNOVNA PLAČA'!B37)&gt;0,'OSNOVNA PLAČA'!B37,"")</f>
        <v>A28</v>
      </c>
      <c r="H37" s="460"/>
      <c r="I37" s="460">
        <f ca="1">IF(LEN('3'!B43)&gt;0,'3'!L43,"")</f>
        <v>0</v>
      </c>
      <c r="J37" s="461"/>
    </row>
    <row r="38" spans="6:10" ht="23.25" customHeight="1" x14ac:dyDescent="0.2">
      <c r="F38" s="245">
        <f>'OSNOVNA PLAČA'!A38</f>
        <v>29</v>
      </c>
      <c r="G38" s="460" t="str">
        <f>+IF(LEN('OSNOVNA PLAČA'!B38)&gt;0,'OSNOVNA PLAČA'!B38,"")</f>
        <v>A29</v>
      </c>
      <c r="H38" s="460"/>
      <c r="I38" s="460">
        <f ca="1">IF(LEN('3'!B44)&gt;0,'3'!L44,"")</f>
        <v>0</v>
      </c>
      <c r="J38" s="461"/>
    </row>
    <row r="39" spans="6:10" ht="23.25" customHeight="1" x14ac:dyDescent="0.2">
      <c r="F39" s="245">
        <f>'OSNOVNA PLAČA'!A39</f>
        <v>30</v>
      </c>
      <c r="G39" s="460" t="str">
        <f>+IF(LEN('OSNOVNA PLAČA'!B39)&gt;0,'OSNOVNA PLAČA'!B39,"")</f>
        <v>A30</v>
      </c>
      <c r="H39" s="460"/>
      <c r="I39" s="460">
        <f ca="1">IF(LEN('3'!B45)&gt;0,'3'!L45,"")</f>
        <v>0</v>
      </c>
      <c r="J39" s="461"/>
    </row>
    <row r="40" spans="6:10" ht="23.25" customHeight="1" x14ac:dyDescent="0.2">
      <c r="F40" s="245">
        <f>'OSNOVNA PLAČA'!A40</f>
        <v>31</v>
      </c>
      <c r="G40" s="460" t="str">
        <f>+IF(LEN('OSNOVNA PLAČA'!B40)&gt;0,'OSNOVNA PLAČA'!B40,"")</f>
        <v>A31</v>
      </c>
      <c r="H40" s="460"/>
      <c r="I40" s="460">
        <f ca="1">IF(LEN('3'!B46)&gt;0,'3'!L46,"")</f>
        <v>0</v>
      </c>
      <c r="J40" s="461"/>
    </row>
    <row r="41" spans="6:10" ht="23.25" customHeight="1" x14ac:dyDescent="0.2">
      <c r="F41" s="245">
        <f>'OSNOVNA PLAČA'!A41</f>
        <v>32</v>
      </c>
      <c r="G41" s="460" t="str">
        <f>+IF(LEN('OSNOVNA PLAČA'!B41)&gt;0,'OSNOVNA PLAČA'!B41,"")</f>
        <v>A32</v>
      </c>
      <c r="H41" s="460"/>
      <c r="I41" s="460">
        <f ca="1">IF(LEN('3'!B47)&gt;0,'3'!L47,"")</f>
        <v>0</v>
      </c>
      <c r="J41" s="461"/>
    </row>
    <row r="42" spans="6:10" ht="23.25" customHeight="1" x14ac:dyDescent="0.2">
      <c r="F42" s="245">
        <f>'OSNOVNA PLAČA'!A42</f>
        <v>33</v>
      </c>
      <c r="G42" s="460" t="str">
        <f>+IF(LEN('OSNOVNA PLAČA'!B42)&gt;0,'OSNOVNA PLAČA'!B42,"")</f>
        <v>A33</v>
      </c>
      <c r="H42" s="460"/>
      <c r="I42" s="460">
        <f ca="1">IF(LEN('3'!B48)&gt;0,'3'!L48,"")</f>
        <v>0</v>
      </c>
      <c r="J42" s="461"/>
    </row>
    <row r="43" spans="6:10" ht="23.25" customHeight="1" x14ac:dyDescent="0.2">
      <c r="F43" s="245">
        <f>'OSNOVNA PLAČA'!A43</f>
        <v>34</v>
      </c>
      <c r="G43" s="460" t="str">
        <f>+IF(LEN('OSNOVNA PLAČA'!B43)&gt;0,'OSNOVNA PLAČA'!B43,"")</f>
        <v>A34</v>
      </c>
      <c r="H43" s="460"/>
      <c r="I43" s="460">
        <f ca="1">IF(LEN('3'!B49)&gt;0,'3'!L49,"")</f>
        <v>0</v>
      </c>
      <c r="J43" s="461"/>
    </row>
    <row r="44" spans="6:10" ht="23.25" customHeight="1" x14ac:dyDescent="0.2">
      <c r="F44" s="245">
        <f>'OSNOVNA PLAČA'!A44</f>
        <v>35</v>
      </c>
      <c r="G44" s="460" t="str">
        <f>+IF(LEN('OSNOVNA PLAČA'!B44)&gt;0,'OSNOVNA PLAČA'!B44,"")</f>
        <v>A35</v>
      </c>
      <c r="H44" s="460"/>
      <c r="I44" s="460">
        <f ca="1">IF(LEN('3'!B50)&gt;0,'3'!L50,"")</f>
        <v>0</v>
      </c>
      <c r="J44" s="461"/>
    </row>
    <row r="45" spans="6:10" ht="23.25" customHeight="1" x14ac:dyDescent="0.2">
      <c r="F45" s="245">
        <f>'OSNOVNA PLAČA'!A45</f>
        <v>36</v>
      </c>
      <c r="G45" s="460" t="str">
        <f>+IF(LEN('OSNOVNA PLAČA'!B45)&gt;0,'OSNOVNA PLAČA'!B45,"")</f>
        <v>A36</v>
      </c>
      <c r="H45" s="460"/>
      <c r="I45" s="460">
        <f ca="1">IF(LEN('3'!B51)&gt;0,'3'!L51,"")</f>
        <v>0</v>
      </c>
      <c r="J45" s="461"/>
    </row>
    <row r="46" spans="6:10" ht="23.25" customHeight="1" x14ac:dyDescent="0.2">
      <c r="F46" s="245">
        <f>'OSNOVNA PLAČA'!A46</f>
        <v>37</v>
      </c>
      <c r="G46" s="460" t="str">
        <f>+IF(LEN('OSNOVNA PLAČA'!B46)&gt;0,'OSNOVNA PLAČA'!B46,"")</f>
        <v>A37</v>
      </c>
      <c r="H46" s="460"/>
      <c r="I46" s="460">
        <f ca="1">IF(LEN('3'!B52)&gt;0,'3'!L52,"")</f>
        <v>0</v>
      </c>
      <c r="J46" s="461"/>
    </row>
    <row r="47" spans="6:10" ht="23.25" customHeight="1" x14ac:dyDescent="0.2">
      <c r="F47" s="245">
        <f>'OSNOVNA PLAČA'!A47</f>
        <v>38</v>
      </c>
      <c r="G47" s="460" t="str">
        <f>+IF(LEN('OSNOVNA PLAČA'!B47)&gt;0,'OSNOVNA PLAČA'!B47,"")</f>
        <v>A38</v>
      </c>
      <c r="H47" s="460"/>
      <c r="I47" s="460">
        <f ca="1">IF(LEN('3'!B53)&gt;0,'3'!L53,"")</f>
        <v>0</v>
      </c>
      <c r="J47" s="461"/>
    </row>
    <row r="48" spans="6:10" ht="23.25" customHeight="1" x14ac:dyDescent="0.2">
      <c r="F48" s="245">
        <f>'OSNOVNA PLAČA'!A48</f>
        <v>39</v>
      </c>
      <c r="G48" s="460" t="str">
        <f>+IF(LEN('OSNOVNA PLAČA'!B48)&gt;0,'OSNOVNA PLAČA'!B48,"")</f>
        <v>A39</v>
      </c>
      <c r="H48" s="460"/>
      <c r="I48" s="460">
        <f ca="1">IF(LEN('3'!B54)&gt;0,'3'!L54,"")</f>
        <v>0</v>
      </c>
      <c r="J48" s="461"/>
    </row>
    <row r="49" spans="6:10" ht="23.25" customHeight="1" x14ac:dyDescent="0.2">
      <c r="F49" s="245">
        <f>'OSNOVNA PLAČA'!A49</f>
        <v>40</v>
      </c>
      <c r="G49" s="460" t="str">
        <f>+IF(LEN('OSNOVNA PLAČA'!B49)&gt;0,'OSNOVNA PLAČA'!B49,"")</f>
        <v>A40</v>
      </c>
      <c r="H49" s="460"/>
      <c r="I49" s="460">
        <f ca="1">IF(LEN('3'!B55)&gt;0,'3'!L55,"")</f>
        <v>0</v>
      </c>
      <c r="J49" s="461"/>
    </row>
    <row r="50" spans="6:10" ht="23.25" customHeight="1" x14ac:dyDescent="0.2">
      <c r="F50" s="245">
        <f>'OSNOVNA PLAČA'!A50</f>
        <v>41</v>
      </c>
      <c r="G50" s="460" t="str">
        <f>+IF(LEN('OSNOVNA PLAČA'!B50)&gt;0,'OSNOVNA PLAČA'!B50,"")</f>
        <v>A41</v>
      </c>
      <c r="H50" s="460"/>
      <c r="I50" s="460">
        <f ca="1">IF(LEN('3'!B56)&gt;0,'3'!L56,"")</f>
        <v>0</v>
      </c>
      <c r="J50" s="461"/>
    </row>
    <row r="51" spans="6:10" ht="23.25" customHeight="1" x14ac:dyDescent="0.2">
      <c r="F51" s="245">
        <f>'OSNOVNA PLAČA'!A51</f>
        <v>42</v>
      </c>
      <c r="G51" s="460" t="str">
        <f>+IF(LEN('OSNOVNA PLAČA'!B51)&gt;0,'OSNOVNA PLAČA'!B51,"")</f>
        <v>A42</v>
      </c>
      <c r="H51" s="460"/>
      <c r="I51" s="460">
        <f ca="1">IF(LEN('3'!B57)&gt;0,'3'!L57,"")</f>
        <v>0</v>
      </c>
      <c r="J51" s="461"/>
    </row>
    <row r="52" spans="6:10" ht="23.25" customHeight="1" x14ac:dyDescent="0.2">
      <c r="F52" s="245">
        <f>'OSNOVNA PLAČA'!A52</f>
        <v>43</v>
      </c>
      <c r="G52" s="460" t="str">
        <f>+IF(LEN('OSNOVNA PLAČA'!B52)&gt;0,'OSNOVNA PLAČA'!B52,"")</f>
        <v>A43</v>
      </c>
      <c r="H52" s="460"/>
      <c r="I52" s="460">
        <f ca="1">IF(LEN('3'!B58)&gt;0,'3'!L58,"")</f>
        <v>0</v>
      </c>
      <c r="J52" s="461"/>
    </row>
    <row r="53" spans="6:10" ht="23.25" customHeight="1" x14ac:dyDescent="0.2">
      <c r="F53" s="245">
        <f>'OSNOVNA PLAČA'!A53</f>
        <v>44</v>
      </c>
      <c r="G53" s="460" t="str">
        <f>+IF(LEN('OSNOVNA PLAČA'!B53)&gt;0,'OSNOVNA PLAČA'!B53,"")</f>
        <v>A44</v>
      </c>
      <c r="H53" s="460"/>
      <c r="I53" s="460">
        <f ca="1">IF(LEN('3'!B59)&gt;0,'3'!L59,"")</f>
        <v>0</v>
      </c>
      <c r="J53" s="461"/>
    </row>
    <row r="54" spans="6:10" ht="23.25" customHeight="1" x14ac:dyDescent="0.2">
      <c r="F54" s="245">
        <f>'OSNOVNA PLAČA'!A54</f>
        <v>45</v>
      </c>
      <c r="G54" s="460" t="str">
        <f>+IF(LEN('OSNOVNA PLAČA'!B54)&gt;0,'OSNOVNA PLAČA'!B54,"")</f>
        <v>A45</v>
      </c>
      <c r="H54" s="460"/>
      <c r="I54" s="460">
        <f ca="1">IF(LEN('3'!B60)&gt;0,'3'!L60,"")</f>
        <v>0</v>
      </c>
      <c r="J54" s="461"/>
    </row>
    <row r="55" spans="6:10" ht="23.25" customHeight="1" x14ac:dyDescent="0.2">
      <c r="F55" s="245">
        <f>'OSNOVNA PLAČA'!A55</f>
        <v>46</v>
      </c>
      <c r="G55" s="460" t="str">
        <f>+IF(LEN('OSNOVNA PLAČA'!B55)&gt;0,'OSNOVNA PLAČA'!B55,"")</f>
        <v>A46</v>
      </c>
      <c r="H55" s="460"/>
      <c r="I55" s="460">
        <f ca="1">IF(LEN('3'!B61)&gt;0,'3'!L61,"")</f>
        <v>0</v>
      </c>
      <c r="J55" s="461"/>
    </row>
    <row r="56" spans="6:10" ht="23.25" customHeight="1" x14ac:dyDescent="0.2">
      <c r="F56" s="245">
        <f>'OSNOVNA PLAČA'!A56</f>
        <v>47</v>
      </c>
      <c r="G56" s="460" t="str">
        <f>+IF(LEN('OSNOVNA PLAČA'!B56)&gt;0,'OSNOVNA PLAČA'!B56,"")</f>
        <v>A47</v>
      </c>
      <c r="H56" s="460"/>
      <c r="I56" s="460">
        <f ca="1">IF(LEN('3'!B62)&gt;0,'3'!L62,"")</f>
        <v>0</v>
      </c>
      <c r="J56" s="461"/>
    </row>
    <row r="57" spans="6:10" ht="23.25" customHeight="1" x14ac:dyDescent="0.2">
      <c r="F57" s="245">
        <f>'OSNOVNA PLAČA'!A57</f>
        <v>48</v>
      </c>
      <c r="G57" s="460" t="str">
        <f>+IF(LEN('OSNOVNA PLAČA'!B57)&gt;0,'OSNOVNA PLAČA'!B57,"")</f>
        <v>A48</v>
      </c>
      <c r="H57" s="460"/>
      <c r="I57" s="460">
        <f ca="1">IF(LEN('3'!B63)&gt;0,'3'!L63,"")</f>
        <v>0</v>
      </c>
      <c r="J57" s="461"/>
    </row>
    <row r="58" spans="6:10" ht="23.25" customHeight="1" x14ac:dyDescent="0.2">
      <c r="F58" s="245">
        <f>'OSNOVNA PLAČA'!A58</f>
        <v>49</v>
      </c>
      <c r="G58" s="460" t="str">
        <f>+IF(LEN('OSNOVNA PLAČA'!B58)&gt;0,'OSNOVNA PLAČA'!B58,"")</f>
        <v>A49</v>
      </c>
      <c r="H58" s="460"/>
      <c r="I58" s="460">
        <f ca="1">IF(LEN('3'!B64)&gt;0,'3'!L64,"")</f>
        <v>0</v>
      </c>
      <c r="J58" s="461"/>
    </row>
    <row r="59" spans="6:10" ht="23.25" customHeight="1" thickBot="1" x14ac:dyDescent="0.25">
      <c r="F59" s="277">
        <f>'OSNOVNA PLAČA'!A59</f>
        <v>50</v>
      </c>
      <c r="G59" s="462" t="str">
        <f>+IF(LEN('OSNOVNA PLAČA'!B59)&gt;0,'OSNOVNA PLAČA'!B59,"")</f>
        <v>A50</v>
      </c>
      <c r="H59" s="462"/>
      <c r="I59" s="462">
        <f ca="1">IF(LEN('3'!B65)&gt;0,'3'!L65,"")</f>
        <v>0</v>
      </c>
      <c r="J59" s="463"/>
    </row>
  </sheetData>
  <mergeCells count="102">
    <mergeCell ref="G57:H57"/>
    <mergeCell ref="I57:J57"/>
    <mergeCell ref="G58:H58"/>
    <mergeCell ref="I58:J58"/>
    <mergeCell ref="G59:H59"/>
    <mergeCell ref="I59:J59"/>
    <mergeCell ref="G54:H54"/>
    <mergeCell ref="I54:J54"/>
    <mergeCell ref="G55:H55"/>
    <mergeCell ref="I55:J55"/>
    <mergeCell ref="G56:H56"/>
    <mergeCell ref="I56:J56"/>
    <mergeCell ref="G53:H53"/>
    <mergeCell ref="I53:J53"/>
    <mergeCell ref="G48:H48"/>
    <mergeCell ref="I48:J48"/>
    <mergeCell ref="G49:H49"/>
    <mergeCell ref="I49:J49"/>
    <mergeCell ref="G50:H50"/>
    <mergeCell ref="I50:J50"/>
    <mergeCell ref="G44:H44"/>
    <mergeCell ref="I44:J44"/>
    <mergeCell ref="G45:H45"/>
    <mergeCell ref="I45:J45"/>
    <mergeCell ref="G46:H46"/>
    <mergeCell ref="I46:J46"/>
    <mergeCell ref="G47:H47"/>
    <mergeCell ref="I47:J47"/>
    <mergeCell ref="G51:H51"/>
    <mergeCell ref="I51:J51"/>
    <mergeCell ref="G52:H52"/>
    <mergeCell ref="I52:J52"/>
    <mergeCell ref="G40:H40"/>
    <mergeCell ref="I40:J40"/>
    <mergeCell ref="G41:H41"/>
    <mergeCell ref="I41:J41"/>
    <mergeCell ref="G36:H36"/>
    <mergeCell ref="I36:J36"/>
    <mergeCell ref="G37:H37"/>
    <mergeCell ref="I37:J37"/>
    <mergeCell ref="G38:H38"/>
    <mergeCell ref="I38:J38"/>
    <mergeCell ref="G27:H27"/>
    <mergeCell ref="I27:J27"/>
    <mergeCell ref="G28:H28"/>
    <mergeCell ref="I28:J28"/>
    <mergeCell ref="G29:H29"/>
    <mergeCell ref="I29:J29"/>
    <mergeCell ref="G42:H42"/>
    <mergeCell ref="I42:J42"/>
    <mergeCell ref="G43:H43"/>
    <mergeCell ref="I43:J43"/>
    <mergeCell ref="G33:H33"/>
    <mergeCell ref="I33:J33"/>
    <mergeCell ref="G34:H34"/>
    <mergeCell ref="I34:J34"/>
    <mergeCell ref="G35:H35"/>
    <mergeCell ref="I35:J35"/>
    <mergeCell ref="G30:H30"/>
    <mergeCell ref="I30:J30"/>
    <mergeCell ref="G31:H31"/>
    <mergeCell ref="I31:J31"/>
    <mergeCell ref="G32:H32"/>
    <mergeCell ref="I32:J32"/>
    <mergeCell ref="G39:H39"/>
    <mergeCell ref="I39:J39"/>
    <mergeCell ref="G26:H26"/>
    <mergeCell ref="I26:J26"/>
    <mergeCell ref="G21:H21"/>
    <mergeCell ref="I21:J21"/>
    <mergeCell ref="G22:H22"/>
    <mergeCell ref="I22:J22"/>
    <mergeCell ref="G23:H23"/>
    <mergeCell ref="I23:J23"/>
    <mergeCell ref="G18:H18"/>
    <mergeCell ref="I18:J18"/>
    <mergeCell ref="G19:H19"/>
    <mergeCell ref="I19:J19"/>
    <mergeCell ref="G20:H20"/>
    <mergeCell ref="I20:J20"/>
    <mergeCell ref="G9:H9"/>
    <mergeCell ref="I9:J9"/>
    <mergeCell ref="G10:H10"/>
    <mergeCell ref="I10:J10"/>
    <mergeCell ref="G11:H11"/>
    <mergeCell ref="I11:J11"/>
    <mergeCell ref="G24:H24"/>
    <mergeCell ref="I24:J24"/>
    <mergeCell ref="G25:H25"/>
    <mergeCell ref="I25:J25"/>
    <mergeCell ref="G15:H15"/>
    <mergeCell ref="I15:J15"/>
    <mergeCell ref="G16:H16"/>
    <mergeCell ref="I16:J16"/>
    <mergeCell ref="G17:H17"/>
    <mergeCell ref="I17:J17"/>
    <mergeCell ref="G12:H12"/>
    <mergeCell ref="I12:J12"/>
    <mergeCell ref="G13:H13"/>
    <mergeCell ref="I13:J13"/>
    <mergeCell ref="G14:H14"/>
    <mergeCell ref="I14:J1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D9087-DA74-4C30-84F0-27558AA932D2}">
  <dimension ref="E1:J59"/>
  <sheetViews>
    <sheetView zoomScale="80" zoomScaleNormal="80" workbookViewId="0"/>
  </sheetViews>
  <sheetFormatPr defaultRowHeight="12.75" x14ac:dyDescent="0.2"/>
  <cols>
    <col min="1" max="4" width="3.140625" customWidth="1"/>
    <col min="5" max="5" width="9.140625" hidden="1" customWidth="1"/>
    <col min="6" max="6" width="18" customWidth="1"/>
    <col min="8" max="8" width="41.140625" customWidth="1"/>
    <col min="9" max="9" width="25.5703125" customWidth="1"/>
    <col min="10" max="10" width="39.140625" customWidth="1"/>
  </cols>
  <sheetData>
    <row r="1" spans="6:10" ht="9.75" customHeight="1" x14ac:dyDescent="0.2"/>
    <row r="2" spans="6:10" ht="9.75" customHeight="1" x14ac:dyDescent="0.2"/>
    <row r="3" spans="6:10" ht="9.75" customHeight="1" x14ac:dyDescent="0.2"/>
    <row r="4" spans="6:10" ht="9.75" customHeight="1" x14ac:dyDescent="0.2"/>
    <row r="5" spans="6:10" ht="9.75" customHeight="1" x14ac:dyDescent="0.2"/>
    <row r="6" spans="6:10" ht="23.25" customHeight="1" x14ac:dyDescent="0.2">
      <c r="G6" s="234" t="s">
        <v>197</v>
      </c>
    </row>
    <row r="8" spans="6:10" ht="23.25" customHeight="1" thickBot="1" x14ac:dyDescent="0.25">
      <c r="G8" s="234" t="str">
        <f>"OBDOBJE: april " &amp; 'OSNOVNA PLAČA'!D5</f>
        <v>OBDOBJE: april 2024</v>
      </c>
    </row>
    <row r="9" spans="6:10" ht="23.25" customHeight="1" thickBot="1" x14ac:dyDescent="0.25">
      <c r="F9" s="279" t="s">
        <v>213</v>
      </c>
      <c r="G9" s="456" t="s">
        <v>2</v>
      </c>
      <c r="H9" s="456"/>
      <c r="I9" s="456" t="s">
        <v>198</v>
      </c>
      <c r="J9" s="457"/>
    </row>
    <row r="10" spans="6:10" ht="23.25" customHeight="1" x14ac:dyDescent="0.2">
      <c r="F10" s="278">
        <f>'OSNOVNA PLAČA'!A10</f>
        <v>1</v>
      </c>
      <c r="G10" s="458" t="str">
        <f>+IF(LEN('OSNOVNA PLAČA'!B10)&gt;0,'OSNOVNA PLAČA'!B10,"")</f>
        <v>A1</v>
      </c>
      <c r="H10" s="458"/>
      <c r="I10" s="458">
        <f ca="1">IF(LEN('4'!B16)&gt;0,'4'!L16,"")</f>
        <v>2</v>
      </c>
      <c r="J10" s="459"/>
    </row>
    <row r="11" spans="6:10" ht="23.25" customHeight="1" x14ac:dyDescent="0.2">
      <c r="F11" s="245">
        <f>'OSNOVNA PLAČA'!A11</f>
        <v>2</v>
      </c>
      <c r="G11" s="460" t="str">
        <f>+IF(LEN('OSNOVNA PLAČA'!B11)&gt;0,'OSNOVNA PLAČA'!B11,"")</f>
        <v>A2</v>
      </c>
      <c r="H11" s="460"/>
      <c r="I11" s="460">
        <f ca="1">IF(LEN('4'!B17)&gt;0,'4'!L17,"")</f>
        <v>5</v>
      </c>
      <c r="J11" s="461"/>
    </row>
    <row r="12" spans="6:10" ht="23.25" customHeight="1" x14ac:dyDescent="0.2">
      <c r="F12" s="245">
        <f>'OSNOVNA PLAČA'!A12</f>
        <v>3</v>
      </c>
      <c r="G12" s="460" t="str">
        <f>+IF(LEN('OSNOVNA PLAČA'!B12)&gt;0,'OSNOVNA PLAČA'!B12,"")</f>
        <v>A3</v>
      </c>
      <c r="H12" s="460"/>
      <c r="I12" s="460">
        <f ca="1">IF(LEN('4'!B18)&gt;0,'4'!L18,"")</f>
        <v>0</v>
      </c>
      <c r="J12" s="461"/>
    </row>
    <row r="13" spans="6:10" ht="23.25" customHeight="1" x14ac:dyDescent="0.2">
      <c r="F13" s="245">
        <f>'OSNOVNA PLAČA'!A13</f>
        <v>4</v>
      </c>
      <c r="G13" s="460" t="str">
        <f>+IF(LEN('OSNOVNA PLAČA'!B13)&gt;0,'OSNOVNA PLAČA'!B13,"")</f>
        <v>A4</v>
      </c>
      <c r="H13" s="460"/>
      <c r="I13" s="460">
        <f ca="1">IF(LEN('4'!B19)&gt;0,'4'!L19,"")</f>
        <v>0</v>
      </c>
      <c r="J13" s="461"/>
    </row>
    <row r="14" spans="6:10" ht="23.25" customHeight="1" x14ac:dyDescent="0.2">
      <c r="F14" s="245">
        <f>'OSNOVNA PLAČA'!A14</f>
        <v>5</v>
      </c>
      <c r="G14" s="460" t="str">
        <f>+IF(LEN('OSNOVNA PLAČA'!B14)&gt;0,'OSNOVNA PLAČA'!B14,"")</f>
        <v>A5</v>
      </c>
      <c r="H14" s="460"/>
      <c r="I14" s="460">
        <f ca="1">IF(LEN('4'!B20)&gt;0,'4'!L20,"")</f>
        <v>0</v>
      </c>
      <c r="J14" s="461"/>
    </row>
    <row r="15" spans="6:10" ht="23.25" customHeight="1" x14ac:dyDescent="0.2">
      <c r="F15" s="245">
        <f>'OSNOVNA PLAČA'!A15</f>
        <v>6</v>
      </c>
      <c r="G15" s="460" t="str">
        <f>+IF(LEN('OSNOVNA PLAČA'!B15)&gt;0,'OSNOVNA PLAČA'!B15,"")</f>
        <v>A6</v>
      </c>
      <c r="H15" s="460"/>
      <c r="I15" s="460">
        <f ca="1">IF(LEN('4'!B21)&gt;0,'4'!L21,"")</f>
        <v>0</v>
      </c>
      <c r="J15" s="461"/>
    </row>
    <row r="16" spans="6:10" ht="23.25" customHeight="1" x14ac:dyDescent="0.2">
      <c r="F16" s="245">
        <f>'OSNOVNA PLAČA'!A16</f>
        <v>7</v>
      </c>
      <c r="G16" s="460" t="str">
        <f>+IF(LEN('OSNOVNA PLAČA'!B16)&gt;0,'OSNOVNA PLAČA'!B16,"")</f>
        <v>A7</v>
      </c>
      <c r="H16" s="460"/>
      <c r="I16" s="460">
        <f ca="1">IF(LEN('4'!B22)&gt;0,'4'!L22,"")</f>
        <v>0</v>
      </c>
      <c r="J16" s="461"/>
    </row>
    <row r="17" spans="6:10" ht="23.25" customHeight="1" x14ac:dyDescent="0.2">
      <c r="F17" s="245">
        <f>'OSNOVNA PLAČA'!A17</f>
        <v>8</v>
      </c>
      <c r="G17" s="460" t="str">
        <f>+IF(LEN('OSNOVNA PLAČA'!B17)&gt;0,'OSNOVNA PLAČA'!B17,"")</f>
        <v>A8</v>
      </c>
      <c r="H17" s="460"/>
      <c r="I17" s="460">
        <f ca="1">IF(LEN('4'!B23)&gt;0,'4'!L23,"")</f>
        <v>0</v>
      </c>
      <c r="J17" s="461"/>
    </row>
    <row r="18" spans="6:10" ht="23.25" customHeight="1" x14ac:dyDescent="0.2">
      <c r="F18" s="245">
        <f>'OSNOVNA PLAČA'!A18</f>
        <v>9</v>
      </c>
      <c r="G18" s="460" t="str">
        <f>+IF(LEN('OSNOVNA PLAČA'!B18)&gt;0,'OSNOVNA PLAČA'!B18,"")</f>
        <v>A9</v>
      </c>
      <c r="H18" s="460"/>
      <c r="I18" s="460">
        <f ca="1">IF(LEN('4'!B24)&gt;0,'4'!L24,"")</f>
        <v>0</v>
      </c>
      <c r="J18" s="461"/>
    </row>
    <row r="19" spans="6:10" ht="23.25" customHeight="1" x14ac:dyDescent="0.2">
      <c r="F19" s="245">
        <f>'OSNOVNA PLAČA'!A19</f>
        <v>10</v>
      </c>
      <c r="G19" s="460" t="str">
        <f>+IF(LEN('OSNOVNA PLAČA'!B19)&gt;0,'OSNOVNA PLAČA'!B19,"")</f>
        <v>A10</v>
      </c>
      <c r="H19" s="460"/>
      <c r="I19" s="460">
        <f ca="1">IF(LEN('4'!B25)&gt;0,'4'!L25,"")</f>
        <v>0</v>
      </c>
      <c r="J19" s="461"/>
    </row>
    <row r="20" spans="6:10" ht="23.25" customHeight="1" x14ac:dyDescent="0.2">
      <c r="F20" s="245">
        <f>'OSNOVNA PLAČA'!A20</f>
        <v>11</v>
      </c>
      <c r="G20" s="460" t="str">
        <f>+IF(LEN('OSNOVNA PLAČA'!B20)&gt;0,'OSNOVNA PLAČA'!B20,"")</f>
        <v>A11</v>
      </c>
      <c r="H20" s="460"/>
      <c r="I20" s="460">
        <f ca="1">IF(LEN('4'!B26)&gt;0,'4'!L26,"")</f>
        <v>0</v>
      </c>
      <c r="J20" s="461"/>
    </row>
    <row r="21" spans="6:10" ht="23.25" customHeight="1" x14ac:dyDescent="0.2">
      <c r="F21" s="245">
        <f>'OSNOVNA PLAČA'!A21</f>
        <v>12</v>
      </c>
      <c r="G21" s="460" t="str">
        <f>+IF(LEN('OSNOVNA PLAČA'!B21)&gt;0,'OSNOVNA PLAČA'!B21,"")</f>
        <v>A12</v>
      </c>
      <c r="H21" s="460"/>
      <c r="I21" s="460">
        <f ca="1">IF(LEN('4'!B27)&gt;0,'4'!L27,"")</f>
        <v>0</v>
      </c>
      <c r="J21" s="461"/>
    </row>
    <row r="22" spans="6:10" ht="23.25" customHeight="1" x14ac:dyDescent="0.2">
      <c r="F22" s="245">
        <f>'OSNOVNA PLAČA'!A22</f>
        <v>13</v>
      </c>
      <c r="G22" s="460" t="str">
        <f>+IF(LEN('OSNOVNA PLAČA'!B22)&gt;0,'OSNOVNA PLAČA'!B22,"")</f>
        <v>A13</v>
      </c>
      <c r="H22" s="460"/>
      <c r="I22" s="460">
        <f ca="1">IF(LEN('4'!B28)&gt;0,'4'!L28,"")</f>
        <v>0</v>
      </c>
      <c r="J22" s="461"/>
    </row>
    <row r="23" spans="6:10" ht="23.25" customHeight="1" x14ac:dyDescent="0.2">
      <c r="F23" s="245">
        <f>'OSNOVNA PLAČA'!A23</f>
        <v>14</v>
      </c>
      <c r="G23" s="460" t="str">
        <f>+IF(LEN('OSNOVNA PLAČA'!B23)&gt;0,'OSNOVNA PLAČA'!B23,"")</f>
        <v>A14</v>
      </c>
      <c r="H23" s="460"/>
      <c r="I23" s="460">
        <f ca="1">IF(LEN('4'!B29)&gt;0,'4'!L29,"")</f>
        <v>0</v>
      </c>
      <c r="J23" s="461"/>
    </row>
    <row r="24" spans="6:10" ht="23.25" customHeight="1" x14ac:dyDescent="0.2">
      <c r="F24" s="245">
        <f>'OSNOVNA PLAČA'!A24</f>
        <v>15</v>
      </c>
      <c r="G24" s="460" t="str">
        <f>+IF(LEN('OSNOVNA PLAČA'!B24)&gt;0,'OSNOVNA PLAČA'!B24,"")</f>
        <v>A15</v>
      </c>
      <c r="H24" s="460"/>
      <c r="I24" s="460">
        <f ca="1">IF(LEN('4'!B30)&gt;0,'4'!L30,"")</f>
        <v>0</v>
      </c>
      <c r="J24" s="461"/>
    </row>
    <row r="25" spans="6:10" ht="23.25" customHeight="1" x14ac:dyDescent="0.2">
      <c r="F25" s="245">
        <f>'OSNOVNA PLAČA'!A25</f>
        <v>16</v>
      </c>
      <c r="G25" s="460" t="str">
        <f>+IF(LEN('OSNOVNA PLAČA'!B25)&gt;0,'OSNOVNA PLAČA'!B25,"")</f>
        <v>A16</v>
      </c>
      <c r="H25" s="460"/>
      <c r="I25" s="460">
        <f ca="1">IF(LEN('4'!B31)&gt;0,'4'!L31,"")</f>
        <v>0</v>
      </c>
      <c r="J25" s="461"/>
    </row>
    <row r="26" spans="6:10" ht="23.25" customHeight="1" x14ac:dyDescent="0.2">
      <c r="F26" s="245">
        <f>'OSNOVNA PLAČA'!A26</f>
        <v>17</v>
      </c>
      <c r="G26" s="460" t="str">
        <f>+IF(LEN('OSNOVNA PLAČA'!B26)&gt;0,'OSNOVNA PLAČA'!B26,"")</f>
        <v>A17</v>
      </c>
      <c r="H26" s="460"/>
      <c r="I26" s="460">
        <f ca="1">IF(LEN('4'!B32)&gt;0,'4'!L32,"")</f>
        <v>0</v>
      </c>
      <c r="J26" s="461"/>
    </row>
    <row r="27" spans="6:10" ht="23.25" customHeight="1" x14ac:dyDescent="0.2">
      <c r="F27" s="245">
        <f>'OSNOVNA PLAČA'!A27</f>
        <v>18</v>
      </c>
      <c r="G27" s="460" t="str">
        <f>+IF(LEN('OSNOVNA PLAČA'!B27)&gt;0,'OSNOVNA PLAČA'!B27,"")</f>
        <v>A18</v>
      </c>
      <c r="H27" s="460"/>
      <c r="I27" s="460">
        <f ca="1">IF(LEN('4'!B33)&gt;0,'4'!L33,"")</f>
        <v>0</v>
      </c>
      <c r="J27" s="461"/>
    </row>
    <row r="28" spans="6:10" ht="23.25" customHeight="1" x14ac:dyDescent="0.2">
      <c r="F28" s="245">
        <f>'OSNOVNA PLAČA'!A28</f>
        <v>19</v>
      </c>
      <c r="G28" s="460" t="str">
        <f>+IF(LEN('OSNOVNA PLAČA'!B28)&gt;0,'OSNOVNA PLAČA'!B28,"")</f>
        <v>A19</v>
      </c>
      <c r="H28" s="460"/>
      <c r="I28" s="460">
        <f ca="1">IF(LEN('4'!B34)&gt;0,'4'!L34,"")</f>
        <v>0</v>
      </c>
      <c r="J28" s="461"/>
    </row>
    <row r="29" spans="6:10" ht="23.25" customHeight="1" x14ac:dyDescent="0.2">
      <c r="F29" s="245">
        <f>'OSNOVNA PLAČA'!A29</f>
        <v>20</v>
      </c>
      <c r="G29" s="460" t="str">
        <f>+IF(LEN('OSNOVNA PLAČA'!B29)&gt;0,'OSNOVNA PLAČA'!B29,"")</f>
        <v>A20</v>
      </c>
      <c r="H29" s="460"/>
      <c r="I29" s="460">
        <f ca="1">IF(LEN('4'!B35)&gt;0,'4'!L35,"")</f>
        <v>0</v>
      </c>
      <c r="J29" s="461"/>
    </row>
    <row r="30" spans="6:10" ht="23.25" customHeight="1" x14ac:dyDescent="0.2">
      <c r="F30" s="245">
        <f>'OSNOVNA PLAČA'!A30</f>
        <v>21</v>
      </c>
      <c r="G30" s="460" t="str">
        <f>+IF(LEN('OSNOVNA PLAČA'!B30)&gt;0,'OSNOVNA PLAČA'!B30,"")</f>
        <v>A21</v>
      </c>
      <c r="H30" s="460"/>
      <c r="I30" s="460">
        <f ca="1">IF(LEN('4'!B36)&gt;0,'4'!L36,"")</f>
        <v>0</v>
      </c>
      <c r="J30" s="461"/>
    </row>
    <row r="31" spans="6:10" ht="23.25" customHeight="1" x14ac:dyDescent="0.2">
      <c r="F31" s="245">
        <f>'OSNOVNA PLAČA'!A31</f>
        <v>22</v>
      </c>
      <c r="G31" s="460" t="str">
        <f>+IF(LEN('OSNOVNA PLAČA'!B31)&gt;0,'OSNOVNA PLAČA'!B31,"")</f>
        <v>A22</v>
      </c>
      <c r="H31" s="460"/>
      <c r="I31" s="460">
        <f ca="1">IF(LEN('4'!B37)&gt;0,'4'!L37,"")</f>
        <v>0</v>
      </c>
      <c r="J31" s="461"/>
    </row>
    <row r="32" spans="6:10" ht="23.25" customHeight="1" x14ac:dyDescent="0.2">
      <c r="F32" s="245">
        <f>'OSNOVNA PLAČA'!A32</f>
        <v>23</v>
      </c>
      <c r="G32" s="460" t="str">
        <f>+IF(LEN('OSNOVNA PLAČA'!B32)&gt;0,'OSNOVNA PLAČA'!B32,"")</f>
        <v>A23</v>
      </c>
      <c r="H32" s="460"/>
      <c r="I32" s="460">
        <f ca="1">IF(LEN('4'!B38)&gt;0,'4'!L38,"")</f>
        <v>0</v>
      </c>
      <c r="J32" s="461"/>
    </row>
    <row r="33" spans="6:10" ht="23.25" customHeight="1" x14ac:dyDescent="0.2">
      <c r="F33" s="245">
        <f>'OSNOVNA PLAČA'!A33</f>
        <v>24</v>
      </c>
      <c r="G33" s="460" t="str">
        <f>+IF(LEN('OSNOVNA PLAČA'!B33)&gt;0,'OSNOVNA PLAČA'!B33,"")</f>
        <v>A24</v>
      </c>
      <c r="H33" s="460"/>
      <c r="I33" s="460">
        <f ca="1">IF(LEN('4'!B39)&gt;0,'4'!L39,"")</f>
        <v>0</v>
      </c>
      <c r="J33" s="461"/>
    </row>
    <row r="34" spans="6:10" ht="23.25" customHeight="1" x14ac:dyDescent="0.2">
      <c r="F34" s="245">
        <f>'OSNOVNA PLAČA'!A34</f>
        <v>25</v>
      </c>
      <c r="G34" s="460" t="str">
        <f>+IF(LEN('OSNOVNA PLAČA'!B34)&gt;0,'OSNOVNA PLAČA'!B34,"")</f>
        <v>A25</v>
      </c>
      <c r="H34" s="460"/>
      <c r="I34" s="460">
        <f ca="1">IF(LEN('4'!B40)&gt;0,'4'!L40,"")</f>
        <v>0</v>
      </c>
      <c r="J34" s="461"/>
    </row>
    <row r="35" spans="6:10" ht="23.25" customHeight="1" x14ac:dyDescent="0.2">
      <c r="F35" s="245">
        <f>'OSNOVNA PLAČA'!A35</f>
        <v>26</v>
      </c>
      <c r="G35" s="460" t="str">
        <f>+IF(LEN('OSNOVNA PLAČA'!B35)&gt;0,'OSNOVNA PLAČA'!B35,"")</f>
        <v>A26</v>
      </c>
      <c r="H35" s="460"/>
      <c r="I35" s="460">
        <f ca="1">IF(LEN('4'!B41)&gt;0,'4'!L41,"")</f>
        <v>0</v>
      </c>
      <c r="J35" s="461"/>
    </row>
    <row r="36" spans="6:10" ht="23.25" customHeight="1" x14ac:dyDescent="0.2">
      <c r="F36" s="245">
        <f>'OSNOVNA PLAČA'!A36</f>
        <v>27</v>
      </c>
      <c r="G36" s="460" t="str">
        <f>+IF(LEN('OSNOVNA PLAČA'!B36)&gt;0,'OSNOVNA PLAČA'!B36,"")</f>
        <v>A27</v>
      </c>
      <c r="H36" s="460"/>
      <c r="I36" s="460">
        <f ca="1">IF(LEN('4'!B42)&gt;0,'4'!L42,"")</f>
        <v>0</v>
      </c>
      <c r="J36" s="461"/>
    </row>
    <row r="37" spans="6:10" ht="23.25" customHeight="1" x14ac:dyDescent="0.2">
      <c r="F37" s="245">
        <f>'OSNOVNA PLAČA'!A37</f>
        <v>28</v>
      </c>
      <c r="G37" s="460" t="str">
        <f>+IF(LEN('OSNOVNA PLAČA'!B37)&gt;0,'OSNOVNA PLAČA'!B37,"")</f>
        <v>A28</v>
      </c>
      <c r="H37" s="460"/>
      <c r="I37" s="460">
        <f ca="1">IF(LEN('4'!B43)&gt;0,'4'!L43,"")</f>
        <v>0</v>
      </c>
      <c r="J37" s="461"/>
    </row>
    <row r="38" spans="6:10" ht="23.25" customHeight="1" x14ac:dyDescent="0.2">
      <c r="F38" s="245">
        <f>'OSNOVNA PLAČA'!A38</f>
        <v>29</v>
      </c>
      <c r="G38" s="460" t="str">
        <f>+IF(LEN('OSNOVNA PLAČA'!B38)&gt;0,'OSNOVNA PLAČA'!B38,"")</f>
        <v>A29</v>
      </c>
      <c r="H38" s="460"/>
      <c r="I38" s="460">
        <f ca="1">IF(LEN('4'!B44)&gt;0,'4'!L44,"")</f>
        <v>0</v>
      </c>
      <c r="J38" s="461"/>
    </row>
    <row r="39" spans="6:10" ht="23.25" customHeight="1" x14ac:dyDescent="0.2">
      <c r="F39" s="245">
        <f>'OSNOVNA PLAČA'!A39</f>
        <v>30</v>
      </c>
      <c r="G39" s="460" t="str">
        <f>+IF(LEN('OSNOVNA PLAČA'!B39)&gt;0,'OSNOVNA PLAČA'!B39,"")</f>
        <v>A30</v>
      </c>
      <c r="H39" s="460"/>
      <c r="I39" s="460">
        <f ca="1">IF(LEN('4'!B45)&gt;0,'4'!L45,"")</f>
        <v>0</v>
      </c>
      <c r="J39" s="461"/>
    </row>
    <row r="40" spans="6:10" ht="23.25" customHeight="1" x14ac:dyDescent="0.2">
      <c r="F40" s="245">
        <f>'OSNOVNA PLAČA'!A40</f>
        <v>31</v>
      </c>
      <c r="G40" s="460" t="str">
        <f>+IF(LEN('OSNOVNA PLAČA'!B40)&gt;0,'OSNOVNA PLAČA'!B40,"")</f>
        <v>A31</v>
      </c>
      <c r="H40" s="460"/>
      <c r="I40" s="460">
        <f ca="1">IF(LEN('4'!B46)&gt;0,'4'!L46,"")</f>
        <v>0</v>
      </c>
      <c r="J40" s="461"/>
    </row>
    <row r="41" spans="6:10" ht="23.25" customHeight="1" x14ac:dyDescent="0.2">
      <c r="F41" s="245">
        <f>'OSNOVNA PLAČA'!A41</f>
        <v>32</v>
      </c>
      <c r="G41" s="460" t="str">
        <f>+IF(LEN('OSNOVNA PLAČA'!B41)&gt;0,'OSNOVNA PLAČA'!B41,"")</f>
        <v>A32</v>
      </c>
      <c r="H41" s="460"/>
      <c r="I41" s="460">
        <f ca="1">IF(LEN('4'!B47)&gt;0,'4'!L47,"")</f>
        <v>0</v>
      </c>
      <c r="J41" s="461"/>
    </row>
    <row r="42" spans="6:10" ht="23.25" customHeight="1" x14ac:dyDescent="0.2">
      <c r="F42" s="245">
        <f>'OSNOVNA PLAČA'!A42</f>
        <v>33</v>
      </c>
      <c r="G42" s="460" t="str">
        <f>+IF(LEN('OSNOVNA PLAČA'!B42)&gt;0,'OSNOVNA PLAČA'!B42,"")</f>
        <v>A33</v>
      </c>
      <c r="H42" s="460"/>
      <c r="I42" s="460">
        <f ca="1">IF(LEN('4'!B48)&gt;0,'4'!L48,"")</f>
        <v>0</v>
      </c>
      <c r="J42" s="461"/>
    </row>
    <row r="43" spans="6:10" ht="23.25" customHeight="1" x14ac:dyDescent="0.2">
      <c r="F43" s="245">
        <f>'OSNOVNA PLAČA'!A43</f>
        <v>34</v>
      </c>
      <c r="G43" s="460" t="str">
        <f>+IF(LEN('OSNOVNA PLAČA'!B43)&gt;0,'OSNOVNA PLAČA'!B43,"")</f>
        <v>A34</v>
      </c>
      <c r="H43" s="460"/>
      <c r="I43" s="460">
        <f ca="1">IF(LEN('4'!B49)&gt;0,'4'!L49,"")</f>
        <v>0</v>
      </c>
      <c r="J43" s="461"/>
    </row>
    <row r="44" spans="6:10" ht="23.25" customHeight="1" x14ac:dyDescent="0.2">
      <c r="F44" s="245">
        <f>'OSNOVNA PLAČA'!A44</f>
        <v>35</v>
      </c>
      <c r="G44" s="460" t="str">
        <f>+IF(LEN('OSNOVNA PLAČA'!B44)&gt;0,'OSNOVNA PLAČA'!B44,"")</f>
        <v>A35</v>
      </c>
      <c r="H44" s="460"/>
      <c r="I44" s="460">
        <f ca="1">IF(LEN('4'!B50)&gt;0,'4'!L50,"")</f>
        <v>0</v>
      </c>
      <c r="J44" s="461"/>
    </row>
    <row r="45" spans="6:10" ht="23.25" customHeight="1" x14ac:dyDescent="0.2">
      <c r="F45" s="245">
        <f>'OSNOVNA PLAČA'!A45</f>
        <v>36</v>
      </c>
      <c r="G45" s="460" t="str">
        <f>+IF(LEN('OSNOVNA PLAČA'!B45)&gt;0,'OSNOVNA PLAČA'!B45,"")</f>
        <v>A36</v>
      </c>
      <c r="H45" s="460"/>
      <c r="I45" s="460">
        <f ca="1">IF(LEN('4'!B51)&gt;0,'4'!L51,"")</f>
        <v>0</v>
      </c>
      <c r="J45" s="461"/>
    </row>
    <row r="46" spans="6:10" ht="23.25" customHeight="1" x14ac:dyDescent="0.2">
      <c r="F46" s="245">
        <f>'OSNOVNA PLAČA'!A46</f>
        <v>37</v>
      </c>
      <c r="G46" s="460" t="str">
        <f>+IF(LEN('OSNOVNA PLAČA'!B46)&gt;0,'OSNOVNA PLAČA'!B46,"")</f>
        <v>A37</v>
      </c>
      <c r="H46" s="460"/>
      <c r="I46" s="460">
        <f ca="1">IF(LEN('4'!B52)&gt;0,'4'!L52,"")</f>
        <v>0</v>
      </c>
      <c r="J46" s="461"/>
    </row>
    <row r="47" spans="6:10" ht="23.25" customHeight="1" x14ac:dyDescent="0.2">
      <c r="F47" s="245">
        <f>'OSNOVNA PLAČA'!A47</f>
        <v>38</v>
      </c>
      <c r="G47" s="460" t="str">
        <f>+IF(LEN('OSNOVNA PLAČA'!B47)&gt;0,'OSNOVNA PLAČA'!B47,"")</f>
        <v>A38</v>
      </c>
      <c r="H47" s="460"/>
      <c r="I47" s="460">
        <f ca="1">IF(LEN('4'!B53)&gt;0,'4'!L53,"")</f>
        <v>0</v>
      </c>
      <c r="J47" s="461"/>
    </row>
    <row r="48" spans="6:10" ht="23.25" customHeight="1" x14ac:dyDescent="0.2">
      <c r="F48" s="245">
        <f>'OSNOVNA PLAČA'!A48</f>
        <v>39</v>
      </c>
      <c r="G48" s="460" t="str">
        <f>+IF(LEN('OSNOVNA PLAČA'!B48)&gt;0,'OSNOVNA PLAČA'!B48,"")</f>
        <v>A39</v>
      </c>
      <c r="H48" s="460"/>
      <c r="I48" s="460">
        <f ca="1">IF(LEN('4'!B54)&gt;0,'4'!L54,"")</f>
        <v>0</v>
      </c>
      <c r="J48" s="461"/>
    </row>
    <row r="49" spans="6:10" ht="23.25" customHeight="1" x14ac:dyDescent="0.2">
      <c r="F49" s="245">
        <f>'OSNOVNA PLAČA'!A49</f>
        <v>40</v>
      </c>
      <c r="G49" s="460" t="str">
        <f>+IF(LEN('OSNOVNA PLAČA'!B49)&gt;0,'OSNOVNA PLAČA'!B49,"")</f>
        <v>A40</v>
      </c>
      <c r="H49" s="460"/>
      <c r="I49" s="460">
        <f ca="1">IF(LEN('4'!B55)&gt;0,'4'!L55,"")</f>
        <v>0</v>
      </c>
      <c r="J49" s="461"/>
    </row>
    <row r="50" spans="6:10" ht="23.25" customHeight="1" x14ac:dyDescent="0.2">
      <c r="F50" s="245">
        <f>'OSNOVNA PLAČA'!A50</f>
        <v>41</v>
      </c>
      <c r="G50" s="460" t="str">
        <f>+IF(LEN('OSNOVNA PLAČA'!B50)&gt;0,'OSNOVNA PLAČA'!B50,"")</f>
        <v>A41</v>
      </c>
      <c r="H50" s="460"/>
      <c r="I50" s="460">
        <f ca="1">IF(LEN('4'!B56)&gt;0,'4'!L56,"")</f>
        <v>0</v>
      </c>
      <c r="J50" s="461"/>
    </row>
    <row r="51" spans="6:10" ht="23.25" customHeight="1" x14ac:dyDescent="0.2">
      <c r="F51" s="245">
        <f>'OSNOVNA PLAČA'!A51</f>
        <v>42</v>
      </c>
      <c r="G51" s="460" t="str">
        <f>+IF(LEN('OSNOVNA PLAČA'!B51)&gt;0,'OSNOVNA PLAČA'!B51,"")</f>
        <v>A42</v>
      </c>
      <c r="H51" s="460"/>
      <c r="I51" s="460">
        <f ca="1">IF(LEN('4'!B57)&gt;0,'4'!L57,"")</f>
        <v>0</v>
      </c>
      <c r="J51" s="461"/>
    </row>
    <row r="52" spans="6:10" ht="23.25" customHeight="1" x14ac:dyDescent="0.2">
      <c r="F52" s="245">
        <f>'OSNOVNA PLAČA'!A52</f>
        <v>43</v>
      </c>
      <c r="G52" s="460" t="str">
        <f>+IF(LEN('OSNOVNA PLAČA'!B52)&gt;0,'OSNOVNA PLAČA'!B52,"")</f>
        <v>A43</v>
      </c>
      <c r="H52" s="460"/>
      <c r="I52" s="460">
        <f ca="1">IF(LEN('4'!B58)&gt;0,'4'!L58,"")</f>
        <v>0</v>
      </c>
      <c r="J52" s="461"/>
    </row>
    <row r="53" spans="6:10" ht="23.25" customHeight="1" x14ac:dyDescent="0.2">
      <c r="F53" s="245">
        <f>'OSNOVNA PLAČA'!A53</f>
        <v>44</v>
      </c>
      <c r="G53" s="460" t="str">
        <f>+IF(LEN('OSNOVNA PLAČA'!B53)&gt;0,'OSNOVNA PLAČA'!B53,"")</f>
        <v>A44</v>
      </c>
      <c r="H53" s="460"/>
      <c r="I53" s="460">
        <f ca="1">IF(LEN('4'!B59)&gt;0,'4'!L59,"")</f>
        <v>0</v>
      </c>
      <c r="J53" s="461"/>
    </row>
    <row r="54" spans="6:10" ht="23.25" customHeight="1" x14ac:dyDescent="0.2">
      <c r="F54" s="245">
        <f>'OSNOVNA PLAČA'!A54</f>
        <v>45</v>
      </c>
      <c r="G54" s="460" t="str">
        <f>+IF(LEN('OSNOVNA PLAČA'!B54)&gt;0,'OSNOVNA PLAČA'!B54,"")</f>
        <v>A45</v>
      </c>
      <c r="H54" s="460"/>
      <c r="I54" s="460">
        <f ca="1">IF(LEN('4'!B60)&gt;0,'4'!L60,"")</f>
        <v>0</v>
      </c>
      <c r="J54" s="461"/>
    </row>
    <row r="55" spans="6:10" ht="23.25" customHeight="1" x14ac:dyDescent="0.2">
      <c r="F55" s="245">
        <f>'OSNOVNA PLAČA'!A55</f>
        <v>46</v>
      </c>
      <c r="G55" s="460" t="str">
        <f>+IF(LEN('OSNOVNA PLAČA'!B55)&gt;0,'OSNOVNA PLAČA'!B55,"")</f>
        <v>A46</v>
      </c>
      <c r="H55" s="460"/>
      <c r="I55" s="460">
        <f ca="1">IF(LEN('4'!B61)&gt;0,'4'!L61,"")</f>
        <v>0</v>
      </c>
      <c r="J55" s="461"/>
    </row>
    <row r="56" spans="6:10" ht="23.25" customHeight="1" x14ac:dyDescent="0.2">
      <c r="F56" s="245">
        <f>'OSNOVNA PLAČA'!A56</f>
        <v>47</v>
      </c>
      <c r="G56" s="460" t="str">
        <f>+IF(LEN('OSNOVNA PLAČA'!B56)&gt;0,'OSNOVNA PLAČA'!B56,"")</f>
        <v>A47</v>
      </c>
      <c r="H56" s="460"/>
      <c r="I56" s="460">
        <f ca="1">IF(LEN('4'!B62)&gt;0,'4'!L62,"")</f>
        <v>0</v>
      </c>
      <c r="J56" s="461"/>
    </row>
    <row r="57" spans="6:10" ht="23.25" customHeight="1" x14ac:dyDescent="0.2">
      <c r="F57" s="245">
        <f>'OSNOVNA PLAČA'!A57</f>
        <v>48</v>
      </c>
      <c r="G57" s="460" t="str">
        <f>+IF(LEN('OSNOVNA PLAČA'!B57)&gt;0,'OSNOVNA PLAČA'!B57,"")</f>
        <v>A48</v>
      </c>
      <c r="H57" s="460"/>
      <c r="I57" s="460">
        <f ca="1">IF(LEN('4'!B63)&gt;0,'4'!L63,"")</f>
        <v>0</v>
      </c>
      <c r="J57" s="461"/>
    </row>
    <row r="58" spans="6:10" ht="23.25" customHeight="1" x14ac:dyDescent="0.2">
      <c r="F58" s="245">
        <f>'OSNOVNA PLAČA'!A58</f>
        <v>49</v>
      </c>
      <c r="G58" s="460" t="str">
        <f>+IF(LEN('OSNOVNA PLAČA'!B58)&gt;0,'OSNOVNA PLAČA'!B58,"")</f>
        <v>A49</v>
      </c>
      <c r="H58" s="460"/>
      <c r="I58" s="460">
        <f ca="1">IF(LEN('4'!B64)&gt;0,'4'!L64,"")</f>
        <v>0</v>
      </c>
      <c r="J58" s="461"/>
    </row>
    <row r="59" spans="6:10" ht="23.25" customHeight="1" thickBot="1" x14ac:dyDescent="0.25">
      <c r="F59" s="277">
        <f>'OSNOVNA PLAČA'!A59</f>
        <v>50</v>
      </c>
      <c r="G59" s="462" t="str">
        <f>+IF(LEN('OSNOVNA PLAČA'!B59)&gt;0,'OSNOVNA PLAČA'!B59,"")</f>
        <v>A50</v>
      </c>
      <c r="H59" s="462"/>
      <c r="I59" s="462">
        <f ca="1">IF(LEN('4'!B65)&gt;0,'4'!L65,"")</f>
        <v>0</v>
      </c>
      <c r="J59" s="463"/>
    </row>
  </sheetData>
  <mergeCells count="102">
    <mergeCell ref="G57:H57"/>
    <mergeCell ref="I57:J57"/>
    <mergeCell ref="G58:H58"/>
    <mergeCell ref="I58:J58"/>
    <mergeCell ref="G59:H59"/>
    <mergeCell ref="I59:J59"/>
    <mergeCell ref="G54:H54"/>
    <mergeCell ref="I54:J54"/>
    <mergeCell ref="G55:H55"/>
    <mergeCell ref="I55:J55"/>
    <mergeCell ref="G56:H56"/>
    <mergeCell ref="I56:J56"/>
    <mergeCell ref="G53:H53"/>
    <mergeCell ref="I53:J53"/>
    <mergeCell ref="G48:H48"/>
    <mergeCell ref="I48:J48"/>
    <mergeCell ref="G49:H49"/>
    <mergeCell ref="I49:J49"/>
    <mergeCell ref="G50:H50"/>
    <mergeCell ref="I50:J50"/>
    <mergeCell ref="G44:H44"/>
    <mergeCell ref="I44:J44"/>
    <mergeCell ref="G45:H45"/>
    <mergeCell ref="I45:J45"/>
    <mergeCell ref="G46:H46"/>
    <mergeCell ref="I46:J46"/>
    <mergeCell ref="G47:H47"/>
    <mergeCell ref="I47:J47"/>
    <mergeCell ref="G51:H51"/>
    <mergeCell ref="I51:J51"/>
    <mergeCell ref="G52:H52"/>
    <mergeCell ref="I52:J52"/>
    <mergeCell ref="G40:H40"/>
    <mergeCell ref="I40:J40"/>
    <mergeCell ref="G41:H41"/>
    <mergeCell ref="I41:J41"/>
    <mergeCell ref="G36:H36"/>
    <mergeCell ref="I36:J36"/>
    <mergeCell ref="G37:H37"/>
    <mergeCell ref="I37:J37"/>
    <mergeCell ref="G38:H38"/>
    <mergeCell ref="I38:J38"/>
    <mergeCell ref="G27:H27"/>
    <mergeCell ref="I27:J27"/>
    <mergeCell ref="G28:H28"/>
    <mergeCell ref="I28:J28"/>
    <mergeCell ref="G29:H29"/>
    <mergeCell ref="I29:J29"/>
    <mergeCell ref="G42:H42"/>
    <mergeCell ref="I42:J42"/>
    <mergeCell ref="G43:H43"/>
    <mergeCell ref="I43:J43"/>
    <mergeCell ref="G33:H33"/>
    <mergeCell ref="I33:J33"/>
    <mergeCell ref="G34:H34"/>
    <mergeCell ref="I34:J34"/>
    <mergeCell ref="G35:H35"/>
    <mergeCell ref="I35:J35"/>
    <mergeCell ref="G30:H30"/>
    <mergeCell ref="I30:J30"/>
    <mergeCell ref="G31:H31"/>
    <mergeCell ref="I31:J31"/>
    <mergeCell ref="G32:H32"/>
    <mergeCell ref="I32:J32"/>
    <mergeCell ref="G39:H39"/>
    <mergeCell ref="I39:J39"/>
    <mergeCell ref="G26:H26"/>
    <mergeCell ref="I26:J26"/>
    <mergeCell ref="G21:H21"/>
    <mergeCell ref="I21:J21"/>
    <mergeCell ref="G22:H22"/>
    <mergeCell ref="I22:J22"/>
    <mergeCell ref="G23:H23"/>
    <mergeCell ref="I23:J23"/>
    <mergeCell ref="G18:H18"/>
    <mergeCell ref="I18:J18"/>
    <mergeCell ref="G19:H19"/>
    <mergeCell ref="I19:J19"/>
    <mergeCell ref="G20:H20"/>
    <mergeCell ref="I20:J20"/>
    <mergeCell ref="G9:H9"/>
    <mergeCell ref="I9:J9"/>
    <mergeCell ref="G10:H10"/>
    <mergeCell ref="I10:J10"/>
    <mergeCell ref="G11:H11"/>
    <mergeCell ref="I11:J11"/>
    <mergeCell ref="G24:H24"/>
    <mergeCell ref="I24:J24"/>
    <mergeCell ref="G25:H25"/>
    <mergeCell ref="I25:J25"/>
    <mergeCell ref="G15:H15"/>
    <mergeCell ref="I15:J15"/>
    <mergeCell ref="G16:H16"/>
    <mergeCell ref="I16:J16"/>
    <mergeCell ref="G17:H17"/>
    <mergeCell ref="I17:J17"/>
    <mergeCell ref="G12:H12"/>
    <mergeCell ref="I12:J12"/>
    <mergeCell ref="G13:H13"/>
    <mergeCell ref="I13:J13"/>
    <mergeCell ref="G14:H14"/>
    <mergeCell ref="I14:J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>
    <pageSetUpPr fitToPage="1"/>
  </sheetPr>
  <dimension ref="A1:AK65"/>
  <sheetViews>
    <sheetView showGridLines="0" showRowColHeaders="0" showZeros="0" zoomScale="95" workbookViewId="0">
      <selection activeCell="B10" sqref="B10"/>
    </sheetView>
  </sheetViews>
  <sheetFormatPr defaultColWidth="9.140625" defaultRowHeight="12.75" x14ac:dyDescent="0.2"/>
  <cols>
    <col min="1" max="1" width="9.7109375" style="6" customWidth="1"/>
    <col min="2" max="2" width="54.85546875" style="6" customWidth="1"/>
    <col min="3" max="3" width="17.7109375" style="6" customWidth="1"/>
    <col min="4" max="4" width="17.7109375" style="8" customWidth="1"/>
    <col min="5" max="16" width="12.7109375" style="8" customWidth="1"/>
    <col min="17" max="26" width="9.140625" style="33"/>
    <col min="27" max="16384" width="9.140625" style="6"/>
  </cols>
  <sheetData>
    <row r="1" spans="1:26" ht="15.75" x14ac:dyDescent="0.2">
      <c r="A1" s="33"/>
      <c r="B1" s="46" t="str">
        <f>+'OSNOVNA PLAČA'!B1</f>
        <v>Priloga 2: mesečno izplačilo redne delovne uspešnosti</v>
      </c>
      <c r="C1" s="33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spans="1:26" ht="15.75" x14ac:dyDescent="0.2">
      <c r="A2" s="33"/>
      <c r="B2" s="46"/>
      <c r="C2" s="33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6" ht="15" customHeight="1" x14ac:dyDescent="0.2">
      <c r="A3" s="33"/>
      <c r="B3" s="229" t="s">
        <v>7</v>
      </c>
      <c r="C3" s="299" t="str">
        <f>+IF(LEN('OSNOVNA PLAČA'!D3)&gt;0,'OSNOVNA PLAČA'!D3,"")</f>
        <v xml:space="preserve">šifra </v>
      </c>
      <c r="D3" s="299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</row>
    <row r="4" spans="1:26" ht="15" customHeight="1" x14ac:dyDescent="0.2">
      <c r="A4" s="33"/>
      <c r="B4" s="229" t="s">
        <v>8</v>
      </c>
      <c r="C4" s="300" t="str">
        <f>+IF(LEN('OSNOVNA PLAČA'!D4)&gt;0,'OSNOVNA PLAČA'!D4,"")</f>
        <v xml:space="preserve">enota </v>
      </c>
      <c r="D4" s="300"/>
      <c r="E4" s="300" t="str">
        <f>+IF(LEN('OSNOVNA PLAČA'!F4)&gt;0,'OSNOVNA PLAČA'!F4,"")</f>
        <v/>
      </c>
      <c r="F4" s="300"/>
      <c r="G4" s="300" t="str">
        <f>+IF(LEN('OSNOVNA PLAČA'!H4)&gt;0,'OSNOVNA PLAČA'!H4,"")</f>
        <v/>
      </c>
      <c r="H4" s="300"/>
      <c r="I4" s="300" t="str">
        <f>+IF(LEN('OSNOVNA PLAČA'!J4)&gt;0,'OSNOVNA PLAČA'!J4,"")</f>
        <v/>
      </c>
      <c r="J4" s="300"/>
      <c r="K4" s="33"/>
      <c r="L4" s="33"/>
      <c r="M4" s="33"/>
      <c r="N4" s="33"/>
      <c r="O4" s="33"/>
      <c r="P4" s="33"/>
    </row>
    <row r="5" spans="1:26" ht="15" customHeight="1" x14ac:dyDescent="0.2">
      <c r="A5" s="33"/>
      <c r="B5" s="230" t="s">
        <v>62</v>
      </c>
      <c r="C5" s="301">
        <f>+IF(LEN('OSNOVNA PLAČA'!D5)&gt;0,'OSNOVNA PLAČA'!D5,"")</f>
        <v>2024</v>
      </c>
      <c r="D5" s="302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</row>
    <row r="6" spans="1:26" x14ac:dyDescent="0.2">
      <c r="A6" s="33"/>
      <c r="B6" s="49"/>
      <c r="C6" s="49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</row>
    <row r="7" spans="1:26" s="17" customFormat="1" ht="33" customHeight="1" x14ac:dyDescent="0.2">
      <c r="A7" s="52"/>
      <c r="B7" s="298" t="s">
        <v>13</v>
      </c>
      <c r="C7" s="298"/>
      <c r="D7" s="298"/>
      <c r="E7" s="280" t="s">
        <v>115</v>
      </c>
      <c r="F7" s="281"/>
      <c r="G7" s="281"/>
      <c r="H7" s="281"/>
      <c r="I7" s="281"/>
      <c r="J7" s="281"/>
      <c r="K7" s="281"/>
      <c r="L7" s="281"/>
      <c r="M7" s="281"/>
      <c r="N7" s="281"/>
      <c r="O7" s="281"/>
      <c r="P7" s="281"/>
      <c r="Q7" s="36"/>
      <c r="R7" s="36"/>
      <c r="S7" s="36"/>
      <c r="T7" s="36"/>
      <c r="U7" s="36"/>
      <c r="V7" s="36"/>
      <c r="W7" s="36"/>
      <c r="X7" s="36"/>
      <c r="Y7" s="36"/>
      <c r="Z7" s="36"/>
    </row>
    <row r="8" spans="1:26" ht="13.5" thickBot="1" x14ac:dyDescent="0.25">
      <c r="A8" s="18" t="s">
        <v>182</v>
      </c>
      <c r="B8" s="228" t="s">
        <v>2</v>
      </c>
      <c r="C8" s="43" t="s">
        <v>11</v>
      </c>
      <c r="D8" s="44" t="s">
        <v>12</v>
      </c>
      <c r="E8" s="21" t="s">
        <v>186</v>
      </c>
      <c r="F8" s="21" t="s">
        <v>187</v>
      </c>
      <c r="G8" s="21" t="s">
        <v>188</v>
      </c>
      <c r="H8" s="21" t="s">
        <v>189</v>
      </c>
      <c r="I8" s="22" t="s">
        <v>190</v>
      </c>
      <c r="J8" s="21" t="s">
        <v>191</v>
      </c>
      <c r="K8" s="21" t="s">
        <v>40</v>
      </c>
      <c r="L8" s="21" t="s">
        <v>41</v>
      </c>
      <c r="M8" s="21" t="s">
        <v>42</v>
      </c>
      <c r="N8" s="21" t="s">
        <v>43</v>
      </c>
      <c r="O8" s="22" t="s">
        <v>44</v>
      </c>
      <c r="P8" s="21" t="s">
        <v>45</v>
      </c>
    </row>
    <row r="9" spans="1:26" s="29" customFormat="1" ht="13.5" thickTop="1" x14ac:dyDescent="0.2">
      <c r="A9" s="51"/>
      <c r="B9" s="227">
        <v>1</v>
      </c>
      <c r="C9" s="24">
        <v>2</v>
      </c>
      <c r="D9" s="25">
        <v>3</v>
      </c>
      <c r="E9" s="28">
        <v>4</v>
      </c>
      <c r="F9" s="28">
        <v>5</v>
      </c>
      <c r="G9" s="28">
        <v>6</v>
      </c>
      <c r="H9" s="28">
        <v>7</v>
      </c>
      <c r="I9" s="28">
        <v>8</v>
      </c>
      <c r="J9" s="28">
        <v>9</v>
      </c>
      <c r="K9" s="28">
        <v>4</v>
      </c>
      <c r="L9" s="28">
        <v>5</v>
      </c>
      <c r="M9" s="28">
        <v>6</v>
      </c>
      <c r="N9" s="28">
        <v>7</v>
      </c>
      <c r="O9" s="28">
        <v>8</v>
      </c>
      <c r="P9" s="28">
        <v>9</v>
      </c>
      <c r="Q9" s="37"/>
      <c r="R9" s="37"/>
      <c r="S9" s="37"/>
      <c r="T9" s="37"/>
      <c r="U9" s="37"/>
      <c r="V9" s="37"/>
      <c r="W9" s="37"/>
      <c r="X9" s="37"/>
      <c r="Y9" s="37"/>
      <c r="Z9" s="37"/>
    </row>
    <row r="10" spans="1:26" ht="28.5" customHeight="1" x14ac:dyDescent="0.2">
      <c r="A10" s="53">
        <f>'OSNOVNA PLAČA'!A10</f>
        <v>1</v>
      </c>
      <c r="B10" s="239" t="str">
        <f>+IF(LEN('OSNOVNA PLAČA'!B10)&gt;0,'OSNOVNA PLAČA'!B10,"")</f>
        <v>A1</v>
      </c>
      <c r="C10" s="54" t="str">
        <f>+IF(LEN('OSNOVNA PLAČA'!C10)&gt;0,'OSNOVNA PLAČA'!C10,"")</f>
        <v>V</v>
      </c>
      <c r="D10" s="55">
        <f>+IF(LEN('OSNOVNA PLAČA'!D10)&gt;0,'OSNOVNA PLAČA'!D10,"")</f>
        <v>20</v>
      </c>
      <c r="E10" s="3">
        <v>1000</v>
      </c>
      <c r="F10" s="3">
        <v>1000</v>
      </c>
      <c r="G10" s="3">
        <v>1000</v>
      </c>
      <c r="H10" s="3">
        <v>1000</v>
      </c>
      <c r="I10" s="3">
        <v>1000</v>
      </c>
      <c r="J10" s="3">
        <v>1000</v>
      </c>
      <c r="K10" s="3">
        <v>1000</v>
      </c>
      <c r="L10" s="3">
        <v>1000</v>
      </c>
      <c r="M10" s="3">
        <v>1000</v>
      </c>
      <c r="N10" s="3">
        <v>1000</v>
      </c>
      <c r="O10" s="3">
        <v>1000</v>
      </c>
      <c r="P10" s="3">
        <v>1000</v>
      </c>
    </row>
    <row r="11" spans="1:26" ht="28.5" customHeight="1" x14ac:dyDescent="0.2">
      <c r="A11" s="53">
        <f>'OSNOVNA PLAČA'!A11</f>
        <v>2</v>
      </c>
      <c r="B11" s="239" t="str">
        <f>+IF(LEN('OSNOVNA PLAČA'!B11)&gt;0,'OSNOVNA PLAČA'!B11,"")</f>
        <v>A2</v>
      </c>
      <c r="C11" s="54" t="str">
        <f>+IF(LEN('OSNOVNA PLAČA'!C11)&gt;0,'OSNOVNA PLAČA'!C11,"")</f>
        <v>VII</v>
      </c>
      <c r="D11" s="56">
        <f>+IF(LEN('OSNOVNA PLAČA'!D11)&gt;0,'OSNOVNA PLAČA'!D11,"")</f>
        <v>40</v>
      </c>
      <c r="E11" s="5">
        <v>2000</v>
      </c>
      <c r="F11" s="5">
        <v>2000</v>
      </c>
      <c r="G11" s="5">
        <v>2000</v>
      </c>
      <c r="H11" s="5">
        <v>2000</v>
      </c>
      <c r="I11" s="5">
        <v>2000</v>
      </c>
      <c r="J11" s="5">
        <v>2000</v>
      </c>
      <c r="K11" s="5">
        <v>2000</v>
      </c>
      <c r="L11" s="5">
        <v>2000</v>
      </c>
      <c r="M11" s="5">
        <v>2000</v>
      </c>
      <c r="N11" s="5">
        <v>2000</v>
      </c>
      <c r="O11" s="5">
        <v>2000</v>
      </c>
      <c r="P11" s="5">
        <v>2000</v>
      </c>
    </row>
    <row r="12" spans="1:26" ht="28.5" customHeight="1" x14ac:dyDescent="0.2">
      <c r="A12" s="53">
        <f>'OSNOVNA PLAČA'!A12</f>
        <v>3</v>
      </c>
      <c r="B12" s="239" t="str">
        <f>+IF(LEN('OSNOVNA PLAČA'!B12)&gt;0,'OSNOVNA PLAČA'!B12,"")</f>
        <v>A3</v>
      </c>
      <c r="C12" s="54" t="str">
        <f>+IF(LEN('OSNOVNA PLAČA'!C12)&gt;0,'OSNOVNA PLAČA'!C12,"")</f>
        <v>VIII</v>
      </c>
      <c r="D12" s="56">
        <f>+IF(LEN('OSNOVNA PLAČA'!D12)&gt;0,'OSNOVNA PLAČA'!D12,"")</f>
        <v>48</v>
      </c>
      <c r="E12" s="5"/>
      <c r="F12" s="5"/>
      <c r="G12" s="5"/>
      <c r="H12" s="5"/>
      <c r="I12" s="5"/>
      <c r="J12" s="5"/>
      <c r="K12" s="5"/>
      <c r="L12" s="5"/>
      <c r="M12" s="5">
        <v>1200</v>
      </c>
      <c r="N12" s="5">
        <v>1500</v>
      </c>
      <c r="O12" s="5"/>
      <c r="P12" s="5"/>
    </row>
    <row r="13" spans="1:26" ht="28.5" customHeight="1" x14ac:dyDescent="0.2">
      <c r="A13" s="53">
        <f>'OSNOVNA PLAČA'!A13</f>
        <v>4</v>
      </c>
      <c r="B13" s="239" t="str">
        <f>+IF(LEN('OSNOVNA PLAČA'!B13)&gt;0,'OSNOVNA PLAČA'!B13,"")</f>
        <v>A4</v>
      </c>
      <c r="C13" s="54" t="str">
        <f>+IF(LEN('OSNOVNA PLAČA'!C13)&gt;0,'OSNOVNA PLAČA'!C13,"")</f>
        <v/>
      </c>
      <c r="D13" s="56" t="str">
        <f>+IF(LEN('OSNOVNA PLAČA'!D13)&gt;0,'OSNOVNA PLAČA'!D13,"")</f>
        <v/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</row>
    <row r="14" spans="1:26" ht="28.5" customHeight="1" x14ac:dyDescent="0.2">
      <c r="A14" s="53">
        <f>'OSNOVNA PLAČA'!A14</f>
        <v>5</v>
      </c>
      <c r="B14" s="239" t="str">
        <f>+IF(LEN('OSNOVNA PLAČA'!B14)&gt;0,'OSNOVNA PLAČA'!B14,"")</f>
        <v>A5</v>
      </c>
      <c r="C14" s="54" t="str">
        <f>+IF(LEN('OSNOVNA PLAČA'!C14)&gt;0,'OSNOVNA PLAČA'!C14,"")</f>
        <v/>
      </c>
      <c r="D14" s="56" t="str">
        <f>+IF(LEN('OSNOVNA PLAČA'!D14)&gt;0,'OSNOVNA PLAČA'!D14,"")</f>
        <v/>
      </c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</row>
    <row r="15" spans="1:26" ht="28.5" customHeight="1" x14ac:dyDescent="0.2">
      <c r="A15" s="53">
        <f>'OSNOVNA PLAČA'!A15</f>
        <v>6</v>
      </c>
      <c r="B15" s="239" t="str">
        <f>+IF(LEN('OSNOVNA PLAČA'!B15)&gt;0,'OSNOVNA PLAČA'!B15,"")</f>
        <v>A6</v>
      </c>
      <c r="C15" s="54" t="str">
        <f>+IF(LEN('OSNOVNA PLAČA'!C15)&gt;0,'OSNOVNA PLAČA'!C15,"")</f>
        <v/>
      </c>
      <c r="D15" s="56" t="str">
        <f>+IF(LEN('OSNOVNA PLAČA'!D15)&gt;0,'OSNOVNA PLAČA'!D15,"")</f>
        <v/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</row>
    <row r="16" spans="1:26" ht="28.5" customHeight="1" x14ac:dyDescent="0.2">
      <c r="A16" s="53">
        <f>'OSNOVNA PLAČA'!A16</f>
        <v>7</v>
      </c>
      <c r="B16" s="239" t="str">
        <f>+IF(LEN('OSNOVNA PLAČA'!B16)&gt;0,'OSNOVNA PLAČA'!B16,"")</f>
        <v>A7</v>
      </c>
      <c r="C16" s="54" t="str">
        <f>+IF(LEN('OSNOVNA PLAČA'!C16)&gt;0,'OSNOVNA PLAČA'!C16,"")</f>
        <v>IV</v>
      </c>
      <c r="D16" s="56">
        <f>+IF(LEN('OSNOVNA PLAČA'!D16)&gt;0,'OSNOVNA PLAČA'!D16,"")</f>
        <v>34</v>
      </c>
      <c r="E16" s="5"/>
      <c r="F16" s="5"/>
      <c r="G16" s="5">
        <v>15000</v>
      </c>
      <c r="H16" s="5"/>
      <c r="I16" s="5"/>
      <c r="J16" s="5"/>
      <c r="K16" s="5"/>
      <c r="L16" s="5"/>
      <c r="M16" s="5"/>
      <c r="N16" s="5"/>
      <c r="O16" s="5"/>
      <c r="P16" s="5"/>
    </row>
    <row r="17" spans="1:16" ht="28.5" customHeight="1" x14ac:dyDescent="0.2">
      <c r="A17" s="53">
        <f>'OSNOVNA PLAČA'!A17</f>
        <v>8</v>
      </c>
      <c r="B17" s="239" t="str">
        <f>+IF(LEN('OSNOVNA PLAČA'!B17)&gt;0,'OSNOVNA PLAČA'!B17,"")</f>
        <v>A8</v>
      </c>
      <c r="C17" s="54" t="str">
        <f>+IF(LEN('OSNOVNA PLAČA'!C17)&gt;0,'OSNOVNA PLAČA'!C17,"")</f>
        <v/>
      </c>
      <c r="D17" s="56" t="str">
        <f>+IF(LEN('OSNOVNA PLAČA'!D17)&gt;0,'OSNOVNA PLAČA'!D17,"")</f>
        <v/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</row>
    <row r="18" spans="1:16" ht="28.5" customHeight="1" x14ac:dyDescent="0.2">
      <c r="A18" s="53">
        <f>'OSNOVNA PLAČA'!A18</f>
        <v>9</v>
      </c>
      <c r="B18" s="239" t="str">
        <f>+IF(LEN('OSNOVNA PLAČA'!B18)&gt;0,'OSNOVNA PLAČA'!B18,"")</f>
        <v>A9</v>
      </c>
      <c r="C18" s="54" t="str">
        <f>+IF(LEN('OSNOVNA PLAČA'!C18)&gt;0,'OSNOVNA PLAČA'!C18,"")</f>
        <v/>
      </c>
      <c r="D18" s="56" t="str">
        <f>+IF(LEN('OSNOVNA PLAČA'!D18)&gt;0,'OSNOVNA PLAČA'!D18,"")</f>
        <v/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</row>
    <row r="19" spans="1:16" ht="28.5" customHeight="1" x14ac:dyDescent="0.2">
      <c r="A19" s="53">
        <f>'OSNOVNA PLAČA'!A19</f>
        <v>10</v>
      </c>
      <c r="B19" s="239" t="str">
        <f>+IF(LEN('OSNOVNA PLAČA'!B19)&gt;0,'OSNOVNA PLAČA'!B19,"")</f>
        <v>A10</v>
      </c>
      <c r="C19" s="54" t="str">
        <f>+IF(LEN('OSNOVNA PLAČA'!C19)&gt;0,'OSNOVNA PLAČA'!C19,"")</f>
        <v/>
      </c>
      <c r="D19" s="56" t="str">
        <f>+IF(LEN('OSNOVNA PLAČA'!D19)&gt;0,'OSNOVNA PLAČA'!D19,"")</f>
        <v/>
      </c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</row>
    <row r="20" spans="1:16" ht="28.5" customHeight="1" x14ac:dyDescent="0.2">
      <c r="A20" s="53">
        <f>'OSNOVNA PLAČA'!A20</f>
        <v>11</v>
      </c>
      <c r="B20" s="239" t="str">
        <f>+IF(LEN('OSNOVNA PLAČA'!B20)&gt;0,'OSNOVNA PLAČA'!B20,"")</f>
        <v>A11</v>
      </c>
      <c r="C20" s="54" t="str">
        <f>+IF(LEN('OSNOVNA PLAČA'!C20)&gt;0,'OSNOVNA PLAČA'!C20,"")</f>
        <v/>
      </c>
      <c r="D20" s="56" t="str">
        <f>+IF(LEN('OSNOVNA PLAČA'!D20)&gt;0,'OSNOVNA PLAČA'!D20,"")</f>
        <v/>
      </c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</row>
    <row r="21" spans="1:16" ht="28.5" customHeight="1" x14ac:dyDescent="0.2">
      <c r="A21" s="53">
        <f>'OSNOVNA PLAČA'!A21</f>
        <v>12</v>
      </c>
      <c r="B21" s="239" t="str">
        <f>+IF(LEN('OSNOVNA PLAČA'!B21)&gt;0,'OSNOVNA PLAČA'!B21,"")</f>
        <v>A12</v>
      </c>
      <c r="C21" s="54" t="str">
        <f>+IF(LEN('OSNOVNA PLAČA'!C21)&gt;0,'OSNOVNA PLAČA'!C21,"")</f>
        <v/>
      </c>
      <c r="D21" s="56" t="str">
        <f>+IF(LEN('OSNOVNA PLAČA'!D21)&gt;0,'OSNOVNA PLAČA'!D21,"")</f>
        <v/>
      </c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</row>
    <row r="22" spans="1:16" ht="28.5" customHeight="1" x14ac:dyDescent="0.2">
      <c r="A22" s="53">
        <f>'OSNOVNA PLAČA'!A22</f>
        <v>13</v>
      </c>
      <c r="B22" s="239" t="str">
        <f>+IF(LEN('OSNOVNA PLAČA'!B22)&gt;0,'OSNOVNA PLAČA'!B22,"")</f>
        <v>A13</v>
      </c>
      <c r="C22" s="54" t="str">
        <f>+IF(LEN('OSNOVNA PLAČA'!C22)&gt;0,'OSNOVNA PLAČA'!C22,"")</f>
        <v/>
      </c>
      <c r="D22" s="56" t="str">
        <f>+IF(LEN('OSNOVNA PLAČA'!D22)&gt;0,'OSNOVNA PLAČA'!D22,"")</f>
        <v/>
      </c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</row>
    <row r="23" spans="1:16" ht="28.5" customHeight="1" x14ac:dyDescent="0.2">
      <c r="A23" s="53">
        <f>'OSNOVNA PLAČA'!A23</f>
        <v>14</v>
      </c>
      <c r="B23" s="239" t="str">
        <f>+IF(LEN('OSNOVNA PLAČA'!B23)&gt;0,'OSNOVNA PLAČA'!B23,"")</f>
        <v>A14</v>
      </c>
      <c r="C23" s="54" t="str">
        <f>+IF(LEN('OSNOVNA PLAČA'!C23)&gt;0,'OSNOVNA PLAČA'!C23,"")</f>
        <v/>
      </c>
      <c r="D23" s="56" t="str">
        <f>+IF(LEN('OSNOVNA PLAČA'!D23)&gt;0,'OSNOVNA PLAČA'!D23,"")</f>
        <v/>
      </c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</row>
    <row r="24" spans="1:16" ht="28.5" customHeight="1" x14ac:dyDescent="0.2">
      <c r="A24" s="53">
        <f>'OSNOVNA PLAČA'!A24</f>
        <v>15</v>
      </c>
      <c r="B24" s="239" t="str">
        <f>+IF(LEN('OSNOVNA PLAČA'!B24)&gt;0,'OSNOVNA PLAČA'!B24,"")</f>
        <v>A15</v>
      </c>
      <c r="C24" s="54" t="str">
        <f>+IF(LEN('OSNOVNA PLAČA'!C24)&gt;0,'OSNOVNA PLAČA'!C24,"")</f>
        <v/>
      </c>
      <c r="D24" s="56" t="str">
        <f>+IF(LEN('OSNOVNA PLAČA'!D24)&gt;0,'OSNOVNA PLAČA'!D24,"")</f>
        <v/>
      </c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</row>
    <row r="25" spans="1:16" ht="28.5" customHeight="1" x14ac:dyDescent="0.2">
      <c r="A25" s="53">
        <f>'OSNOVNA PLAČA'!A25</f>
        <v>16</v>
      </c>
      <c r="B25" s="239" t="str">
        <f>+IF(LEN('OSNOVNA PLAČA'!B25)&gt;0,'OSNOVNA PLAČA'!B25,"")</f>
        <v>A16</v>
      </c>
      <c r="C25" s="54" t="str">
        <f>+IF(LEN('OSNOVNA PLAČA'!C25)&gt;0,'OSNOVNA PLAČA'!C25,"")</f>
        <v/>
      </c>
      <c r="D25" s="56" t="str">
        <f>+IF(LEN('OSNOVNA PLAČA'!D25)&gt;0,'OSNOVNA PLAČA'!D25,"")</f>
        <v/>
      </c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</row>
    <row r="26" spans="1:16" ht="28.5" customHeight="1" x14ac:dyDescent="0.2">
      <c r="A26" s="53">
        <f>'OSNOVNA PLAČA'!A26</f>
        <v>17</v>
      </c>
      <c r="B26" s="239" t="str">
        <f>+IF(LEN('OSNOVNA PLAČA'!B26)&gt;0,'OSNOVNA PLAČA'!B26,"")</f>
        <v>A17</v>
      </c>
      <c r="C26" s="54" t="str">
        <f>+IF(LEN('OSNOVNA PLAČA'!C26)&gt;0,'OSNOVNA PLAČA'!C26,"")</f>
        <v/>
      </c>
      <c r="D26" s="56" t="str">
        <f>+IF(LEN('OSNOVNA PLAČA'!D26)&gt;0,'OSNOVNA PLAČA'!D26,"")</f>
        <v/>
      </c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</row>
    <row r="27" spans="1:16" ht="28.5" customHeight="1" x14ac:dyDescent="0.2">
      <c r="A27" s="53">
        <f>'OSNOVNA PLAČA'!A27</f>
        <v>18</v>
      </c>
      <c r="B27" s="239" t="str">
        <f>+IF(LEN('OSNOVNA PLAČA'!B27)&gt;0,'OSNOVNA PLAČA'!B27,"")</f>
        <v>A18</v>
      </c>
      <c r="C27" s="54" t="str">
        <f>+IF(LEN('OSNOVNA PLAČA'!C27)&gt;0,'OSNOVNA PLAČA'!C27,"")</f>
        <v/>
      </c>
      <c r="D27" s="56" t="str">
        <f>+IF(LEN('OSNOVNA PLAČA'!D27)&gt;0,'OSNOVNA PLAČA'!D27,"")</f>
        <v/>
      </c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</row>
    <row r="28" spans="1:16" ht="28.5" customHeight="1" x14ac:dyDescent="0.2">
      <c r="A28" s="53">
        <f>'OSNOVNA PLAČA'!A28</f>
        <v>19</v>
      </c>
      <c r="B28" s="239" t="str">
        <f>+IF(LEN('OSNOVNA PLAČA'!B28)&gt;0,'OSNOVNA PLAČA'!B28,"")</f>
        <v>A19</v>
      </c>
      <c r="C28" s="54" t="str">
        <f>+IF(LEN('OSNOVNA PLAČA'!C28)&gt;0,'OSNOVNA PLAČA'!C28,"")</f>
        <v/>
      </c>
      <c r="D28" s="56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</row>
    <row r="29" spans="1:16" ht="28.5" customHeight="1" x14ac:dyDescent="0.2">
      <c r="A29" s="53">
        <f>'OSNOVNA PLAČA'!A29</f>
        <v>20</v>
      </c>
      <c r="B29" s="239" t="str">
        <f>+IF(LEN('OSNOVNA PLAČA'!B29)&gt;0,'OSNOVNA PLAČA'!B29,"")</f>
        <v>A20</v>
      </c>
      <c r="C29" s="54" t="str">
        <f>+IF(LEN('OSNOVNA PLAČA'!C29)&gt;0,'OSNOVNA PLAČA'!C29,"")</f>
        <v/>
      </c>
      <c r="D29" s="56" t="str">
        <f>+IF(LEN('OSNOVNA PLAČA'!D29)&gt;0,'OSNOVNA PLAČA'!D29,"")</f>
        <v/>
      </c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</row>
    <row r="30" spans="1:16" ht="28.5" customHeight="1" x14ac:dyDescent="0.2">
      <c r="A30" s="53">
        <f>'OSNOVNA PLAČA'!A30</f>
        <v>21</v>
      </c>
      <c r="B30" s="239" t="str">
        <f>+IF(LEN('OSNOVNA PLAČA'!B30)&gt;0,'OSNOVNA PLAČA'!B30,"")</f>
        <v>A21</v>
      </c>
      <c r="C30" s="54" t="str">
        <f>+IF(LEN('OSNOVNA PLAČA'!C30)&gt;0,'OSNOVNA PLAČA'!C30,"")</f>
        <v/>
      </c>
      <c r="D30" s="56" t="str">
        <f>+IF(LEN('OSNOVNA PLAČA'!D30)&gt;0,'OSNOVNA PLAČA'!D30,"")</f>
        <v/>
      </c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</row>
    <row r="31" spans="1:16" ht="28.5" customHeight="1" x14ac:dyDescent="0.2">
      <c r="A31" s="53">
        <f>'OSNOVNA PLAČA'!A31</f>
        <v>22</v>
      </c>
      <c r="B31" s="239" t="str">
        <f>+IF(LEN('OSNOVNA PLAČA'!B31)&gt;0,'OSNOVNA PLAČA'!B31,"")</f>
        <v>A22</v>
      </c>
      <c r="C31" s="54" t="str">
        <f>+IF(LEN('OSNOVNA PLAČA'!C31)&gt;0,'OSNOVNA PLAČA'!C31,"")</f>
        <v/>
      </c>
      <c r="D31" s="56" t="str">
        <f>+IF(LEN('OSNOVNA PLAČA'!D31)&gt;0,'OSNOVNA PLAČA'!D31,"")</f>
        <v/>
      </c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</row>
    <row r="32" spans="1:16" ht="28.5" customHeight="1" x14ac:dyDescent="0.2">
      <c r="A32" s="53">
        <f>'OSNOVNA PLAČA'!A32</f>
        <v>23</v>
      </c>
      <c r="B32" s="239" t="str">
        <f>+IF(LEN('OSNOVNA PLAČA'!B32)&gt;0,'OSNOVNA PLAČA'!B32,"")</f>
        <v>A23</v>
      </c>
      <c r="C32" s="54" t="str">
        <f>+IF(LEN('OSNOVNA PLAČA'!C32)&gt;0,'OSNOVNA PLAČA'!C32,"")</f>
        <v/>
      </c>
      <c r="D32" s="56" t="str">
        <f>+IF(LEN('OSNOVNA PLAČA'!D32)&gt;0,'OSNOVNA PLAČA'!D32,"")</f>
        <v/>
      </c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</row>
    <row r="33" spans="1:16" ht="28.5" customHeight="1" x14ac:dyDescent="0.2">
      <c r="A33" s="53">
        <f>'OSNOVNA PLAČA'!A33</f>
        <v>24</v>
      </c>
      <c r="B33" s="239" t="str">
        <f>+IF(LEN('OSNOVNA PLAČA'!B33)&gt;0,'OSNOVNA PLAČA'!B33,"")</f>
        <v>A24</v>
      </c>
      <c r="C33" s="54" t="str">
        <f>+IF(LEN('OSNOVNA PLAČA'!C33)&gt;0,'OSNOVNA PLAČA'!C33,"")</f>
        <v/>
      </c>
      <c r="D33" s="56" t="str">
        <f>+IF(LEN('OSNOVNA PLAČA'!D33)&gt;0,'OSNOVNA PLAČA'!D33,"")</f>
        <v/>
      </c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</row>
    <row r="34" spans="1:16" ht="28.5" customHeight="1" x14ac:dyDescent="0.2">
      <c r="A34" s="53">
        <f>'OSNOVNA PLAČA'!A34</f>
        <v>25</v>
      </c>
      <c r="B34" s="239" t="str">
        <f>+IF(LEN('OSNOVNA PLAČA'!B34)&gt;0,'OSNOVNA PLAČA'!B34,"")</f>
        <v>A25</v>
      </c>
      <c r="C34" s="54" t="str">
        <f>+IF(LEN('OSNOVNA PLAČA'!C34)&gt;0,'OSNOVNA PLAČA'!C34,"")</f>
        <v/>
      </c>
      <c r="D34" s="56" t="str">
        <f>+IF(LEN('OSNOVNA PLAČA'!D34)&gt;0,'OSNOVNA PLAČA'!D34,"")</f>
        <v/>
      </c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</row>
    <row r="35" spans="1:16" ht="28.5" customHeight="1" x14ac:dyDescent="0.2">
      <c r="A35" s="53">
        <f>'OSNOVNA PLAČA'!A35</f>
        <v>26</v>
      </c>
      <c r="B35" s="239" t="str">
        <f>+IF(LEN('OSNOVNA PLAČA'!B35)&gt;0,'OSNOVNA PLAČA'!B35,"")</f>
        <v>A26</v>
      </c>
      <c r="C35" s="54" t="str">
        <f>+IF(LEN('OSNOVNA PLAČA'!C35)&gt;0,'OSNOVNA PLAČA'!C35,"")</f>
        <v/>
      </c>
      <c r="D35" s="56" t="str">
        <f>+IF(LEN('OSNOVNA PLAČA'!D35)&gt;0,'OSNOVNA PLAČA'!D35,"")</f>
        <v/>
      </c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</row>
    <row r="36" spans="1:16" ht="28.5" customHeight="1" x14ac:dyDescent="0.2">
      <c r="A36" s="53">
        <f>'OSNOVNA PLAČA'!A36</f>
        <v>27</v>
      </c>
      <c r="B36" s="239" t="str">
        <f>+IF(LEN('OSNOVNA PLAČA'!B36)&gt;0,'OSNOVNA PLAČA'!B36,"")</f>
        <v>A27</v>
      </c>
      <c r="C36" s="54" t="str">
        <f>+IF(LEN('OSNOVNA PLAČA'!C36)&gt;0,'OSNOVNA PLAČA'!C36,"")</f>
        <v/>
      </c>
      <c r="D36" s="56" t="str">
        <f>+IF(LEN('OSNOVNA PLAČA'!D36)&gt;0,'OSNOVNA PLAČA'!D36,"")</f>
        <v/>
      </c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</row>
    <row r="37" spans="1:16" ht="28.5" customHeight="1" x14ac:dyDescent="0.2">
      <c r="A37" s="53">
        <f>'OSNOVNA PLAČA'!A37</f>
        <v>28</v>
      </c>
      <c r="B37" s="239" t="str">
        <f>+IF(LEN('OSNOVNA PLAČA'!B37)&gt;0,'OSNOVNA PLAČA'!B37,"")</f>
        <v>A28</v>
      </c>
      <c r="C37" s="54" t="str">
        <f>+IF(LEN('OSNOVNA PLAČA'!C37)&gt;0,'OSNOVNA PLAČA'!C37,"")</f>
        <v/>
      </c>
      <c r="D37" s="56" t="str">
        <f>+IF(LEN('OSNOVNA PLAČA'!D37)&gt;0,'OSNOVNA PLAČA'!D37,"")</f>
        <v/>
      </c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</row>
    <row r="38" spans="1:16" ht="28.5" customHeight="1" x14ac:dyDescent="0.2">
      <c r="A38" s="53">
        <f>'OSNOVNA PLAČA'!A38</f>
        <v>29</v>
      </c>
      <c r="B38" s="239" t="str">
        <f>+IF(LEN('OSNOVNA PLAČA'!B38)&gt;0,'OSNOVNA PLAČA'!B38,"")</f>
        <v>A29</v>
      </c>
      <c r="C38" s="54" t="str">
        <f>+IF(LEN('OSNOVNA PLAČA'!C38)&gt;0,'OSNOVNA PLAČA'!C38,"")</f>
        <v/>
      </c>
      <c r="D38" s="56" t="str">
        <f>+IF(LEN('OSNOVNA PLAČA'!D38)&gt;0,'OSNOVNA PLAČA'!D38,"")</f>
        <v/>
      </c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</row>
    <row r="39" spans="1:16" ht="28.5" customHeight="1" x14ac:dyDescent="0.2">
      <c r="A39" s="53">
        <f>'OSNOVNA PLAČA'!A39</f>
        <v>30</v>
      </c>
      <c r="B39" s="239" t="str">
        <f>+IF(LEN('OSNOVNA PLAČA'!B39)&gt;0,'OSNOVNA PLAČA'!B39,"")</f>
        <v>A30</v>
      </c>
      <c r="C39" s="54" t="str">
        <f>+IF(LEN('OSNOVNA PLAČA'!C39)&gt;0,'OSNOVNA PLAČA'!C39,"")</f>
        <v/>
      </c>
      <c r="D39" s="56" t="str">
        <f>+IF(LEN('OSNOVNA PLAČA'!D39)&gt;0,'OSNOVNA PLAČA'!D39,"")</f>
        <v/>
      </c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</row>
    <row r="40" spans="1:16" ht="28.5" customHeight="1" x14ac:dyDescent="0.2">
      <c r="A40" s="53">
        <f>'OSNOVNA PLAČA'!A40</f>
        <v>31</v>
      </c>
      <c r="B40" s="239" t="str">
        <f>+IF(LEN('OSNOVNA PLAČA'!B40)&gt;0,'OSNOVNA PLAČA'!B40,"")</f>
        <v>A31</v>
      </c>
      <c r="C40" s="54" t="str">
        <f>+IF(LEN('OSNOVNA PLAČA'!C40)&gt;0,'OSNOVNA PLAČA'!C40,"")</f>
        <v/>
      </c>
      <c r="D40" s="56" t="str">
        <f>+IF(LEN('OSNOVNA PLAČA'!D40)&gt;0,'OSNOVNA PLAČA'!D40,"")</f>
        <v/>
      </c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</row>
    <row r="41" spans="1:16" ht="28.5" customHeight="1" x14ac:dyDescent="0.2">
      <c r="A41" s="53">
        <f>'OSNOVNA PLAČA'!A41</f>
        <v>32</v>
      </c>
      <c r="B41" s="239" t="str">
        <f>+IF(LEN('OSNOVNA PLAČA'!B41)&gt;0,'OSNOVNA PLAČA'!B41,"")</f>
        <v>A32</v>
      </c>
      <c r="C41" s="54" t="str">
        <f>+IF(LEN('OSNOVNA PLAČA'!C41)&gt;0,'OSNOVNA PLAČA'!C41,"")</f>
        <v/>
      </c>
      <c r="D41" s="56" t="str">
        <f>+IF(LEN('OSNOVNA PLAČA'!D41)&gt;0,'OSNOVNA PLAČA'!D41,"")</f>
        <v/>
      </c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</row>
    <row r="42" spans="1:16" ht="28.5" customHeight="1" x14ac:dyDescent="0.2">
      <c r="A42" s="53">
        <f>'OSNOVNA PLAČA'!A42</f>
        <v>33</v>
      </c>
      <c r="B42" s="239" t="str">
        <f>+IF(LEN('OSNOVNA PLAČA'!B42)&gt;0,'OSNOVNA PLAČA'!B42,"")</f>
        <v>A33</v>
      </c>
      <c r="C42" s="54" t="str">
        <f>+IF(LEN('OSNOVNA PLAČA'!C42)&gt;0,'OSNOVNA PLAČA'!C42,"")</f>
        <v/>
      </c>
      <c r="D42" s="56" t="str">
        <f>+IF(LEN('OSNOVNA PLAČA'!D42)&gt;0,'OSNOVNA PLAČA'!D42,"")</f>
        <v/>
      </c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</row>
    <row r="43" spans="1:16" ht="28.5" customHeight="1" x14ac:dyDescent="0.2">
      <c r="A43" s="53">
        <f>'OSNOVNA PLAČA'!A43</f>
        <v>34</v>
      </c>
      <c r="B43" s="239" t="str">
        <f>+IF(LEN('OSNOVNA PLAČA'!B43)&gt;0,'OSNOVNA PLAČA'!B43,"")</f>
        <v>A34</v>
      </c>
      <c r="C43" s="54" t="str">
        <f>+IF(LEN('OSNOVNA PLAČA'!C43)&gt;0,'OSNOVNA PLAČA'!C43,"")</f>
        <v/>
      </c>
      <c r="D43" s="56" t="str">
        <f>+IF(LEN('OSNOVNA PLAČA'!D43)&gt;0,'OSNOVNA PLAČA'!D43,"")</f>
        <v/>
      </c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</row>
    <row r="44" spans="1:16" ht="28.5" customHeight="1" x14ac:dyDescent="0.2">
      <c r="A44" s="53">
        <f>'OSNOVNA PLAČA'!A44</f>
        <v>35</v>
      </c>
      <c r="B44" s="239" t="str">
        <f>+IF(LEN('OSNOVNA PLAČA'!B44)&gt;0,'OSNOVNA PLAČA'!B44,"")</f>
        <v>A35</v>
      </c>
      <c r="C44" s="54" t="str">
        <f>+IF(LEN('OSNOVNA PLAČA'!C44)&gt;0,'OSNOVNA PLAČA'!C44,"")</f>
        <v/>
      </c>
      <c r="D44" s="56" t="str">
        <f>+IF(LEN('OSNOVNA PLAČA'!D44)&gt;0,'OSNOVNA PLAČA'!D44,"")</f>
        <v/>
      </c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</row>
    <row r="45" spans="1:16" ht="28.5" customHeight="1" x14ac:dyDescent="0.2">
      <c r="A45" s="53">
        <f>'OSNOVNA PLAČA'!A45</f>
        <v>36</v>
      </c>
      <c r="B45" s="239" t="str">
        <f>+IF(LEN('OSNOVNA PLAČA'!B45)&gt;0,'OSNOVNA PLAČA'!B45,"")</f>
        <v>A36</v>
      </c>
      <c r="C45" s="54" t="str">
        <f>+IF(LEN('OSNOVNA PLAČA'!C45)&gt;0,'OSNOVNA PLAČA'!C45,"")</f>
        <v/>
      </c>
      <c r="D45" s="56" t="str">
        <f>+IF(LEN('OSNOVNA PLAČA'!D45)&gt;0,'OSNOVNA PLAČA'!D45,"")</f>
        <v/>
      </c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</row>
    <row r="46" spans="1:16" ht="28.5" customHeight="1" x14ac:dyDescent="0.2">
      <c r="A46" s="53">
        <f>'OSNOVNA PLAČA'!A46</f>
        <v>37</v>
      </c>
      <c r="B46" s="239" t="str">
        <f>+IF(LEN('OSNOVNA PLAČA'!B46)&gt;0,'OSNOVNA PLAČA'!B46,"")</f>
        <v>A37</v>
      </c>
      <c r="C46" s="54" t="str">
        <f>+IF(LEN('OSNOVNA PLAČA'!C46)&gt;0,'OSNOVNA PLAČA'!C46,"")</f>
        <v/>
      </c>
      <c r="D46" s="56" t="str">
        <f>+IF(LEN('OSNOVNA PLAČA'!D46)&gt;0,'OSNOVNA PLAČA'!D46,"")</f>
        <v/>
      </c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</row>
    <row r="47" spans="1:16" ht="28.5" customHeight="1" x14ac:dyDescent="0.2">
      <c r="A47" s="53">
        <f>'OSNOVNA PLAČA'!A47</f>
        <v>38</v>
      </c>
      <c r="B47" s="239" t="str">
        <f>+IF(LEN('OSNOVNA PLAČA'!B47)&gt;0,'OSNOVNA PLAČA'!B47,"")</f>
        <v>A38</v>
      </c>
      <c r="C47" s="54" t="str">
        <f>+IF(LEN('OSNOVNA PLAČA'!C47)&gt;0,'OSNOVNA PLAČA'!C47,"")</f>
        <v/>
      </c>
      <c r="D47" s="56" t="str">
        <f>+IF(LEN('OSNOVNA PLAČA'!D47)&gt;0,'OSNOVNA PLAČA'!D47,"")</f>
        <v/>
      </c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</row>
    <row r="48" spans="1:16" ht="28.5" customHeight="1" x14ac:dyDescent="0.2">
      <c r="A48" s="53">
        <f>'OSNOVNA PLAČA'!A48</f>
        <v>39</v>
      </c>
      <c r="B48" s="239" t="str">
        <f>+IF(LEN('OSNOVNA PLAČA'!B48)&gt;0,'OSNOVNA PLAČA'!B48,"")</f>
        <v>A39</v>
      </c>
      <c r="C48" s="54" t="str">
        <f>+IF(LEN('OSNOVNA PLAČA'!C48)&gt;0,'OSNOVNA PLAČA'!C48,"")</f>
        <v/>
      </c>
      <c r="D48" s="56" t="str">
        <f>+IF(LEN('OSNOVNA PLAČA'!D48)&gt;0,'OSNOVNA PLAČA'!D48,"")</f>
        <v/>
      </c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</row>
    <row r="49" spans="1:37" ht="28.5" customHeight="1" x14ac:dyDescent="0.2">
      <c r="A49" s="53">
        <f>'OSNOVNA PLAČA'!A49</f>
        <v>40</v>
      </c>
      <c r="B49" s="239" t="str">
        <f>+IF(LEN('OSNOVNA PLAČA'!B49)&gt;0,'OSNOVNA PLAČA'!B49,"")</f>
        <v>A40</v>
      </c>
      <c r="C49" s="54" t="str">
        <f>+IF(LEN('OSNOVNA PLAČA'!C49)&gt;0,'OSNOVNA PLAČA'!C49,"")</f>
        <v/>
      </c>
      <c r="D49" s="56" t="str">
        <f>+IF(LEN('OSNOVNA PLAČA'!D49)&gt;0,'OSNOVNA PLAČA'!D49,"")</f>
        <v/>
      </c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</row>
    <row r="50" spans="1:37" ht="28.5" customHeight="1" x14ac:dyDescent="0.2">
      <c r="A50" s="53">
        <f>'OSNOVNA PLAČA'!A50</f>
        <v>41</v>
      </c>
      <c r="B50" s="239" t="str">
        <f>+IF(LEN('OSNOVNA PLAČA'!B50)&gt;0,'OSNOVNA PLAČA'!B50,"")</f>
        <v>A41</v>
      </c>
      <c r="C50" s="54" t="str">
        <f>+IF(LEN('OSNOVNA PLAČA'!C50)&gt;0,'OSNOVNA PLAČA'!C50,"")</f>
        <v/>
      </c>
      <c r="D50" s="56" t="str">
        <f>+IF(LEN('OSNOVNA PLAČA'!D50)&gt;0,'OSNOVNA PLAČA'!D50,"")</f>
        <v/>
      </c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</row>
    <row r="51" spans="1:37" ht="28.5" customHeight="1" x14ac:dyDescent="0.2">
      <c r="A51" s="53">
        <f>'OSNOVNA PLAČA'!A51</f>
        <v>42</v>
      </c>
      <c r="B51" s="239" t="str">
        <f>+IF(LEN('OSNOVNA PLAČA'!B51)&gt;0,'OSNOVNA PLAČA'!B51,"")</f>
        <v>A42</v>
      </c>
      <c r="C51" s="54" t="str">
        <f>+IF(LEN('OSNOVNA PLAČA'!C51)&gt;0,'OSNOVNA PLAČA'!C51,"")</f>
        <v/>
      </c>
      <c r="D51" s="56" t="str">
        <f>+IF(LEN('OSNOVNA PLAČA'!D51)&gt;0,'OSNOVNA PLAČA'!D51,"")</f>
        <v/>
      </c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</row>
    <row r="52" spans="1:37" ht="28.5" customHeight="1" x14ac:dyDescent="0.2">
      <c r="A52" s="53">
        <f>'OSNOVNA PLAČA'!A52</f>
        <v>43</v>
      </c>
      <c r="B52" s="239" t="str">
        <f>+IF(LEN('OSNOVNA PLAČA'!B52)&gt;0,'OSNOVNA PLAČA'!B52,"")</f>
        <v>A43</v>
      </c>
      <c r="C52" s="54" t="str">
        <f>+IF(LEN('OSNOVNA PLAČA'!C52)&gt;0,'OSNOVNA PLAČA'!C52,"")</f>
        <v/>
      </c>
      <c r="D52" s="56" t="str">
        <f>+IF(LEN('OSNOVNA PLAČA'!D52)&gt;0,'OSNOVNA PLAČA'!D52,"")</f>
        <v/>
      </c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</row>
    <row r="53" spans="1:37" ht="28.5" customHeight="1" x14ac:dyDescent="0.2">
      <c r="A53" s="53">
        <f>'OSNOVNA PLAČA'!A53</f>
        <v>44</v>
      </c>
      <c r="B53" s="239" t="str">
        <f>+IF(LEN('OSNOVNA PLAČA'!B53)&gt;0,'OSNOVNA PLAČA'!B53,"")</f>
        <v>A44</v>
      </c>
      <c r="C53" s="54" t="str">
        <f>+IF(LEN('OSNOVNA PLAČA'!C53)&gt;0,'OSNOVNA PLAČA'!C53,"")</f>
        <v/>
      </c>
      <c r="D53" s="56" t="str">
        <f>+IF(LEN('OSNOVNA PLAČA'!D53)&gt;0,'OSNOVNA PLAČA'!D53,"")</f>
        <v/>
      </c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</row>
    <row r="54" spans="1:37" ht="28.5" customHeight="1" x14ac:dyDescent="0.2">
      <c r="A54" s="53">
        <f>'OSNOVNA PLAČA'!A54</f>
        <v>45</v>
      </c>
      <c r="B54" s="239" t="str">
        <f>+IF(LEN('OSNOVNA PLAČA'!B54)&gt;0,'OSNOVNA PLAČA'!B54,"")</f>
        <v>A45</v>
      </c>
      <c r="C54" s="54" t="str">
        <f>+IF(LEN('OSNOVNA PLAČA'!C54)&gt;0,'OSNOVNA PLAČA'!C54,"")</f>
        <v/>
      </c>
      <c r="D54" s="56" t="str">
        <f>+IF(LEN('OSNOVNA PLAČA'!D54)&gt;0,'OSNOVNA PLAČA'!D54,"")</f>
        <v/>
      </c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</row>
    <row r="55" spans="1:37" ht="28.5" customHeight="1" x14ac:dyDescent="0.2">
      <c r="A55" s="53">
        <f>'OSNOVNA PLAČA'!A55</f>
        <v>46</v>
      </c>
      <c r="B55" s="239" t="str">
        <f>+IF(LEN('OSNOVNA PLAČA'!B55)&gt;0,'OSNOVNA PLAČA'!B55,"")</f>
        <v>A46</v>
      </c>
      <c r="C55" s="54" t="str">
        <f>+IF(LEN('OSNOVNA PLAČA'!C55)&gt;0,'OSNOVNA PLAČA'!C55,"")</f>
        <v/>
      </c>
      <c r="D55" s="56" t="str">
        <f>+IF(LEN('OSNOVNA PLAČA'!D55)&gt;0,'OSNOVNA PLAČA'!D55,"")</f>
        <v/>
      </c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</row>
    <row r="56" spans="1:37" ht="28.5" customHeight="1" x14ac:dyDescent="0.2">
      <c r="A56" s="53">
        <f>'OSNOVNA PLAČA'!A56</f>
        <v>47</v>
      </c>
      <c r="B56" s="239" t="str">
        <f>+IF(LEN('OSNOVNA PLAČA'!B56)&gt;0,'OSNOVNA PLAČA'!B56,"")</f>
        <v>A47</v>
      </c>
      <c r="C56" s="54" t="str">
        <f>+IF(LEN('OSNOVNA PLAČA'!C56)&gt;0,'OSNOVNA PLAČA'!C56,"")</f>
        <v/>
      </c>
      <c r="D56" s="56" t="str">
        <f>+IF(LEN('OSNOVNA PLAČA'!D56)&gt;0,'OSNOVNA PLAČA'!D56,"")</f>
        <v/>
      </c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</row>
    <row r="57" spans="1:37" ht="28.5" customHeight="1" x14ac:dyDescent="0.2">
      <c r="A57" s="53">
        <f>'OSNOVNA PLAČA'!A57</f>
        <v>48</v>
      </c>
      <c r="B57" s="239" t="str">
        <f>+IF(LEN('OSNOVNA PLAČA'!B57)&gt;0,'OSNOVNA PLAČA'!B57,"")</f>
        <v>A48</v>
      </c>
      <c r="C57" s="54" t="str">
        <f>+IF(LEN('OSNOVNA PLAČA'!C57)&gt;0,'OSNOVNA PLAČA'!C57,"")</f>
        <v/>
      </c>
      <c r="D57" s="56" t="str">
        <f>+IF(LEN('OSNOVNA PLAČA'!D57)&gt;0,'OSNOVNA PLAČA'!D57,"")</f>
        <v/>
      </c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</row>
    <row r="58" spans="1:37" ht="28.5" customHeight="1" x14ac:dyDescent="0.2">
      <c r="A58" s="53">
        <f>'OSNOVNA PLAČA'!A58</f>
        <v>49</v>
      </c>
      <c r="B58" s="239" t="str">
        <f>+IF(LEN('OSNOVNA PLAČA'!B58)&gt;0,'OSNOVNA PLAČA'!B58,"")</f>
        <v>A49</v>
      </c>
      <c r="C58" s="54" t="str">
        <f>+IF(LEN('OSNOVNA PLAČA'!C58)&gt;0,'OSNOVNA PLAČA'!C58,"")</f>
        <v/>
      </c>
      <c r="D58" s="56" t="str">
        <f>+IF(LEN('OSNOVNA PLAČA'!D58)&gt;0,'OSNOVNA PLAČA'!D58,"")</f>
        <v/>
      </c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</row>
    <row r="59" spans="1:37" ht="28.5" customHeight="1" x14ac:dyDescent="0.2">
      <c r="A59" s="53">
        <f>'OSNOVNA PLAČA'!A59</f>
        <v>50</v>
      </c>
      <c r="B59" s="239" t="str">
        <f>+IF(LEN('OSNOVNA PLAČA'!B59)&gt;0,'OSNOVNA PLAČA'!B59,"")</f>
        <v>A50</v>
      </c>
      <c r="C59" s="54" t="str">
        <f>+IF(LEN('OSNOVNA PLAČA'!C59)&gt;0,'OSNOVNA PLAČA'!C59,"")</f>
        <v/>
      </c>
      <c r="D59" s="56" t="str">
        <f>+IF(LEN('OSNOVNA PLAČA'!D59)&gt;0,'OSNOVNA PLAČA'!D59,"")</f>
        <v/>
      </c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</row>
    <row r="60" spans="1:37" x14ac:dyDescent="0.2">
      <c r="A60" s="33"/>
      <c r="B60" s="38"/>
      <c r="C60" s="33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</row>
    <row r="61" spans="1:37" x14ac:dyDescent="0.2">
      <c r="A61" s="33"/>
      <c r="B61" s="33"/>
      <c r="C61" s="33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</row>
    <row r="62" spans="1:37" x14ac:dyDescent="0.2">
      <c r="A62" s="33"/>
      <c r="B62" s="33"/>
      <c r="C62" s="33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</row>
    <row r="63" spans="1:37" x14ac:dyDescent="0.2">
      <c r="A63" s="33"/>
      <c r="B63" s="33"/>
      <c r="C63" s="33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</row>
    <row r="64" spans="1:37" x14ac:dyDescent="0.2">
      <c r="A64" s="33"/>
      <c r="B64" s="33"/>
      <c r="C64" s="33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</row>
    <row r="65" spans="1:37" x14ac:dyDescent="0.2">
      <c r="A65" s="33"/>
      <c r="B65" s="33"/>
      <c r="C65" s="33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</row>
  </sheetData>
  <mergeCells count="5">
    <mergeCell ref="E7:P7"/>
    <mergeCell ref="B7:D7"/>
    <mergeCell ref="C3:D3"/>
    <mergeCell ref="C4:J4"/>
    <mergeCell ref="C5:D5"/>
  </mergeCells>
  <phoneticPr fontId="2" type="noConversion"/>
  <printOptions horizontalCentered="1"/>
  <pageMargins left="0.75" right="0.75" top="0.39370078740157483" bottom="0.35433070866141736" header="0" footer="0"/>
  <pageSetup paperSize="9" scale="70" orientation="landscape" r:id="rId1"/>
  <headerFooter alignWithMargins="0">
    <oddFooter>&amp;C&amp;D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BC89C-58D5-4511-8969-545EB8FC4DD6}">
  <dimension ref="E1:J59"/>
  <sheetViews>
    <sheetView zoomScale="80" zoomScaleNormal="80" workbookViewId="0"/>
  </sheetViews>
  <sheetFormatPr defaultRowHeight="12.75" x14ac:dyDescent="0.2"/>
  <cols>
    <col min="1" max="4" width="3.140625" customWidth="1"/>
    <col min="5" max="5" width="9.140625" hidden="1" customWidth="1"/>
    <col min="6" max="6" width="18" customWidth="1"/>
    <col min="8" max="8" width="41.140625" customWidth="1"/>
    <col min="9" max="9" width="25.5703125" customWidth="1"/>
    <col min="10" max="10" width="39.140625" customWidth="1"/>
  </cols>
  <sheetData>
    <row r="1" spans="6:10" ht="9.75" customHeight="1" x14ac:dyDescent="0.2"/>
    <row r="2" spans="6:10" ht="9.75" customHeight="1" x14ac:dyDescent="0.2"/>
    <row r="3" spans="6:10" ht="9.75" customHeight="1" x14ac:dyDescent="0.2"/>
    <row r="4" spans="6:10" ht="9.75" customHeight="1" x14ac:dyDescent="0.2"/>
    <row r="5" spans="6:10" ht="9.75" customHeight="1" x14ac:dyDescent="0.2"/>
    <row r="6" spans="6:10" ht="23.25" customHeight="1" x14ac:dyDescent="0.2">
      <c r="G6" s="234" t="s">
        <v>197</v>
      </c>
    </row>
    <row r="8" spans="6:10" ht="23.25" customHeight="1" thickBot="1" x14ac:dyDescent="0.25">
      <c r="G8" s="234" t="str">
        <f>"OBDOBJE: maj " &amp; 'OSNOVNA PLAČA'!D5</f>
        <v>OBDOBJE: maj 2024</v>
      </c>
    </row>
    <row r="9" spans="6:10" ht="23.25" customHeight="1" thickBot="1" x14ac:dyDescent="0.25">
      <c r="F9" s="279" t="s">
        <v>213</v>
      </c>
      <c r="G9" s="456" t="s">
        <v>2</v>
      </c>
      <c r="H9" s="456"/>
      <c r="I9" s="456" t="s">
        <v>198</v>
      </c>
      <c r="J9" s="457"/>
    </row>
    <row r="10" spans="6:10" ht="23.25" customHeight="1" x14ac:dyDescent="0.2">
      <c r="F10" s="278">
        <f>'OSNOVNA PLAČA'!A10</f>
        <v>1</v>
      </c>
      <c r="G10" s="458" t="str">
        <f>+IF(LEN('OSNOVNA PLAČA'!B10)&gt;0,'OSNOVNA PLAČA'!B10,"")</f>
        <v>A1</v>
      </c>
      <c r="H10" s="458"/>
      <c r="I10" s="458">
        <f ca="1">IF(LEN('5'!B16)&gt;0,'5'!L16,"")</f>
        <v>2</v>
      </c>
      <c r="J10" s="459"/>
    </row>
    <row r="11" spans="6:10" ht="23.25" customHeight="1" x14ac:dyDescent="0.2">
      <c r="F11" s="245">
        <f>'OSNOVNA PLAČA'!A11</f>
        <v>2</v>
      </c>
      <c r="G11" s="460" t="str">
        <f>+IF(LEN('OSNOVNA PLAČA'!B11)&gt;0,'OSNOVNA PLAČA'!B11,"")</f>
        <v>A2</v>
      </c>
      <c r="H11" s="460"/>
      <c r="I11" s="460">
        <f ca="1">IF(LEN('5'!B17)&gt;0,'5'!L17,"")</f>
        <v>3</v>
      </c>
      <c r="J11" s="461"/>
    </row>
    <row r="12" spans="6:10" ht="23.25" customHeight="1" x14ac:dyDescent="0.2">
      <c r="F12" s="245">
        <f>'OSNOVNA PLAČA'!A12</f>
        <v>3</v>
      </c>
      <c r="G12" s="460" t="str">
        <f>+IF(LEN('OSNOVNA PLAČA'!B12)&gt;0,'OSNOVNA PLAČA'!B12,"")</f>
        <v>A3</v>
      </c>
      <c r="H12" s="460"/>
      <c r="I12" s="460">
        <f ca="1">IF(LEN('5'!B18)&gt;0,'5'!L18,"")</f>
        <v>0</v>
      </c>
      <c r="J12" s="461"/>
    </row>
    <row r="13" spans="6:10" ht="23.25" customHeight="1" x14ac:dyDescent="0.2">
      <c r="F13" s="245">
        <f>'OSNOVNA PLAČA'!A13</f>
        <v>4</v>
      </c>
      <c r="G13" s="460" t="str">
        <f>+IF(LEN('OSNOVNA PLAČA'!B13)&gt;0,'OSNOVNA PLAČA'!B13,"")</f>
        <v>A4</v>
      </c>
      <c r="H13" s="460"/>
      <c r="I13" s="460">
        <f ca="1">IF(LEN('5'!B19)&gt;0,'5'!L19,"")</f>
        <v>0</v>
      </c>
      <c r="J13" s="461"/>
    </row>
    <row r="14" spans="6:10" ht="23.25" customHeight="1" x14ac:dyDescent="0.2">
      <c r="F14" s="245">
        <f>'OSNOVNA PLAČA'!A14</f>
        <v>5</v>
      </c>
      <c r="G14" s="460" t="str">
        <f>+IF(LEN('OSNOVNA PLAČA'!B14)&gt;0,'OSNOVNA PLAČA'!B14,"")</f>
        <v>A5</v>
      </c>
      <c r="H14" s="460"/>
      <c r="I14" s="460">
        <f ca="1">IF(LEN('5'!B20)&gt;0,'5'!L20,"")</f>
        <v>0</v>
      </c>
      <c r="J14" s="461"/>
    </row>
    <row r="15" spans="6:10" ht="23.25" customHeight="1" x14ac:dyDescent="0.2">
      <c r="F15" s="245">
        <f>'OSNOVNA PLAČA'!A15</f>
        <v>6</v>
      </c>
      <c r="G15" s="460" t="str">
        <f>+IF(LEN('OSNOVNA PLAČA'!B15)&gt;0,'OSNOVNA PLAČA'!B15,"")</f>
        <v>A6</v>
      </c>
      <c r="H15" s="460"/>
      <c r="I15" s="460">
        <f ca="1">IF(LEN('5'!B21)&gt;0,'5'!L21,"")</f>
        <v>0</v>
      </c>
      <c r="J15" s="461"/>
    </row>
    <row r="16" spans="6:10" ht="23.25" customHeight="1" x14ac:dyDescent="0.2">
      <c r="F16" s="245">
        <f>'OSNOVNA PLAČA'!A16</f>
        <v>7</v>
      </c>
      <c r="G16" s="460" t="str">
        <f>+IF(LEN('OSNOVNA PLAČA'!B16)&gt;0,'OSNOVNA PLAČA'!B16,"")</f>
        <v>A7</v>
      </c>
      <c r="H16" s="460"/>
      <c r="I16" s="460">
        <f ca="1">IF(LEN('5'!B22)&gt;0,'5'!L22,"")</f>
        <v>0</v>
      </c>
      <c r="J16" s="461"/>
    </row>
    <row r="17" spans="6:10" ht="23.25" customHeight="1" x14ac:dyDescent="0.2">
      <c r="F17" s="245">
        <f>'OSNOVNA PLAČA'!A17</f>
        <v>8</v>
      </c>
      <c r="G17" s="460" t="str">
        <f>+IF(LEN('OSNOVNA PLAČA'!B17)&gt;0,'OSNOVNA PLAČA'!B17,"")</f>
        <v>A8</v>
      </c>
      <c r="H17" s="460"/>
      <c r="I17" s="460">
        <f ca="1">IF(LEN('5'!B23)&gt;0,'5'!L23,"")</f>
        <v>0</v>
      </c>
      <c r="J17" s="461"/>
    </row>
    <row r="18" spans="6:10" ht="23.25" customHeight="1" x14ac:dyDescent="0.2">
      <c r="F18" s="245">
        <f>'OSNOVNA PLAČA'!A18</f>
        <v>9</v>
      </c>
      <c r="G18" s="460" t="str">
        <f>+IF(LEN('OSNOVNA PLAČA'!B18)&gt;0,'OSNOVNA PLAČA'!B18,"")</f>
        <v>A9</v>
      </c>
      <c r="H18" s="460"/>
      <c r="I18" s="460">
        <f ca="1">IF(LEN('5'!B24)&gt;0,'5'!L24,"")</f>
        <v>0</v>
      </c>
      <c r="J18" s="461"/>
    </row>
    <row r="19" spans="6:10" ht="23.25" customHeight="1" x14ac:dyDescent="0.2">
      <c r="F19" s="245">
        <f>'OSNOVNA PLAČA'!A19</f>
        <v>10</v>
      </c>
      <c r="G19" s="460" t="str">
        <f>+IF(LEN('OSNOVNA PLAČA'!B19)&gt;0,'OSNOVNA PLAČA'!B19,"")</f>
        <v>A10</v>
      </c>
      <c r="H19" s="460"/>
      <c r="I19" s="460">
        <f ca="1">IF(LEN('5'!B25)&gt;0,'5'!L25,"")</f>
        <v>0</v>
      </c>
      <c r="J19" s="461"/>
    </row>
    <row r="20" spans="6:10" ht="23.25" customHeight="1" x14ac:dyDescent="0.2">
      <c r="F20" s="245">
        <f>'OSNOVNA PLAČA'!A20</f>
        <v>11</v>
      </c>
      <c r="G20" s="460" t="str">
        <f>+IF(LEN('OSNOVNA PLAČA'!B20)&gt;0,'OSNOVNA PLAČA'!B20,"")</f>
        <v>A11</v>
      </c>
      <c r="H20" s="460"/>
      <c r="I20" s="460">
        <f ca="1">IF(LEN('5'!B26)&gt;0,'5'!L26,"")</f>
        <v>0</v>
      </c>
      <c r="J20" s="461"/>
    </row>
    <row r="21" spans="6:10" ht="23.25" customHeight="1" x14ac:dyDescent="0.2">
      <c r="F21" s="245">
        <f>'OSNOVNA PLAČA'!A21</f>
        <v>12</v>
      </c>
      <c r="G21" s="460" t="str">
        <f>+IF(LEN('OSNOVNA PLAČA'!B21)&gt;0,'OSNOVNA PLAČA'!B21,"")</f>
        <v>A12</v>
      </c>
      <c r="H21" s="460"/>
      <c r="I21" s="460">
        <f ca="1">IF(LEN('5'!B27)&gt;0,'5'!L27,"")</f>
        <v>0</v>
      </c>
      <c r="J21" s="461"/>
    </row>
    <row r="22" spans="6:10" ht="23.25" customHeight="1" x14ac:dyDescent="0.2">
      <c r="F22" s="245">
        <f>'OSNOVNA PLAČA'!A22</f>
        <v>13</v>
      </c>
      <c r="G22" s="460" t="str">
        <f>+IF(LEN('OSNOVNA PLAČA'!B22)&gt;0,'OSNOVNA PLAČA'!B22,"")</f>
        <v>A13</v>
      </c>
      <c r="H22" s="460"/>
      <c r="I22" s="460">
        <f ca="1">IF(LEN('5'!B28)&gt;0,'5'!L28,"")</f>
        <v>0</v>
      </c>
      <c r="J22" s="461"/>
    </row>
    <row r="23" spans="6:10" ht="23.25" customHeight="1" x14ac:dyDescent="0.2">
      <c r="F23" s="245">
        <f>'OSNOVNA PLAČA'!A23</f>
        <v>14</v>
      </c>
      <c r="G23" s="460" t="str">
        <f>+IF(LEN('OSNOVNA PLAČA'!B23)&gt;0,'OSNOVNA PLAČA'!B23,"")</f>
        <v>A14</v>
      </c>
      <c r="H23" s="460"/>
      <c r="I23" s="460">
        <f ca="1">IF(LEN('5'!B29)&gt;0,'5'!L29,"")</f>
        <v>0</v>
      </c>
      <c r="J23" s="461"/>
    </row>
    <row r="24" spans="6:10" ht="23.25" customHeight="1" x14ac:dyDescent="0.2">
      <c r="F24" s="245">
        <f>'OSNOVNA PLAČA'!A24</f>
        <v>15</v>
      </c>
      <c r="G24" s="460" t="str">
        <f>+IF(LEN('OSNOVNA PLAČA'!B24)&gt;0,'OSNOVNA PLAČA'!B24,"")</f>
        <v>A15</v>
      </c>
      <c r="H24" s="460"/>
      <c r="I24" s="460">
        <f ca="1">IF(LEN('5'!B30)&gt;0,'5'!L30,"")</f>
        <v>0</v>
      </c>
      <c r="J24" s="461"/>
    </row>
    <row r="25" spans="6:10" ht="23.25" customHeight="1" x14ac:dyDescent="0.2">
      <c r="F25" s="245">
        <f>'OSNOVNA PLAČA'!A25</f>
        <v>16</v>
      </c>
      <c r="G25" s="460" t="str">
        <f>+IF(LEN('OSNOVNA PLAČA'!B25)&gt;0,'OSNOVNA PLAČA'!B25,"")</f>
        <v>A16</v>
      </c>
      <c r="H25" s="460"/>
      <c r="I25" s="460">
        <f ca="1">IF(LEN('5'!B31)&gt;0,'5'!L31,"")</f>
        <v>0</v>
      </c>
      <c r="J25" s="461"/>
    </row>
    <row r="26" spans="6:10" ht="23.25" customHeight="1" x14ac:dyDescent="0.2">
      <c r="F26" s="245">
        <f>'OSNOVNA PLAČA'!A26</f>
        <v>17</v>
      </c>
      <c r="G26" s="460" t="str">
        <f>+IF(LEN('OSNOVNA PLAČA'!B26)&gt;0,'OSNOVNA PLAČA'!B26,"")</f>
        <v>A17</v>
      </c>
      <c r="H26" s="460"/>
      <c r="I26" s="460">
        <f ca="1">IF(LEN('5'!B32)&gt;0,'5'!L32,"")</f>
        <v>0</v>
      </c>
      <c r="J26" s="461"/>
    </row>
    <row r="27" spans="6:10" ht="23.25" customHeight="1" x14ac:dyDescent="0.2">
      <c r="F27" s="245">
        <f>'OSNOVNA PLAČA'!A27</f>
        <v>18</v>
      </c>
      <c r="G27" s="460" t="str">
        <f>+IF(LEN('OSNOVNA PLAČA'!B27)&gt;0,'OSNOVNA PLAČA'!B27,"")</f>
        <v>A18</v>
      </c>
      <c r="H27" s="460"/>
      <c r="I27" s="460">
        <f ca="1">IF(LEN('5'!B33)&gt;0,'5'!L33,"")</f>
        <v>0</v>
      </c>
      <c r="J27" s="461"/>
    </row>
    <row r="28" spans="6:10" ht="23.25" customHeight="1" x14ac:dyDescent="0.2">
      <c r="F28" s="245">
        <f>'OSNOVNA PLAČA'!A28</f>
        <v>19</v>
      </c>
      <c r="G28" s="460" t="str">
        <f>+IF(LEN('OSNOVNA PLAČA'!B28)&gt;0,'OSNOVNA PLAČA'!B28,"")</f>
        <v>A19</v>
      </c>
      <c r="H28" s="460"/>
      <c r="I28" s="460">
        <f ca="1">IF(LEN('5'!B34)&gt;0,'5'!L34,"")</f>
        <v>0</v>
      </c>
      <c r="J28" s="461"/>
    </row>
    <row r="29" spans="6:10" ht="23.25" customHeight="1" x14ac:dyDescent="0.2">
      <c r="F29" s="245">
        <f>'OSNOVNA PLAČA'!A29</f>
        <v>20</v>
      </c>
      <c r="G29" s="460" t="str">
        <f>+IF(LEN('OSNOVNA PLAČA'!B29)&gt;0,'OSNOVNA PLAČA'!B29,"")</f>
        <v>A20</v>
      </c>
      <c r="H29" s="460"/>
      <c r="I29" s="460">
        <f ca="1">IF(LEN('5'!B35)&gt;0,'5'!L35,"")</f>
        <v>0</v>
      </c>
      <c r="J29" s="461"/>
    </row>
    <row r="30" spans="6:10" ht="23.25" customHeight="1" x14ac:dyDescent="0.2">
      <c r="F30" s="245">
        <f>'OSNOVNA PLAČA'!A30</f>
        <v>21</v>
      </c>
      <c r="G30" s="460" t="str">
        <f>+IF(LEN('OSNOVNA PLAČA'!B30)&gt;0,'OSNOVNA PLAČA'!B30,"")</f>
        <v>A21</v>
      </c>
      <c r="H30" s="460"/>
      <c r="I30" s="460">
        <f ca="1">IF(LEN('5'!B36)&gt;0,'5'!L36,"")</f>
        <v>0</v>
      </c>
      <c r="J30" s="461"/>
    </row>
    <row r="31" spans="6:10" ht="23.25" customHeight="1" x14ac:dyDescent="0.2">
      <c r="F31" s="245">
        <f>'OSNOVNA PLAČA'!A31</f>
        <v>22</v>
      </c>
      <c r="G31" s="460" t="str">
        <f>+IF(LEN('OSNOVNA PLAČA'!B31)&gt;0,'OSNOVNA PLAČA'!B31,"")</f>
        <v>A22</v>
      </c>
      <c r="H31" s="460"/>
      <c r="I31" s="460">
        <f ca="1">IF(LEN('5'!B37)&gt;0,'5'!L37,"")</f>
        <v>0</v>
      </c>
      <c r="J31" s="461"/>
    </row>
    <row r="32" spans="6:10" ht="23.25" customHeight="1" x14ac:dyDescent="0.2">
      <c r="F32" s="245">
        <f>'OSNOVNA PLAČA'!A32</f>
        <v>23</v>
      </c>
      <c r="G32" s="460" t="str">
        <f>+IF(LEN('OSNOVNA PLAČA'!B32)&gt;0,'OSNOVNA PLAČA'!B32,"")</f>
        <v>A23</v>
      </c>
      <c r="H32" s="460"/>
      <c r="I32" s="460">
        <f ca="1">IF(LEN('5'!B38)&gt;0,'5'!L38,"")</f>
        <v>0</v>
      </c>
      <c r="J32" s="461"/>
    </row>
    <row r="33" spans="6:10" ht="23.25" customHeight="1" x14ac:dyDescent="0.2">
      <c r="F33" s="245">
        <f>'OSNOVNA PLAČA'!A33</f>
        <v>24</v>
      </c>
      <c r="G33" s="460" t="str">
        <f>+IF(LEN('OSNOVNA PLAČA'!B33)&gt;0,'OSNOVNA PLAČA'!B33,"")</f>
        <v>A24</v>
      </c>
      <c r="H33" s="460"/>
      <c r="I33" s="460">
        <f ca="1">IF(LEN('5'!B39)&gt;0,'5'!L39,"")</f>
        <v>0</v>
      </c>
      <c r="J33" s="461"/>
    </row>
    <row r="34" spans="6:10" ht="23.25" customHeight="1" x14ac:dyDescent="0.2">
      <c r="F34" s="245">
        <f>'OSNOVNA PLAČA'!A34</f>
        <v>25</v>
      </c>
      <c r="G34" s="460" t="str">
        <f>+IF(LEN('OSNOVNA PLAČA'!B34)&gt;0,'OSNOVNA PLAČA'!B34,"")</f>
        <v>A25</v>
      </c>
      <c r="H34" s="460"/>
      <c r="I34" s="460">
        <f ca="1">IF(LEN('5'!B40)&gt;0,'5'!L40,"")</f>
        <v>0</v>
      </c>
      <c r="J34" s="461"/>
    </row>
    <row r="35" spans="6:10" ht="23.25" customHeight="1" x14ac:dyDescent="0.2">
      <c r="F35" s="245">
        <f>'OSNOVNA PLAČA'!A35</f>
        <v>26</v>
      </c>
      <c r="G35" s="460" t="str">
        <f>+IF(LEN('OSNOVNA PLAČA'!B35)&gt;0,'OSNOVNA PLAČA'!B35,"")</f>
        <v>A26</v>
      </c>
      <c r="H35" s="460"/>
      <c r="I35" s="460">
        <f ca="1">IF(LEN('5'!B41)&gt;0,'5'!L41,"")</f>
        <v>0</v>
      </c>
      <c r="J35" s="461"/>
    </row>
    <row r="36" spans="6:10" ht="23.25" customHeight="1" x14ac:dyDescent="0.2">
      <c r="F36" s="245">
        <f>'OSNOVNA PLAČA'!A36</f>
        <v>27</v>
      </c>
      <c r="G36" s="460" t="str">
        <f>+IF(LEN('OSNOVNA PLAČA'!B36)&gt;0,'OSNOVNA PLAČA'!B36,"")</f>
        <v>A27</v>
      </c>
      <c r="H36" s="460"/>
      <c r="I36" s="460">
        <f ca="1">IF(LEN('5'!B42)&gt;0,'5'!L42,"")</f>
        <v>0</v>
      </c>
      <c r="J36" s="461"/>
    </row>
    <row r="37" spans="6:10" ht="23.25" customHeight="1" x14ac:dyDescent="0.2">
      <c r="F37" s="245">
        <f>'OSNOVNA PLAČA'!A37</f>
        <v>28</v>
      </c>
      <c r="G37" s="460" t="str">
        <f>+IF(LEN('OSNOVNA PLAČA'!B37)&gt;0,'OSNOVNA PLAČA'!B37,"")</f>
        <v>A28</v>
      </c>
      <c r="H37" s="460"/>
      <c r="I37" s="460">
        <f ca="1">IF(LEN('5'!B43)&gt;0,'5'!L43,"")</f>
        <v>0</v>
      </c>
      <c r="J37" s="461"/>
    </row>
    <row r="38" spans="6:10" ht="23.25" customHeight="1" x14ac:dyDescent="0.2">
      <c r="F38" s="245">
        <f>'OSNOVNA PLAČA'!A38</f>
        <v>29</v>
      </c>
      <c r="G38" s="460" t="str">
        <f>+IF(LEN('OSNOVNA PLAČA'!B38)&gt;0,'OSNOVNA PLAČA'!B38,"")</f>
        <v>A29</v>
      </c>
      <c r="H38" s="460"/>
      <c r="I38" s="460">
        <f ca="1">IF(LEN('5'!B44)&gt;0,'5'!L44,"")</f>
        <v>0</v>
      </c>
      <c r="J38" s="461"/>
    </row>
    <row r="39" spans="6:10" ht="23.25" customHeight="1" x14ac:dyDescent="0.2">
      <c r="F39" s="245">
        <f>'OSNOVNA PLAČA'!A39</f>
        <v>30</v>
      </c>
      <c r="G39" s="460" t="str">
        <f>+IF(LEN('OSNOVNA PLAČA'!B39)&gt;0,'OSNOVNA PLAČA'!B39,"")</f>
        <v>A30</v>
      </c>
      <c r="H39" s="460"/>
      <c r="I39" s="460">
        <f ca="1">IF(LEN('5'!B45)&gt;0,'5'!L45,"")</f>
        <v>0</v>
      </c>
      <c r="J39" s="461"/>
    </row>
    <row r="40" spans="6:10" ht="23.25" customHeight="1" x14ac:dyDescent="0.2">
      <c r="F40" s="245">
        <f>'OSNOVNA PLAČA'!A40</f>
        <v>31</v>
      </c>
      <c r="G40" s="460" t="str">
        <f>+IF(LEN('OSNOVNA PLAČA'!B40)&gt;0,'OSNOVNA PLAČA'!B40,"")</f>
        <v>A31</v>
      </c>
      <c r="H40" s="460"/>
      <c r="I40" s="460">
        <f ca="1">IF(LEN('5'!B46)&gt;0,'5'!L46,"")</f>
        <v>0</v>
      </c>
      <c r="J40" s="461"/>
    </row>
    <row r="41" spans="6:10" ht="23.25" customHeight="1" x14ac:dyDescent="0.2">
      <c r="F41" s="245">
        <f>'OSNOVNA PLAČA'!A41</f>
        <v>32</v>
      </c>
      <c r="G41" s="460" t="str">
        <f>+IF(LEN('OSNOVNA PLAČA'!B41)&gt;0,'OSNOVNA PLAČA'!B41,"")</f>
        <v>A32</v>
      </c>
      <c r="H41" s="460"/>
      <c r="I41" s="460">
        <f ca="1">IF(LEN('5'!B47)&gt;0,'5'!L47,"")</f>
        <v>0</v>
      </c>
      <c r="J41" s="461"/>
    </row>
    <row r="42" spans="6:10" ht="23.25" customHeight="1" x14ac:dyDescent="0.2">
      <c r="F42" s="245">
        <f>'OSNOVNA PLAČA'!A42</f>
        <v>33</v>
      </c>
      <c r="G42" s="460" t="str">
        <f>+IF(LEN('OSNOVNA PLAČA'!B42)&gt;0,'OSNOVNA PLAČA'!B42,"")</f>
        <v>A33</v>
      </c>
      <c r="H42" s="460"/>
      <c r="I42" s="460">
        <f ca="1">IF(LEN('5'!B48)&gt;0,'5'!L48,"")</f>
        <v>0</v>
      </c>
      <c r="J42" s="461"/>
    </row>
    <row r="43" spans="6:10" ht="23.25" customHeight="1" x14ac:dyDescent="0.2">
      <c r="F43" s="245">
        <f>'OSNOVNA PLAČA'!A43</f>
        <v>34</v>
      </c>
      <c r="G43" s="460" t="str">
        <f>+IF(LEN('OSNOVNA PLAČA'!B43)&gt;0,'OSNOVNA PLAČA'!B43,"")</f>
        <v>A34</v>
      </c>
      <c r="H43" s="460"/>
      <c r="I43" s="460">
        <f ca="1">IF(LEN('5'!B49)&gt;0,'5'!L49,"")</f>
        <v>0</v>
      </c>
      <c r="J43" s="461"/>
    </row>
    <row r="44" spans="6:10" ht="23.25" customHeight="1" x14ac:dyDescent="0.2">
      <c r="F44" s="245">
        <f>'OSNOVNA PLAČA'!A44</f>
        <v>35</v>
      </c>
      <c r="G44" s="460" t="str">
        <f>+IF(LEN('OSNOVNA PLAČA'!B44)&gt;0,'OSNOVNA PLAČA'!B44,"")</f>
        <v>A35</v>
      </c>
      <c r="H44" s="460"/>
      <c r="I44" s="460">
        <f ca="1">IF(LEN('5'!B50)&gt;0,'5'!L50,"")</f>
        <v>0</v>
      </c>
      <c r="J44" s="461"/>
    </row>
    <row r="45" spans="6:10" ht="23.25" customHeight="1" x14ac:dyDescent="0.2">
      <c r="F45" s="245">
        <f>'OSNOVNA PLAČA'!A45</f>
        <v>36</v>
      </c>
      <c r="G45" s="460" t="str">
        <f>+IF(LEN('OSNOVNA PLAČA'!B45)&gt;0,'OSNOVNA PLAČA'!B45,"")</f>
        <v>A36</v>
      </c>
      <c r="H45" s="460"/>
      <c r="I45" s="460">
        <f ca="1">IF(LEN('5'!B51)&gt;0,'5'!L51,"")</f>
        <v>0</v>
      </c>
      <c r="J45" s="461"/>
    </row>
    <row r="46" spans="6:10" ht="23.25" customHeight="1" x14ac:dyDescent="0.2">
      <c r="F46" s="245">
        <f>'OSNOVNA PLAČA'!A46</f>
        <v>37</v>
      </c>
      <c r="G46" s="460" t="str">
        <f>+IF(LEN('OSNOVNA PLAČA'!B46)&gt;0,'OSNOVNA PLAČA'!B46,"")</f>
        <v>A37</v>
      </c>
      <c r="H46" s="460"/>
      <c r="I46" s="460">
        <f ca="1">IF(LEN('5'!B52)&gt;0,'5'!L52,"")</f>
        <v>0</v>
      </c>
      <c r="J46" s="461"/>
    </row>
    <row r="47" spans="6:10" ht="23.25" customHeight="1" x14ac:dyDescent="0.2">
      <c r="F47" s="245">
        <f>'OSNOVNA PLAČA'!A47</f>
        <v>38</v>
      </c>
      <c r="G47" s="460" t="str">
        <f>+IF(LEN('OSNOVNA PLAČA'!B47)&gt;0,'OSNOVNA PLAČA'!B47,"")</f>
        <v>A38</v>
      </c>
      <c r="H47" s="460"/>
      <c r="I47" s="460">
        <f ca="1">IF(LEN('5'!B53)&gt;0,'5'!L53,"")</f>
        <v>0</v>
      </c>
      <c r="J47" s="461"/>
    </row>
    <row r="48" spans="6:10" ht="23.25" customHeight="1" x14ac:dyDescent="0.2">
      <c r="F48" s="245">
        <f>'OSNOVNA PLAČA'!A48</f>
        <v>39</v>
      </c>
      <c r="G48" s="460" t="str">
        <f>+IF(LEN('OSNOVNA PLAČA'!B48)&gt;0,'OSNOVNA PLAČA'!B48,"")</f>
        <v>A39</v>
      </c>
      <c r="H48" s="460"/>
      <c r="I48" s="460">
        <f ca="1">IF(LEN('5'!B54)&gt;0,'5'!L54,"")</f>
        <v>0</v>
      </c>
      <c r="J48" s="461"/>
    </row>
    <row r="49" spans="6:10" ht="23.25" customHeight="1" x14ac:dyDescent="0.2">
      <c r="F49" s="245">
        <f>'OSNOVNA PLAČA'!A49</f>
        <v>40</v>
      </c>
      <c r="G49" s="460" t="str">
        <f>+IF(LEN('OSNOVNA PLAČA'!B49)&gt;0,'OSNOVNA PLAČA'!B49,"")</f>
        <v>A40</v>
      </c>
      <c r="H49" s="460"/>
      <c r="I49" s="460">
        <f ca="1">IF(LEN('5'!B55)&gt;0,'5'!L55,"")</f>
        <v>0</v>
      </c>
      <c r="J49" s="461"/>
    </row>
    <row r="50" spans="6:10" ht="23.25" customHeight="1" x14ac:dyDescent="0.2">
      <c r="F50" s="245">
        <f>'OSNOVNA PLAČA'!A50</f>
        <v>41</v>
      </c>
      <c r="G50" s="460" t="str">
        <f>+IF(LEN('OSNOVNA PLAČA'!B50)&gt;0,'OSNOVNA PLAČA'!B50,"")</f>
        <v>A41</v>
      </c>
      <c r="H50" s="460"/>
      <c r="I50" s="460">
        <f ca="1">IF(LEN('5'!B56)&gt;0,'5'!L56,"")</f>
        <v>0</v>
      </c>
      <c r="J50" s="461"/>
    </row>
    <row r="51" spans="6:10" ht="23.25" customHeight="1" x14ac:dyDescent="0.2">
      <c r="F51" s="245">
        <f>'OSNOVNA PLAČA'!A51</f>
        <v>42</v>
      </c>
      <c r="G51" s="460" t="str">
        <f>+IF(LEN('OSNOVNA PLAČA'!B51)&gt;0,'OSNOVNA PLAČA'!B51,"")</f>
        <v>A42</v>
      </c>
      <c r="H51" s="460"/>
      <c r="I51" s="460">
        <f ca="1">IF(LEN('5'!B57)&gt;0,'5'!L57,"")</f>
        <v>0</v>
      </c>
      <c r="J51" s="461"/>
    </row>
    <row r="52" spans="6:10" ht="23.25" customHeight="1" x14ac:dyDescent="0.2">
      <c r="F52" s="245">
        <f>'OSNOVNA PLAČA'!A52</f>
        <v>43</v>
      </c>
      <c r="G52" s="460" t="str">
        <f>+IF(LEN('OSNOVNA PLAČA'!B52)&gt;0,'OSNOVNA PLAČA'!B52,"")</f>
        <v>A43</v>
      </c>
      <c r="H52" s="460"/>
      <c r="I52" s="460">
        <f ca="1">IF(LEN('5'!B58)&gt;0,'5'!L58,"")</f>
        <v>0</v>
      </c>
      <c r="J52" s="461"/>
    </row>
    <row r="53" spans="6:10" ht="23.25" customHeight="1" x14ac:dyDescent="0.2">
      <c r="F53" s="245">
        <f>'OSNOVNA PLAČA'!A53</f>
        <v>44</v>
      </c>
      <c r="G53" s="460" t="str">
        <f>+IF(LEN('OSNOVNA PLAČA'!B53)&gt;0,'OSNOVNA PLAČA'!B53,"")</f>
        <v>A44</v>
      </c>
      <c r="H53" s="460"/>
      <c r="I53" s="460">
        <f ca="1">IF(LEN('5'!B59)&gt;0,'5'!L59,"")</f>
        <v>0</v>
      </c>
      <c r="J53" s="461"/>
    </row>
    <row r="54" spans="6:10" ht="23.25" customHeight="1" x14ac:dyDescent="0.2">
      <c r="F54" s="245">
        <f>'OSNOVNA PLAČA'!A54</f>
        <v>45</v>
      </c>
      <c r="G54" s="460" t="str">
        <f>+IF(LEN('OSNOVNA PLAČA'!B54)&gt;0,'OSNOVNA PLAČA'!B54,"")</f>
        <v>A45</v>
      </c>
      <c r="H54" s="460"/>
      <c r="I54" s="460">
        <f ca="1">IF(LEN('5'!B60)&gt;0,'5'!L60,"")</f>
        <v>0</v>
      </c>
      <c r="J54" s="461"/>
    </row>
    <row r="55" spans="6:10" ht="23.25" customHeight="1" x14ac:dyDescent="0.2">
      <c r="F55" s="245">
        <f>'OSNOVNA PLAČA'!A55</f>
        <v>46</v>
      </c>
      <c r="G55" s="460" t="str">
        <f>+IF(LEN('OSNOVNA PLAČA'!B55)&gt;0,'OSNOVNA PLAČA'!B55,"")</f>
        <v>A46</v>
      </c>
      <c r="H55" s="460"/>
      <c r="I55" s="460">
        <f ca="1">IF(LEN('5'!B61)&gt;0,'5'!L61,"")</f>
        <v>0</v>
      </c>
      <c r="J55" s="461"/>
    </row>
    <row r="56" spans="6:10" ht="23.25" customHeight="1" x14ac:dyDescent="0.2">
      <c r="F56" s="245">
        <f>'OSNOVNA PLAČA'!A56</f>
        <v>47</v>
      </c>
      <c r="G56" s="460" t="str">
        <f>+IF(LEN('OSNOVNA PLAČA'!B56)&gt;0,'OSNOVNA PLAČA'!B56,"")</f>
        <v>A47</v>
      </c>
      <c r="H56" s="460"/>
      <c r="I56" s="460">
        <f ca="1">IF(LEN('5'!B62)&gt;0,'5'!L62,"")</f>
        <v>0</v>
      </c>
      <c r="J56" s="461"/>
    </row>
    <row r="57" spans="6:10" ht="23.25" customHeight="1" x14ac:dyDescent="0.2">
      <c r="F57" s="245">
        <f>'OSNOVNA PLAČA'!A57</f>
        <v>48</v>
      </c>
      <c r="G57" s="460" t="str">
        <f>+IF(LEN('OSNOVNA PLAČA'!B57)&gt;0,'OSNOVNA PLAČA'!B57,"")</f>
        <v>A48</v>
      </c>
      <c r="H57" s="460"/>
      <c r="I57" s="460">
        <f ca="1">IF(LEN('5'!B63)&gt;0,'5'!L63,"")</f>
        <v>0</v>
      </c>
      <c r="J57" s="461"/>
    </row>
    <row r="58" spans="6:10" ht="23.25" customHeight="1" x14ac:dyDescent="0.2">
      <c r="F58" s="245">
        <f>'OSNOVNA PLAČA'!A58</f>
        <v>49</v>
      </c>
      <c r="G58" s="460" t="str">
        <f>+IF(LEN('OSNOVNA PLAČA'!B58)&gt;0,'OSNOVNA PLAČA'!B58,"")</f>
        <v>A49</v>
      </c>
      <c r="H58" s="460"/>
      <c r="I58" s="460">
        <f ca="1">IF(LEN('5'!B64)&gt;0,'5'!L64,"")</f>
        <v>0</v>
      </c>
      <c r="J58" s="461"/>
    </row>
    <row r="59" spans="6:10" ht="23.25" customHeight="1" thickBot="1" x14ac:dyDescent="0.25">
      <c r="F59" s="277">
        <f>'OSNOVNA PLAČA'!A59</f>
        <v>50</v>
      </c>
      <c r="G59" s="462" t="str">
        <f>+IF(LEN('OSNOVNA PLAČA'!B59)&gt;0,'OSNOVNA PLAČA'!B59,"")</f>
        <v>A50</v>
      </c>
      <c r="H59" s="462"/>
      <c r="I59" s="462">
        <f ca="1">IF(LEN('5'!B65)&gt;0,'5'!L65,"")</f>
        <v>0</v>
      </c>
      <c r="J59" s="463"/>
    </row>
  </sheetData>
  <mergeCells count="102">
    <mergeCell ref="G57:H57"/>
    <mergeCell ref="I57:J57"/>
    <mergeCell ref="G58:H58"/>
    <mergeCell ref="I58:J58"/>
    <mergeCell ref="G59:H59"/>
    <mergeCell ref="I59:J59"/>
    <mergeCell ref="G54:H54"/>
    <mergeCell ref="I54:J54"/>
    <mergeCell ref="G55:H55"/>
    <mergeCell ref="I55:J55"/>
    <mergeCell ref="G56:H56"/>
    <mergeCell ref="I56:J56"/>
    <mergeCell ref="G53:H53"/>
    <mergeCell ref="I53:J53"/>
    <mergeCell ref="G48:H48"/>
    <mergeCell ref="I48:J48"/>
    <mergeCell ref="G49:H49"/>
    <mergeCell ref="I49:J49"/>
    <mergeCell ref="G50:H50"/>
    <mergeCell ref="I50:J50"/>
    <mergeCell ref="G44:H44"/>
    <mergeCell ref="I44:J44"/>
    <mergeCell ref="G45:H45"/>
    <mergeCell ref="I45:J45"/>
    <mergeCell ref="G46:H46"/>
    <mergeCell ref="I46:J46"/>
    <mergeCell ref="G47:H47"/>
    <mergeCell ref="I47:J47"/>
    <mergeCell ref="G51:H51"/>
    <mergeCell ref="I51:J51"/>
    <mergeCell ref="G52:H52"/>
    <mergeCell ref="I52:J52"/>
    <mergeCell ref="G40:H40"/>
    <mergeCell ref="I40:J40"/>
    <mergeCell ref="G41:H41"/>
    <mergeCell ref="I41:J41"/>
    <mergeCell ref="G36:H36"/>
    <mergeCell ref="I36:J36"/>
    <mergeCell ref="G37:H37"/>
    <mergeCell ref="I37:J37"/>
    <mergeCell ref="G38:H38"/>
    <mergeCell ref="I38:J38"/>
    <mergeCell ref="G27:H27"/>
    <mergeCell ref="I27:J27"/>
    <mergeCell ref="G28:H28"/>
    <mergeCell ref="I28:J28"/>
    <mergeCell ref="G29:H29"/>
    <mergeCell ref="I29:J29"/>
    <mergeCell ref="G42:H42"/>
    <mergeCell ref="I42:J42"/>
    <mergeCell ref="G43:H43"/>
    <mergeCell ref="I43:J43"/>
    <mergeCell ref="G33:H33"/>
    <mergeCell ref="I33:J33"/>
    <mergeCell ref="G34:H34"/>
    <mergeCell ref="I34:J34"/>
    <mergeCell ref="G35:H35"/>
    <mergeCell ref="I35:J35"/>
    <mergeCell ref="G30:H30"/>
    <mergeCell ref="I30:J30"/>
    <mergeCell ref="G31:H31"/>
    <mergeCell ref="I31:J31"/>
    <mergeCell ref="G32:H32"/>
    <mergeCell ref="I32:J32"/>
    <mergeCell ref="G39:H39"/>
    <mergeCell ref="I39:J39"/>
    <mergeCell ref="G26:H26"/>
    <mergeCell ref="I26:J26"/>
    <mergeCell ref="G21:H21"/>
    <mergeCell ref="I21:J21"/>
    <mergeCell ref="G22:H22"/>
    <mergeCell ref="I22:J22"/>
    <mergeCell ref="G23:H23"/>
    <mergeCell ref="I23:J23"/>
    <mergeCell ref="G18:H18"/>
    <mergeCell ref="I18:J18"/>
    <mergeCell ref="G19:H19"/>
    <mergeCell ref="I19:J19"/>
    <mergeCell ref="G20:H20"/>
    <mergeCell ref="I20:J20"/>
    <mergeCell ref="G9:H9"/>
    <mergeCell ref="I9:J9"/>
    <mergeCell ref="G10:H10"/>
    <mergeCell ref="I10:J10"/>
    <mergeCell ref="G11:H11"/>
    <mergeCell ref="I11:J11"/>
    <mergeCell ref="G24:H24"/>
    <mergeCell ref="I24:J24"/>
    <mergeCell ref="G25:H25"/>
    <mergeCell ref="I25:J25"/>
    <mergeCell ref="G15:H15"/>
    <mergeCell ref="I15:J15"/>
    <mergeCell ref="G16:H16"/>
    <mergeCell ref="I16:J16"/>
    <mergeCell ref="G17:H17"/>
    <mergeCell ref="I17:J17"/>
    <mergeCell ref="G12:H12"/>
    <mergeCell ref="I12:J12"/>
    <mergeCell ref="G13:H13"/>
    <mergeCell ref="I13:J13"/>
    <mergeCell ref="G14:H14"/>
    <mergeCell ref="I14:J14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A900A-6B9F-4F06-8DE0-52966BC89587}">
  <dimension ref="E1:J59"/>
  <sheetViews>
    <sheetView zoomScale="80" zoomScaleNormal="80" workbookViewId="0"/>
  </sheetViews>
  <sheetFormatPr defaultRowHeight="12.75" x14ac:dyDescent="0.2"/>
  <cols>
    <col min="1" max="4" width="3.140625" customWidth="1"/>
    <col min="5" max="5" width="9.140625" hidden="1" customWidth="1"/>
    <col min="6" max="6" width="18" customWidth="1"/>
    <col min="8" max="8" width="41.140625" customWidth="1"/>
    <col min="9" max="9" width="25.5703125" customWidth="1"/>
    <col min="10" max="10" width="39.140625" customWidth="1"/>
  </cols>
  <sheetData>
    <row r="1" spans="6:10" ht="9.75" customHeight="1" x14ac:dyDescent="0.2"/>
    <row r="2" spans="6:10" ht="9.75" customHeight="1" x14ac:dyDescent="0.2"/>
    <row r="3" spans="6:10" ht="9.75" customHeight="1" x14ac:dyDescent="0.2"/>
    <row r="4" spans="6:10" ht="9.75" customHeight="1" x14ac:dyDescent="0.2"/>
    <row r="5" spans="6:10" ht="9.75" customHeight="1" x14ac:dyDescent="0.2"/>
    <row r="6" spans="6:10" ht="23.25" customHeight="1" x14ac:dyDescent="0.2">
      <c r="G6" s="234" t="s">
        <v>197</v>
      </c>
    </row>
    <row r="8" spans="6:10" ht="23.25" customHeight="1" thickBot="1" x14ac:dyDescent="0.25">
      <c r="G8" s="234" t="str">
        <f>"OBDOBJE: junij " &amp; 'OSNOVNA PLAČA'!D5</f>
        <v>OBDOBJE: junij 2024</v>
      </c>
    </row>
    <row r="9" spans="6:10" ht="23.25" customHeight="1" thickBot="1" x14ac:dyDescent="0.25">
      <c r="F9" s="279" t="s">
        <v>213</v>
      </c>
      <c r="G9" s="456" t="s">
        <v>2</v>
      </c>
      <c r="H9" s="456"/>
      <c r="I9" s="456" t="s">
        <v>198</v>
      </c>
      <c r="J9" s="457"/>
    </row>
    <row r="10" spans="6:10" ht="23.25" customHeight="1" x14ac:dyDescent="0.2">
      <c r="F10" s="278">
        <f>'OSNOVNA PLAČA'!A10</f>
        <v>1</v>
      </c>
      <c r="G10" s="458" t="str">
        <f>+IF(LEN('OSNOVNA PLAČA'!B10)&gt;0,'OSNOVNA PLAČA'!B10,"")</f>
        <v>A1</v>
      </c>
      <c r="H10" s="458"/>
      <c r="I10" s="458">
        <f ca="1">IF(LEN('6'!B16)&gt;0,'6'!L16,"")</f>
        <v>3</v>
      </c>
      <c r="J10" s="459"/>
    </row>
    <row r="11" spans="6:10" ht="23.25" customHeight="1" x14ac:dyDescent="0.2">
      <c r="F11" s="245">
        <f>'OSNOVNA PLAČA'!A11</f>
        <v>2</v>
      </c>
      <c r="G11" s="460" t="str">
        <f>+IF(LEN('OSNOVNA PLAČA'!B11)&gt;0,'OSNOVNA PLAČA'!B11,"")</f>
        <v>A2</v>
      </c>
      <c r="H11" s="460"/>
      <c r="I11" s="460">
        <f ca="1">IF(LEN('6'!B17)&gt;0,'6'!L17,"")</f>
        <v>0</v>
      </c>
      <c r="J11" s="461"/>
    </row>
    <row r="12" spans="6:10" ht="23.25" customHeight="1" x14ac:dyDescent="0.2">
      <c r="F12" s="245">
        <f>'OSNOVNA PLAČA'!A12</f>
        <v>3</v>
      </c>
      <c r="G12" s="460" t="str">
        <f>+IF(LEN('OSNOVNA PLAČA'!B12)&gt;0,'OSNOVNA PLAČA'!B12,"")</f>
        <v>A3</v>
      </c>
      <c r="H12" s="460"/>
      <c r="I12" s="460">
        <f ca="1">IF(LEN('6'!B18)&gt;0,'6'!L18,"")</f>
        <v>2</v>
      </c>
      <c r="J12" s="461"/>
    </row>
    <row r="13" spans="6:10" ht="23.25" customHeight="1" x14ac:dyDescent="0.2">
      <c r="F13" s="245">
        <f>'OSNOVNA PLAČA'!A13</f>
        <v>4</v>
      </c>
      <c r="G13" s="460" t="str">
        <f>+IF(LEN('OSNOVNA PLAČA'!B13)&gt;0,'OSNOVNA PLAČA'!B13,"")</f>
        <v>A4</v>
      </c>
      <c r="H13" s="460"/>
      <c r="I13" s="460">
        <f ca="1">IF(LEN('6'!B19)&gt;0,'6'!L19,"")</f>
        <v>0</v>
      </c>
      <c r="J13" s="461"/>
    </row>
    <row r="14" spans="6:10" ht="23.25" customHeight="1" x14ac:dyDescent="0.2">
      <c r="F14" s="245">
        <f>'OSNOVNA PLAČA'!A14</f>
        <v>5</v>
      </c>
      <c r="G14" s="460" t="str">
        <f>+IF(LEN('OSNOVNA PLAČA'!B14)&gt;0,'OSNOVNA PLAČA'!B14,"")</f>
        <v>A5</v>
      </c>
      <c r="H14" s="460"/>
      <c r="I14" s="460">
        <f ca="1">IF(LEN('6'!B20)&gt;0,'6'!L20,"")</f>
        <v>0</v>
      </c>
      <c r="J14" s="461"/>
    </row>
    <row r="15" spans="6:10" ht="23.25" customHeight="1" x14ac:dyDescent="0.2">
      <c r="F15" s="245">
        <f>'OSNOVNA PLAČA'!A15</f>
        <v>6</v>
      </c>
      <c r="G15" s="460" t="str">
        <f>+IF(LEN('OSNOVNA PLAČA'!B15)&gt;0,'OSNOVNA PLAČA'!B15,"")</f>
        <v>A6</v>
      </c>
      <c r="H15" s="460"/>
      <c r="I15" s="460">
        <f ca="1">IF(LEN('6'!B21)&gt;0,'6'!L21,"")</f>
        <v>0</v>
      </c>
      <c r="J15" s="461"/>
    </row>
    <row r="16" spans="6:10" ht="23.25" customHeight="1" x14ac:dyDescent="0.2">
      <c r="F16" s="245">
        <f>'OSNOVNA PLAČA'!A16</f>
        <v>7</v>
      </c>
      <c r="G16" s="460" t="str">
        <f>+IF(LEN('OSNOVNA PLAČA'!B16)&gt;0,'OSNOVNA PLAČA'!B16,"")</f>
        <v>A7</v>
      </c>
      <c r="H16" s="460"/>
      <c r="I16" s="460">
        <f ca="1">IF(LEN('6'!B22)&gt;0,'6'!L22,"")</f>
        <v>0</v>
      </c>
      <c r="J16" s="461"/>
    </row>
    <row r="17" spans="6:10" ht="23.25" customHeight="1" x14ac:dyDescent="0.2">
      <c r="F17" s="245">
        <f>'OSNOVNA PLAČA'!A17</f>
        <v>8</v>
      </c>
      <c r="G17" s="460" t="str">
        <f>+IF(LEN('OSNOVNA PLAČA'!B17)&gt;0,'OSNOVNA PLAČA'!B17,"")</f>
        <v>A8</v>
      </c>
      <c r="H17" s="460"/>
      <c r="I17" s="460">
        <f ca="1">IF(LEN('6'!B23)&gt;0,'6'!L23,"")</f>
        <v>0</v>
      </c>
      <c r="J17" s="461"/>
    </row>
    <row r="18" spans="6:10" ht="23.25" customHeight="1" x14ac:dyDescent="0.2">
      <c r="F18" s="245">
        <f>'OSNOVNA PLAČA'!A18</f>
        <v>9</v>
      </c>
      <c r="G18" s="460" t="str">
        <f>+IF(LEN('OSNOVNA PLAČA'!B18)&gt;0,'OSNOVNA PLAČA'!B18,"")</f>
        <v>A9</v>
      </c>
      <c r="H18" s="460"/>
      <c r="I18" s="460">
        <f ca="1">IF(LEN('6'!B24)&gt;0,'6'!L24,"")</f>
        <v>0</v>
      </c>
      <c r="J18" s="461"/>
    </row>
    <row r="19" spans="6:10" ht="23.25" customHeight="1" x14ac:dyDescent="0.2">
      <c r="F19" s="245">
        <f>'OSNOVNA PLAČA'!A19</f>
        <v>10</v>
      </c>
      <c r="G19" s="460" t="str">
        <f>+IF(LEN('OSNOVNA PLAČA'!B19)&gt;0,'OSNOVNA PLAČA'!B19,"")</f>
        <v>A10</v>
      </c>
      <c r="H19" s="460"/>
      <c r="I19" s="460">
        <f ca="1">IF(LEN('6'!B25)&gt;0,'6'!L25,"")</f>
        <v>0</v>
      </c>
      <c r="J19" s="461"/>
    </row>
    <row r="20" spans="6:10" ht="23.25" customHeight="1" x14ac:dyDescent="0.2">
      <c r="F20" s="245">
        <f>'OSNOVNA PLAČA'!A20</f>
        <v>11</v>
      </c>
      <c r="G20" s="460" t="str">
        <f>+IF(LEN('OSNOVNA PLAČA'!B20)&gt;0,'OSNOVNA PLAČA'!B20,"")</f>
        <v>A11</v>
      </c>
      <c r="H20" s="460"/>
      <c r="I20" s="460">
        <f ca="1">IF(LEN('6'!B26)&gt;0,'6'!L26,"")</f>
        <v>0</v>
      </c>
      <c r="J20" s="461"/>
    </row>
    <row r="21" spans="6:10" ht="23.25" customHeight="1" x14ac:dyDescent="0.2">
      <c r="F21" s="245">
        <f>'OSNOVNA PLAČA'!A21</f>
        <v>12</v>
      </c>
      <c r="G21" s="460" t="str">
        <f>+IF(LEN('OSNOVNA PLAČA'!B21)&gt;0,'OSNOVNA PLAČA'!B21,"")</f>
        <v>A12</v>
      </c>
      <c r="H21" s="460"/>
      <c r="I21" s="460">
        <f ca="1">IF(LEN('6'!B27)&gt;0,'6'!L27,"")</f>
        <v>0</v>
      </c>
      <c r="J21" s="461"/>
    </row>
    <row r="22" spans="6:10" ht="23.25" customHeight="1" x14ac:dyDescent="0.2">
      <c r="F22" s="245">
        <f>'OSNOVNA PLAČA'!A22</f>
        <v>13</v>
      </c>
      <c r="G22" s="460" t="str">
        <f>+IF(LEN('OSNOVNA PLAČA'!B22)&gt;0,'OSNOVNA PLAČA'!B22,"")</f>
        <v>A13</v>
      </c>
      <c r="H22" s="460"/>
      <c r="I22" s="460">
        <f ca="1">IF(LEN('6'!B28)&gt;0,'6'!L28,"")</f>
        <v>0</v>
      </c>
      <c r="J22" s="461"/>
    </row>
    <row r="23" spans="6:10" ht="23.25" customHeight="1" x14ac:dyDescent="0.2">
      <c r="F23" s="245">
        <f>'OSNOVNA PLAČA'!A23</f>
        <v>14</v>
      </c>
      <c r="G23" s="460" t="str">
        <f>+IF(LEN('OSNOVNA PLAČA'!B23)&gt;0,'OSNOVNA PLAČA'!B23,"")</f>
        <v>A14</v>
      </c>
      <c r="H23" s="460"/>
      <c r="I23" s="460">
        <f ca="1">IF(LEN('6'!B29)&gt;0,'6'!L29,"")</f>
        <v>0</v>
      </c>
      <c r="J23" s="461"/>
    </row>
    <row r="24" spans="6:10" ht="23.25" customHeight="1" x14ac:dyDescent="0.2">
      <c r="F24" s="245">
        <f>'OSNOVNA PLAČA'!A24</f>
        <v>15</v>
      </c>
      <c r="G24" s="460" t="str">
        <f>+IF(LEN('OSNOVNA PLAČA'!B24)&gt;0,'OSNOVNA PLAČA'!B24,"")</f>
        <v>A15</v>
      </c>
      <c r="H24" s="460"/>
      <c r="I24" s="460">
        <f ca="1">IF(LEN('6'!B30)&gt;0,'6'!L30,"")</f>
        <v>0</v>
      </c>
      <c r="J24" s="461"/>
    </row>
    <row r="25" spans="6:10" ht="23.25" customHeight="1" x14ac:dyDescent="0.2">
      <c r="F25" s="245">
        <f>'OSNOVNA PLAČA'!A25</f>
        <v>16</v>
      </c>
      <c r="G25" s="460" t="str">
        <f>+IF(LEN('OSNOVNA PLAČA'!B25)&gt;0,'OSNOVNA PLAČA'!B25,"")</f>
        <v>A16</v>
      </c>
      <c r="H25" s="460"/>
      <c r="I25" s="460">
        <f ca="1">IF(LEN('6'!B31)&gt;0,'6'!L31,"")</f>
        <v>0</v>
      </c>
      <c r="J25" s="461"/>
    </row>
    <row r="26" spans="6:10" ht="23.25" customHeight="1" x14ac:dyDescent="0.2">
      <c r="F26" s="245">
        <f>'OSNOVNA PLAČA'!A26</f>
        <v>17</v>
      </c>
      <c r="G26" s="460" t="str">
        <f>+IF(LEN('OSNOVNA PLAČA'!B26)&gt;0,'OSNOVNA PLAČA'!B26,"")</f>
        <v>A17</v>
      </c>
      <c r="H26" s="460"/>
      <c r="I26" s="460">
        <f ca="1">IF(LEN('6'!B32)&gt;0,'6'!L32,"")</f>
        <v>0</v>
      </c>
      <c r="J26" s="461"/>
    </row>
    <row r="27" spans="6:10" ht="23.25" customHeight="1" x14ac:dyDescent="0.2">
      <c r="F27" s="245">
        <f>'OSNOVNA PLAČA'!A27</f>
        <v>18</v>
      </c>
      <c r="G27" s="460" t="str">
        <f>+IF(LEN('OSNOVNA PLAČA'!B27)&gt;0,'OSNOVNA PLAČA'!B27,"")</f>
        <v>A18</v>
      </c>
      <c r="H27" s="460"/>
      <c r="I27" s="460">
        <f ca="1">IF(LEN('6'!B33)&gt;0,'6'!L33,"")</f>
        <v>0</v>
      </c>
      <c r="J27" s="461"/>
    </row>
    <row r="28" spans="6:10" ht="23.25" customHeight="1" x14ac:dyDescent="0.2">
      <c r="F28" s="245">
        <f>'OSNOVNA PLAČA'!A28</f>
        <v>19</v>
      </c>
      <c r="G28" s="460" t="str">
        <f>+IF(LEN('OSNOVNA PLAČA'!B28)&gt;0,'OSNOVNA PLAČA'!B28,"")</f>
        <v>A19</v>
      </c>
      <c r="H28" s="460"/>
      <c r="I28" s="460">
        <f ca="1">IF(LEN('6'!B34)&gt;0,'6'!L34,"")</f>
        <v>0</v>
      </c>
      <c r="J28" s="461"/>
    </row>
    <row r="29" spans="6:10" ht="23.25" customHeight="1" x14ac:dyDescent="0.2">
      <c r="F29" s="245">
        <f>'OSNOVNA PLAČA'!A29</f>
        <v>20</v>
      </c>
      <c r="G29" s="460" t="str">
        <f>+IF(LEN('OSNOVNA PLAČA'!B29)&gt;0,'OSNOVNA PLAČA'!B29,"")</f>
        <v>A20</v>
      </c>
      <c r="H29" s="460"/>
      <c r="I29" s="460">
        <f ca="1">IF(LEN('6'!B35)&gt;0,'6'!L35,"")</f>
        <v>0</v>
      </c>
      <c r="J29" s="461"/>
    </row>
    <row r="30" spans="6:10" ht="23.25" customHeight="1" x14ac:dyDescent="0.2">
      <c r="F30" s="245">
        <f>'OSNOVNA PLAČA'!A30</f>
        <v>21</v>
      </c>
      <c r="G30" s="460" t="str">
        <f>+IF(LEN('OSNOVNA PLAČA'!B30)&gt;0,'OSNOVNA PLAČA'!B30,"")</f>
        <v>A21</v>
      </c>
      <c r="H30" s="460"/>
      <c r="I30" s="460">
        <f ca="1">IF(LEN('6'!B36)&gt;0,'6'!L36,"")</f>
        <v>0</v>
      </c>
      <c r="J30" s="461"/>
    </row>
    <row r="31" spans="6:10" ht="23.25" customHeight="1" x14ac:dyDescent="0.2">
      <c r="F31" s="245">
        <f>'OSNOVNA PLAČA'!A31</f>
        <v>22</v>
      </c>
      <c r="G31" s="460" t="str">
        <f>+IF(LEN('OSNOVNA PLAČA'!B31)&gt;0,'OSNOVNA PLAČA'!B31,"")</f>
        <v>A22</v>
      </c>
      <c r="H31" s="460"/>
      <c r="I31" s="460">
        <f ca="1">IF(LEN('6'!B37)&gt;0,'6'!L37,"")</f>
        <v>0</v>
      </c>
      <c r="J31" s="461"/>
    </row>
    <row r="32" spans="6:10" ht="23.25" customHeight="1" x14ac:dyDescent="0.2">
      <c r="F32" s="245">
        <f>'OSNOVNA PLAČA'!A32</f>
        <v>23</v>
      </c>
      <c r="G32" s="460" t="str">
        <f>+IF(LEN('OSNOVNA PLAČA'!B32)&gt;0,'OSNOVNA PLAČA'!B32,"")</f>
        <v>A23</v>
      </c>
      <c r="H32" s="460"/>
      <c r="I32" s="460">
        <f ca="1">IF(LEN('6'!B38)&gt;0,'6'!L38,"")</f>
        <v>0</v>
      </c>
      <c r="J32" s="461"/>
    </row>
    <row r="33" spans="6:10" ht="23.25" customHeight="1" x14ac:dyDescent="0.2">
      <c r="F33" s="245">
        <f>'OSNOVNA PLAČA'!A33</f>
        <v>24</v>
      </c>
      <c r="G33" s="460" t="str">
        <f>+IF(LEN('OSNOVNA PLAČA'!B33)&gt;0,'OSNOVNA PLAČA'!B33,"")</f>
        <v>A24</v>
      </c>
      <c r="H33" s="460"/>
      <c r="I33" s="460">
        <f ca="1">IF(LEN('6'!B39)&gt;0,'6'!L39,"")</f>
        <v>0</v>
      </c>
      <c r="J33" s="461"/>
    </row>
    <row r="34" spans="6:10" ht="23.25" customHeight="1" x14ac:dyDescent="0.2">
      <c r="F34" s="245">
        <f>'OSNOVNA PLAČA'!A34</f>
        <v>25</v>
      </c>
      <c r="G34" s="460" t="str">
        <f>+IF(LEN('OSNOVNA PLAČA'!B34)&gt;0,'OSNOVNA PLAČA'!B34,"")</f>
        <v>A25</v>
      </c>
      <c r="H34" s="460"/>
      <c r="I34" s="460">
        <f ca="1">IF(LEN('6'!B40)&gt;0,'6'!L40,"")</f>
        <v>0</v>
      </c>
      <c r="J34" s="461"/>
    </row>
    <row r="35" spans="6:10" ht="23.25" customHeight="1" x14ac:dyDescent="0.2">
      <c r="F35" s="245">
        <f>'OSNOVNA PLAČA'!A35</f>
        <v>26</v>
      </c>
      <c r="G35" s="460" t="str">
        <f>+IF(LEN('OSNOVNA PLAČA'!B35)&gt;0,'OSNOVNA PLAČA'!B35,"")</f>
        <v>A26</v>
      </c>
      <c r="H35" s="460"/>
      <c r="I35" s="460">
        <f ca="1">IF(LEN('6'!B41)&gt;0,'6'!L41,"")</f>
        <v>0</v>
      </c>
      <c r="J35" s="461"/>
    </row>
    <row r="36" spans="6:10" ht="23.25" customHeight="1" x14ac:dyDescent="0.2">
      <c r="F36" s="245">
        <f>'OSNOVNA PLAČA'!A36</f>
        <v>27</v>
      </c>
      <c r="G36" s="460" t="str">
        <f>+IF(LEN('OSNOVNA PLAČA'!B36)&gt;0,'OSNOVNA PLAČA'!B36,"")</f>
        <v>A27</v>
      </c>
      <c r="H36" s="460"/>
      <c r="I36" s="460">
        <f ca="1">IF(LEN('6'!B42)&gt;0,'6'!L42,"")</f>
        <v>0</v>
      </c>
      <c r="J36" s="461"/>
    </row>
    <row r="37" spans="6:10" ht="23.25" customHeight="1" x14ac:dyDescent="0.2">
      <c r="F37" s="245">
        <f>'OSNOVNA PLAČA'!A37</f>
        <v>28</v>
      </c>
      <c r="G37" s="460" t="str">
        <f>+IF(LEN('OSNOVNA PLAČA'!B37)&gt;0,'OSNOVNA PLAČA'!B37,"")</f>
        <v>A28</v>
      </c>
      <c r="H37" s="460"/>
      <c r="I37" s="460">
        <f ca="1">IF(LEN('6'!B43)&gt;0,'6'!L43,"")</f>
        <v>0</v>
      </c>
      <c r="J37" s="461"/>
    </row>
    <row r="38" spans="6:10" ht="23.25" customHeight="1" x14ac:dyDescent="0.2">
      <c r="F38" s="245">
        <f>'OSNOVNA PLAČA'!A38</f>
        <v>29</v>
      </c>
      <c r="G38" s="460" t="str">
        <f>+IF(LEN('OSNOVNA PLAČA'!B38)&gt;0,'OSNOVNA PLAČA'!B38,"")</f>
        <v>A29</v>
      </c>
      <c r="H38" s="460"/>
      <c r="I38" s="460">
        <f ca="1">IF(LEN('6'!B44)&gt;0,'6'!L44,"")</f>
        <v>0</v>
      </c>
      <c r="J38" s="461"/>
    </row>
    <row r="39" spans="6:10" ht="23.25" customHeight="1" x14ac:dyDescent="0.2">
      <c r="F39" s="245">
        <f>'OSNOVNA PLAČA'!A39</f>
        <v>30</v>
      </c>
      <c r="G39" s="460" t="str">
        <f>+IF(LEN('OSNOVNA PLAČA'!B39)&gt;0,'OSNOVNA PLAČA'!B39,"")</f>
        <v>A30</v>
      </c>
      <c r="H39" s="460"/>
      <c r="I39" s="460">
        <f ca="1">IF(LEN('6'!B45)&gt;0,'6'!L45,"")</f>
        <v>0</v>
      </c>
      <c r="J39" s="461"/>
    </row>
    <row r="40" spans="6:10" ht="23.25" customHeight="1" x14ac:dyDescent="0.2">
      <c r="F40" s="245">
        <f>'OSNOVNA PLAČA'!A40</f>
        <v>31</v>
      </c>
      <c r="G40" s="460" t="str">
        <f>+IF(LEN('OSNOVNA PLAČA'!B40)&gt;0,'OSNOVNA PLAČA'!B40,"")</f>
        <v>A31</v>
      </c>
      <c r="H40" s="460"/>
      <c r="I40" s="460">
        <f ca="1">IF(LEN('6'!B46)&gt;0,'6'!L46,"")</f>
        <v>0</v>
      </c>
      <c r="J40" s="461"/>
    </row>
    <row r="41" spans="6:10" ht="23.25" customHeight="1" x14ac:dyDescent="0.2">
      <c r="F41" s="245">
        <f>'OSNOVNA PLAČA'!A41</f>
        <v>32</v>
      </c>
      <c r="G41" s="460" t="str">
        <f>+IF(LEN('OSNOVNA PLAČA'!B41)&gt;0,'OSNOVNA PLAČA'!B41,"")</f>
        <v>A32</v>
      </c>
      <c r="H41" s="460"/>
      <c r="I41" s="460">
        <f ca="1">IF(LEN('6'!B47)&gt;0,'6'!L47,"")</f>
        <v>0</v>
      </c>
      <c r="J41" s="461"/>
    </row>
    <row r="42" spans="6:10" ht="23.25" customHeight="1" x14ac:dyDescent="0.2">
      <c r="F42" s="245">
        <f>'OSNOVNA PLAČA'!A42</f>
        <v>33</v>
      </c>
      <c r="G42" s="460" t="str">
        <f>+IF(LEN('OSNOVNA PLAČA'!B42)&gt;0,'OSNOVNA PLAČA'!B42,"")</f>
        <v>A33</v>
      </c>
      <c r="H42" s="460"/>
      <c r="I42" s="460">
        <f ca="1">IF(LEN('6'!B48)&gt;0,'6'!L48,"")</f>
        <v>0</v>
      </c>
      <c r="J42" s="461"/>
    </row>
    <row r="43" spans="6:10" ht="23.25" customHeight="1" x14ac:dyDescent="0.2">
      <c r="F43" s="245">
        <f>'OSNOVNA PLAČA'!A43</f>
        <v>34</v>
      </c>
      <c r="G43" s="460" t="str">
        <f>+IF(LEN('OSNOVNA PLAČA'!B43)&gt;0,'OSNOVNA PLAČA'!B43,"")</f>
        <v>A34</v>
      </c>
      <c r="H43" s="460"/>
      <c r="I43" s="460">
        <f ca="1">IF(LEN('6'!B49)&gt;0,'6'!L49,"")</f>
        <v>0</v>
      </c>
      <c r="J43" s="461"/>
    </row>
    <row r="44" spans="6:10" ht="23.25" customHeight="1" x14ac:dyDescent="0.2">
      <c r="F44" s="245">
        <f>'OSNOVNA PLAČA'!A44</f>
        <v>35</v>
      </c>
      <c r="G44" s="460" t="str">
        <f>+IF(LEN('OSNOVNA PLAČA'!B44)&gt;0,'OSNOVNA PLAČA'!B44,"")</f>
        <v>A35</v>
      </c>
      <c r="H44" s="460"/>
      <c r="I44" s="460">
        <f ca="1">IF(LEN('6'!B50)&gt;0,'6'!L50,"")</f>
        <v>0</v>
      </c>
      <c r="J44" s="461"/>
    </row>
    <row r="45" spans="6:10" ht="23.25" customHeight="1" x14ac:dyDescent="0.2">
      <c r="F45" s="245">
        <f>'OSNOVNA PLAČA'!A45</f>
        <v>36</v>
      </c>
      <c r="G45" s="460" t="str">
        <f>+IF(LEN('OSNOVNA PLAČA'!B45)&gt;0,'OSNOVNA PLAČA'!B45,"")</f>
        <v>A36</v>
      </c>
      <c r="H45" s="460"/>
      <c r="I45" s="460">
        <f ca="1">IF(LEN('6'!B51)&gt;0,'6'!L51,"")</f>
        <v>0</v>
      </c>
      <c r="J45" s="461"/>
    </row>
    <row r="46" spans="6:10" ht="23.25" customHeight="1" x14ac:dyDescent="0.2">
      <c r="F46" s="245">
        <f>'OSNOVNA PLAČA'!A46</f>
        <v>37</v>
      </c>
      <c r="G46" s="460" t="str">
        <f>+IF(LEN('OSNOVNA PLAČA'!B46)&gt;0,'OSNOVNA PLAČA'!B46,"")</f>
        <v>A37</v>
      </c>
      <c r="H46" s="460"/>
      <c r="I46" s="460">
        <f ca="1">IF(LEN('6'!B52)&gt;0,'6'!L52,"")</f>
        <v>0</v>
      </c>
      <c r="J46" s="461"/>
    </row>
    <row r="47" spans="6:10" ht="23.25" customHeight="1" x14ac:dyDescent="0.2">
      <c r="F47" s="245">
        <f>'OSNOVNA PLAČA'!A47</f>
        <v>38</v>
      </c>
      <c r="G47" s="460" t="str">
        <f>+IF(LEN('OSNOVNA PLAČA'!B47)&gt;0,'OSNOVNA PLAČA'!B47,"")</f>
        <v>A38</v>
      </c>
      <c r="H47" s="460"/>
      <c r="I47" s="460">
        <f ca="1">IF(LEN('6'!B53)&gt;0,'6'!L53,"")</f>
        <v>0</v>
      </c>
      <c r="J47" s="461"/>
    </row>
    <row r="48" spans="6:10" ht="23.25" customHeight="1" x14ac:dyDescent="0.2">
      <c r="F48" s="245">
        <f>'OSNOVNA PLAČA'!A48</f>
        <v>39</v>
      </c>
      <c r="G48" s="460" t="str">
        <f>+IF(LEN('OSNOVNA PLAČA'!B48)&gt;0,'OSNOVNA PLAČA'!B48,"")</f>
        <v>A39</v>
      </c>
      <c r="H48" s="460"/>
      <c r="I48" s="460">
        <f ca="1">IF(LEN('6'!B54)&gt;0,'6'!L54,"")</f>
        <v>0</v>
      </c>
      <c r="J48" s="461"/>
    </row>
    <row r="49" spans="6:10" ht="23.25" customHeight="1" x14ac:dyDescent="0.2">
      <c r="F49" s="245">
        <f>'OSNOVNA PLAČA'!A49</f>
        <v>40</v>
      </c>
      <c r="G49" s="460" t="str">
        <f>+IF(LEN('OSNOVNA PLAČA'!B49)&gt;0,'OSNOVNA PLAČA'!B49,"")</f>
        <v>A40</v>
      </c>
      <c r="H49" s="460"/>
      <c r="I49" s="460">
        <f ca="1">IF(LEN('6'!B55)&gt;0,'6'!L55,"")</f>
        <v>0</v>
      </c>
      <c r="J49" s="461"/>
    </row>
    <row r="50" spans="6:10" ht="23.25" customHeight="1" x14ac:dyDescent="0.2">
      <c r="F50" s="245">
        <f>'OSNOVNA PLAČA'!A50</f>
        <v>41</v>
      </c>
      <c r="G50" s="460" t="str">
        <f>+IF(LEN('OSNOVNA PLAČA'!B50)&gt;0,'OSNOVNA PLAČA'!B50,"")</f>
        <v>A41</v>
      </c>
      <c r="H50" s="460"/>
      <c r="I50" s="460">
        <f ca="1">IF(LEN('6'!B56)&gt;0,'6'!L56,"")</f>
        <v>0</v>
      </c>
      <c r="J50" s="461"/>
    </row>
    <row r="51" spans="6:10" ht="23.25" customHeight="1" x14ac:dyDescent="0.2">
      <c r="F51" s="245">
        <f>'OSNOVNA PLAČA'!A51</f>
        <v>42</v>
      </c>
      <c r="G51" s="460" t="str">
        <f>+IF(LEN('OSNOVNA PLAČA'!B51)&gt;0,'OSNOVNA PLAČA'!B51,"")</f>
        <v>A42</v>
      </c>
      <c r="H51" s="460"/>
      <c r="I51" s="460">
        <f ca="1">IF(LEN('6'!B57)&gt;0,'6'!L57,"")</f>
        <v>0</v>
      </c>
      <c r="J51" s="461"/>
    </row>
    <row r="52" spans="6:10" ht="23.25" customHeight="1" x14ac:dyDescent="0.2">
      <c r="F52" s="245">
        <f>'OSNOVNA PLAČA'!A52</f>
        <v>43</v>
      </c>
      <c r="G52" s="460" t="str">
        <f>+IF(LEN('OSNOVNA PLAČA'!B52)&gt;0,'OSNOVNA PLAČA'!B52,"")</f>
        <v>A43</v>
      </c>
      <c r="H52" s="460"/>
      <c r="I52" s="460">
        <f ca="1">IF(LEN('6'!B58)&gt;0,'6'!L58,"")</f>
        <v>0</v>
      </c>
      <c r="J52" s="461"/>
    </row>
    <row r="53" spans="6:10" ht="23.25" customHeight="1" x14ac:dyDescent="0.2">
      <c r="F53" s="245">
        <f>'OSNOVNA PLAČA'!A53</f>
        <v>44</v>
      </c>
      <c r="G53" s="460" t="str">
        <f>+IF(LEN('OSNOVNA PLAČA'!B53)&gt;0,'OSNOVNA PLAČA'!B53,"")</f>
        <v>A44</v>
      </c>
      <c r="H53" s="460"/>
      <c r="I53" s="460">
        <f ca="1">IF(LEN('6'!B59)&gt;0,'6'!L59,"")</f>
        <v>0</v>
      </c>
      <c r="J53" s="461"/>
    </row>
    <row r="54" spans="6:10" ht="23.25" customHeight="1" x14ac:dyDescent="0.2">
      <c r="F54" s="245">
        <f>'OSNOVNA PLAČA'!A54</f>
        <v>45</v>
      </c>
      <c r="G54" s="460" t="str">
        <f>+IF(LEN('OSNOVNA PLAČA'!B54)&gt;0,'OSNOVNA PLAČA'!B54,"")</f>
        <v>A45</v>
      </c>
      <c r="H54" s="460"/>
      <c r="I54" s="460">
        <f ca="1">IF(LEN('6'!B60)&gt;0,'6'!L60,"")</f>
        <v>0</v>
      </c>
      <c r="J54" s="461"/>
    </row>
    <row r="55" spans="6:10" ht="23.25" customHeight="1" x14ac:dyDescent="0.2">
      <c r="F55" s="245">
        <f>'OSNOVNA PLAČA'!A55</f>
        <v>46</v>
      </c>
      <c r="G55" s="460" t="str">
        <f>+IF(LEN('OSNOVNA PLAČA'!B55)&gt;0,'OSNOVNA PLAČA'!B55,"")</f>
        <v>A46</v>
      </c>
      <c r="H55" s="460"/>
      <c r="I55" s="460">
        <f ca="1">IF(LEN('6'!B61)&gt;0,'6'!L61,"")</f>
        <v>0</v>
      </c>
      <c r="J55" s="461"/>
    </row>
    <row r="56" spans="6:10" ht="23.25" customHeight="1" x14ac:dyDescent="0.2">
      <c r="F56" s="245">
        <f>'OSNOVNA PLAČA'!A56</f>
        <v>47</v>
      </c>
      <c r="G56" s="460" t="str">
        <f>+IF(LEN('OSNOVNA PLAČA'!B56)&gt;0,'OSNOVNA PLAČA'!B56,"")</f>
        <v>A47</v>
      </c>
      <c r="H56" s="460"/>
      <c r="I56" s="460">
        <f ca="1">IF(LEN('6'!B62)&gt;0,'6'!L62,"")</f>
        <v>0</v>
      </c>
      <c r="J56" s="461"/>
    </row>
    <row r="57" spans="6:10" ht="23.25" customHeight="1" x14ac:dyDescent="0.2">
      <c r="F57" s="245">
        <f>'OSNOVNA PLAČA'!A57</f>
        <v>48</v>
      </c>
      <c r="G57" s="460" t="str">
        <f>+IF(LEN('OSNOVNA PLAČA'!B57)&gt;0,'OSNOVNA PLAČA'!B57,"")</f>
        <v>A48</v>
      </c>
      <c r="H57" s="460"/>
      <c r="I57" s="460">
        <f ca="1">IF(LEN('6'!B63)&gt;0,'6'!L63,"")</f>
        <v>0</v>
      </c>
      <c r="J57" s="461"/>
    </row>
    <row r="58" spans="6:10" ht="23.25" customHeight="1" x14ac:dyDescent="0.2">
      <c r="F58" s="245">
        <f>'OSNOVNA PLAČA'!A58</f>
        <v>49</v>
      </c>
      <c r="G58" s="460" t="str">
        <f>+IF(LEN('OSNOVNA PLAČA'!B58)&gt;0,'OSNOVNA PLAČA'!B58,"")</f>
        <v>A49</v>
      </c>
      <c r="H58" s="460"/>
      <c r="I58" s="460">
        <f ca="1">IF(LEN('6'!B64)&gt;0,'6'!L64,"")</f>
        <v>0</v>
      </c>
      <c r="J58" s="461"/>
    </row>
    <row r="59" spans="6:10" ht="23.25" customHeight="1" thickBot="1" x14ac:dyDescent="0.25">
      <c r="F59" s="277">
        <f>'OSNOVNA PLAČA'!A59</f>
        <v>50</v>
      </c>
      <c r="G59" s="462" t="str">
        <f>+IF(LEN('OSNOVNA PLAČA'!B59)&gt;0,'OSNOVNA PLAČA'!B59,"")</f>
        <v>A50</v>
      </c>
      <c r="H59" s="462"/>
      <c r="I59" s="462">
        <f ca="1">IF(LEN('6'!B65)&gt;0,'6'!L65,"")</f>
        <v>0</v>
      </c>
      <c r="J59" s="463"/>
    </row>
  </sheetData>
  <mergeCells count="102">
    <mergeCell ref="G57:H57"/>
    <mergeCell ref="I57:J57"/>
    <mergeCell ref="G58:H58"/>
    <mergeCell ref="I58:J58"/>
    <mergeCell ref="G59:H59"/>
    <mergeCell ref="I59:J59"/>
    <mergeCell ref="G54:H54"/>
    <mergeCell ref="I54:J54"/>
    <mergeCell ref="G55:H55"/>
    <mergeCell ref="I55:J55"/>
    <mergeCell ref="G56:H56"/>
    <mergeCell ref="I56:J56"/>
    <mergeCell ref="G53:H53"/>
    <mergeCell ref="I53:J53"/>
    <mergeCell ref="G48:H48"/>
    <mergeCell ref="I48:J48"/>
    <mergeCell ref="G49:H49"/>
    <mergeCell ref="I49:J49"/>
    <mergeCell ref="G50:H50"/>
    <mergeCell ref="I50:J50"/>
    <mergeCell ref="G44:H44"/>
    <mergeCell ref="I44:J44"/>
    <mergeCell ref="G45:H45"/>
    <mergeCell ref="I45:J45"/>
    <mergeCell ref="G46:H46"/>
    <mergeCell ref="I46:J46"/>
    <mergeCell ref="G47:H47"/>
    <mergeCell ref="I47:J47"/>
    <mergeCell ref="G51:H51"/>
    <mergeCell ref="I51:J51"/>
    <mergeCell ref="G52:H52"/>
    <mergeCell ref="I52:J52"/>
    <mergeCell ref="G40:H40"/>
    <mergeCell ref="I40:J40"/>
    <mergeCell ref="G41:H41"/>
    <mergeCell ref="I41:J41"/>
    <mergeCell ref="G36:H36"/>
    <mergeCell ref="I36:J36"/>
    <mergeCell ref="G37:H37"/>
    <mergeCell ref="I37:J37"/>
    <mergeCell ref="G38:H38"/>
    <mergeCell ref="I38:J38"/>
    <mergeCell ref="G27:H27"/>
    <mergeCell ref="I27:J27"/>
    <mergeCell ref="G28:H28"/>
    <mergeCell ref="I28:J28"/>
    <mergeCell ref="G29:H29"/>
    <mergeCell ref="I29:J29"/>
    <mergeCell ref="G42:H42"/>
    <mergeCell ref="I42:J42"/>
    <mergeCell ref="G43:H43"/>
    <mergeCell ref="I43:J43"/>
    <mergeCell ref="G33:H33"/>
    <mergeCell ref="I33:J33"/>
    <mergeCell ref="G34:H34"/>
    <mergeCell ref="I34:J34"/>
    <mergeCell ref="G35:H35"/>
    <mergeCell ref="I35:J35"/>
    <mergeCell ref="G30:H30"/>
    <mergeCell ref="I30:J30"/>
    <mergeCell ref="G31:H31"/>
    <mergeCell ref="I31:J31"/>
    <mergeCell ref="G32:H32"/>
    <mergeCell ref="I32:J32"/>
    <mergeCell ref="G39:H39"/>
    <mergeCell ref="I39:J39"/>
    <mergeCell ref="G26:H26"/>
    <mergeCell ref="I26:J26"/>
    <mergeCell ref="G21:H21"/>
    <mergeCell ref="I21:J21"/>
    <mergeCell ref="G22:H22"/>
    <mergeCell ref="I22:J22"/>
    <mergeCell ref="G23:H23"/>
    <mergeCell ref="I23:J23"/>
    <mergeCell ref="G18:H18"/>
    <mergeCell ref="I18:J18"/>
    <mergeCell ref="G19:H19"/>
    <mergeCell ref="I19:J19"/>
    <mergeCell ref="G20:H20"/>
    <mergeCell ref="I20:J20"/>
    <mergeCell ref="G9:H9"/>
    <mergeCell ref="I9:J9"/>
    <mergeCell ref="G10:H10"/>
    <mergeCell ref="I10:J10"/>
    <mergeCell ref="G11:H11"/>
    <mergeCell ref="I11:J11"/>
    <mergeCell ref="G24:H24"/>
    <mergeCell ref="I24:J24"/>
    <mergeCell ref="G25:H25"/>
    <mergeCell ref="I25:J25"/>
    <mergeCell ref="G15:H15"/>
    <mergeCell ref="I15:J15"/>
    <mergeCell ref="G16:H16"/>
    <mergeCell ref="I16:J16"/>
    <mergeCell ref="G17:H17"/>
    <mergeCell ref="I17:J17"/>
    <mergeCell ref="G12:H12"/>
    <mergeCell ref="I12:J12"/>
    <mergeCell ref="G13:H13"/>
    <mergeCell ref="I13:J13"/>
    <mergeCell ref="G14:H14"/>
    <mergeCell ref="I14:J14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51C83-2611-4F35-9D69-52664D1F34A8}">
  <dimension ref="E1:J59"/>
  <sheetViews>
    <sheetView zoomScale="80" zoomScaleNormal="80" workbookViewId="0"/>
  </sheetViews>
  <sheetFormatPr defaultRowHeight="12.75" x14ac:dyDescent="0.2"/>
  <cols>
    <col min="1" max="4" width="3.140625" customWidth="1"/>
    <col min="5" max="5" width="9.140625" hidden="1" customWidth="1"/>
    <col min="6" max="6" width="18" customWidth="1"/>
    <col min="8" max="8" width="41.140625" customWidth="1"/>
    <col min="9" max="9" width="25.5703125" customWidth="1"/>
    <col min="10" max="10" width="39.140625" customWidth="1"/>
  </cols>
  <sheetData>
    <row r="1" spans="6:10" ht="9.75" customHeight="1" x14ac:dyDescent="0.2"/>
    <row r="2" spans="6:10" ht="9.75" customHeight="1" x14ac:dyDescent="0.2"/>
    <row r="3" spans="6:10" ht="9.75" customHeight="1" x14ac:dyDescent="0.2"/>
    <row r="4" spans="6:10" ht="9.75" customHeight="1" x14ac:dyDescent="0.2"/>
    <row r="5" spans="6:10" ht="9.75" customHeight="1" x14ac:dyDescent="0.2"/>
    <row r="6" spans="6:10" ht="23.25" customHeight="1" x14ac:dyDescent="0.2">
      <c r="G6" s="234" t="s">
        <v>197</v>
      </c>
    </row>
    <row r="8" spans="6:10" ht="23.25" customHeight="1" thickBot="1" x14ac:dyDescent="0.25">
      <c r="G8" s="234" t="str">
        <f>"OBDOBJE: julij " &amp; 'OSNOVNA PLAČA'!D5</f>
        <v>OBDOBJE: julij 2024</v>
      </c>
    </row>
    <row r="9" spans="6:10" ht="23.25" customHeight="1" thickBot="1" x14ac:dyDescent="0.25">
      <c r="F9" s="279" t="s">
        <v>213</v>
      </c>
      <c r="G9" s="456" t="s">
        <v>2</v>
      </c>
      <c r="H9" s="456"/>
      <c r="I9" s="456" t="s">
        <v>198</v>
      </c>
      <c r="J9" s="457"/>
    </row>
    <row r="10" spans="6:10" ht="23.25" customHeight="1" x14ac:dyDescent="0.2">
      <c r="F10" s="278">
        <f>'OSNOVNA PLAČA'!A10</f>
        <v>1</v>
      </c>
      <c r="G10" s="458" t="str">
        <f>+IF(LEN('OSNOVNA PLAČA'!B10)&gt;0,'OSNOVNA PLAČA'!B10,"")</f>
        <v>A1</v>
      </c>
      <c r="H10" s="458"/>
      <c r="I10" s="458">
        <f ca="1">IF(LEN('7'!B16)&gt;0,'7'!L16,"")</f>
        <v>2</v>
      </c>
      <c r="J10" s="459"/>
    </row>
    <row r="11" spans="6:10" ht="23.25" customHeight="1" x14ac:dyDescent="0.2">
      <c r="F11" s="245">
        <f>'OSNOVNA PLAČA'!A11</f>
        <v>2</v>
      </c>
      <c r="G11" s="460" t="str">
        <f>+IF(LEN('OSNOVNA PLAČA'!B11)&gt;0,'OSNOVNA PLAČA'!B11,"")</f>
        <v>A2</v>
      </c>
      <c r="H11" s="460"/>
      <c r="I11" s="460">
        <f ca="1">IF(LEN('7'!B17)&gt;0,'7'!L17,"")</f>
        <v>2</v>
      </c>
      <c r="J11" s="461"/>
    </row>
    <row r="12" spans="6:10" ht="23.25" customHeight="1" x14ac:dyDescent="0.2">
      <c r="F12" s="245">
        <f>'OSNOVNA PLAČA'!A12</f>
        <v>3</v>
      </c>
      <c r="G12" s="460" t="str">
        <f>+IF(LEN('OSNOVNA PLAČA'!B12)&gt;0,'OSNOVNA PLAČA'!B12,"")</f>
        <v>A3</v>
      </c>
      <c r="H12" s="460"/>
      <c r="I12" s="460">
        <f ca="1">IF(LEN('7'!B18)&gt;0,'7'!L18,"")</f>
        <v>1</v>
      </c>
      <c r="J12" s="461"/>
    </row>
    <row r="13" spans="6:10" ht="23.25" customHeight="1" x14ac:dyDescent="0.2">
      <c r="F13" s="245">
        <f>'OSNOVNA PLAČA'!A13</f>
        <v>4</v>
      </c>
      <c r="G13" s="460" t="str">
        <f>+IF(LEN('OSNOVNA PLAČA'!B13)&gt;0,'OSNOVNA PLAČA'!B13,"")</f>
        <v>A4</v>
      </c>
      <c r="H13" s="460"/>
      <c r="I13" s="460">
        <f ca="1">IF(LEN('7'!B19)&gt;0,'7'!L19,"")</f>
        <v>0</v>
      </c>
      <c r="J13" s="461"/>
    </row>
    <row r="14" spans="6:10" ht="23.25" customHeight="1" x14ac:dyDescent="0.2">
      <c r="F14" s="245">
        <f>'OSNOVNA PLAČA'!A14</f>
        <v>5</v>
      </c>
      <c r="G14" s="460" t="str">
        <f>+IF(LEN('OSNOVNA PLAČA'!B14)&gt;0,'OSNOVNA PLAČA'!B14,"")</f>
        <v>A5</v>
      </c>
      <c r="H14" s="460"/>
      <c r="I14" s="460">
        <f ca="1">IF(LEN('7'!B20)&gt;0,'7'!L20,"")</f>
        <v>0</v>
      </c>
      <c r="J14" s="461"/>
    </row>
    <row r="15" spans="6:10" ht="23.25" customHeight="1" x14ac:dyDescent="0.2">
      <c r="F15" s="245">
        <f>'OSNOVNA PLAČA'!A15</f>
        <v>6</v>
      </c>
      <c r="G15" s="460" t="str">
        <f>+IF(LEN('OSNOVNA PLAČA'!B15)&gt;0,'OSNOVNA PLAČA'!B15,"")</f>
        <v>A6</v>
      </c>
      <c r="H15" s="460"/>
      <c r="I15" s="460">
        <f ca="1">IF(LEN('7'!B21)&gt;0,'7'!L21,"")</f>
        <v>0</v>
      </c>
      <c r="J15" s="461"/>
    </row>
    <row r="16" spans="6:10" ht="23.25" customHeight="1" x14ac:dyDescent="0.2">
      <c r="F16" s="245">
        <f>'OSNOVNA PLAČA'!A16</f>
        <v>7</v>
      </c>
      <c r="G16" s="460" t="str">
        <f>+IF(LEN('OSNOVNA PLAČA'!B16)&gt;0,'OSNOVNA PLAČA'!B16,"")</f>
        <v>A7</v>
      </c>
      <c r="H16" s="460"/>
      <c r="I16" s="460">
        <f ca="1">IF(LEN('7'!B22)&gt;0,'7'!L22,"")</f>
        <v>0</v>
      </c>
      <c r="J16" s="461"/>
    </row>
    <row r="17" spans="6:10" ht="23.25" customHeight="1" x14ac:dyDescent="0.2">
      <c r="F17" s="245">
        <f>'OSNOVNA PLAČA'!A17</f>
        <v>8</v>
      </c>
      <c r="G17" s="460" t="str">
        <f>+IF(LEN('OSNOVNA PLAČA'!B17)&gt;0,'OSNOVNA PLAČA'!B17,"")</f>
        <v>A8</v>
      </c>
      <c r="H17" s="460"/>
      <c r="I17" s="460">
        <f ca="1">IF(LEN('7'!B23)&gt;0,'7'!L23,"")</f>
        <v>0</v>
      </c>
      <c r="J17" s="461"/>
    </row>
    <row r="18" spans="6:10" ht="23.25" customHeight="1" x14ac:dyDescent="0.2">
      <c r="F18" s="245">
        <f>'OSNOVNA PLAČA'!A18</f>
        <v>9</v>
      </c>
      <c r="G18" s="460" t="str">
        <f>+IF(LEN('OSNOVNA PLAČA'!B18)&gt;0,'OSNOVNA PLAČA'!B18,"")</f>
        <v>A9</v>
      </c>
      <c r="H18" s="460"/>
      <c r="I18" s="460">
        <f ca="1">IF(LEN('7'!B24)&gt;0,'7'!L24,"")</f>
        <v>0</v>
      </c>
      <c r="J18" s="461"/>
    </row>
    <row r="19" spans="6:10" ht="23.25" customHeight="1" x14ac:dyDescent="0.2">
      <c r="F19" s="245">
        <f>'OSNOVNA PLAČA'!A19</f>
        <v>10</v>
      </c>
      <c r="G19" s="460" t="str">
        <f>+IF(LEN('OSNOVNA PLAČA'!B19)&gt;0,'OSNOVNA PLAČA'!B19,"")</f>
        <v>A10</v>
      </c>
      <c r="H19" s="460"/>
      <c r="I19" s="460">
        <f ca="1">IF(LEN('7'!B25)&gt;0,'7'!L25,"")</f>
        <v>0</v>
      </c>
      <c r="J19" s="461"/>
    </row>
    <row r="20" spans="6:10" ht="23.25" customHeight="1" x14ac:dyDescent="0.2">
      <c r="F20" s="245">
        <f>'OSNOVNA PLAČA'!A20</f>
        <v>11</v>
      </c>
      <c r="G20" s="460" t="str">
        <f>+IF(LEN('OSNOVNA PLAČA'!B20)&gt;0,'OSNOVNA PLAČA'!B20,"")</f>
        <v>A11</v>
      </c>
      <c r="H20" s="460"/>
      <c r="I20" s="460">
        <f ca="1">IF(LEN('7'!B26)&gt;0,'7'!L26,"")</f>
        <v>0</v>
      </c>
      <c r="J20" s="461"/>
    </row>
    <row r="21" spans="6:10" ht="23.25" customHeight="1" x14ac:dyDescent="0.2">
      <c r="F21" s="245">
        <f>'OSNOVNA PLAČA'!A21</f>
        <v>12</v>
      </c>
      <c r="G21" s="460" t="str">
        <f>+IF(LEN('OSNOVNA PLAČA'!B21)&gt;0,'OSNOVNA PLAČA'!B21,"")</f>
        <v>A12</v>
      </c>
      <c r="H21" s="460"/>
      <c r="I21" s="460">
        <f ca="1">IF(LEN('7'!B27)&gt;0,'7'!L27,"")</f>
        <v>0</v>
      </c>
      <c r="J21" s="461"/>
    </row>
    <row r="22" spans="6:10" ht="23.25" customHeight="1" x14ac:dyDescent="0.2">
      <c r="F22" s="245">
        <f>'OSNOVNA PLAČA'!A22</f>
        <v>13</v>
      </c>
      <c r="G22" s="460" t="str">
        <f>+IF(LEN('OSNOVNA PLAČA'!B22)&gt;0,'OSNOVNA PLAČA'!B22,"")</f>
        <v>A13</v>
      </c>
      <c r="H22" s="460"/>
      <c r="I22" s="460">
        <f ca="1">IF(LEN('7'!B28)&gt;0,'7'!L28,"")</f>
        <v>0</v>
      </c>
      <c r="J22" s="461"/>
    </row>
    <row r="23" spans="6:10" ht="23.25" customHeight="1" x14ac:dyDescent="0.2">
      <c r="F23" s="245">
        <f>'OSNOVNA PLAČA'!A23</f>
        <v>14</v>
      </c>
      <c r="G23" s="460" t="str">
        <f>+IF(LEN('OSNOVNA PLAČA'!B23)&gt;0,'OSNOVNA PLAČA'!B23,"")</f>
        <v>A14</v>
      </c>
      <c r="H23" s="460"/>
      <c r="I23" s="460">
        <f ca="1">IF(LEN('7'!B29)&gt;0,'7'!L29,"")</f>
        <v>0</v>
      </c>
      <c r="J23" s="461"/>
    </row>
    <row r="24" spans="6:10" ht="23.25" customHeight="1" x14ac:dyDescent="0.2">
      <c r="F24" s="245">
        <f>'OSNOVNA PLAČA'!A24</f>
        <v>15</v>
      </c>
      <c r="G24" s="460" t="str">
        <f>+IF(LEN('OSNOVNA PLAČA'!B24)&gt;0,'OSNOVNA PLAČA'!B24,"")</f>
        <v>A15</v>
      </c>
      <c r="H24" s="460"/>
      <c r="I24" s="460">
        <f ca="1">IF(LEN('7'!B30)&gt;0,'7'!L30,"")</f>
        <v>0</v>
      </c>
      <c r="J24" s="461"/>
    </row>
    <row r="25" spans="6:10" ht="23.25" customHeight="1" x14ac:dyDescent="0.2">
      <c r="F25" s="245">
        <f>'OSNOVNA PLAČA'!A25</f>
        <v>16</v>
      </c>
      <c r="G25" s="460" t="str">
        <f>+IF(LEN('OSNOVNA PLAČA'!B25)&gt;0,'OSNOVNA PLAČA'!B25,"")</f>
        <v>A16</v>
      </c>
      <c r="H25" s="460"/>
      <c r="I25" s="460">
        <f ca="1">IF(LEN('7'!B31)&gt;0,'7'!L31,"")</f>
        <v>0</v>
      </c>
      <c r="J25" s="461"/>
    </row>
    <row r="26" spans="6:10" ht="23.25" customHeight="1" x14ac:dyDescent="0.2">
      <c r="F26" s="245">
        <f>'OSNOVNA PLAČA'!A26</f>
        <v>17</v>
      </c>
      <c r="G26" s="460" t="str">
        <f>+IF(LEN('OSNOVNA PLAČA'!B26)&gt;0,'OSNOVNA PLAČA'!B26,"")</f>
        <v>A17</v>
      </c>
      <c r="H26" s="460"/>
      <c r="I26" s="460">
        <f ca="1">IF(LEN('7'!B32)&gt;0,'7'!L32,"")</f>
        <v>0</v>
      </c>
      <c r="J26" s="461"/>
    </row>
    <row r="27" spans="6:10" ht="23.25" customHeight="1" x14ac:dyDescent="0.2">
      <c r="F27" s="245">
        <f>'OSNOVNA PLAČA'!A27</f>
        <v>18</v>
      </c>
      <c r="G27" s="460" t="str">
        <f>+IF(LEN('OSNOVNA PLAČA'!B27)&gt;0,'OSNOVNA PLAČA'!B27,"")</f>
        <v>A18</v>
      </c>
      <c r="H27" s="460"/>
      <c r="I27" s="460">
        <f ca="1">IF(LEN('7'!B33)&gt;0,'7'!L33,"")</f>
        <v>0</v>
      </c>
      <c r="J27" s="461"/>
    </row>
    <row r="28" spans="6:10" ht="23.25" customHeight="1" x14ac:dyDescent="0.2">
      <c r="F28" s="245">
        <f>'OSNOVNA PLAČA'!A28</f>
        <v>19</v>
      </c>
      <c r="G28" s="460" t="str">
        <f>+IF(LEN('OSNOVNA PLAČA'!B28)&gt;0,'OSNOVNA PLAČA'!B28,"")</f>
        <v>A19</v>
      </c>
      <c r="H28" s="460"/>
      <c r="I28" s="460">
        <f ca="1">IF(LEN('7'!B34)&gt;0,'7'!L34,"")</f>
        <v>0</v>
      </c>
      <c r="J28" s="461"/>
    </row>
    <row r="29" spans="6:10" ht="23.25" customHeight="1" x14ac:dyDescent="0.2">
      <c r="F29" s="245">
        <f>'OSNOVNA PLAČA'!A29</f>
        <v>20</v>
      </c>
      <c r="G29" s="460" t="str">
        <f>+IF(LEN('OSNOVNA PLAČA'!B29)&gt;0,'OSNOVNA PLAČA'!B29,"")</f>
        <v>A20</v>
      </c>
      <c r="H29" s="460"/>
      <c r="I29" s="460">
        <f ca="1">IF(LEN('7'!B35)&gt;0,'7'!L35,"")</f>
        <v>0</v>
      </c>
      <c r="J29" s="461"/>
    </row>
    <row r="30" spans="6:10" ht="23.25" customHeight="1" x14ac:dyDescent="0.2">
      <c r="F30" s="245">
        <f>'OSNOVNA PLAČA'!A30</f>
        <v>21</v>
      </c>
      <c r="G30" s="460" t="str">
        <f>+IF(LEN('OSNOVNA PLAČA'!B30)&gt;0,'OSNOVNA PLAČA'!B30,"")</f>
        <v>A21</v>
      </c>
      <c r="H30" s="460"/>
      <c r="I30" s="460">
        <f ca="1">IF(LEN('7'!B36)&gt;0,'7'!L36,"")</f>
        <v>0</v>
      </c>
      <c r="J30" s="461"/>
    </row>
    <row r="31" spans="6:10" ht="23.25" customHeight="1" x14ac:dyDescent="0.2">
      <c r="F31" s="245">
        <f>'OSNOVNA PLAČA'!A31</f>
        <v>22</v>
      </c>
      <c r="G31" s="460" t="str">
        <f>+IF(LEN('OSNOVNA PLAČA'!B31)&gt;0,'OSNOVNA PLAČA'!B31,"")</f>
        <v>A22</v>
      </c>
      <c r="H31" s="460"/>
      <c r="I31" s="460">
        <f ca="1">IF(LEN('7'!B37)&gt;0,'7'!L37,"")</f>
        <v>0</v>
      </c>
      <c r="J31" s="461"/>
    </row>
    <row r="32" spans="6:10" ht="23.25" customHeight="1" x14ac:dyDescent="0.2">
      <c r="F32" s="245">
        <f>'OSNOVNA PLAČA'!A32</f>
        <v>23</v>
      </c>
      <c r="G32" s="460" t="str">
        <f>+IF(LEN('OSNOVNA PLAČA'!B32)&gt;0,'OSNOVNA PLAČA'!B32,"")</f>
        <v>A23</v>
      </c>
      <c r="H32" s="460"/>
      <c r="I32" s="460">
        <f ca="1">IF(LEN('7'!B38)&gt;0,'7'!L38,"")</f>
        <v>0</v>
      </c>
      <c r="J32" s="461"/>
    </row>
    <row r="33" spans="6:10" ht="23.25" customHeight="1" x14ac:dyDescent="0.2">
      <c r="F33" s="245">
        <f>'OSNOVNA PLAČA'!A33</f>
        <v>24</v>
      </c>
      <c r="G33" s="460" t="str">
        <f>+IF(LEN('OSNOVNA PLAČA'!B33)&gt;0,'OSNOVNA PLAČA'!B33,"")</f>
        <v>A24</v>
      </c>
      <c r="H33" s="460"/>
      <c r="I33" s="460">
        <f ca="1">IF(LEN('7'!B39)&gt;0,'7'!L39,"")</f>
        <v>0</v>
      </c>
      <c r="J33" s="461"/>
    </row>
    <row r="34" spans="6:10" ht="23.25" customHeight="1" x14ac:dyDescent="0.2">
      <c r="F34" s="245">
        <f>'OSNOVNA PLAČA'!A34</f>
        <v>25</v>
      </c>
      <c r="G34" s="460" t="str">
        <f>+IF(LEN('OSNOVNA PLAČA'!B34)&gt;0,'OSNOVNA PLAČA'!B34,"")</f>
        <v>A25</v>
      </c>
      <c r="H34" s="460"/>
      <c r="I34" s="460">
        <f ca="1">IF(LEN('7'!B40)&gt;0,'7'!L40,"")</f>
        <v>0</v>
      </c>
      <c r="J34" s="461"/>
    </row>
    <row r="35" spans="6:10" ht="23.25" customHeight="1" x14ac:dyDescent="0.2">
      <c r="F35" s="245">
        <f>'OSNOVNA PLAČA'!A35</f>
        <v>26</v>
      </c>
      <c r="G35" s="460" t="str">
        <f>+IF(LEN('OSNOVNA PLAČA'!B35)&gt;0,'OSNOVNA PLAČA'!B35,"")</f>
        <v>A26</v>
      </c>
      <c r="H35" s="460"/>
      <c r="I35" s="460">
        <f ca="1">IF(LEN('7'!B41)&gt;0,'7'!L41,"")</f>
        <v>0</v>
      </c>
      <c r="J35" s="461"/>
    </row>
    <row r="36" spans="6:10" ht="23.25" customHeight="1" x14ac:dyDescent="0.2">
      <c r="F36" s="245">
        <f>'OSNOVNA PLAČA'!A36</f>
        <v>27</v>
      </c>
      <c r="G36" s="460" t="str">
        <f>+IF(LEN('OSNOVNA PLAČA'!B36)&gt;0,'OSNOVNA PLAČA'!B36,"")</f>
        <v>A27</v>
      </c>
      <c r="H36" s="460"/>
      <c r="I36" s="460">
        <f ca="1">IF(LEN('7'!B42)&gt;0,'7'!L42,"")</f>
        <v>0</v>
      </c>
      <c r="J36" s="461"/>
    </row>
    <row r="37" spans="6:10" ht="23.25" customHeight="1" x14ac:dyDescent="0.2">
      <c r="F37" s="245">
        <f>'OSNOVNA PLAČA'!A37</f>
        <v>28</v>
      </c>
      <c r="G37" s="460" t="str">
        <f>+IF(LEN('OSNOVNA PLAČA'!B37)&gt;0,'OSNOVNA PLAČA'!B37,"")</f>
        <v>A28</v>
      </c>
      <c r="H37" s="460"/>
      <c r="I37" s="460">
        <f ca="1">IF(LEN('7'!B43)&gt;0,'7'!L43,"")</f>
        <v>0</v>
      </c>
      <c r="J37" s="461"/>
    </row>
    <row r="38" spans="6:10" ht="23.25" customHeight="1" x14ac:dyDescent="0.2">
      <c r="F38" s="245">
        <f>'OSNOVNA PLAČA'!A38</f>
        <v>29</v>
      </c>
      <c r="G38" s="460" t="str">
        <f>+IF(LEN('OSNOVNA PLAČA'!B38)&gt;0,'OSNOVNA PLAČA'!B38,"")</f>
        <v>A29</v>
      </c>
      <c r="H38" s="460"/>
      <c r="I38" s="460">
        <f ca="1">IF(LEN('7'!B44)&gt;0,'7'!L44,"")</f>
        <v>0</v>
      </c>
      <c r="J38" s="461"/>
    </row>
    <row r="39" spans="6:10" ht="23.25" customHeight="1" x14ac:dyDescent="0.2">
      <c r="F39" s="245">
        <f>'OSNOVNA PLAČA'!A39</f>
        <v>30</v>
      </c>
      <c r="G39" s="460" t="str">
        <f>+IF(LEN('OSNOVNA PLAČA'!B39)&gt;0,'OSNOVNA PLAČA'!B39,"")</f>
        <v>A30</v>
      </c>
      <c r="H39" s="460"/>
      <c r="I39" s="460">
        <f ca="1">IF(LEN('7'!B45)&gt;0,'7'!L45,"")</f>
        <v>0</v>
      </c>
      <c r="J39" s="461"/>
    </row>
    <row r="40" spans="6:10" ht="23.25" customHeight="1" x14ac:dyDescent="0.2">
      <c r="F40" s="245">
        <f>'OSNOVNA PLAČA'!A40</f>
        <v>31</v>
      </c>
      <c r="G40" s="460" t="str">
        <f>+IF(LEN('OSNOVNA PLAČA'!B40)&gt;0,'OSNOVNA PLAČA'!B40,"")</f>
        <v>A31</v>
      </c>
      <c r="H40" s="460"/>
      <c r="I40" s="460">
        <f ca="1">IF(LEN('7'!B46)&gt;0,'7'!L46,"")</f>
        <v>0</v>
      </c>
      <c r="J40" s="461"/>
    </row>
    <row r="41" spans="6:10" ht="23.25" customHeight="1" x14ac:dyDescent="0.2">
      <c r="F41" s="245">
        <f>'OSNOVNA PLAČA'!A41</f>
        <v>32</v>
      </c>
      <c r="G41" s="460" t="str">
        <f>+IF(LEN('OSNOVNA PLAČA'!B41)&gt;0,'OSNOVNA PLAČA'!B41,"")</f>
        <v>A32</v>
      </c>
      <c r="H41" s="460"/>
      <c r="I41" s="460">
        <f ca="1">IF(LEN('7'!B47)&gt;0,'7'!L47,"")</f>
        <v>0</v>
      </c>
      <c r="J41" s="461"/>
    </row>
    <row r="42" spans="6:10" ht="23.25" customHeight="1" x14ac:dyDescent="0.2">
      <c r="F42" s="245">
        <f>'OSNOVNA PLAČA'!A42</f>
        <v>33</v>
      </c>
      <c r="G42" s="460" t="str">
        <f>+IF(LEN('OSNOVNA PLAČA'!B42)&gt;0,'OSNOVNA PLAČA'!B42,"")</f>
        <v>A33</v>
      </c>
      <c r="H42" s="460"/>
      <c r="I42" s="460">
        <f ca="1">IF(LEN('7'!B48)&gt;0,'7'!L48,"")</f>
        <v>0</v>
      </c>
      <c r="J42" s="461"/>
    </row>
    <row r="43" spans="6:10" ht="23.25" customHeight="1" x14ac:dyDescent="0.2">
      <c r="F43" s="245">
        <f>'OSNOVNA PLAČA'!A43</f>
        <v>34</v>
      </c>
      <c r="G43" s="460" t="str">
        <f>+IF(LEN('OSNOVNA PLAČA'!B43)&gt;0,'OSNOVNA PLAČA'!B43,"")</f>
        <v>A34</v>
      </c>
      <c r="H43" s="460"/>
      <c r="I43" s="460">
        <f ca="1">IF(LEN('7'!B49)&gt;0,'7'!L49,"")</f>
        <v>0</v>
      </c>
      <c r="J43" s="461"/>
    </row>
    <row r="44" spans="6:10" ht="23.25" customHeight="1" x14ac:dyDescent="0.2">
      <c r="F44" s="245">
        <f>'OSNOVNA PLAČA'!A44</f>
        <v>35</v>
      </c>
      <c r="G44" s="460" t="str">
        <f>+IF(LEN('OSNOVNA PLAČA'!B44)&gt;0,'OSNOVNA PLAČA'!B44,"")</f>
        <v>A35</v>
      </c>
      <c r="H44" s="460"/>
      <c r="I44" s="460">
        <f ca="1">IF(LEN('7'!B50)&gt;0,'7'!L50,"")</f>
        <v>0</v>
      </c>
      <c r="J44" s="461"/>
    </row>
    <row r="45" spans="6:10" ht="23.25" customHeight="1" x14ac:dyDescent="0.2">
      <c r="F45" s="245">
        <f>'OSNOVNA PLAČA'!A45</f>
        <v>36</v>
      </c>
      <c r="G45" s="460" t="str">
        <f>+IF(LEN('OSNOVNA PLAČA'!B45)&gt;0,'OSNOVNA PLAČA'!B45,"")</f>
        <v>A36</v>
      </c>
      <c r="H45" s="460"/>
      <c r="I45" s="460">
        <f ca="1">IF(LEN('7'!B51)&gt;0,'7'!L51,"")</f>
        <v>0</v>
      </c>
      <c r="J45" s="461"/>
    </row>
    <row r="46" spans="6:10" ht="23.25" customHeight="1" x14ac:dyDescent="0.2">
      <c r="F46" s="245">
        <f>'OSNOVNA PLAČA'!A46</f>
        <v>37</v>
      </c>
      <c r="G46" s="460" t="str">
        <f>+IF(LEN('OSNOVNA PLAČA'!B46)&gt;0,'OSNOVNA PLAČA'!B46,"")</f>
        <v>A37</v>
      </c>
      <c r="H46" s="460"/>
      <c r="I46" s="460">
        <f ca="1">IF(LEN('7'!B52)&gt;0,'7'!L52,"")</f>
        <v>0</v>
      </c>
      <c r="J46" s="461"/>
    </row>
    <row r="47" spans="6:10" ht="23.25" customHeight="1" x14ac:dyDescent="0.2">
      <c r="F47" s="245">
        <f>'OSNOVNA PLAČA'!A47</f>
        <v>38</v>
      </c>
      <c r="G47" s="460" t="str">
        <f>+IF(LEN('OSNOVNA PLAČA'!B47)&gt;0,'OSNOVNA PLAČA'!B47,"")</f>
        <v>A38</v>
      </c>
      <c r="H47" s="460"/>
      <c r="I47" s="460">
        <f ca="1">IF(LEN('7'!B53)&gt;0,'7'!L53,"")</f>
        <v>0</v>
      </c>
      <c r="J47" s="461"/>
    </row>
    <row r="48" spans="6:10" ht="23.25" customHeight="1" x14ac:dyDescent="0.2">
      <c r="F48" s="245">
        <f>'OSNOVNA PLAČA'!A48</f>
        <v>39</v>
      </c>
      <c r="G48" s="460" t="str">
        <f>+IF(LEN('OSNOVNA PLAČA'!B48)&gt;0,'OSNOVNA PLAČA'!B48,"")</f>
        <v>A39</v>
      </c>
      <c r="H48" s="460"/>
      <c r="I48" s="460">
        <f ca="1">IF(LEN('7'!B54)&gt;0,'7'!L54,"")</f>
        <v>0</v>
      </c>
      <c r="J48" s="461"/>
    </row>
    <row r="49" spans="6:10" ht="23.25" customHeight="1" x14ac:dyDescent="0.2">
      <c r="F49" s="245">
        <f>'OSNOVNA PLAČA'!A49</f>
        <v>40</v>
      </c>
      <c r="G49" s="460" t="str">
        <f>+IF(LEN('OSNOVNA PLAČA'!B49)&gt;0,'OSNOVNA PLAČA'!B49,"")</f>
        <v>A40</v>
      </c>
      <c r="H49" s="460"/>
      <c r="I49" s="460">
        <f ca="1">IF(LEN('7'!B55)&gt;0,'7'!L55,"")</f>
        <v>0</v>
      </c>
      <c r="J49" s="461"/>
    </row>
    <row r="50" spans="6:10" ht="23.25" customHeight="1" x14ac:dyDescent="0.2">
      <c r="F50" s="245">
        <f>'OSNOVNA PLAČA'!A50</f>
        <v>41</v>
      </c>
      <c r="G50" s="460" t="str">
        <f>+IF(LEN('OSNOVNA PLAČA'!B50)&gt;0,'OSNOVNA PLAČA'!B50,"")</f>
        <v>A41</v>
      </c>
      <c r="H50" s="460"/>
      <c r="I50" s="460">
        <f ca="1">IF(LEN('7'!B56)&gt;0,'7'!L56,"")</f>
        <v>0</v>
      </c>
      <c r="J50" s="461"/>
    </row>
    <row r="51" spans="6:10" ht="23.25" customHeight="1" x14ac:dyDescent="0.2">
      <c r="F51" s="245">
        <f>'OSNOVNA PLAČA'!A51</f>
        <v>42</v>
      </c>
      <c r="G51" s="460" t="str">
        <f>+IF(LEN('OSNOVNA PLAČA'!B51)&gt;0,'OSNOVNA PLAČA'!B51,"")</f>
        <v>A42</v>
      </c>
      <c r="H51" s="460"/>
      <c r="I51" s="460">
        <f ca="1">IF(LEN('7'!B57)&gt;0,'7'!L57,"")</f>
        <v>0</v>
      </c>
      <c r="J51" s="461"/>
    </row>
    <row r="52" spans="6:10" ht="23.25" customHeight="1" x14ac:dyDescent="0.2">
      <c r="F52" s="245">
        <f>'OSNOVNA PLAČA'!A52</f>
        <v>43</v>
      </c>
      <c r="G52" s="460" t="str">
        <f>+IF(LEN('OSNOVNA PLAČA'!B52)&gt;0,'OSNOVNA PLAČA'!B52,"")</f>
        <v>A43</v>
      </c>
      <c r="H52" s="460"/>
      <c r="I52" s="460">
        <f ca="1">IF(LEN('7'!B58)&gt;0,'7'!L58,"")</f>
        <v>0</v>
      </c>
      <c r="J52" s="461"/>
    </row>
    <row r="53" spans="6:10" ht="23.25" customHeight="1" x14ac:dyDescent="0.2">
      <c r="F53" s="245">
        <f>'OSNOVNA PLAČA'!A53</f>
        <v>44</v>
      </c>
      <c r="G53" s="460" t="str">
        <f>+IF(LEN('OSNOVNA PLAČA'!B53)&gt;0,'OSNOVNA PLAČA'!B53,"")</f>
        <v>A44</v>
      </c>
      <c r="H53" s="460"/>
      <c r="I53" s="460">
        <f ca="1">IF(LEN('7'!B59)&gt;0,'7'!L59,"")</f>
        <v>0</v>
      </c>
      <c r="J53" s="461"/>
    </row>
    <row r="54" spans="6:10" ht="23.25" customHeight="1" x14ac:dyDescent="0.2">
      <c r="F54" s="245">
        <f>'OSNOVNA PLAČA'!A54</f>
        <v>45</v>
      </c>
      <c r="G54" s="460" t="str">
        <f>+IF(LEN('OSNOVNA PLAČA'!B54)&gt;0,'OSNOVNA PLAČA'!B54,"")</f>
        <v>A45</v>
      </c>
      <c r="H54" s="460"/>
      <c r="I54" s="460">
        <f ca="1">IF(LEN('7'!B60)&gt;0,'7'!L60,"")</f>
        <v>0</v>
      </c>
      <c r="J54" s="461"/>
    </row>
    <row r="55" spans="6:10" ht="23.25" customHeight="1" x14ac:dyDescent="0.2">
      <c r="F55" s="245">
        <f>'OSNOVNA PLAČA'!A55</f>
        <v>46</v>
      </c>
      <c r="G55" s="460" t="str">
        <f>+IF(LEN('OSNOVNA PLAČA'!B55)&gt;0,'OSNOVNA PLAČA'!B55,"")</f>
        <v>A46</v>
      </c>
      <c r="H55" s="460"/>
      <c r="I55" s="460">
        <f ca="1">IF(LEN('7'!B61)&gt;0,'7'!L61,"")</f>
        <v>0</v>
      </c>
      <c r="J55" s="461"/>
    </row>
    <row r="56" spans="6:10" ht="23.25" customHeight="1" x14ac:dyDescent="0.2">
      <c r="F56" s="245">
        <f>'OSNOVNA PLAČA'!A56</f>
        <v>47</v>
      </c>
      <c r="G56" s="460" t="str">
        <f>+IF(LEN('OSNOVNA PLAČA'!B56)&gt;0,'OSNOVNA PLAČA'!B56,"")</f>
        <v>A47</v>
      </c>
      <c r="H56" s="460"/>
      <c r="I56" s="460">
        <f ca="1">IF(LEN('7'!B62)&gt;0,'7'!L62,"")</f>
        <v>0</v>
      </c>
      <c r="J56" s="461"/>
    </row>
    <row r="57" spans="6:10" ht="23.25" customHeight="1" x14ac:dyDescent="0.2">
      <c r="F57" s="245">
        <f>'OSNOVNA PLAČA'!A57</f>
        <v>48</v>
      </c>
      <c r="G57" s="460" t="str">
        <f>+IF(LEN('OSNOVNA PLAČA'!B57)&gt;0,'OSNOVNA PLAČA'!B57,"")</f>
        <v>A48</v>
      </c>
      <c r="H57" s="460"/>
      <c r="I57" s="460">
        <f ca="1">IF(LEN('7'!B63)&gt;0,'7'!L63,"")</f>
        <v>0</v>
      </c>
      <c r="J57" s="461"/>
    </row>
    <row r="58" spans="6:10" ht="23.25" customHeight="1" x14ac:dyDescent="0.2">
      <c r="F58" s="245">
        <f>'OSNOVNA PLAČA'!A58</f>
        <v>49</v>
      </c>
      <c r="G58" s="460" t="str">
        <f>+IF(LEN('OSNOVNA PLAČA'!B58)&gt;0,'OSNOVNA PLAČA'!B58,"")</f>
        <v>A49</v>
      </c>
      <c r="H58" s="460"/>
      <c r="I58" s="460">
        <f ca="1">IF(LEN('7'!B64)&gt;0,'7'!L64,"")</f>
        <v>0</v>
      </c>
      <c r="J58" s="461"/>
    </row>
    <row r="59" spans="6:10" ht="23.25" customHeight="1" thickBot="1" x14ac:dyDescent="0.25">
      <c r="F59" s="277">
        <f>'OSNOVNA PLAČA'!A59</f>
        <v>50</v>
      </c>
      <c r="G59" s="462" t="str">
        <f>+IF(LEN('OSNOVNA PLAČA'!B59)&gt;0,'OSNOVNA PLAČA'!B59,"")</f>
        <v>A50</v>
      </c>
      <c r="H59" s="462"/>
      <c r="I59" s="462">
        <f ca="1">IF(LEN('7'!B65)&gt;0,'7'!L65,"")</f>
        <v>0</v>
      </c>
      <c r="J59" s="463"/>
    </row>
  </sheetData>
  <mergeCells count="102">
    <mergeCell ref="G57:H57"/>
    <mergeCell ref="I57:J57"/>
    <mergeCell ref="G58:H58"/>
    <mergeCell ref="I58:J58"/>
    <mergeCell ref="G59:H59"/>
    <mergeCell ref="I59:J59"/>
    <mergeCell ref="G54:H54"/>
    <mergeCell ref="I54:J54"/>
    <mergeCell ref="G55:H55"/>
    <mergeCell ref="I55:J55"/>
    <mergeCell ref="G56:H56"/>
    <mergeCell ref="I56:J56"/>
    <mergeCell ref="G53:H53"/>
    <mergeCell ref="I53:J53"/>
    <mergeCell ref="G48:H48"/>
    <mergeCell ref="I48:J48"/>
    <mergeCell ref="G49:H49"/>
    <mergeCell ref="I49:J49"/>
    <mergeCell ref="G50:H50"/>
    <mergeCell ref="I50:J50"/>
    <mergeCell ref="G44:H44"/>
    <mergeCell ref="I44:J44"/>
    <mergeCell ref="G45:H45"/>
    <mergeCell ref="I45:J45"/>
    <mergeCell ref="G46:H46"/>
    <mergeCell ref="I46:J46"/>
    <mergeCell ref="G47:H47"/>
    <mergeCell ref="I47:J47"/>
    <mergeCell ref="G51:H51"/>
    <mergeCell ref="I51:J51"/>
    <mergeCell ref="G52:H52"/>
    <mergeCell ref="I52:J52"/>
    <mergeCell ref="G40:H40"/>
    <mergeCell ref="I40:J40"/>
    <mergeCell ref="G41:H41"/>
    <mergeCell ref="I41:J41"/>
    <mergeCell ref="G36:H36"/>
    <mergeCell ref="I36:J36"/>
    <mergeCell ref="G37:H37"/>
    <mergeCell ref="I37:J37"/>
    <mergeCell ref="G38:H38"/>
    <mergeCell ref="I38:J38"/>
    <mergeCell ref="G27:H27"/>
    <mergeCell ref="I27:J27"/>
    <mergeCell ref="G28:H28"/>
    <mergeCell ref="I28:J28"/>
    <mergeCell ref="G29:H29"/>
    <mergeCell ref="I29:J29"/>
    <mergeCell ref="G42:H42"/>
    <mergeCell ref="I42:J42"/>
    <mergeCell ref="G43:H43"/>
    <mergeCell ref="I43:J43"/>
    <mergeCell ref="G33:H33"/>
    <mergeCell ref="I33:J33"/>
    <mergeCell ref="G34:H34"/>
    <mergeCell ref="I34:J34"/>
    <mergeCell ref="G35:H35"/>
    <mergeCell ref="I35:J35"/>
    <mergeCell ref="G30:H30"/>
    <mergeCell ref="I30:J30"/>
    <mergeCell ref="G31:H31"/>
    <mergeCell ref="I31:J31"/>
    <mergeCell ref="G32:H32"/>
    <mergeCell ref="I32:J32"/>
    <mergeCell ref="G39:H39"/>
    <mergeCell ref="I39:J39"/>
    <mergeCell ref="G26:H26"/>
    <mergeCell ref="I26:J26"/>
    <mergeCell ref="G21:H21"/>
    <mergeCell ref="I21:J21"/>
    <mergeCell ref="G22:H22"/>
    <mergeCell ref="I22:J22"/>
    <mergeCell ref="G23:H23"/>
    <mergeCell ref="I23:J23"/>
    <mergeCell ref="G18:H18"/>
    <mergeCell ref="I18:J18"/>
    <mergeCell ref="G19:H19"/>
    <mergeCell ref="I19:J19"/>
    <mergeCell ref="G20:H20"/>
    <mergeCell ref="I20:J20"/>
    <mergeCell ref="G9:H9"/>
    <mergeCell ref="I9:J9"/>
    <mergeCell ref="G10:H10"/>
    <mergeCell ref="I10:J10"/>
    <mergeCell ref="G11:H11"/>
    <mergeCell ref="I11:J11"/>
    <mergeCell ref="G24:H24"/>
    <mergeCell ref="I24:J24"/>
    <mergeCell ref="G25:H25"/>
    <mergeCell ref="I25:J25"/>
    <mergeCell ref="G15:H15"/>
    <mergeCell ref="I15:J15"/>
    <mergeCell ref="G16:H16"/>
    <mergeCell ref="I16:J16"/>
    <mergeCell ref="G17:H17"/>
    <mergeCell ref="I17:J17"/>
    <mergeCell ref="G12:H12"/>
    <mergeCell ref="I12:J12"/>
    <mergeCell ref="G13:H13"/>
    <mergeCell ref="I13:J13"/>
    <mergeCell ref="G14:H14"/>
    <mergeCell ref="I14:J14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4C940-02ED-49BB-9E59-75C484414FA8}">
  <dimension ref="E1:J59"/>
  <sheetViews>
    <sheetView zoomScale="80" zoomScaleNormal="80" workbookViewId="0"/>
  </sheetViews>
  <sheetFormatPr defaultRowHeight="12.75" x14ac:dyDescent="0.2"/>
  <cols>
    <col min="1" max="4" width="3.140625" customWidth="1"/>
    <col min="5" max="5" width="9.140625" hidden="1" customWidth="1"/>
    <col min="6" max="6" width="18" customWidth="1"/>
    <col min="8" max="8" width="41.140625" customWidth="1"/>
    <col min="9" max="9" width="25.5703125" customWidth="1"/>
    <col min="10" max="10" width="39.140625" customWidth="1"/>
  </cols>
  <sheetData>
    <row r="1" spans="6:10" ht="9.75" customHeight="1" x14ac:dyDescent="0.2"/>
    <row r="2" spans="6:10" ht="9.75" customHeight="1" x14ac:dyDescent="0.2"/>
    <row r="3" spans="6:10" ht="9.75" customHeight="1" x14ac:dyDescent="0.2"/>
    <row r="4" spans="6:10" ht="9.75" customHeight="1" x14ac:dyDescent="0.2"/>
    <row r="5" spans="6:10" ht="9.75" customHeight="1" x14ac:dyDescent="0.2"/>
    <row r="6" spans="6:10" ht="23.25" customHeight="1" x14ac:dyDescent="0.2">
      <c r="G6" s="234" t="s">
        <v>197</v>
      </c>
    </row>
    <row r="8" spans="6:10" ht="23.25" customHeight="1" thickBot="1" x14ac:dyDescent="0.25">
      <c r="G8" s="234" t="str">
        <f>"OBDOBJE: avgust " &amp; 'OSNOVNA PLAČA'!D5</f>
        <v>OBDOBJE: avgust 2024</v>
      </c>
    </row>
    <row r="9" spans="6:10" ht="23.25" customHeight="1" thickBot="1" x14ac:dyDescent="0.25">
      <c r="F9" s="279" t="s">
        <v>213</v>
      </c>
      <c r="G9" s="456" t="s">
        <v>2</v>
      </c>
      <c r="H9" s="456"/>
      <c r="I9" s="456" t="s">
        <v>198</v>
      </c>
      <c r="J9" s="457"/>
    </row>
    <row r="10" spans="6:10" ht="23.25" customHeight="1" x14ac:dyDescent="0.2">
      <c r="F10" s="278">
        <f>'OSNOVNA PLAČA'!A10</f>
        <v>1</v>
      </c>
      <c r="G10" s="458" t="str">
        <f>+IF(LEN('OSNOVNA PLAČA'!B10)&gt;0,'OSNOVNA PLAČA'!B10,"")</f>
        <v>A1</v>
      </c>
      <c r="H10" s="458"/>
      <c r="I10" s="458">
        <f ca="1">IF(LEN('8'!B16)&gt;0,'8'!L16,"")</f>
        <v>2</v>
      </c>
      <c r="J10" s="459"/>
    </row>
    <row r="11" spans="6:10" ht="23.25" customHeight="1" x14ac:dyDescent="0.2">
      <c r="F11" s="245">
        <f>'OSNOVNA PLAČA'!A11</f>
        <v>2</v>
      </c>
      <c r="G11" s="460" t="str">
        <f>+IF(LEN('OSNOVNA PLAČA'!B11)&gt;0,'OSNOVNA PLAČA'!B11,"")</f>
        <v>A2</v>
      </c>
      <c r="H11" s="460"/>
      <c r="I11" s="460">
        <f ca="1">IF(LEN('8'!B17)&gt;0,'8'!L17,"")</f>
        <v>2</v>
      </c>
      <c r="J11" s="461"/>
    </row>
    <row r="12" spans="6:10" ht="23.25" customHeight="1" x14ac:dyDescent="0.2">
      <c r="F12" s="245">
        <f>'OSNOVNA PLAČA'!A12</f>
        <v>3</v>
      </c>
      <c r="G12" s="460" t="str">
        <f>+IF(LEN('OSNOVNA PLAČA'!B12)&gt;0,'OSNOVNA PLAČA'!B12,"")</f>
        <v>A3</v>
      </c>
      <c r="H12" s="460"/>
      <c r="I12" s="460">
        <f ca="1">IF(LEN('8'!B18)&gt;0,'8'!L18,"")</f>
        <v>0</v>
      </c>
      <c r="J12" s="461"/>
    </row>
    <row r="13" spans="6:10" ht="23.25" customHeight="1" x14ac:dyDescent="0.2">
      <c r="F13" s="245">
        <f>'OSNOVNA PLAČA'!A13</f>
        <v>4</v>
      </c>
      <c r="G13" s="460" t="str">
        <f>+IF(LEN('OSNOVNA PLAČA'!B13)&gt;0,'OSNOVNA PLAČA'!B13,"")</f>
        <v>A4</v>
      </c>
      <c r="H13" s="460"/>
      <c r="I13" s="460">
        <f ca="1">IF(LEN('8'!B19)&gt;0,'8'!L19,"")</f>
        <v>0</v>
      </c>
      <c r="J13" s="461"/>
    </row>
    <row r="14" spans="6:10" ht="23.25" customHeight="1" x14ac:dyDescent="0.2">
      <c r="F14" s="245">
        <f>'OSNOVNA PLAČA'!A14</f>
        <v>5</v>
      </c>
      <c r="G14" s="460" t="str">
        <f>+IF(LEN('OSNOVNA PLAČA'!B14)&gt;0,'OSNOVNA PLAČA'!B14,"")</f>
        <v>A5</v>
      </c>
      <c r="H14" s="460"/>
      <c r="I14" s="460">
        <f ca="1">IF(LEN('8'!B20)&gt;0,'8'!L20,"")</f>
        <v>0</v>
      </c>
      <c r="J14" s="461"/>
    </row>
    <row r="15" spans="6:10" ht="23.25" customHeight="1" x14ac:dyDescent="0.2">
      <c r="F15" s="245">
        <f>'OSNOVNA PLAČA'!A15</f>
        <v>6</v>
      </c>
      <c r="G15" s="460" t="str">
        <f>+IF(LEN('OSNOVNA PLAČA'!B15)&gt;0,'OSNOVNA PLAČA'!B15,"")</f>
        <v>A6</v>
      </c>
      <c r="H15" s="460"/>
      <c r="I15" s="460">
        <f ca="1">IF(LEN('8'!B21)&gt;0,'8'!L21,"")</f>
        <v>0</v>
      </c>
      <c r="J15" s="461"/>
    </row>
    <row r="16" spans="6:10" ht="23.25" customHeight="1" x14ac:dyDescent="0.2">
      <c r="F16" s="245">
        <f>'OSNOVNA PLAČA'!A16</f>
        <v>7</v>
      </c>
      <c r="G16" s="460" t="str">
        <f>+IF(LEN('OSNOVNA PLAČA'!B16)&gt;0,'OSNOVNA PLAČA'!B16,"")</f>
        <v>A7</v>
      </c>
      <c r="H16" s="460"/>
      <c r="I16" s="460">
        <f ca="1">IF(LEN('8'!B22)&gt;0,'8'!L22,"")</f>
        <v>0</v>
      </c>
      <c r="J16" s="461"/>
    </row>
    <row r="17" spans="6:10" ht="23.25" customHeight="1" x14ac:dyDescent="0.2">
      <c r="F17" s="245">
        <f>'OSNOVNA PLAČA'!A17</f>
        <v>8</v>
      </c>
      <c r="G17" s="460" t="str">
        <f>+IF(LEN('OSNOVNA PLAČA'!B17)&gt;0,'OSNOVNA PLAČA'!B17,"")</f>
        <v>A8</v>
      </c>
      <c r="H17" s="460"/>
      <c r="I17" s="460">
        <f ca="1">IF(LEN('8'!B23)&gt;0,'8'!L23,"")</f>
        <v>0</v>
      </c>
      <c r="J17" s="461"/>
    </row>
    <row r="18" spans="6:10" ht="23.25" customHeight="1" x14ac:dyDescent="0.2">
      <c r="F18" s="245">
        <f>'OSNOVNA PLAČA'!A18</f>
        <v>9</v>
      </c>
      <c r="G18" s="460" t="str">
        <f>+IF(LEN('OSNOVNA PLAČA'!B18)&gt;0,'OSNOVNA PLAČA'!B18,"")</f>
        <v>A9</v>
      </c>
      <c r="H18" s="460"/>
      <c r="I18" s="460">
        <f ca="1">IF(LEN('8'!B24)&gt;0,'8'!L24,"")</f>
        <v>0</v>
      </c>
      <c r="J18" s="461"/>
    </row>
    <row r="19" spans="6:10" ht="23.25" customHeight="1" x14ac:dyDescent="0.2">
      <c r="F19" s="245">
        <f>'OSNOVNA PLAČA'!A19</f>
        <v>10</v>
      </c>
      <c r="G19" s="460" t="str">
        <f>+IF(LEN('OSNOVNA PLAČA'!B19)&gt;0,'OSNOVNA PLAČA'!B19,"")</f>
        <v>A10</v>
      </c>
      <c r="H19" s="460"/>
      <c r="I19" s="460">
        <f ca="1">IF(LEN('8'!B25)&gt;0,'8'!L25,"")</f>
        <v>0</v>
      </c>
      <c r="J19" s="461"/>
    </row>
    <row r="20" spans="6:10" ht="23.25" customHeight="1" x14ac:dyDescent="0.2">
      <c r="F20" s="245">
        <f>'OSNOVNA PLAČA'!A20</f>
        <v>11</v>
      </c>
      <c r="G20" s="460" t="str">
        <f>+IF(LEN('OSNOVNA PLAČA'!B20)&gt;0,'OSNOVNA PLAČA'!B20,"")</f>
        <v>A11</v>
      </c>
      <c r="H20" s="460"/>
      <c r="I20" s="460">
        <f ca="1">IF(LEN('8'!B26)&gt;0,'8'!L26,"")</f>
        <v>0</v>
      </c>
      <c r="J20" s="461"/>
    </row>
    <row r="21" spans="6:10" ht="23.25" customHeight="1" x14ac:dyDescent="0.2">
      <c r="F21" s="245">
        <f>'OSNOVNA PLAČA'!A21</f>
        <v>12</v>
      </c>
      <c r="G21" s="460" t="str">
        <f>+IF(LEN('OSNOVNA PLAČA'!B21)&gt;0,'OSNOVNA PLAČA'!B21,"")</f>
        <v>A12</v>
      </c>
      <c r="H21" s="460"/>
      <c r="I21" s="460">
        <f ca="1">IF(LEN('8'!B27)&gt;0,'8'!L27,"")</f>
        <v>0</v>
      </c>
      <c r="J21" s="461"/>
    </row>
    <row r="22" spans="6:10" ht="23.25" customHeight="1" x14ac:dyDescent="0.2">
      <c r="F22" s="245">
        <f>'OSNOVNA PLAČA'!A22</f>
        <v>13</v>
      </c>
      <c r="G22" s="460" t="str">
        <f>+IF(LEN('OSNOVNA PLAČA'!B22)&gt;0,'OSNOVNA PLAČA'!B22,"")</f>
        <v>A13</v>
      </c>
      <c r="H22" s="460"/>
      <c r="I22" s="460">
        <f ca="1">IF(LEN('8'!B28)&gt;0,'8'!L28,"")</f>
        <v>0</v>
      </c>
      <c r="J22" s="461"/>
    </row>
    <row r="23" spans="6:10" ht="23.25" customHeight="1" x14ac:dyDescent="0.2">
      <c r="F23" s="245">
        <f>'OSNOVNA PLAČA'!A23</f>
        <v>14</v>
      </c>
      <c r="G23" s="460" t="str">
        <f>+IF(LEN('OSNOVNA PLAČA'!B23)&gt;0,'OSNOVNA PLAČA'!B23,"")</f>
        <v>A14</v>
      </c>
      <c r="H23" s="460"/>
      <c r="I23" s="460">
        <f ca="1">IF(LEN('8'!B29)&gt;0,'8'!L29,"")</f>
        <v>0</v>
      </c>
      <c r="J23" s="461"/>
    </row>
    <row r="24" spans="6:10" ht="23.25" customHeight="1" x14ac:dyDescent="0.2">
      <c r="F24" s="245">
        <f>'OSNOVNA PLAČA'!A24</f>
        <v>15</v>
      </c>
      <c r="G24" s="460" t="str">
        <f>+IF(LEN('OSNOVNA PLAČA'!B24)&gt;0,'OSNOVNA PLAČA'!B24,"")</f>
        <v>A15</v>
      </c>
      <c r="H24" s="460"/>
      <c r="I24" s="460">
        <f ca="1">IF(LEN('8'!B30)&gt;0,'8'!L30,"")</f>
        <v>0</v>
      </c>
      <c r="J24" s="461"/>
    </row>
    <row r="25" spans="6:10" ht="23.25" customHeight="1" x14ac:dyDescent="0.2">
      <c r="F25" s="245">
        <f>'OSNOVNA PLAČA'!A25</f>
        <v>16</v>
      </c>
      <c r="G25" s="460" t="str">
        <f>+IF(LEN('OSNOVNA PLAČA'!B25)&gt;0,'OSNOVNA PLAČA'!B25,"")</f>
        <v>A16</v>
      </c>
      <c r="H25" s="460"/>
      <c r="I25" s="460">
        <f ca="1">IF(LEN('8'!B31)&gt;0,'8'!L31,"")</f>
        <v>0</v>
      </c>
      <c r="J25" s="461"/>
    </row>
    <row r="26" spans="6:10" ht="23.25" customHeight="1" x14ac:dyDescent="0.2">
      <c r="F26" s="245">
        <f>'OSNOVNA PLAČA'!A26</f>
        <v>17</v>
      </c>
      <c r="G26" s="460" t="str">
        <f>+IF(LEN('OSNOVNA PLAČA'!B26)&gt;0,'OSNOVNA PLAČA'!B26,"")</f>
        <v>A17</v>
      </c>
      <c r="H26" s="460"/>
      <c r="I26" s="460">
        <f ca="1">IF(LEN('8'!B32)&gt;0,'8'!L32,"")</f>
        <v>0</v>
      </c>
      <c r="J26" s="461"/>
    </row>
    <row r="27" spans="6:10" ht="23.25" customHeight="1" x14ac:dyDescent="0.2">
      <c r="F27" s="245">
        <f>'OSNOVNA PLAČA'!A27</f>
        <v>18</v>
      </c>
      <c r="G27" s="460" t="str">
        <f>+IF(LEN('OSNOVNA PLAČA'!B27)&gt;0,'OSNOVNA PLAČA'!B27,"")</f>
        <v>A18</v>
      </c>
      <c r="H27" s="460"/>
      <c r="I27" s="460">
        <f ca="1">IF(LEN('8'!B33)&gt;0,'8'!L33,"")</f>
        <v>0</v>
      </c>
      <c r="J27" s="461"/>
    </row>
    <row r="28" spans="6:10" ht="23.25" customHeight="1" x14ac:dyDescent="0.2">
      <c r="F28" s="245">
        <f>'OSNOVNA PLAČA'!A28</f>
        <v>19</v>
      </c>
      <c r="G28" s="460" t="str">
        <f>+IF(LEN('OSNOVNA PLAČA'!B28)&gt;0,'OSNOVNA PLAČA'!B28,"")</f>
        <v>A19</v>
      </c>
      <c r="H28" s="460"/>
      <c r="I28" s="460">
        <f ca="1">IF(LEN('8'!B34)&gt;0,'8'!L34,"")</f>
        <v>0</v>
      </c>
      <c r="J28" s="461"/>
    </row>
    <row r="29" spans="6:10" ht="23.25" customHeight="1" x14ac:dyDescent="0.2">
      <c r="F29" s="245">
        <f>'OSNOVNA PLAČA'!A29</f>
        <v>20</v>
      </c>
      <c r="G29" s="460" t="str">
        <f>+IF(LEN('OSNOVNA PLAČA'!B29)&gt;0,'OSNOVNA PLAČA'!B29,"")</f>
        <v>A20</v>
      </c>
      <c r="H29" s="460"/>
      <c r="I29" s="460">
        <f ca="1">IF(LEN('8'!B35)&gt;0,'8'!L35,"")</f>
        <v>0</v>
      </c>
      <c r="J29" s="461"/>
    </row>
    <row r="30" spans="6:10" ht="23.25" customHeight="1" x14ac:dyDescent="0.2">
      <c r="F30" s="245">
        <f>'OSNOVNA PLAČA'!A30</f>
        <v>21</v>
      </c>
      <c r="G30" s="460" t="str">
        <f>+IF(LEN('OSNOVNA PLAČA'!B30)&gt;0,'OSNOVNA PLAČA'!B30,"")</f>
        <v>A21</v>
      </c>
      <c r="H30" s="460"/>
      <c r="I30" s="460">
        <f ca="1">IF(LEN('8'!B36)&gt;0,'8'!L36,"")</f>
        <v>0</v>
      </c>
      <c r="J30" s="461"/>
    </row>
    <row r="31" spans="6:10" ht="23.25" customHeight="1" x14ac:dyDescent="0.2">
      <c r="F31" s="245">
        <f>'OSNOVNA PLAČA'!A31</f>
        <v>22</v>
      </c>
      <c r="G31" s="460" t="str">
        <f>+IF(LEN('OSNOVNA PLAČA'!B31)&gt;0,'OSNOVNA PLAČA'!B31,"")</f>
        <v>A22</v>
      </c>
      <c r="H31" s="460"/>
      <c r="I31" s="460">
        <f ca="1">IF(LEN('8'!B37)&gt;0,'8'!L37,"")</f>
        <v>0</v>
      </c>
      <c r="J31" s="461"/>
    </row>
    <row r="32" spans="6:10" ht="23.25" customHeight="1" x14ac:dyDescent="0.2">
      <c r="F32" s="245">
        <f>'OSNOVNA PLAČA'!A32</f>
        <v>23</v>
      </c>
      <c r="G32" s="460" t="str">
        <f>+IF(LEN('OSNOVNA PLAČA'!B32)&gt;0,'OSNOVNA PLAČA'!B32,"")</f>
        <v>A23</v>
      </c>
      <c r="H32" s="460"/>
      <c r="I32" s="460">
        <f ca="1">IF(LEN('8'!B38)&gt;0,'8'!L38,"")</f>
        <v>0</v>
      </c>
      <c r="J32" s="461"/>
    </row>
    <row r="33" spans="6:10" ht="23.25" customHeight="1" x14ac:dyDescent="0.2">
      <c r="F33" s="245">
        <f>'OSNOVNA PLAČA'!A33</f>
        <v>24</v>
      </c>
      <c r="G33" s="460" t="str">
        <f>+IF(LEN('OSNOVNA PLAČA'!B33)&gt;0,'OSNOVNA PLAČA'!B33,"")</f>
        <v>A24</v>
      </c>
      <c r="H33" s="460"/>
      <c r="I33" s="460">
        <f ca="1">IF(LEN('8'!B39)&gt;0,'8'!L39,"")</f>
        <v>0</v>
      </c>
      <c r="J33" s="461"/>
    </row>
    <row r="34" spans="6:10" ht="23.25" customHeight="1" x14ac:dyDescent="0.2">
      <c r="F34" s="245">
        <f>'OSNOVNA PLAČA'!A34</f>
        <v>25</v>
      </c>
      <c r="G34" s="460" t="str">
        <f>+IF(LEN('OSNOVNA PLAČA'!B34)&gt;0,'OSNOVNA PLAČA'!B34,"")</f>
        <v>A25</v>
      </c>
      <c r="H34" s="460"/>
      <c r="I34" s="460">
        <f ca="1">IF(LEN('8'!B40)&gt;0,'8'!L40,"")</f>
        <v>0</v>
      </c>
      <c r="J34" s="461"/>
    </row>
    <row r="35" spans="6:10" ht="23.25" customHeight="1" x14ac:dyDescent="0.2">
      <c r="F35" s="245">
        <f>'OSNOVNA PLAČA'!A35</f>
        <v>26</v>
      </c>
      <c r="G35" s="460" t="str">
        <f>+IF(LEN('OSNOVNA PLAČA'!B35)&gt;0,'OSNOVNA PLAČA'!B35,"")</f>
        <v>A26</v>
      </c>
      <c r="H35" s="460"/>
      <c r="I35" s="460">
        <f ca="1">IF(LEN('8'!B41)&gt;0,'8'!L41,"")</f>
        <v>0</v>
      </c>
      <c r="J35" s="461"/>
    </row>
    <row r="36" spans="6:10" ht="23.25" customHeight="1" x14ac:dyDescent="0.2">
      <c r="F36" s="245">
        <f>'OSNOVNA PLAČA'!A36</f>
        <v>27</v>
      </c>
      <c r="G36" s="460" t="str">
        <f>+IF(LEN('OSNOVNA PLAČA'!B36)&gt;0,'OSNOVNA PLAČA'!B36,"")</f>
        <v>A27</v>
      </c>
      <c r="H36" s="460"/>
      <c r="I36" s="460">
        <f ca="1">IF(LEN('8'!B42)&gt;0,'8'!L42,"")</f>
        <v>0</v>
      </c>
      <c r="J36" s="461"/>
    </row>
    <row r="37" spans="6:10" ht="23.25" customHeight="1" x14ac:dyDescent="0.2">
      <c r="F37" s="245">
        <f>'OSNOVNA PLAČA'!A37</f>
        <v>28</v>
      </c>
      <c r="G37" s="460" t="str">
        <f>+IF(LEN('OSNOVNA PLAČA'!B37)&gt;0,'OSNOVNA PLAČA'!B37,"")</f>
        <v>A28</v>
      </c>
      <c r="H37" s="460"/>
      <c r="I37" s="460">
        <f ca="1">IF(LEN('8'!B43)&gt;0,'8'!L43,"")</f>
        <v>0</v>
      </c>
      <c r="J37" s="461"/>
    </row>
    <row r="38" spans="6:10" ht="23.25" customHeight="1" x14ac:dyDescent="0.2">
      <c r="F38" s="245">
        <f>'OSNOVNA PLAČA'!A38</f>
        <v>29</v>
      </c>
      <c r="G38" s="460" t="str">
        <f>+IF(LEN('OSNOVNA PLAČA'!B38)&gt;0,'OSNOVNA PLAČA'!B38,"")</f>
        <v>A29</v>
      </c>
      <c r="H38" s="460"/>
      <c r="I38" s="460">
        <f ca="1">IF(LEN('8'!B44)&gt;0,'8'!L44,"")</f>
        <v>0</v>
      </c>
      <c r="J38" s="461"/>
    </row>
    <row r="39" spans="6:10" ht="23.25" customHeight="1" x14ac:dyDescent="0.2">
      <c r="F39" s="245">
        <f>'OSNOVNA PLAČA'!A39</f>
        <v>30</v>
      </c>
      <c r="G39" s="460" t="str">
        <f>+IF(LEN('OSNOVNA PLAČA'!B39)&gt;0,'OSNOVNA PLAČA'!B39,"")</f>
        <v>A30</v>
      </c>
      <c r="H39" s="460"/>
      <c r="I39" s="460">
        <f ca="1">IF(LEN('8'!B45)&gt;0,'8'!L45,"")</f>
        <v>0</v>
      </c>
      <c r="J39" s="461"/>
    </row>
    <row r="40" spans="6:10" ht="23.25" customHeight="1" x14ac:dyDescent="0.2">
      <c r="F40" s="245">
        <f>'OSNOVNA PLAČA'!A40</f>
        <v>31</v>
      </c>
      <c r="G40" s="460" t="str">
        <f>+IF(LEN('OSNOVNA PLAČA'!B40)&gt;0,'OSNOVNA PLAČA'!B40,"")</f>
        <v>A31</v>
      </c>
      <c r="H40" s="460"/>
      <c r="I40" s="460">
        <f ca="1">IF(LEN('8'!B46)&gt;0,'8'!L46,"")</f>
        <v>0</v>
      </c>
      <c r="J40" s="461"/>
    </row>
    <row r="41" spans="6:10" ht="23.25" customHeight="1" x14ac:dyDescent="0.2">
      <c r="F41" s="245">
        <f>'OSNOVNA PLAČA'!A41</f>
        <v>32</v>
      </c>
      <c r="G41" s="460" t="str">
        <f>+IF(LEN('OSNOVNA PLAČA'!B41)&gt;0,'OSNOVNA PLAČA'!B41,"")</f>
        <v>A32</v>
      </c>
      <c r="H41" s="460"/>
      <c r="I41" s="460">
        <f ca="1">IF(LEN('8'!B47)&gt;0,'8'!L47,"")</f>
        <v>0</v>
      </c>
      <c r="J41" s="461"/>
    </row>
    <row r="42" spans="6:10" ht="23.25" customHeight="1" x14ac:dyDescent="0.2">
      <c r="F42" s="245">
        <f>'OSNOVNA PLAČA'!A42</f>
        <v>33</v>
      </c>
      <c r="G42" s="460" t="str">
        <f>+IF(LEN('OSNOVNA PLAČA'!B42)&gt;0,'OSNOVNA PLAČA'!B42,"")</f>
        <v>A33</v>
      </c>
      <c r="H42" s="460"/>
      <c r="I42" s="460">
        <f ca="1">IF(LEN('8'!B48)&gt;0,'8'!L48,"")</f>
        <v>0</v>
      </c>
      <c r="J42" s="461"/>
    </row>
    <row r="43" spans="6:10" ht="23.25" customHeight="1" x14ac:dyDescent="0.2">
      <c r="F43" s="245">
        <f>'OSNOVNA PLAČA'!A43</f>
        <v>34</v>
      </c>
      <c r="G43" s="460" t="str">
        <f>+IF(LEN('OSNOVNA PLAČA'!B43)&gt;0,'OSNOVNA PLAČA'!B43,"")</f>
        <v>A34</v>
      </c>
      <c r="H43" s="460"/>
      <c r="I43" s="460">
        <f ca="1">IF(LEN('8'!B49)&gt;0,'8'!L49,"")</f>
        <v>0</v>
      </c>
      <c r="J43" s="461"/>
    </row>
    <row r="44" spans="6:10" ht="23.25" customHeight="1" x14ac:dyDescent="0.2">
      <c r="F44" s="245">
        <f>'OSNOVNA PLAČA'!A44</f>
        <v>35</v>
      </c>
      <c r="G44" s="460" t="str">
        <f>+IF(LEN('OSNOVNA PLAČA'!B44)&gt;0,'OSNOVNA PLAČA'!B44,"")</f>
        <v>A35</v>
      </c>
      <c r="H44" s="460"/>
      <c r="I44" s="460">
        <f ca="1">IF(LEN('8'!B50)&gt;0,'8'!L50,"")</f>
        <v>0</v>
      </c>
      <c r="J44" s="461"/>
    </row>
    <row r="45" spans="6:10" ht="23.25" customHeight="1" x14ac:dyDescent="0.2">
      <c r="F45" s="245">
        <f>'OSNOVNA PLAČA'!A45</f>
        <v>36</v>
      </c>
      <c r="G45" s="460" t="str">
        <f>+IF(LEN('OSNOVNA PLAČA'!B45)&gt;0,'OSNOVNA PLAČA'!B45,"")</f>
        <v>A36</v>
      </c>
      <c r="H45" s="460"/>
      <c r="I45" s="460">
        <f ca="1">IF(LEN('8'!B51)&gt;0,'8'!L51,"")</f>
        <v>0</v>
      </c>
      <c r="J45" s="461"/>
    </row>
    <row r="46" spans="6:10" ht="23.25" customHeight="1" x14ac:dyDescent="0.2">
      <c r="F46" s="245">
        <f>'OSNOVNA PLAČA'!A46</f>
        <v>37</v>
      </c>
      <c r="G46" s="460" t="str">
        <f>+IF(LEN('OSNOVNA PLAČA'!B46)&gt;0,'OSNOVNA PLAČA'!B46,"")</f>
        <v>A37</v>
      </c>
      <c r="H46" s="460"/>
      <c r="I46" s="460">
        <f ca="1">IF(LEN('8'!B52)&gt;0,'8'!L52,"")</f>
        <v>0</v>
      </c>
      <c r="J46" s="461"/>
    </row>
    <row r="47" spans="6:10" ht="23.25" customHeight="1" x14ac:dyDescent="0.2">
      <c r="F47" s="245">
        <f>'OSNOVNA PLAČA'!A47</f>
        <v>38</v>
      </c>
      <c r="G47" s="460" t="str">
        <f>+IF(LEN('OSNOVNA PLAČA'!B47)&gt;0,'OSNOVNA PLAČA'!B47,"")</f>
        <v>A38</v>
      </c>
      <c r="H47" s="460"/>
      <c r="I47" s="460">
        <f ca="1">IF(LEN('8'!B53)&gt;0,'8'!L53,"")</f>
        <v>0</v>
      </c>
      <c r="J47" s="461"/>
    </row>
    <row r="48" spans="6:10" ht="23.25" customHeight="1" x14ac:dyDescent="0.2">
      <c r="F48" s="245">
        <f>'OSNOVNA PLAČA'!A48</f>
        <v>39</v>
      </c>
      <c r="G48" s="460" t="str">
        <f>+IF(LEN('OSNOVNA PLAČA'!B48)&gt;0,'OSNOVNA PLAČA'!B48,"")</f>
        <v>A39</v>
      </c>
      <c r="H48" s="460"/>
      <c r="I48" s="460">
        <f ca="1">IF(LEN('8'!B54)&gt;0,'8'!L54,"")</f>
        <v>0</v>
      </c>
      <c r="J48" s="461"/>
    </row>
    <row r="49" spans="6:10" ht="23.25" customHeight="1" x14ac:dyDescent="0.2">
      <c r="F49" s="245">
        <f>'OSNOVNA PLAČA'!A49</f>
        <v>40</v>
      </c>
      <c r="G49" s="460" t="str">
        <f>+IF(LEN('OSNOVNA PLAČA'!B49)&gt;0,'OSNOVNA PLAČA'!B49,"")</f>
        <v>A40</v>
      </c>
      <c r="H49" s="460"/>
      <c r="I49" s="460">
        <f ca="1">IF(LEN('8'!B55)&gt;0,'8'!L55,"")</f>
        <v>0</v>
      </c>
      <c r="J49" s="461"/>
    </row>
    <row r="50" spans="6:10" ht="23.25" customHeight="1" x14ac:dyDescent="0.2">
      <c r="F50" s="245">
        <f>'OSNOVNA PLAČA'!A50</f>
        <v>41</v>
      </c>
      <c r="G50" s="460" t="str">
        <f>+IF(LEN('OSNOVNA PLAČA'!B50)&gt;0,'OSNOVNA PLAČA'!B50,"")</f>
        <v>A41</v>
      </c>
      <c r="H50" s="460"/>
      <c r="I50" s="460">
        <f ca="1">IF(LEN('8'!B56)&gt;0,'8'!L56,"")</f>
        <v>0</v>
      </c>
      <c r="J50" s="461"/>
    </row>
    <row r="51" spans="6:10" ht="23.25" customHeight="1" x14ac:dyDescent="0.2">
      <c r="F51" s="245">
        <f>'OSNOVNA PLAČA'!A51</f>
        <v>42</v>
      </c>
      <c r="G51" s="460" t="str">
        <f>+IF(LEN('OSNOVNA PLAČA'!B51)&gt;0,'OSNOVNA PLAČA'!B51,"")</f>
        <v>A42</v>
      </c>
      <c r="H51" s="460"/>
      <c r="I51" s="460">
        <f ca="1">IF(LEN('8'!B57)&gt;0,'8'!L57,"")</f>
        <v>0</v>
      </c>
      <c r="J51" s="461"/>
    </row>
    <row r="52" spans="6:10" ht="23.25" customHeight="1" x14ac:dyDescent="0.2">
      <c r="F52" s="245">
        <f>'OSNOVNA PLAČA'!A52</f>
        <v>43</v>
      </c>
      <c r="G52" s="460" t="str">
        <f>+IF(LEN('OSNOVNA PLAČA'!B52)&gt;0,'OSNOVNA PLAČA'!B52,"")</f>
        <v>A43</v>
      </c>
      <c r="H52" s="460"/>
      <c r="I52" s="460">
        <f ca="1">IF(LEN('8'!B58)&gt;0,'8'!L58,"")</f>
        <v>0</v>
      </c>
      <c r="J52" s="461"/>
    </row>
    <row r="53" spans="6:10" ht="23.25" customHeight="1" x14ac:dyDescent="0.2">
      <c r="F53" s="245">
        <f>'OSNOVNA PLAČA'!A53</f>
        <v>44</v>
      </c>
      <c r="G53" s="460" t="str">
        <f>+IF(LEN('OSNOVNA PLAČA'!B53)&gt;0,'OSNOVNA PLAČA'!B53,"")</f>
        <v>A44</v>
      </c>
      <c r="H53" s="460"/>
      <c r="I53" s="460">
        <f ca="1">IF(LEN('8'!B59)&gt;0,'8'!L59,"")</f>
        <v>0</v>
      </c>
      <c r="J53" s="461"/>
    </row>
    <row r="54" spans="6:10" ht="23.25" customHeight="1" x14ac:dyDescent="0.2">
      <c r="F54" s="245">
        <f>'OSNOVNA PLAČA'!A54</f>
        <v>45</v>
      </c>
      <c r="G54" s="460" t="str">
        <f>+IF(LEN('OSNOVNA PLAČA'!B54)&gt;0,'OSNOVNA PLAČA'!B54,"")</f>
        <v>A45</v>
      </c>
      <c r="H54" s="460"/>
      <c r="I54" s="460">
        <f ca="1">IF(LEN('8'!B60)&gt;0,'8'!L60,"")</f>
        <v>0</v>
      </c>
      <c r="J54" s="461"/>
    </row>
    <row r="55" spans="6:10" ht="23.25" customHeight="1" x14ac:dyDescent="0.2">
      <c r="F55" s="245">
        <f>'OSNOVNA PLAČA'!A55</f>
        <v>46</v>
      </c>
      <c r="G55" s="460" t="str">
        <f>+IF(LEN('OSNOVNA PLAČA'!B55)&gt;0,'OSNOVNA PLAČA'!B55,"")</f>
        <v>A46</v>
      </c>
      <c r="H55" s="460"/>
      <c r="I55" s="460">
        <f ca="1">IF(LEN('8'!B61)&gt;0,'8'!L61,"")</f>
        <v>0</v>
      </c>
      <c r="J55" s="461"/>
    </row>
    <row r="56" spans="6:10" ht="23.25" customHeight="1" x14ac:dyDescent="0.2">
      <c r="F56" s="245">
        <f>'OSNOVNA PLAČA'!A56</f>
        <v>47</v>
      </c>
      <c r="G56" s="460" t="str">
        <f>+IF(LEN('OSNOVNA PLAČA'!B56)&gt;0,'OSNOVNA PLAČA'!B56,"")</f>
        <v>A47</v>
      </c>
      <c r="H56" s="460"/>
      <c r="I56" s="460">
        <f ca="1">IF(LEN('8'!B62)&gt;0,'8'!L62,"")</f>
        <v>0</v>
      </c>
      <c r="J56" s="461"/>
    </row>
    <row r="57" spans="6:10" ht="23.25" customHeight="1" x14ac:dyDescent="0.2">
      <c r="F57" s="245">
        <f>'OSNOVNA PLAČA'!A57</f>
        <v>48</v>
      </c>
      <c r="G57" s="460" t="str">
        <f>+IF(LEN('OSNOVNA PLAČA'!B57)&gt;0,'OSNOVNA PLAČA'!B57,"")</f>
        <v>A48</v>
      </c>
      <c r="H57" s="460"/>
      <c r="I57" s="460">
        <f ca="1">IF(LEN('8'!B63)&gt;0,'8'!L63,"")</f>
        <v>0</v>
      </c>
      <c r="J57" s="461"/>
    </row>
    <row r="58" spans="6:10" ht="23.25" customHeight="1" x14ac:dyDescent="0.2">
      <c r="F58" s="245">
        <f>'OSNOVNA PLAČA'!A58</f>
        <v>49</v>
      </c>
      <c r="G58" s="460" t="str">
        <f>+IF(LEN('OSNOVNA PLAČA'!B58)&gt;0,'OSNOVNA PLAČA'!B58,"")</f>
        <v>A49</v>
      </c>
      <c r="H58" s="460"/>
      <c r="I58" s="460">
        <f ca="1">IF(LEN('8'!B64)&gt;0,'8'!L64,"")</f>
        <v>0</v>
      </c>
      <c r="J58" s="461"/>
    </row>
    <row r="59" spans="6:10" ht="23.25" customHeight="1" thickBot="1" x14ac:dyDescent="0.25">
      <c r="F59" s="277">
        <f>'OSNOVNA PLAČA'!A59</f>
        <v>50</v>
      </c>
      <c r="G59" s="462" t="str">
        <f>+IF(LEN('OSNOVNA PLAČA'!B59)&gt;0,'OSNOVNA PLAČA'!B59,"")</f>
        <v>A50</v>
      </c>
      <c r="H59" s="462"/>
      <c r="I59" s="462">
        <f ca="1">IF(LEN('8'!B65)&gt;0,'8'!L65,"")</f>
        <v>0</v>
      </c>
      <c r="J59" s="463"/>
    </row>
  </sheetData>
  <mergeCells count="102">
    <mergeCell ref="G57:H57"/>
    <mergeCell ref="I57:J57"/>
    <mergeCell ref="G58:H58"/>
    <mergeCell ref="I58:J58"/>
    <mergeCell ref="G59:H59"/>
    <mergeCell ref="I59:J59"/>
    <mergeCell ref="G54:H54"/>
    <mergeCell ref="I54:J54"/>
    <mergeCell ref="G55:H55"/>
    <mergeCell ref="I55:J55"/>
    <mergeCell ref="G56:H56"/>
    <mergeCell ref="I56:J56"/>
    <mergeCell ref="G53:H53"/>
    <mergeCell ref="I53:J53"/>
    <mergeCell ref="G48:H48"/>
    <mergeCell ref="I48:J48"/>
    <mergeCell ref="G49:H49"/>
    <mergeCell ref="I49:J49"/>
    <mergeCell ref="G50:H50"/>
    <mergeCell ref="I50:J50"/>
    <mergeCell ref="G44:H44"/>
    <mergeCell ref="I44:J44"/>
    <mergeCell ref="G45:H45"/>
    <mergeCell ref="I45:J45"/>
    <mergeCell ref="G46:H46"/>
    <mergeCell ref="I46:J46"/>
    <mergeCell ref="G47:H47"/>
    <mergeCell ref="I47:J47"/>
    <mergeCell ref="G51:H51"/>
    <mergeCell ref="I51:J51"/>
    <mergeCell ref="G52:H52"/>
    <mergeCell ref="I52:J52"/>
    <mergeCell ref="G40:H40"/>
    <mergeCell ref="I40:J40"/>
    <mergeCell ref="G41:H41"/>
    <mergeCell ref="I41:J41"/>
    <mergeCell ref="G36:H36"/>
    <mergeCell ref="I36:J36"/>
    <mergeCell ref="G37:H37"/>
    <mergeCell ref="I37:J37"/>
    <mergeCell ref="G38:H38"/>
    <mergeCell ref="I38:J38"/>
    <mergeCell ref="G27:H27"/>
    <mergeCell ref="I27:J27"/>
    <mergeCell ref="G28:H28"/>
    <mergeCell ref="I28:J28"/>
    <mergeCell ref="G29:H29"/>
    <mergeCell ref="I29:J29"/>
    <mergeCell ref="G42:H42"/>
    <mergeCell ref="I42:J42"/>
    <mergeCell ref="G43:H43"/>
    <mergeCell ref="I43:J43"/>
    <mergeCell ref="G33:H33"/>
    <mergeCell ref="I33:J33"/>
    <mergeCell ref="G34:H34"/>
    <mergeCell ref="I34:J34"/>
    <mergeCell ref="G35:H35"/>
    <mergeCell ref="I35:J35"/>
    <mergeCell ref="G30:H30"/>
    <mergeCell ref="I30:J30"/>
    <mergeCell ref="G31:H31"/>
    <mergeCell ref="I31:J31"/>
    <mergeCell ref="G32:H32"/>
    <mergeCell ref="I32:J32"/>
    <mergeCell ref="G39:H39"/>
    <mergeCell ref="I39:J39"/>
    <mergeCell ref="G26:H26"/>
    <mergeCell ref="I26:J26"/>
    <mergeCell ref="G21:H21"/>
    <mergeCell ref="I21:J21"/>
    <mergeCell ref="G22:H22"/>
    <mergeCell ref="I22:J22"/>
    <mergeCell ref="G23:H23"/>
    <mergeCell ref="I23:J23"/>
    <mergeCell ref="G18:H18"/>
    <mergeCell ref="I18:J18"/>
    <mergeCell ref="G19:H19"/>
    <mergeCell ref="I19:J19"/>
    <mergeCell ref="G20:H20"/>
    <mergeCell ref="I20:J20"/>
    <mergeCell ref="G9:H9"/>
    <mergeCell ref="I9:J9"/>
    <mergeCell ref="G10:H10"/>
    <mergeCell ref="I10:J10"/>
    <mergeCell ref="G11:H11"/>
    <mergeCell ref="I11:J11"/>
    <mergeCell ref="G24:H24"/>
    <mergeCell ref="I24:J24"/>
    <mergeCell ref="G25:H25"/>
    <mergeCell ref="I25:J25"/>
    <mergeCell ref="G15:H15"/>
    <mergeCell ref="I15:J15"/>
    <mergeCell ref="G16:H16"/>
    <mergeCell ref="I16:J16"/>
    <mergeCell ref="G17:H17"/>
    <mergeCell ref="I17:J17"/>
    <mergeCell ref="G12:H12"/>
    <mergeCell ref="I12:J12"/>
    <mergeCell ref="G13:H13"/>
    <mergeCell ref="I13:J13"/>
    <mergeCell ref="G14:H14"/>
    <mergeCell ref="I14:J14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8CED9-B011-44C1-AC15-6C70B0FDB388}">
  <dimension ref="E1:J59"/>
  <sheetViews>
    <sheetView zoomScale="80" zoomScaleNormal="80" workbookViewId="0"/>
  </sheetViews>
  <sheetFormatPr defaultRowHeight="12.75" x14ac:dyDescent="0.2"/>
  <cols>
    <col min="1" max="4" width="3.140625" customWidth="1"/>
    <col min="5" max="5" width="9.140625" hidden="1" customWidth="1"/>
    <col min="6" max="6" width="18" customWidth="1"/>
    <col min="8" max="8" width="41.140625" customWidth="1"/>
    <col min="9" max="9" width="25.5703125" customWidth="1"/>
    <col min="10" max="10" width="39.140625" customWidth="1"/>
  </cols>
  <sheetData>
    <row r="1" spans="6:10" ht="9.75" customHeight="1" x14ac:dyDescent="0.2"/>
    <row r="2" spans="6:10" ht="9.75" customHeight="1" x14ac:dyDescent="0.2"/>
    <row r="3" spans="6:10" ht="9.75" customHeight="1" x14ac:dyDescent="0.2"/>
    <row r="4" spans="6:10" ht="9.75" customHeight="1" x14ac:dyDescent="0.2"/>
    <row r="5" spans="6:10" ht="9.75" customHeight="1" x14ac:dyDescent="0.2"/>
    <row r="6" spans="6:10" ht="23.25" customHeight="1" x14ac:dyDescent="0.2">
      <c r="G6" s="234" t="s">
        <v>197</v>
      </c>
    </row>
    <row r="8" spans="6:10" ht="23.25" customHeight="1" thickBot="1" x14ac:dyDescent="0.25">
      <c r="G8" s="234" t="str">
        <f>"OBDOBJE: september " &amp; 'OSNOVNA PLAČA'!D5</f>
        <v>OBDOBJE: september 2024</v>
      </c>
    </row>
    <row r="9" spans="6:10" ht="23.25" customHeight="1" thickBot="1" x14ac:dyDescent="0.25">
      <c r="F9" s="279" t="s">
        <v>213</v>
      </c>
      <c r="G9" s="456" t="s">
        <v>2</v>
      </c>
      <c r="H9" s="456"/>
      <c r="I9" s="456" t="s">
        <v>198</v>
      </c>
      <c r="J9" s="457"/>
    </row>
    <row r="10" spans="6:10" ht="23.25" customHeight="1" x14ac:dyDescent="0.2">
      <c r="F10" s="278">
        <f>'OSNOVNA PLAČA'!A10</f>
        <v>1</v>
      </c>
      <c r="G10" s="458" t="str">
        <f>+IF(LEN('OSNOVNA PLAČA'!B10)&gt;0,'OSNOVNA PLAČA'!B10,"")</f>
        <v>A1</v>
      </c>
      <c r="H10" s="458"/>
      <c r="I10" s="458">
        <f ca="1">IF(LEN('9'!B16)&gt;0,'9'!L16,"")</f>
        <v>2</v>
      </c>
      <c r="J10" s="459"/>
    </row>
    <row r="11" spans="6:10" ht="23.25" customHeight="1" x14ac:dyDescent="0.2">
      <c r="F11" s="245">
        <f>'OSNOVNA PLAČA'!A11</f>
        <v>2</v>
      </c>
      <c r="G11" s="460" t="str">
        <f>+IF(LEN('OSNOVNA PLAČA'!B11)&gt;0,'OSNOVNA PLAČA'!B11,"")</f>
        <v>A2</v>
      </c>
      <c r="H11" s="460"/>
      <c r="I11" s="460">
        <f ca="1">IF(LEN('9'!B17)&gt;0,'9'!L17,"")</f>
        <v>1</v>
      </c>
      <c r="J11" s="461"/>
    </row>
    <row r="12" spans="6:10" ht="23.25" customHeight="1" x14ac:dyDescent="0.2">
      <c r="F12" s="245">
        <f>'OSNOVNA PLAČA'!A12</f>
        <v>3</v>
      </c>
      <c r="G12" s="460" t="str">
        <f>+IF(LEN('OSNOVNA PLAČA'!B12)&gt;0,'OSNOVNA PLAČA'!B12,"")</f>
        <v>A3</v>
      </c>
      <c r="H12" s="460"/>
      <c r="I12" s="460">
        <f ca="1">IF(LEN('9'!B18)&gt;0,'9'!L18,"")</f>
        <v>4</v>
      </c>
      <c r="J12" s="461"/>
    </row>
    <row r="13" spans="6:10" ht="23.25" customHeight="1" x14ac:dyDescent="0.2">
      <c r="F13" s="245">
        <f>'OSNOVNA PLAČA'!A13</f>
        <v>4</v>
      </c>
      <c r="G13" s="460" t="str">
        <f>+IF(LEN('OSNOVNA PLAČA'!B13)&gt;0,'OSNOVNA PLAČA'!B13,"")</f>
        <v>A4</v>
      </c>
      <c r="H13" s="460"/>
      <c r="I13" s="460">
        <f ca="1">IF(LEN('9'!B19)&gt;0,'9'!L19,"")</f>
        <v>0</v>
      </c>
      <c r="J13" s="461"/>
    </row>
    <row r="14" spans="6:10" ht="23.25" customHeight="1" x14ac:dyDescent="0.2">
      <c r="F14" s="245">
        <f>'OSNOVNA PLAČA'!A14</f>
        <v>5</v>
      </c>
      <c r="G14" s="460" t="str">
        <f>+IF(LEN('OSNOVNA PLAČA'!B14)&gt;0,'OSNOVNA PLAČA'!B14,"")</f>
        <v>A5</v>
      </c>
      <c r="H14" s="460"/>
      <c r="I14" s="460">
        <f ca="1">IF(LEN('9'!B20)&gt;0,'9'!L20,"")</f>
        <v>0</v>
      </c>
      <c r="J14" s="461"/>
    </row>
    <row r="15" spans="6:10" ht="23.25" customHeight="1" x14ac:dyDescent="0.2">
      <c r="F15" s="245">
        <f>'OSNOVNA PLAČA'!A15</f>
        <v>6</v>
      </c>
      <c r="G15" s="460" t="str">
        <f>+IF(LEN('OSNOVNA PLAČA'!B15)&gt;0,'OSNOVNA PLAČA'!B15,"")</f>
        <v>A6</v>
      </c>
      <c r="H15" s="460"/>
      <c r="I15" s="460">
        <f ca="1">IF(LEN('9'!B21)&gt;0,'9'!L21,"")</f>
        <v>0</v>
      </c>
      <c r="J15" s="461"/>
    </row>
    <row r="16" spans="6:10" ht="23.25" customHeight="1" x14ac:dyDescent="0.2">
      <c r="F16" s="245">
        <f>'OSNOVNA PLAČA'!A16</f>
        <v>7</v>
      </c>
      <c r="G16" s="460" t="str">
        <f>+IF(LEN('OSNOVNA PLAČA'!B16)&gt;0,'OSNOVNA PLAČA'!B16,"")</f>
        <v>A7</v>
      </c>
      <c r="H16" s="460"/>
      <c r="I16" s="460">
        <f ca="1">IF(LEN('9'!B22)&gt;0,'9'!L22,"")</f>
        <v>0</v>
      </c>
      <c r="J16" s="461"/>
    </row>
    <row r="17" spans="6:10" ht="23.25" customHeight="1" x14ac:dyDescent="0.2">
      <c r="F17" s="245">
        <f>'OSNOVNA PLAČA'!A17</f>
        <v>8</v>
      </c>
      <c r="G17" s="460" t="str">
        <f>+IF(LEN('OSNOVNA PLAČA'!B17)&gt;0,'OSNOVNA PLAČA'!B17,"")</f>
        <v>A8</v>
      </c>
      <c r="H17" s="460"/>
      <c r="I17" s="460">
        <f ca="1">IF(LEN('9'!B23)&gt;0,'9'!L23,"")</f>
        <v>0</v>
      </c>
      <c r="J17" s="461"/>
    </row>
    <row r="18" spans="6:10" ht="23.25" customHeight="1" x14ac:dyDescent="0.2">
      <c r="F18" s="245">
        <f>'OSNOVNA PLAČA'!A18</f>
        <v>9</v>
      </c>
      <c r="G18" s="460" t="str">
        <f>+IF(LEN('OSNOVNA PLAČA'!B18)&gt;0,'OSNOVNA PLAČA'!B18,"")</f>
        <v>A9</v>
      </c>
      <c r="H18" s="460"/>
      <c r="I18" s="460">
        <f ca="1">IF(LEN('9'!B24)&gt;0,'9'!L24,"")</f>
        <v>0</v>
      </c>
      <c r="J18" s="461"/>
    </row>
    <row r="19" spans="6:10" ht="23.25" customHeight="1" x14ac:dyDescent="0.2">
      <c r="F19" s="245">
        <f>'OSNOVNA PLAČA'!A19</f>
        <v>10</v>
      </c>
      <c r="G19" s="460" t="str">
        <f>+IF(LEN('OSNOVNA PLAČA'!B19)&gt;0,'OSNOVNA PLAČA'!B19,"")</f>
        <v>A10</v>
      </c>
      <c r="H19" s="460"/>
      <c r="I19" s="460">
        <f ca="1">IF(LEN('9'!B25)&gt;0,'9'!L25,"")</f>
        <v>0</v>
      </c>
      <c r="J19" s="461"/>
    </row>
    <row r="20" spans="6:10" ht="23.25" customHeight="1" x14ac:dyDescent="0.2">
      <c r="F20" s="245">
        <f>'OSNOVNA PLAČA'!A20</f>
        <v>11</v>
      </c>
      <c r="G20" s="460" t="str">
        <f>+IF(LEN('OSNOVNA PLAČA'!B20)&gt;0,'OSNOVNA PLAČA'!B20,"")</f>
        <v>A11</v>
      </c>
      <c r="H20" s="460"/>
      <c r="I20" s="460">
        <f ca="1">IF(LEN('9'!B26)&gt;0,'9'!L26,"")</f>
        <v>0</v>
      </c>
      <c r="J20" s="461"/>
    </row>
    <row r="21" spans="6:10" ht="23.25" customHeight="1" x14ac:dyDescent="0.2">
      <c r="F21" s="245">
        <f>'OSNOVNA PLAČA'!A21</f>
        <v>12</v>
      </c>
      <c r="G21" s="460" t="str">
        <f>+IF(LEN('OSNOVNA PLAČA'!B21)&gt;0,'OSNOVNA PLAČA'!B21,"")</f>
        <v>A12</v>
      </c>
      <c r="H21" s="460"/>
      <c r="I21" s="460">
        <f ca="1">IF(LEN('9'!B27)&gt;0,'9'!L27,"")</f>
        <v>0</v>
      </c>
      <c r="J21" s="461"/>
    </row>
    <row r="22" spans="6:10" ht="23.25" customHeight="1" x14ac:dyDescent="0.2">
      <c r="F22" s="245">
        <f>'OSNOVNA PLAČA'!A22</f>
        <v>13</v>
      </c>
      <c r="G22" s="460" t="str">
        <f>+IF(LEN('OSNOVNA PLAČA'!B22)&gt;0,'OSNOVNA PLAČA'!B22,"")</f>
        <v>A13</v>
      </c>
      <c r="H22" s="460"/>
      <c r="I22" s="460">
        <f ca="1">IF(LEN('9'!B28)&gt;0,'9'!L28,"")</f>
        <v>0</v>
      </c>
      <c r="J22" s="461"/>
    </row>
    <row r="23" spans="6:10" ht="23.25" customHeight="1" x14ac:dyDescent="0.2">
      <c r="F23" s="245">
        <f>'OSNOVNA PLAČA'!A23</f>
        <v>14</v>
      </c>
      <c r="G23" s="460" t="str">
        <f>+IF(LEN('OSNOVNA PLAČA'!B23)&gt;0,'OSNOVNA PLAČA'!B23,"")</f>
        <v>A14</v>
      </c>
      <c r="H23" s="460"/>
      <c r="I23" s="460">
        <f ca="1">IF(LEN('9'!B29)&gt;0,'9'!L29,"")</f>
        <v>0</v>
      </c>
      <c r="J23" s="461"/>
    </row>
    <row r="24" spans="6:10" ht="23.25" customHeight="1" x14ac:dyDescent="0.2">
      <c r="F24" s="245">
        <f>'OSNOVNA PLAČA'!A24</f>
        <v>15</v>
      </c>
      <c r="G24" s="460" t="str">
        <f>+IF(LEN('OSNOVNA PLAČA'!B24)&gt;0,'OSNOVNA PLAČA'!B24,"")</f>
        <v>A15</v>
      </c>
      <c r="H24" s="460"/>
      <c r="I24" s="460">
        <f ca="1">IF(LEN('9'!B30)&gt;0,'9'!L30,"")</f>
        <v>0</v>
      </c>
      <c r="J24" s="461"/>
    </row>
    <row r="25" spans="6:10" ht="23.25" customHeight="1" x14ac:dyDescent="0.2">
      <c r="F25" s="245">
        <f>'OSNOVNA PLAČA'!A25</f>
        <v>16</v>
      </c>
      <c r="G25" s="460" t="str">
        <f>+IF(LEN('OSNOVNA PLAČA'!B25)&gt;0,'OSNOVNA PLAČA'!B25,"")</f>
        <v>A16</v>
      </c>
      <c r="H25" s="460"/>
      <c r="I25" s="460">
        <f ca="1">IF(LEN('9'!B31)&gt;0,'9'!L31,"")</f>
        <v>0</v>
      </c>
      <c r="J25" s="461"/>
    </row>
    <row r="26" spans="6:10" ht="23.25" customHeight="1" x14ac:dyDescent="0.2">
      <c r="F26" s="245">
        <f>'OSNOVNA PLAČA'!A26</f>
        <v>17</v>
      </c>
      <c r="G26" s="460" t="str">
        <f>+IF(LEN('OSNOVNA PLAČA'!B26)&gt;0,'OSNOVNA PLAČA'!B26,"")</f>
        <v>A17</v>
      </c>
      <c r="H26" s="460"/>
      <c r="I26" s="460">
        <f ca="1">IF(LEN('9'!B32)&gt;0,'9'!L32,"")</f>
        <v>0</v>
      </c>
      <c r="J26" s="461"/>
    </row>
    <row r="27" spans="6:10" ht="23.25" customHeight="1" x14ac:dyDescent="0.2">
      <c r="F27" s="245">
        <f>'OSNOVNA PLAČA'!A27</f>
        <v>18</v>
      </c>
      <c r="G27" s="460" t="str">
        <f>+IF(LEN('OSNOVNA PLAČA'!B27)&gt;0,'OSNOVNA PLAČA'!B27,"")</f>
        <v>A18</v>
      </c>
      <c r="H27" s="460"/>
      <c r="I27" s="460">
        <f ca="1">IF(LEN('9'!B33)&gt;0,'9'!L33,"")</f>
        <v>0</v>
      </c>
      <c r="J27" s="461"/>
    </row>
    <row r="28" spans="6:10" ht="23.25" customHeight="1" x14ac:dyDescent="0.2">
      <c r="F28" s="245">
        <f>'OSNOVNA PLAČA'!A28</f>
        <v>19</v>
      </c>
      <c r="G28" s="460" t="str">
        <f>+IF(LEN('OSNOVNA PLAČA'!B28)&gt;0,'OSNOVNA PLAČA'!B28,"")</f>
        <v>A19</v>
      </c>
      <c r="H28" s="460"/>
      <c r="I28" s="460">
        <f ca="1">IF(LEN('9'!B34)&gt;0,'9'!L34,"")</f>
        <v>0</v>
      </c>
      <c r="J28" s="461"/>
    </row>
    <row r="29" spans="6:10" ht="23.25" customHeight="1" x14ac:dyDescent="0.2">
      <c r="F29" s="245">
        <f>'OSNOVNA PLAČA'!A29</f>
        <v>20</v>
      </c>
      <c r="G29" s="460" t="str">
        <f>+IF(LEN('OSNOVNA PLAČA'!B29)&gt;0,'OSNOVNA PLAČA'!B29,"")</f>
        <v>A20</v>
      </c>
      <c r="H29" s="460"/>
      <c r="I29" s="460">
        <f ca="1">IF(LEN('9'!B35)&gt;0,'9'!L35,"")</f>
        <v>0</v>
      </c>
      <c r="J29" s="461"/>
    </row>
    <row r="30" spans="6:10" ht="23.25" customHeight="1" x14ac:dyDescent="0.2">
      <c r="F30" s="245">
        <f>'OSNOVNA PLAČA'!A30</f>
        <v>21</v>
      </c>
      <c r="G30" s="460" t="str">
        <f>+IF(LEN('OSNOVNA PLAČA'!B30)&gt;0,'OSNOVNA PLAČA'!B30,"")</f>
        <v>A21</v>
      </c>
      <c r="H30" s="460"/>
      <c r="I30" s="460">
        <f ca="1">IF(LEN('9'!B36)&gt;0,'9'!L36,"")</f>
        <v>0</v>
      </c>
      <c r="J30" s="461"/>
    </row>
    <row r="31" spans="6:10" ht="23.25" customHeight="1" x14ac:dyDescent="0.2">
      <c r="F31" s="245">
        <f>'OSNOVNA PLAČA'!A31</f>
        <v>22</v>
      </c>
      <c r="G31" s="460" t="str">
        <f>+IF(LEN('OSNOVNA PLAČA'!B31)&gt;0,'OSNOVNA PLAČA'!B31,"")</f>
        <v>A22</v>
      </c>
      <c r="H31" s="460"/>
      <c r="I31" s="460">
        <f ca="1">IF(LEN('9'!B37)&gt;0,'9'!L37,"")</f>
        <v>0</v>
      </c>
      <c r="J31" s="461"/>
    </row>
    <row r="32" spans="6:10" ht="23.25" customHeight="1" x14ac:dyDescent="0.2">
      <c r="F32" s="245">
        <f>'OSNOVNA PLAČA'!A32</f>
        <v>23</v>
      </c>
      <c r="G32" s="460" t="str">
        <f>+IF(LEN('OSNOVNA PLAČA'!B32)&gt;0,'OSNOVNA PLAČA'!B32,"")</f>
        <v>A23</v>
      </c>
      <c r="H32" s="460"/>
      <c r="I32" s="460">
        <f ca="1">IF(LEN('9'!B38)&gt;0,'9'!L38,"")</f>
        <v>0</v>
      </c>
      <c r="J32" s="461"/>
    </row>
    <row r="33" spans="6:10" ht="23.25" customHeight="1" x14ac:dyDescent="0.2">
      <c r="F33" s="245">
        <f>'OSNOVNA PLAČA'!A33</f>
        <v>24</v>
      </c>
      <c r="G33" s="460" t="str">
        <f>+IF(LEN('OSNOVNA PLAČA'!B33)&gt;0,'OSNOVNA PLAČA'!B33,"")</f>
        <v>A24</v>
      </c>
      <c r="H33" s="460"/>
      <c r="I33" s="460">
        <f ca="1">IF(LEN('9'!B39)&gt;0,'9'!L39,"")</f>
        <v>0</v>
      </c>
      <c r="J33" s="461"/>
    </row>
    <row r="34" spans="6:10" ht="23.25" customHeight="1" x14ac:dyDescent="0.2">
      <c r="F34" s="245">
        <f>'OSNOVNA PLAČA'!A34</f>
        <v>25</v>
      </c>
      <c r="G34" s="460" t="str">
        <f>+IF(LEN('OSNOVNA PLAČA'!B34)&gt;0,'OSNOVNA PLAČA'!B34,"")</f>
        <v>A25</v>
      </c>
      <c r="H34" s="460"/>
      <c r="I34" s="460">
        <f ca="1">IF(LEN('9'!B40)&gt;0,'9'!L40,"")</f>
        <v>0</v>
      </c>
      <c r="J34" s="461"/>
    </row>
    <row r="35" spans="6:10" ht="23.25" customHeight="1" x14ac:dyDescent="0.2">
      <c r="F35" s="245">
        <f>'OSNOVNA PLAČA'!A35</f>
        <v>26</v>
      </c>
      <c r="G35" s="460" t="str">
        <f>+IF(LEN('OSNOVNA PLAČA'!B35)&gt;0,'OSNOVNA PLAČA'!B35,"")</f>
        <v>A26</v>
      </c>
      <c r="H35" s="460"/>
      <c r="I35" s="460">
        <f ca="1">IF(LEN('9'!B41)&gt;0,'9'!L41,"")</f>
        <v>0</v>
      </c>
      <c r="J35" s="461"/>
    </row>
    <row r="36" spans="6:10" ht="23.25" customHeight="1" x14ac:dyDescent="0.2">
      <c r="F36" s="245">
        <f>'OSNOVNA PLAČA'!A36</f>
        <v>27</v>
      </c>
      <c r="G36" s="460" t="str">
        <f>+IF(LEN('OSNOVNA PLAČA'!B36)&gt;0,'OSNOVNA PLAČA'!B36,"")</f>
        <v>A27</v>
      </c>
      <c r="H36" s="460"/>
      <c r="I36" s="460">
        <f ca="1">IF(LEN('9'!B42)&gt;0,'9'!L42,"")</f>
        <v>0</v>
      </c>
      <c r="J36" s="461"/>
    </row>
    <row r="37" spans="6:10" ht="23.25" customHeight="1" x14ac:dyDescent="0.2">
      <c r="F37" s="245">
        <f>'OSNOVNA PLAČA'!A37</f>
        <v>28</v>
      </c>
      <c r="G37" s="460" t="str">
        <f>+IF(LEN('OSNOVNA PLAČA'!B37)&gt;0,'OSNOVNA PLAČA'!B37,"")</f>
        <v>A28</v>
      </c>
      <c r="H37" s="460"/>
      <c r="I37" s="460">
        <f ca="1">IF(LEN('9'!B43)&gt;0,'9'!L43,"")</f>
        <v>0</v>
      </c>
      <c r="J37" s="461"/>
    </row>
    <row r="38" spans="6:10" ht="23.25" customHeight="1" x14ac:dyDescent="0.2">
      <c r="F38" s="245">
        <f>'OSNOVNA PLAČA'!A38</f>
        <v>29</v>
      </c>
      <c r="G38" s="460" t="str">
        <f>+IF(LEN('OSNOVNA PLAČA'!B38)&gt;0,'OSNOVNA PLAČA'!B38,"")</f>
        <v>A29</v>
      </c>
      <c r="H38" s="460"/>
      <c r="I38" s="460">
        <f ca="1">IF(LEN('9'!B44)&gt;0,'9'!L44,"")</f>
        <v>0</v>
      </c>
      <c r="J38" s="461"/>
    </row>
    <row r="39" spans="6:10" ht="23.25" customHeight="1" x14ac:dyDescent="0.2">
      <c r="F39" s="245">
        <f>'OSNOVNA PLAČA'!A39</f>
        <v>30</v>
      </c>
      <c r="G39" s="460" t="str">
        <f>+IF(LEN('OSNOVNA PLAČA'!B39)&gt;0,'OSNOVNA PLAČA'!B39,"")</f>
        <v>A30</v>
      </c>
      <c r="H39" s="460"/>
      <c r="I39" s="460">
        <f ca="1">IF(LEN('9'!B45)&gt;0,'9'!L45,"")</f>
        <v>0</v>
      </c>
      <c r="J39" s="461"/>
    </row>
    <row r="40" spans="6:10" ht="23.25" customHeight="1" x14ac:dyDescent="0.2">
      <c r="F40" s="245">
        <f>'OSNOVNA PLAČA'!A40</f>
        <v>31</v>
      </c>
      <c r="G40" s="460" t="str">
        <f>+IF(LEN('OSNOVNA PLAČA'!B40)&gt;0,'OSNOVNA PLAČA'!B40,"")</f>
        <v>A31</v>
      </c>
      <c r="H40" s="460"/>
      <c r="I40" s="460">
        <f ca="1">IF(LEN('9'!B46)&gt;0,'9'!L46,"")</f>
        <v>0</v>
      </c>
      <c r="J40" s="461"/>
    </row>
    <row r="41" spans="6:10" ht="23.25" customHeight="1" x14ac:dyDescent="0.2">
      <c r="F41" s="245">
        <f>'OSNOVNA PLAČA'!A41</f>
        <v>32</v>
      </c>
      <c r="G41" s="460" t="str">
        <f>+IF(LEN('OSNOVNA PLAČA'!B41)&gt;0,'OSNOVNA PLAČA'!B41,"")</f>
        <v>A32</v>
      </c>
      <c r="H41" s="460"/>
      <c r="I41" s="460">
        <f ca="1">IF(LEN('9'!B47)&gt;0,'9'!L47,"")</f>
        <v>0</v>
      </c>
      <c r="J41" s="461"/>
    </row>
    <row r="42" spans="6:10" ht="23.25" customHeight="1" x14ac:dyDescent="0.2">
      <c r="F42" s="245">
        <f>'OSNOVNA PLAČA'!A42</f>
        <v>33</v>
      </c>
      <c r="G42" s="460" t="str">
        <f>+IF(LEN('OSNOVNA PLAČA'!B42)&gt;0,'OSNOVNA PLAČA'!B42,"")</f>
        <v>A33</v>
      </c>
      <c r="H42" s="460"/>
      <c r="I42" s="460">
        <f ca="1">IF(LEN('9'!B48)&gt;0,'9'!L48,"")</f>
        <v>0</v>
      </c>
      <c r="J42" s="461"/>
    </row>
    <row r="43" spans="6:10" ht="23.25" customHeight="1" x14ac:dyDescent="0.2">
      <c r="F43" s="245">
        <f>'OSNOVNA PLAČA'!A43</f>
        <v>34</v>
      </c>
      <c r="G43" s="460" t="str">
        <f>+IF(LEN('OSNOVNA PLAČA'!B43)&gt;0,'OSNOVNA PLAČA'!B43,"")</f>
        <v>A34</v>
      </c>
      <c r="H43" s="460"/>
      <c r="I43" s="460">
        <f ca="1">IF(LEN('9'!B49)&gt;0,'9'!L49,"")</f>
        <v>0</v>
      </c>
      <c r="J43" s="461"/>
    </row>
    <row r="44" spans="6:10" ht="23.25" customHeight="1" x14ac:dyDescent="0.2">
      <c r="F44" s="245">
        <f>'OSNOVNA PLAČA'!A44</f>
        <v>35</v>
      </c>
      <c r="G44" s="460" t="str">
        <f>+IF(LEN('OSNOVNA PLAČA'!B44)&gt;0,'OSNOVNA PLAČA'!B44,"")</f>
        <v>A35</v>
      </c>
      <c r="H44" s="460"/>
      <c r="I44" s="460">
        <f ca="1">IF(LEN('9'!B50)&gt;0,'9'!L50,"")</f>
        <v>0</v>
      </c>
      <c r="J44" s="461"/>
    </row>
    <row r="45" spans="6:10" ht="23.25" customHeight="1" x14ac:dyDescent="0.2">
      <c r="F45" s="245">
        <f>'OSNOVNA PLAČA'!A45</f>
        <v>36</v>
      </c>
      <c r="G45" s="460" t="str">
        <f>+IF(LEN('OSNOVNA PLAČA'!B45)&gt;0,'OSNOVNA PLAČA'!B45,"")</f>
        <v>A36</v>
      </c>
      <c r="H45" s="460"/>
      <c r="I45" s="460">
        <f ca="1">IF(LEN('9'!B51)&gt;0,'9'!L51,"")</f>
        <v>0</v>
      </c>
      <c r="J45" s="461"/>
    </row>
    <row r="46" spans="6:10" ht="23.25" customHeight="1" x14ac:dyDescent="0.2">
      <c r="F46" s="245">
        <f>'OSNOVNA PLAČA'!A46</f>
        <v>37</v>
      </c>
      <c r="G46" s="460" t="str">
        <f>+IF(LEN('OSNOVNA PLAČA'!B46)&gt;0,'OSNOVNA PLAČA'!B46,"")</f>
        <v>A37</v>
      </c>
      <c r="H46" s="460"/>
      <c r="I46" s="460">
        <f ca="1">IF(LEN('9'!B52)&gt;0,'9'!L52,"")</f>
        <v>0</v>
      </c>
      <c r="J46" s="461"/>
    </row>
    <row r="47" spans="6:10" ht="23.25" customHeight="1" x14ac:dyDescent="0.2">
      <c r="F47" s="245">
        <f>'OSNOVNA PLAČA'!A47</f>
        <v>38</v>
      </c>
      <c r="G47" s="460" t="str">
        <f>+IF(LEN('OSNOVNA PLAČA'!B47)&gt;0,'OSNOVNA PLAČA'!B47,"")</f>
        <v>A38</v>
      </c>
      <c r="H47" s="460"/>
      <c r="I47" s="460">
        <f ca="1">IF(LEN('9'!B53)&gt;0,'9'!L53,"")</f>
        <v>0</v>
      </c>
      <c r="J47" s="461"/>
    </row>
    <row r="48" spans="6:10" ht="23.25" customHeight="1" x14ac:dyDescent="0.2">
      <c r="F48" s="245">
        <f>'OSNOVNA PLAČA'!A48</f>
        <v>39</v>
      </c>
      <c r="G48" s="460" t="str">
        <f>+IF(LEN('OSNOVNA PLAČA'!B48)&gt;0,'OSNOVNA PLAČA'!B48,"")</f>
        <v>A39</v>
      </c>
      <c r="H48" s="460"/>
      <c r="I48" s="460">
        <f ca="1">IF(LEN('9'!B54)&gt;0,'9'!L54,"")</f>
        <v>0</v>
      </c>
      <c r="J48" s="461"/>
    </row>
    <row r="49" spans="6:10" ht="23.25" customHeight="1" x14ac:dyDescent="0.2">
      <c r="F49" s="245">
        <f>'OSNOVNA PLAČA'!A49</f>
        <v>40</v>
      </c>
      <c r="G49" s="460" t="str">
        <f>+IF(LEN('OSNOVNA PLAČA'!B49)&gt;0,'OSNOVNA PLAČA'!B49,"")</f>
        <v>A40</v>
      </c>
      <c r="H49" s="460"/>
      <c r="I49" s="460">
        <f ca="1">IF(LEN('9'!B55)&gt;0,'9'!L55,"")</f>
        <v>0</v>
      </c>
      <c r="J49" s="461"/>
    </row>
    <row r="50" spans="6:10" ht="23.25" customHeight="1" x14ac:dyDescent="0.2">
      <c r="F50" s="245">
        <f>'OSNOVNA PLAČA'!A50</f>
        <v>41</v>
      </c>
      <c r="G50" s="460" t="str">
        <f>+IF(LEN('OSNOVNA PLAČA'!B50)&gt;0,'OSNOVNA PLAČA'!B50,"")</f>
        <v>A41</v>
      </c>
      <c r="H50" s="460"/>
      <c r="I50" s="460">
        <f ca="1">IF(LEN('9'!B56)&gt;0,'9'!L56,"")</f>
        <v>0</v>
      </c>
      <c r="J50" s="461"/>
    </row>
    <row r="51" spans="6:10" ht="23.25" customHeight="1" x14ac:dyDescent="0.2">
      <c r="F51" s="245">
        <f>'OSNOVNA PLAČA'!A51</f>
        <v>42</v>
      </c>
      <c r="G51" s="460" t="str">
        <f>+IF(LEN('OSNOVNA PLAČA'!B51)&gt;0,'OSNOVNA PLAČA'!B51,"")</f>
        <v>A42</v>
      </c>
      <c r="H51" s="460"/>
      <c r="I51" s="460">
        <f ca="1">IF(LEN('9'!B57)&gt;0,'9'!L57,"")</f>
        <v>0</v>
      </c>
      <c r="J51" s="461"/>
    </row>
    <row r="52" spans="6:10" ht="23.25" customHeight="1" x14ac:dyDescent="0.2">
      <c r="F52" s="245">
        <f>'OSNOVNA PLAČA'!A52</f>
        <v>43</v>
      </c>
      <c r="G52" s="460" t="str">
        <f>+IF(LEN('OSNOVNA PLAČA'!B52)&gt;0,'OSNOVNA PLAČA'!B52,"")</f>
        <v>A43</v>
      </c>
      <c r="H52" s="460"/>
      <c r="I52" s="460">
        <f ca="1">IF(LEN('9'!B58)&gt;0,'9'!L58,"")</f>
        <v>0</v>
      </c>
      <c r="J52" s="461"/>
    </row>
    <row r="53" spans="6:10" ht="23.25" customHeight="1" x14ac:dyDescent="0.2">
      <c r="F53" s="245">
        <f>'OSNOVNA PLAČA'!A53</f>
        <v>44</v>
      </c>
      <c r="G53" s="460" t="str">
        <f>+IF(LEN('OSNOVNA PLAČA'!B53)&gt;0,'OSNOVNA PLAČA'!B53,"")</f>
        <v>A44</v>
      </c>
      <c r="H53" s="460"/>
      <c r="I53" s="460">
        <f ca="1">IF(LEN('9'!B59)&gt;0,'9'!L59,"")</f>
        <v>0</v>
      </c>
      <c r="J53" s="461"/>
    </row>
    <row r="54" spans="6:10" ht="23.25" customHeight="1" x14ac:dyDescent="0.2">
      <c r="F54" s="245">
        <f>'OSNOVNA PLAČA'!A54</f>
        <v>45</v>
      </c>
      <c r="G54" s="460" t="str">
        <f>+IF(LEN('OSNOVNA PLAČA'!B54)&gt;0,'OSNOVNA PLAČA'!B54,"")</f>
        <v>A45</v>
      </c>
      <c r="H54" s="460"/>
      <c r="I54" s="460">
        <f ca="1">IF(LEN('9'!B60)&gt;0,'9'!L60,"")</f>
        <v>0</v>
      </c>
      <c r="J54" s="461"/>
    </row>
    <row r="55" spans="6:10" ht="23.25" customHeight="1" x14ac:dyDescent="0.2">
      <c r="F55" s="245">
        <f>'OSNOVNA PLAČA'!A55</f>
        <v>46</v>
      </c>
      <c r="G55" s="460" t="str">
        <f>+IF(LEN('OSNOVNA PLAČA'!B55)&gt;0,'OSNOVNA PLAČA'!B55,"")</f>
        <v>A46</v>
      </c>
      <c r="H55" s="460"/>
      <c r="I55" s="460">
        <f ca="1">IF(LEN('9'!B61)&gt;0,'9'!L61,"")</f>
        <v>0</v>
      </c>
      <c r="J55" s="461"/>
    </row>
    <row r="56" spans="6:10" ht="23.25" customHeight="1" x14ac:dyDescent="0.2">
      <c r="F56" s="245">
        <f>'OSNOVNA PLAČA'!A56</f>
        <v>47</v>
      </c>
      <c r="G56" s="460" t="str">
        <f>+IF(LEN('OSNOVNA PLAČA'!B56)&gt;0,'OSNOVNA PLAČA'!B56,"")</f>
        <v>A47</v>
      </c>
      <c r="H56" s="460"/>
      <c r="I56" s="460">
        <f ca="1">IF(LEN('9'!B62)&gt;0,'9'!L62,"")</f>
        <v>0</v>
      </c>
      <c r="J56" s="461"/>
    </row>
    <row r="57" spans="6:10" ht="23.25" customHeight="1" x14ac:dyDescent="0.2">
      <c r="F57" s="245">
        <f>'OSNOVNA PLAČA'!A57</f>
        <v>48</v>
      </c>
      <c r="G57" s="460" t="str">
        <f>+IF(LEN('OSNOVNA PLAČA'!B57)&gt;0,'OSNOVNA PLAČA'!B57,"")</f>
        <v>A48</v>
      </c>
      <c r="H57" s="460"/>
      <c r="I57" s="460">
        <f ca="1">IF(LEN('9'!B63)&gt;0,'9'!L63,"")</f>
        <v>0</v>
      </c>
      <c r="J57" s="461"/>
    </row>
    <row r="58" spans="6:10" ht="23.25" customHeight="1" x14ac:dyDescent="0.2">
      <c r="F58" s="245">
        <f>'OSNOVNA PLAČA'!A58</f>
        <v>49</v>
      </c>
      <c r="G58" s="460" t="str">
        <f>+IF(LEN('OSNOVNA PLAČA'!B58)&gt;0,'OSNOVNA PLAČA'!B58,"")</f>
        <v>A49</v>
      </c>
      <c r="H58" s="460"/>
      <c r="I58" s="460">
        <f ca="1">IF(LEN('9'!B64)&gt;0,'9'!L64,"")</f>
        <v>0</v>
      </c>
      <c r="J58" s="461"/>
    </row>
    <row r="59" spans="6:10" ht="23.25" customHeight="1" thickBot="1" x14ac:dyDescent="0.25">
      <c r="F59" s="277">
        <f>'OSNOVNA PLAČA'!A59</f>
        <v>50</v>
      </c>
      <c r="G59" s="462" t="str">
        <f>+IF(LEN('OSNOVNA PLAČA'!B59)&gt;0,'OSNOVNA PLAČA'!B59,"")</f>
        <v>A50</v>
      </c>
      <c r="H59" s="462"/>
      <c r="I59" s="462">
        <f ca="1">IF(LEN('9'!B65)&gt;0,'9'!L65,"")</f>
        <v>0</v>
      </c>
      <c r="J59" s="463"/>
    </row>
  </sheetData>
  <mergeCells count="102">
    <mergeCell ref="G57:H57"/>
    <mergeCell ref="I57:J57"/>
    <mergeCell ref="G58:H58"/>
    <mergeCell ref="I58:J58"/>
    <mergeCell ref="G59:H59"/>
    <mergeCell ref="I59:J59"/>
    <mergeCell ref="G54:H54"/>
    <mergeCell ref="I54:J54"/>
    <mergeCell ref="G55:H55"/>
    <mergeCell ref="I55:J55"/>
    <mergeCell ref="G56:H56"/>
    <mergeCell ref="I56:J56"/>
    <mergeCell ref="G53:H53"/>
    <mergeCell ref="I53:J53"/>
    <mergeCell ref="G48:H48"/>
    <mergeCell ref="I48:J48"/>
    <mergeCell ref="G49:H49"/>
    <mergeCell ref="I49:J49"/>
    <mergeCell ref="G50:H50"/>
    <mergeCell ref="I50:J50"/>
    <mergeCell ref="G44:H44"/>
    <mergeCell ref="I44:J44"/>
    <mergeCell ref="G45:H45"/>
    <mergeCell ref="I45:J45"/>
    <mergeCell ref="G46:H46"/>
    <mergeCell ref="I46:J46"/>
    <mergeCell ref="G47:H47"/>
    <mergeCell ref="I47:J47"/>
    <mergeCell ref="G51:H51"/>
    <mergeCell ref="I51:J51"/>
    <mergeCell ref="G52:H52"/>
    <mergeCell ref="I52:J52"/>
    <mergeCell ref="G40:H40"/>
    <mergeCell ref="I40:J40"/>
    <mergeCell ref="G41:H41"/>
    <mergeCell ref="I41:J41"/>
    <mergeCell ref="G36:H36"/>
    <mergeCell ref="I36:J36"/>
    <mergeCell ref="G37:H37"/>
    <mergeCell ref="I37:J37"/>
    <mergeCell ref="G38:H38"/>
    <mergeCell ref="I38:J38"/>
    <mergeCell ref="G27:H27"/>
    <mergeCell ref="I27:J27"/>
    <mergeCell ref="G28:H28"/>
    <mergeCell ref="I28:J28"/>
    <mergeCell ref="G29:H29"/>
    <mergeCell ref="I29:J29"/>
    <mergeCell ref="G42:H42"/>
    <mergeCell ref="I42:J42"/>
    <mergeCell ref="G43:H43"/>
    <mergeCell ref="I43:J43"/>
    <mergeCell ref="G33:H33"/>
    <mergeCell ref="I33:J33"/>
    <mergeCell ref="G34:H34"/>
    <mergeCell ref="I34:J34"/>
    <mergeCell ref="G35:H35"/>
    <mergeCell ref="I35:J35"/>
    <mergeCell ref="G30:H30"/>
    <mergeCell ref="I30:J30"/>
    <mergeCell ref="G31:H31"/>
    <mergeCell ref="I31:J31"/>
    <mergeCell ref="G32:H32"/>
    <mergeCell ref="I32:J32"/>
    <mergeCell ref="G39:H39"/>
    <mergeCell ref="I39:J39"/>
    <mergeCell ref="G26:H26"/>
    <mergeCell ref="I26:J26"/>
    <mergeCell ref="G21:H21"/>
    <mergeCell ref="I21:J21"/>
    <mergeCell ref="G22:H22"/>
    <mergeCell ref="I22:J22"/>
    <mergeCell ref="G23:H23"/>
    <mergeCell ref="I23:J23"/>
    <mergeCell ref="G18:H18"/>
    <mergeCell ref="I18:J18"/>
    <mergeCell ref="G19:H19"/>
    <mergeCell ref="I19:J19"/>
    <mergeCell ref="G20:H20"/>
    <mergeCell ref="I20:J20"/>
    <mergeCell ref="G9:H9"/>
    <mergeCell ref="I9:J9"/>
    <mergeCell ref="G10:H10"/>
    <mergeCell ref="I10:J10"/>
    <mergeCell ref="G11:H11"/>
    <mergeCell ref="I11:J11"/>
    <mergeCell ref="G24:H24"/>
    <mergeCell ref="I24:J24"/>
    <mergeCell ref="G25:H25"/>
    <mergeCell ref="I25:J25"/>
    <mergeCell ref="G15:H15"/>
    <mergeCell ref="I15:J15"/>
    <mergeCell ref="G16:H16"/>
    <mergeCell ref="I16:J16"/>
    <mergeCell ref="G17:H17"/>
    <mergeCell ref="I17:J17"/>
    <mergeCell ref="G12:H12"/>
    <mergeCell ref="I12:J12"/>
    <mergeCell ref="G13:H13"/>
    <mergeCell ref="I13:J13"/>
    <mergeCell ref="G14:H14"/>
    <mergeCell ref="I14:J14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C66F7-10CD-4D67-8FAA-BDABC322A756}">
  <dimension ref="E1:J59"/>
  <sheetViews>
    <sheetView zoomScale="80" zoomScaleNormal="80" workbookViewId="0"/>
  </sheetViews>
  <sheetFormatPr defaultRowHeight="12.75" x14ac:dyDescent="0.2"/>
  <cols>
    <col min="1" max="4" width="3.140625" customWidth="1"/>
    <col min="5" max="5" width="9.140625" hidden="1" customWidth="1"/>
    <col min="6" max="6" width="18" customWidth="1"/>
    <col min="8" max="8" width="41.140625" customWidth="1"/>
    <col min="9" max="9" width="25.5703125" customWidth="1"/>
    <col min="10" max="10" width="39.140625" customWidth="1"/>
  </cols>
  <sheetData>
    <row r="1" spans="6:10" ht="9.75" customHeight="1" x14ac:dyDescent="0.2"/>
    <row r="2" spans="6:10" ht="9.75" customHeight="1" x14ac:dyDescent="0.2"/>
    <row r="3" spans="6:10" ht="9.75" customHeight="1" x14ac:dyDescent="0.2"/>
    <row r="4" spans="6:10" ht="9.75" customHeight="1" x14ac:dyDescent="0.2"/>
    <row r="5" spans="6:10" ht="9.75" customHeight="1" x14ac:dyDescent="0.2"/>
    <row r="6" spans="6:10" ht="23.25" customHeight="1" x14ac:dyDescent="0.2">
      <c r="G6" s="234" t="s">
        <v>197</v>
      </c>
    </row>
    <row r="8" spans="6:10" ht="23.25" customHeight="1" thickBot="1" x14ac:dyDescent="0.25">
      <c r="G8" s="234" t="str">
        <f>"OBDOBJE: oktober " &amp; 'OSNOVNA PLAČA'!D5</f>
        <v>OBDOBJE: oktober 2024</v>
      </c>
    </row>
    <row r="9" spans="6:10" ht="23.25" customHeight="1" thickBot="1" x14ac:dyDescent="0.25">
      <c r="F9" s="279" t="s">
        <v>213</v>
      </c>
      <c r="G9" s="456" t="s">
        <v>2</v>
      </c>
      <c r="H9" s="456"/>
      <c r="I9" s="456" t="s">
        <v>198</v>
      </c>
      <c r="J9" s="457"/>
    </row>
    <row r="10" spans="6:10" ht="23.25" customHeight="1" x14ac:dyDescent="0.2">
      <c r="F10" s="278">
        <f>'OSNOVNA PLAČA'!A10</f>
        <v>1</v>
      </c>
      <c r="G10" s="458" t="str">
        <f>+IF(LEN('OSNOVNA PLAČA'!B10)&gt;0,'OSNOVNA PLAČA'!B10,"")</f>
        <v>A1</v>
      </c>
      <c r="H10" s="458"/>
      <c r="I10" s="458">
        <f ca="1">IF(LEN('10'!B16)&gt;0,'10'!L16,"")</f>
        <v>2</v>
      </c>
      <c r="J10" s="459"/>
    </row>
    <row r="11" spans="6:10" ht="23.25" customHeight="1" x14ac:dyDescent="0.2">
      <c r="F11" s="245">
        <f>'OSNOVNA PLAČA'!A11</f>
        <v>2</v>
      </c>
      <c r="G11" s="460" t="str">
        <f>+IF(LEN('OSNOVNA PLAČA'!B11)&gt;0,'OSNOVNA PLAČA'!B11,"")</f>
        <v>A2</v>
      </c>
      <c r="H11" s="460"/>
      <c r="I11" s="460">
        <f ca="1">IF(LEN('10'!B17)&gt;0,'10'!L17,"")</f>
        <v>0</v>
      </c>
      <c r="J11" s="461"/>
    </row>
    <row r="12" spans="6:10" ht="23.25" customHeight="1" x14ac:dyDescent="0.2">
      <c r="F12" s="245">
        <f>'OSNOVNA PLAČA'!A12</f>
        <v>3</v>
      </c>
      <c r="G12" s="460" t="str">
        <f>+IF(LEN('OSNOVNA PLAČA'!B12)&gt;0,'OSNOVNA PLAČA'!B12,"")</f>
        <v>A3</v>
      </c>
      <c r="H12" s="460"/>
      <c r="I12" s="460">
        <f ca="1">IF(LEN('10'!B18)&gt;0,'10'!L18,"")</f>
        <v>2</v>
      </c>
      <c r="J12" s="461"/>
    </row>
    <row r="13" spans="6:10" ht="23.25" customHeight="1" x14ac:dyDescent="0.2">
      <c r="F13" s="245">
        <f>'OSNOVNA PLAČA'!A13</f>
        <v>4</v>
      </c>
      <c r="G13" s="460" t="str">
        <f>+IF(LEN('OSNOVNA PLAČA'!B13)&gt;0,'OSNOVNA PLAČA'!B13,"")</f>
        <v>A4</v>
      </c>
      <c r="H13" s="460"/>
      <c r="I13" s="460">
        <f ca="1">IF(LEN('10'!B19)&gt;0,'10'!L19,"")</f>
        <v>0</v>
      </c>
      <c r="J13" s="461"/>
    </row>
    <row r="14" spans="6:10" ht="23.25" customHeight="1" x14ac:dyDescent="0.2">
      <c r="F14" s="245">
        <f>'OSNOVNA PLAČA'!A14</f>
        <v>5</v>
      </c>
      <c r="G14" s="460" t="str">
        <f>+IF(LEN('OSNOVNA PLAČA'!B14)&gt;0,'OSNOVNA PLAČA'!B14,"")</f>
        <v>A5</v>
      </c>
      <c r="H14" s="460"/>
      <c r="I14" s="460">
        <f ca="1">IF(LEN('10'!B20)&gt;0,'10'!L20,"")</f>
        <v>1</v>
      </c>
      <c r="J14" s="461"/>
    </row>
    <row r="15" spans="6:10" ht="23.25" customHeight="1" x14ac:dyDescent="0.2">
      <c r="F15" s="245">
        <f>'OSNOVNA PLAČA'!A15</f>
        <v>6</v>
      </c>
      <c r="G15" s="460" t="str">
        <f>+IF(LEN('OSNOVNA PLAČA'!B15)&gt;0,'OSNOVNA PLAČA'!B15,"")</f>
        <v>A6</v>
      </c>
      <c r="H15" s="460"/>
      <c r="I15" s="460">
        <f ca="1">IF(LEN('10'!B21)&gt;0,'10'!L21,"")</f>
        <v>0</v>
      </c>
      <c r="J15" s="461"/>
    </row>
    <row r="16" spans="6:10" ht="23.25" customHeight="1" x14ac:dyDescent="0.2">
      <c r="F16" s="245">
        <f>'OSNOVNA PLAČA'!A16</f>
        <v>7</v>
      </c>
      <c r="G16" s="460" t="str">
        <f>+IF(LEN('OSNOVNA PLAČA'!B16)&gt;0,'OSNOVNA PLAČA'!B16,"")</f>
        <v>A7</v>
      </c>
      <c r="H16" s="460"/>
      <c r="I16" s="460">
        <f ca="1">IF(LEN('10'!B22)&gt;0,'10'!L22,"")</f>
        <v>0</v>
      </c>
      <c r="J16" s="461"/>
    </row>
    <row r="17" spans="6:10" ht="23.25" customHeight="1" x14ac:dyDescent="0.2">
      <c r="F17" s="245">
        <f>'OSNOVNA PLAČA'!A17</f>
        <v>8</v>
      </c>
      <c r="G17" s="460" t="str">
        <f>+IF(LEN('OSNOVNA PLAČA'!B17)&gt;0,'OSNOVNA PLAČA'!B17,"")</f>
        <v>A8</v>
      </c>
      <c r="H17" s="460"/>
      <c r="I17" s="460">
        <f ca="1">IF(LEN('10'!B23)&gt;0,'10'!L23,"")</f>
        <v>0</v>
      </c>
      <c r="J17" s="461"/>
    </row>
    <row r="18" spans="6:10" ht="23.25" customHeight="1" x14ac:dyDescent="0.2">
      <c r="F18" s="245">
        <f>'OSNOVNA PLAČA'!A18</f>
        <v>9</v>
      </c>
      <c r="G18" s="460" t="str">
        <f>+IF(LEN('OSNOVNA PLAČA'!B18)&gt;0,'OSNOVNA PLAČA'!B18,"")</f>
        <v>A9</v>
      </c>
      <c r="H18" s="460"/>
      <c r="I18" s="460">
        <f ca="1">IF(LEN('10'!B24)&gt;0,'10'!L24,"")</f>
        <v>0</v>
      </c>
      <c r="J18" s="461"/>
    </row>
    <row r="19" spans="6:10" ht="23.25" customHeight="1" x14ac:dyDescent="0.2">
      <c r="F19" s="245">
        <f>'OSNOVNA PLAČA'!A19</f>
        <v>10</v>
      </c>
      <c r="G19" s="460" t="str">
        <f>+IF(LEN('OSNOVNA PLAČA'!B19)&gt;0,'OSNOVNA PLAČA'!B19,"")</f>
        <v>A10</v>
      </c>
      <c r="H19" s="460"/>
      <c r="I19" s="460">
        <f ca="1">IF(LEN('10'!B25)&gt;0,'10'!L25,"")</f>
        <v>0</v>
      </c>
      <c r="J19" s="461"/>
    </row>
    <row r="20" spans="6:10" ht="23.25" customHeight="1" x14ac:dyDescent="0.2">
      <c r="F20" s="245">
        <f>'OSNOVNA PLAČA'!A20</f>
        <v>11</v>
      </c>
      <c r="G20" s="460" t="str">
        <f>+IF(LEN('OSNOVNA PLAČA'!B20)&gt;0,'OSNOVNA PLAČA'!B20,"")</f>
        <v>A11</v>
      </c>
      <c r="H20" s="460"/>
      <c r="I20" s="460">
        <f ca="1">IF(LEN('10'!B26)&gt;0,'10'!L26,"")</f>
        <v>0</v>
      </c>
      <c r="J20" s="461"/>
    </row>
    <row r="21" spans="6:10" ht="23.25" customHeight="1" x14ac:dyDescent="0.2">
      <c r="F21" s="245">
        <f>'OSNOVNA PLAČA'!A21</f>
        <v>12</v>
      </c>
      <c r="G21" s="460" t="str">
        <f>+IF(LEN('OSNOVNA PLAČA'!B21)&gt;0,'OSNOVNA PLAČA'!B21,"")</f>
        <v>A12</v>
      </c>
      <c r="H21" s="460"/>
      <c r="I21" s="460">
        <f ca="1">IF(LEN('10'!B27)&gt;0,'10'!L27,"")</f>
        <v>0</v>
      </c>
      <c r="J21" s="461"/>
    </row>
    <row r="22" spans="6:10" ht="23.25" customHeight="1" x14ac:dyDescent="0.2">
      <c r="F22" s="245">
        <f>'OSNOVNA PLAČA'!A22</f>
        <v>13</v>
      </c>
      <c r="G22" s="460" t="str">
        <f>+IF(LEN('OSNOVNA PLAČA'!B22)&gt;0,'OSNOVNA PLAČA'!B22,"")</f>
        <v>A13</v>
      </c>
      <c r="H22" s="460"/>
      <c r="I22" s="460">
        <f ca="1">IF(LEN('10'!B28)&gt;0,'10'!L28,"")</f>
        <v>0</v>
      </c>
      <c r="J22" s="461"/>
    </row>
    <row r="23" spans="6:10" ht="23.25" customHeight="1" x14ac:dyDescent="0.2">
      <c r="F23" s="245">
        <f>'OSNOVNA PLAČA'!A23</f>
        <v>14</v>
      </c>
      <c r="G23" s="460" t="str">
        <f>+IF(LEN('OSNOVNA PLAČA'!B23)&gt;0,'OSNOVNA PLAČA'!B23,"")</f>
        <v>A14</v>
      </c>
      <c r="H23" s="460"/>
      <c r="I23" s="460">
        <f ca="1">IF(LEN('10'!B29)&gt;0,'10'!L29,"")</f>
        <v>0</v>
      </c>
      <c r="J23" s="461"/>
    </row>
    <row r="24" spans="6:10" ht="23.25" customHeight="1" x14ac:dyDescent="0.2">
      <c r="F24" s="245">
        <f>'OSNOVNA PLAČA'!A24</f>
        <v>15</v>
      </c>
      <c r="G24" s="460" t="str">
        <f>+IF(LEN('OSNOVNA PLAČA'!B24)&gt;0,'OSNOVNA PLAČA'!B24,"")</f>
        <v>A15</v>
      </c>
      <c r="H24" s="460"/>
      <c r="I24" s="460">
        <f ca="1">IF(LEN('10'!B30)&gt;0,'10'!L30,"")</f>
        <v>0</v>
      </c>
      <c r="J24" s="461"/>
    </row>
    <row r="25" spans="6:10" ht="23.25" customHeight="1" x14ac:dyDescent="0.2">
      <c r="F25" s="245">
        <f>'OSNOVNA PLAČA'!A25</f>
        <v>16</v>
      </c>
      <c r="G25" s="460" t="str">
        <f>+IF(LEN('OSNOVNA PLAČA'!B25)&gt;0,'OSNOVNA PLAČA'!B25,"")</f>
        <v>A16</v>
      </c>
      <c r="H25" s="460"/>
      <c r="I25" s="460">
        <f ca="1">IF(LEN('10'!B31)&gt;0,'10'!L31,"")</f>
        <v>0</v>
      </c>
      <c r="J25" s="461"/>
    </row>
    <row r="26" spans="6:10" ht="23.25" customHeight="1" x14ac:dyDescent="0.2">
      <c r="F26" s="245">
        <f>'OSNOVNA PLAČA'!A26</f>
        <v>17</v>
      </c>
      <c r="G26" s="460" t="str">
        <f>+IF(LEN('OSNOVNA PLAČA'!B26)&gt;0,'OSNOVNA PLAČA'!B26,"")</f>
        <v>A17</v>
      </c>
      <c r="H26" s="460"/>
      <c r="I26" s="460">
        <f ca="1">IF(LEN('10'!B32)&gt;0,'10'!L32,"")</f>
        <v>0</v>
      </c>
      <c r="J26" s="461"/>
    </row>
    <row r="27" spans="6:10" ht="23.25" customHeight="1" x14ac:dyDescent="0.2">
      <c r="F27" s="245">
        <f>'OSNOVNA PLAČA'!A27</f>
        <v>18</v>
      </c>
      <c r="G27" s="460" t="str">
        <f>+IF(LEN('OSNOVNA PLAČA'!B27)&gt;0,'OSNOVNA PLAČA'!B27,"")</f>
        <v>A18</v>
      </c>
      <c r="H27" s="460"/>
      <c r="I27" s="460">
        <f ca="1">IF(LEN('10'!B33)&gt;0,'10'!L33,"")</f>
        <v>0</v>
      </c>
      <c r="J27" s="461"/>
    </row>
    <row r="28" spans="6:10" ht="23.25" customHeight="1" x14ac:dyDescent="0.2">
      <c r="F28" s="245">
        <f>'OSNOVNA PLAČA'!A28</f>
        <v>19</v>
      </c>
      <c r="G28" s="460" t="str">
        <f>+IF(LEN('OSNOVNA PLAČA'!B28)&gt;0,'OSNOVNA PLAČA'!B28,"")</f>
        <v>A19</v>
      </c>
      <c r="H28" s="460"/>
      <c r="I28" s="460">
        <f ca="1">IF(LEN('10'!B34)&gt;0,'10'!L34,"")</f>
        <v>0</v>
      </c>
      <c r="J28" s="461"/>
    </row>
    <row r="29" spans="6:10" ht="23.25" customHeight="1" x14ac:dyDescent="0.2">
      <c r="F29" s="245">
        <f>'OSNOVNA PLAČA'!A29</f>
        <v>20</v>
      </c>
      <c r="G29" s="460" t="str">
        <f>+IF(LEN('OSNOVNA PLAČA'!B29)&gt;0,'OSNOVNA PLAČA'!B29,"")</f>
        <v>A20</v>
      </c>
      <c r="H29" s="460"/>
      <c r="I29" s="460">
        <f ca="1">IF(LEN('10'!B35)&gt;0,'10'!L35,"")</f>
        <v>0</v>
      </c>
      <c r="J29" s="461"/>
    </row>
    <row r="30" spans="6:10" ht="23.25" customHeight="1" x14ac:dyDescent="0.2">
      <c r="F30" s="245">
        <f>'OSNOVNA PLAČA'!A30</f>
        <v>21</v>
      </c>
      <c r="G30" s="460" t="str">
        <f>+IF(LEN('OSNOVNA PLAČA'!B30)&gt;0,'OSNOVNA PLAČA'!B30,"")</f>
        <v>A21</v>
      </c>
      <c r="H30" s="460"/>
      <c r="I30" s="460">
        <f ca="1">IF(LEN('10'!B36)&gt;0,'10'!L36,"")</f>
        <v>0</v>
      </c>
      <c r="J30" s="461"/>
    </row>
    <row r="31" spans="6:10" ht="23.25" customHeight="1" x14ac:dyDescent="0.2">
      <c r="F31" s="245">
        <f>'OSNOVNA PLAČA'!A31</f>
        <v>22</v>
      </c>
      <c r="G31" s="460" t="str">
        <f>+IF(LEN('OSNOVNA PLAČA'!B31)&gt;0,'OSNOVNA PLAČA'!B31,"")</f>
        <v>A22</v>
      </c>
      <c r="H31" s="460"/>
      <c r="I31" s="460">
        <f ca="1">IF(LEN('10'!B37)&gt;0,'10'!L37,"")</f>
        <v>0</v>
      </c>
      <c r="J31" s="461"/>
    </row>
    <row r="32" spans="6:10" ht="23.25" customHeight="1" x14ac:dyDescent="0.2">
      <c r="F32" s="245">
        <f>'OSNOVNA PLAČA'!A32</f>
        <v>23</v>
      </c>
      <c r="G32" s="460" t="str">
        <f>+IF(LEN('OSNOVNA PLAČA'!B32)&gt;0,'OSNOVNA PLAČA'!B32,"")</f>
        <v>A23</v>
      </c>
      <c r="H32" s="460"/>
      <c r="I32" s="460">
        <f ca="1">IF(LEN('10'!B38)&gt;0,'10'!L38,"")</f>
        <v>0</v>
      </c>
      <c r="J32" s="461"/>
    </row>
    <row r="33" spans="6:10" ht="23.25" customHeight="1" x14ac:dyDescent="0.2">
      <c r="F33" s="245">
        <f>'OSNOVNA PLAČA'!A33</f>
        <v>24</v>
      </c>
      <c r="G33" s="460" t="str">
        <f>+IF(LEN('OSNOVNA PLAČA'!B33)&gt;0,'OSNOVNA PLAČA'!B33,"")</f>
        <v>A24</v>
      </c>
      <c r="H33" s="460"/>
      <c r="I33" s="460">
        <f ca="1">IF(LEN('10'!B39)&gt;0,'10'!L39,"")</f>
        <v>0</v>
      </c>
      <c r="J33" s="461"/>
    </row>
    <row r="34" spans="6:10" ht="23.25" customHeight="1" x14ac:dyDescent="0.2">
      <c r="F34" s="245">
        <f>'OSNOVNA PLAČA'!A34</f>
        <v>25</v>
      </c>
      <c r="G34" s="460" t="str">
        <f>+IF(LEN('OSNOVNA PLAČA'!B34)&gt;0,'OSNOVNA PLAČA'!B34,"")</f>
        <v>A25</v>
      </c>
      <c r="H34" s="460"/>
      <c r="I34" s="460">
        <f ca="1">IF(LEN('10'!B40)&gt;0,'10'!L40,"")</f>
        <v>0</v>
      </c>
      <c r="J34" s="461"/>
    </row>
    <row r="35" spans="6:10" ht="23.25" customHeight="1" x14ac:dyDescent="0.2">
      <c r="F35" s="245">
        <f>'OSNOVNA PLAČA'!A35</f>
        <v>26</v>
      </c>
      <c r="G35" s="460" t="str">
        <f>+IF(LEN('OSNOVNA PLAČA'!B35)&gt;0,'OSNOVNA PLAČA'!B35,"")</f>
        <v>A26</v>
      </c>
      <c r="H35" s="460"/>
      <c r="I35" s="460">
        <f ca="1">IF(LEN('10'!B41)&gt;0,'10'!L41,"")</f>
        <v>0</v>
      </c>
      <c r="J35" s="461"/>
    </row>
    <row r="36" spans="6:10" ht="23.25" customHeight="1" x14ac:dyDescent="0.2">
      <c r="F36" s="245">
        <f>'OSNOVNA PLAČA'!A36</f>
        <v>27</v>
      </c>
      <c r="G36" s="460" t="str">
        <f>+IF(LEN('OSNOVNA PLAČA'!B36)&gt;0,'OSNOVNA PLAČA'!B36,"")</f>
        <v>A27</v>
      </c>
      <c r="H36" s="460"/>
      <c r="I36" s="460">
        <f ca="1">IF(LEN('10'!B42)&gt;0,'10'!L42,"")</f>
        <v>0</v>
      </c>
      <c r="J36" s="461"/>
    </row>
    <row r="37" spans="6:10" ht="23.25" customHeight="1" x14ac:dyDescent="0.2">
      <c r="F37" s="245">
        <f>'OSNOVNA PLAČA'!A37</f>
        <v>28</v>
      </c>
      <c r="G37" s="460" t="str">
        <f>+IF(LEN('OSNOVNA PLAČA'!B37)&gt;0,'OSNOVNA PLAČA'!B37,"")</f>
        <v>A28</v>
      </c>
      <c r="H37" s="460"/>
      <c r="I37" s="460">
        <f ca="1">IF(LEN('10'!B43)&gt;0,'10'!L43,"")</f>
        <v>0</v>
      </c>
      <c r="J37" s="461"/>
    </row>
    <row r="38" spans="6:10" ht="23.25" customHeight="1" x14ac:dyDescent="0.2">
      <c r="F38" s="245">
        <f>'OSNOVNA PLAČA'!A38</f>
        <v>29</v>
      </c>
      <c r="G38" s="460" t="str">
        <f>+IF(LEN('OSNOVNA PLAČA'!B38)&gt;0,'OSNOVNA PLAČA'!B38,"")</f>
        <v>A29</v>
      </c>
      <c r="H38" s="460"/>
      <c r="I38" s="460">
        <f ca="1">IF(LEN('10'!B44)&gt;0,'10'!L44,"")</f>
        <v>0</v>
      </c>
      <c r="J38" s="461"/>
    </row>
    <row r="39" spans="6:10" ht="23.25" customHeight="1" x14ac:dyDescent="0.2">
      <c r="F39" s="245">
        <f>'OSNOVNA PLAČA'!A39</f>
        <v>30</v>
      </c>
      <c r="G39" s="460" t="str">
        <f>+IF(LEN('OSNOVNA PLAČA'!B39)&gt;0,'OSNOVNA PLAČA'!B39,"")</f>
        <v>A30</v>
      </c>
      <c r="H39" s="460"/>
      <c r="I39" s="460">
        <f ca="1">IF(LEN('10'!B45)&gt;0,'10'!L45,"")</f>
        <v>0</v>
      </c>
      <c r="J39" s="461"/>
    </row>
    <row r="40" spans="6:10" ht="23.25" customHeight="1" x14ac:dyDescent="0.2">
      <c r="F40" s="245">
        <f>'OSNOVNA PLAČA'!A40</f>
        <v>31</v>
      </c>
      <c r="G40" s="460" t="str">
        <f>+IF(LEN('OSNOVNA PLAČA'!B40)&gt;0,'OSNOVNA PLAČA'!B40,"")</f>
        <v>A31</v>
      </c>
      <c r="H40" s="460"/>
      <c r="I40" s="460">
        <f ca="1">IF(LEN('10'!B46)&gt;0,'10'!L46,"")</f>
        <v>0</v>
      </c>
      <c r="J40" s="461"/>
    </row>
    <row r="41" spans="6:10" ht="23.25" customHeight="1" x14ac:dyDescent="0.2">
      <c r="F41" s="245">
        <f>'OSNOVNA PLAČA'!A41</f>
        <v>32</v>
      </c>
      <c r="G41" s="460" t="str">
        <f>+IF(LEN('OSNOVNA PLAČA'!B41)&gt;0,'OSNOVNA PLAČA'!B41,"")</f>
        <v>A32</v>
      </c>
      <c r="H41" s="460"/>
      <c r="I41" s="460">
        <f ca="1">IF(LEN('10'!B47)&gt;0,'10'!L47,"")</f>
        <v>0</v>
      </c>
      <c r="J41" s="461"/>
    </row>
    <row r="42" spans="6:10" ht="23.25" customHeight="1" x14ac:dyDescent="0.2">
      <c r="F42" s="245">
        <f>'OSNOVNA PLAČA'!A42</f>
        <v>33</v>
      </c>
      <c r="G42" s="460" t="str">
        <f>+IF(LEN('OSNOVNA PLAČA'!B42)&gt;0,'OSNOVNA PLAČA'!B42,"")</f>
        <v>A33</v>
      </c>
      <c r="H42" s="460"/>
      <c r="I42" s="460">
        <f ca="1">IF(LEN('10'!B48)&gt;0,'10'!L48,"")</f>
        <v>0</v>
      </c>
      <c r="J42" s="461"/>
    </row>
    <row r="43" spans="6:10" ht="23.25" customHeight="1" x14ac:dyDescent="0.2">
      <c r="F43" s="245">
        <f>'OSNOVNA PLAČA'!A43</f>
        <v>34</v>
      </c>
      <c r="G43" s="460" t="str">
        <f>+IF(LEN('OSNOVNA PLAČA'!B43)&gt;0,'OSNOVNA PLAČA'!B43,"")</f>
        <v>A34</v>
      </c>
      <c r="H43" s="460"/>
      <c r="I43" s="460">
        <f ca="1">IF(LEN('10'!B49)&gt;0,'10'!L49,"")</f>
        <v>0</v>
      </c>
      <c r="J43" s="461"/>
    </row>
    <row r="44" spans="6:10" ht="23.25" customHeight="1" x14ac:dyDescent="0.2">
      <c r="F44" s="245">
        <f>'OSNOVNA PLAČA'!A44</f>
        <v>35</v>
      </c>
      <c r="G44" s="460" t="str">
        <f>+IF(LEN('OSNOVNA PLAČA'!B44)&gt;0,'OSNOVNA PLAČA'!B44,"")</f>
        <v>A35</v>
      </c>
      <c r="H44" s="460"/>
      <c r="I44" s="460">
        <f ca="1">IF(LEN('10'!B50)&gt;0,'10'!L50,"")</f>
        <v>0</v>
      </c>
      <c r="J44" s="461"/>
    </row>
    <row r="45" spans="6:10" ht="23.25" customHeight="1" x14ac:dyDescent="0.2">
      <c r="F45" s="245">
        <f>'OSNOVNA PLAČA'!A45</f>
        <v>36</v>
      </c>
      <c r="G45" s="460" t="str">
        <f>+IF(LEN('OSNOVNA PLAČA'!B45)&gt;0,'OSNOVNA PLAČA'!B45,"")</f>
        <v>A36</v>
      </c>
      <c r="H45" s="460"/>
      <c r="I45" s="460">
        <f ca="1">IF(LEN('10'!B51)&gt;0,'10'!L51,"")</f>
        <v>0</v>
      </c>
      <c r="J45" s="461"/>
    </row>
    <row r="46" spans="6:10" ht="23.25" customHeight="1" x14ac:dyDescent="0.2">
      <c r="F46" s="245">
        <f>'OSNOVNA PLAČA'!A46</f>
        <v>37</v>
      </c>
      <c r="G46" s="460" t="str">
        <f>+IF(LEN('OSNOVNA PLAČA'!B46)&gt;0,'OSNOVNA PLAČA'!B46,"")</f>
        <v>A37</v>
      </c>
      <c r="H46" s="460"/>
      <c r="I46" s="460">
        <f ca="1">IF(LEN('10'!B52)&gt;0,'10'!L52,"")</f>
        <v>0</v>
      </c>
      <c r="J46" s="461"/>
    </row>
    <row r="47" spans="6:10" ht="23.25" customHeight="1" x14ac:dyDescent="0.2">
      <c r="F47" s="245">
        <f>'OSNOVNA PLAČA'!A47</f>
        <v>38</v>
      </c>
      <c r="G47" s="460" t="str">
        <f>+IF(LEN('OSNOVNA PLAČA'!B47)&gt;0,'OSNOVNA PLAČA'!B47,"")</f>
        <v>A38</v>
      </c>
      <c r="H47" s="460"/>
      <c r="I47" s="460">
        <f ca="1">IF(LEN('10'!B53)&gt;0,'10'!L53,"")</f>
        <v>0</v>
      </c>
      <c r="J47" s="461"/>
    </row>
    <row r="48" spans="6:10" ht="23.25" customHeight="1" x14ac:dyDescent="0.2">
      <c r="F48" s="245">
        <f>'OSNOVNA PLAČA'!A48</f>
        <v>39</v>
      </c>
      <c r="G48" s="460" t="str">
        <f>+IF(LEN('OSNOVNA PLAČA'!B48)&gt;0,'OSNOVNA PLAČA'!B48,"")</f>
        <v>A39</v>
      </c>
      <c r="H48" s="460"/>
      <c r="I48" s="460">
        <f ca="1">IF(LEN('10'!B54)&gt;0,'10'!L54,"")</f>
        <v>0</v>
      </c>
      <c r="J48" s="461"/>
    </row>
    <row r="49" spans="6:10" ht="23.25" customHeight="1" x14ac:dyDescent="0.2">
      <c r="F49" s="245">
        <f>'OSNOVNA PLAČA'!A49</f>
        <v>40</v>
      </c>
      <c r="G49" s="460" t="str">
        <f>+IF(LEN('OSNOVNA PLAČA'!B49)&gt;0,'OSNOVNA PLAČA'!B49,"")</f>
        <v>A40</v>
      </c>
      <c r="H49" s="460"/>
      <c r="I49" s="460">
        <f ca="1">IF(LEN('10'!B55)&gt;0,'10'!L55,"")</f>
        <v>0</v>
      </c>
      <c r="J49" s="461"/>
    </row>
    <row r="50" spans="6:10" ht="23.25" customHeight="1" x14ac:dyDescent="0.2">
      <c r="F50" s="245">
        <f>'OSNOVNA PLAČA'!A50</f>
        <v>41</v>
      </c>
      <c r="G50" s="460" t="str">
        <f>+IF(LEN('OSNOVNA PLAČA'!B50)&gt;0,'OSNOVNA PLAČA'!B50,"")</f>
        <v>A41</v>
      </c>
      <c r="H50" s="460"/>
      <c r="I50" s="460">
        <f ca="1">IF(LEN('10'!B56)&gt;0,'10'!L56,"")</f>
        <v>0</v>
      </c>
      <c r="J50" s="461"/>
    </row>
    <row r="51" spans="6:10" ht="23.25" customHeight="1" x14ac:dyDescent="0.2">
      <c r="F51" s="245">
        <f>'OSNOVNA PLAČA'!A51</f>
        <v>42</v>
      </c>
      <c r="G51" s="460" t="str">
        <f>+IF(LEN('OSNOVNA PLAČA'!B51)&gt;0,'OSNOVNA PLAČA'!B51,"")</f>
        <v>A42</v>
      </c>
      <c r="H51" s="460"/>
      <c r="I51" s="460">
        <f ca="1">IF(LEN('10'!B57)&gt;0,'10'!L57,"")</f>
        <v>0</v>
      </c>
      <c r="J51" s="461"/>
    </row>
    <row r="52" spans="6:10" ht="23.25" customHeight="1" x14ac:dyDescent="0.2">
      <c r="F52" s="245">
        <f>'OSNOVNA PLAČA'!A52</f>
        <v>43</v>
      </c>
      <c r="G52" s="460" t="str">
        <f>+IF(LEN('OSNOVNA PLAČA'!B52)&gt;0,'OSNOVNA PLAČA'!B52,"")</f>
        <v>A43</v>
      </c>
      <c r="H52" s="460"/>
      <c r="I52" s="460">
        <f ca="1">IF(LEN('10'!B58)&gt;0,'10'!L58,"")</f>
        <v>0</v>
      </c>
      <c r="J52" s="461"/>
    </row>
    <row r="53" spans="6:10" ht="23.25" customHeight="1" x14ac:dyDescent="0.2">
      <c r="F53" s="245">
        <f>'OSNOVNA PLAČA'!A53</f>
        <v>44</v>
      </c>
      <c r="G53" s="460" t="str">
        <f>+IF(LEN('OSNOVNA PLAČA'!B53)&gt;0,'OSNOVNA PLAČA'!B53,"")</f>
        <v>A44</v>
      </c>
      <c r="H53" s="460"/>
      <c r="I53" s="460">
        <f ca="1">IF(LEN('10'!B59)&gt;0,'10'!L59,"")</f>
        <v>0</v>
      </c>
      <c r="J53" s="461"/>
    </row>
    <row r="54" spans="6:10" ht="23.25" customHeight="1" x14ac:dyDescent="0.2">
      <c r="F54" s="245">
        <f>'OSNOVNA PLAČA'!A54</f>
        <v>45</v>
      </c>
      <c r="G54" s="460" t="str">
        <f>+IF(LEN('OSNOVNA PLAČA'!B54)&gt;0,'OSNOVNA PLAČA'!B54,"")</f>
        <v>A45</v>
      </c>
      <c r="H54" s="460"/>
      <c r="I54" s="460">
        <f ca="1">IF(LEN('10'!B60)&gt;0,'10'!L60,"")</f>
        <v>0</v>
      </c>
      <c r="J54" s="461"/>
    </row>
    <row r="55" spans="6:10" ht="23.25" customHeight="1" x14ac:dyDescent="0.2">
      <c r="F55" s="245">
        <f>'OSNOVNA PLAČA'!A55</f>
        <v>46</v>
      </c>
      <c r="G55" s="460" t="str">
        <f>+IF(LEN('OSNOVNA PLAČA'!B55)&gt;0,'OSNOVNA PLAČA'!B55,"")</f>
        <v>A46</v>
      </c>
      <c r="H55" s="460"/>
      <c r="I55" s="460">
        <f ca="1">IF(LEN('10'!B61)&gt;0,'10'!L61,"")</f>
        <v>0</v>
      </c>
      <c r="J55" s="461"/>
    </row>
    <row r="56" spans="6:10" ht="23.25" customHeight="1" x14ac:dyDescent="0.2">
      <c r="F56" s="245">
        <f>'OSNOVNA PLAČA'!A56</f>
        <v>47</v>
      </c>
      <c r="G56" s="460" t="str">
        <f>+IF(LEN('OSNOVNA PLAČA'!B56)&gt;0,'OSNOVNA PLAČA'!B56,"")</f>
        <v>A47</v>
      </c>
      <c r="H56" s="460"/>
      <c r="I56" s="460">
        <f ca="1">IF(LEN('10'!B62)&gt;0,'10'!L62,"")</f>
        <v>0</v>
      </c>
      <c r="J56" s="461"/>
    </row>
    <row r="57" spans="6:10" ht="23.25" customHeight="1" x14ac:dyDescent="0.2">
      <c r="F57" s="245">
        <f>'OSNOVNA PLAČA'!A57</f>
        <v>48</v>
      </c>
      <c r="G57" s="460" t="str">
        <f>+IF(LEN('OSNOVNA PLAČA'!B57)&gt;0,'OSNOVNA PLAČA'!B57,"")</f>
        <v>A48</v>
      </c>
      <c r="H57" s="460"/>
      <c r="I57" s="460">
        <f ca="1">IF(LEN('10'!B63)&gt;0,'10'!L63,"")</f>
        <v>0</v>
      </c>
      <c r="J57" s="461"/>
    </row>
    <row r="58" spans="6:10" ht="23.25" customHeight="1" x14ac:dyDescent="0.2">
      <c r="F58" s="245">
        <f>'OSNOVNA PLAČA'!A58</f>
        <v>49</v>
      </c>
      <c r="G58" s="460" t="str">
        <f>+IF(LEN('OSNOVNA PLAČA'!B58)&gt;0,'OSNOVNA PLAČA'!B58,"")</f>
        <v>A49</v>
      </c>
      <c r="H58" s="460"/>
      <c r="I58" s="460">
        <f ca="1">IF(LEN('10'!B64)&gt;0,'10'!L64,"")</f>
        <v>0</v>
      </c>
      <c r="J58" s="461"/>
    </row>
    <row r="59" spans="6:10" ht="23.25" customHeight="1" thickBot="1" x14ac:dyDescent="0.25">
      <c r="F59" s="277">
        <f>'OSNOVNA PLAČA'!A59</f>
        <v>50</v>
      </c>
      <c r="G59" s="462" t="str">
        <f>+IF(LEN('OSNOVNA PLAČA'!B59)&gt;0,'OSNOVNA PLAČA'!B59,"")</f>
        <v>A50</v>
      </c>
      <c r="H59" s="462"/>
      <c r="I59" s="462">
        <f ca="1">IF(LEN('10'!B65)&gt;0,'10'!L65,"")</f>
        <v>0</v>
      </c>
      <c r="J59" s="463"/>
    </row>
  </sheetData>
  <mergeCells count="102">
    <mergeCell ref="G57:H57"/>
    <mergeCell ref="I57:J57"/>
    <mergeCell ref="G58:H58"/>
    <mergeCell ref="I58:J58"/>
    <mergeCell ref="G59:H59"/>
    <mergeCell ref="I59:J59"/>
    <mergeCell ref="G54:H54"/>
    <mergeCell ref="I54:J54"/>
    <mergeCell ref="G55:H55"/>
    <mergeCell ref="I55:J55"/>
    <mergeCell ref="G56:H56"/>
    <mergeCell ref="I56:J56"/>
    <mergeCell ref="G53:H53"/>
    <mergeCell ref="I53:J53"/>
    <mergeCell ref="G48:H48"/>
    <mergeCell ref="I48:J48"/>
    <mergeCell ref="G49:H49"/>
    <mergeCell ref="I49:J49"/>
    <mergeCell ref="G50:H50"/>
    <mergeCell ref="I50:J50"/>
    <mergeCell ref="G44:H44"/>
    <mergeCell ref="I44:J44"/>
    <mergeCell ref="G45:H45"/>
    <mergeCell ref="I45:J45"/>
    <mergeCell ref="G46:H46"/>
    <mergeCell ref="I46:J46"/>
    <mergeCell ref="G47:H47"/>
    <mergeCell ref="I47:J47"/>
    <mergeCell ref="G51:H51"/>
    <mergeCell ref="I51:J51"/>
    <mergeCell ref="G52:H52"/>
    <mergeCell ref="I52:J52"/>
    <mergeCell ref="G40:H40"/>
    <mergeCell ref="I40:J40"/>
    <mergeCell ref="G41:H41"/>
    <mergeCell ref="I41:J41"/>
    <mergeCell ref="G36:H36"/>
    <mergeCell ref="I36:J36"/>
    <mergeCell ref="G37:H37"/>
    <mergeCell ref="I37:J37"/>
    <mergeCell ref="G38:H38"/>
    <mergeCell ref="I38:J38"/>
    <mergeCell ref="G27:H27"/>
    <mergeCell ref="I27:J27"/>
    <mergeCell ref="G28:H28"/>
    <mergeCell ref="I28:J28"/>
    <mergeCell ref="G29:H29"/>
    <mergeCell ref="I29:J29"/>
    <mergeCell ref="G42:H42"/>
    <mergeCell ref="I42:J42"/>
    <mergeCell ref="G43:H43"/>
    <mergeCell ref="I43:J43"/>
    <mergeCell ref="G33:H33"/>
    <mergeCell ref="I33:J33"/>
    <mergeCell ref="G34:H34"/>
    <mergeCell ref="I34:J34"/>
    <mergeCell ref="G35:H35"/>
    <mergeCell ref="I35:J35"/>
    <mergeCell ref="G30:H30"/>
    <mergeCell ref="I30:J30"/>
    <mergeCell ref="G31:H31"/>
    <mergeCell ref="I31:J31"/>
    <mergeCell ref="G32:H32"/>
    <mergeCell ref="I32:J32"/>
    <mergeCell ref="G39:H39"/>
    <mergeCell ref="I39:J39"/>
    <mergeCell ref="G26:H26"/>
    <mergeCell ref="I26:J26"/>
    <mergeCell ref="G21:H21"/>
    <mergeCell ref="I21:J21"/>
    <mergeCell ref="G22:H22"/>
    <mergeCell ref="I22:J22"/>
    <mergeCell ref="G23:H23"/>
    <mergeCell ref="I23:J23"/>
    <mergeCell ref="G18:H18"/>
    <mergeCell ref="I18:J18"/>
    <mergeCell ref="G19:H19"/>
    <mergeCell ref="I19:J19"/>
    <mergeCell ref="G20:H20"/>
    <mergeCell ref="I20:J20"/>
    <mergeCell ref="G9:H9"/>
    <mergeCell ref="I9:J9"/>
    <mergeCell ref="G10:H10"/>
    <mergeCell ref="I10:J10"/>
    <mergeCell ref="G11:H11"/>
    <mergeCell ref="I11:J11"/>
    <mergeCell ref="G24:H24"/>
    <mergeCell ref="I24:J24"/>
    <mergeCell ref="G25:H25"/>
    <mergeCell ref="I25:J25"/>
    <mergeCell ref="G15:H15"/>
    <mergeCell ref="I15:J15"/>
    <mergeCell ref="G16:H16"/>
    <mergeCell ref="I16:J16"/>
    <mergeCell ref="G17:H17"/>
    <mergeCell ref="I17:J17"/>
    <mergeCell ref="G12:H12"/>
    <mergeCell ref="I12:J12"/>
    <mergeCell ref="G13:H13"/>
    <mergeCell ref="I13:J13"/>
    <mergeCell ref="G14:H14"/>
    <mergeCell ref="I14:J14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32347-B968-4D54-ADF9-D18204CD3F48}">
  <dimension ref="E1:J59"/>
  <sheetViews>
    <sheetView zoomScale="80" zoomScaleNormal="80" workbookViewId="0"/>
  </sheetViews>
  <sheetFormatPr defaultRowHeight="12.75" x14ac:dyDescent="0.2"/>
  <cols>
    <col min="1" max="4" width="3.140625" customWidth="1"/>
    <col min="5" max="5" width="9.140625" hidden="1" customWidth="1"/>
    <col min="6" max="6" width="18" customWidth="1"/>
    <col min="8" max="8" width="41.140625" customWidth="1"/>
    <col min="9" max="9" width="25.5703125" customWidth="1"/>
    <col min="10" max="10" width="39.140625" customWidth="1"/>
  </cols>
  <sheetData>
    <row r="1" spans="6:10" ht="9.75" customHeight="1" x14ac:dyDescent="0.2"/>
    <row r="2" spans="6:10" ht="9.75" customHeight="1" x14ac:dyDescent="0.2"/>
    <row r="3" spans="6:10" ht="9.75" customHeight="1" x14ac:dyDescent="0.2"/>
    <row r="4" spans="6:10" ht="9.75" customHeight="1" x14ac:dyDescent="0.2"/>
    <row r="5" spans="6:10" ht="9.75" customHeight="1" x14ac:dyDescent="0.2"/>
    <row r="6" spans="6:10" ht="23.25" customHeight="1" x14ac:dyDescent="0.2">
      <c r="G6" s="234" t="s">
        <v>197</v>
      </c>
    </row>
    <row r="8" spans="6:10" ht="23.25" customHeight="1" thickBot="1" x14ac:dyDescent="0.25">
      <c r="G8" s="234" t="str">
        <f>"OBDOBJE: november " &amp; 'OSNOVNA PLAČA'!D5</f>
        <v>OBDOBJE: november 2024</v>
      </c>
    </row>
    <row r="9" spans="6:10" ht="23.25" customHeight="1" thickBot="1" x14ac:dyDescent="0.25">
      <c r="F9" s="279" t="s">
        <v>213</v>
      </c>
      <c r="G9" s="456" t="s">
        <v>2</v>
      </c>
      <c r="H9" s="456"/>
      <c r="I9" s="456" t="s">
        <v>198</v>
      </c>
      <c r="J9" s="457"/>
    </row>
    <row r="10" spans="6:10" ht="23.25" customHeight="1" x14ac:dyDescent="0.2">
      <c r="F10" s="278">
        <f>'OSNOVNA PLAČA'!A10</f>
        <v>1</v>
      </c>
      <c r="G10" s="458" t="str">
        <f>+IF(LEN('OSNOVNA PLAČA'!B10)&gt;0,'OSNOVNA PLAČA'!B10,"")</f>
        <v>A1</v>
      </c>
      <c r="H10" s="458"/>
      <c r="I10" s="458">
        <f ca="1">IF(LEN('11'!B16)&gt;0,'11'!L16,"")</f>
        <v>2</v>
      </c>
      <c r="J10" s="459"/>
    </row>
    <row r="11" spans="6:10" ht="23.25" customHeight="1" x14ac:dyDescent="0.2">
      <c r="F11" s="245">
        <f>'OSNOVNA PLAČA'!A11</f>
        <v>2</v>
      </c>
      <c r="G11" s="460" t="str">
        <f>+IF(LEN('OSNOVNA PLAČA'!B11)&gt;0,'OSNOVNA PLAČA'!B11,"")</f>
        <v>A2</v>
      </c>
      <c r="H11" s="460"/>
      <c r="I11" s="460">
        <f ca="1">IF(LEN('11'!B17)&gt;0,'11'!L17,"")</f>
        <v>0</v>
      </c>
      <c r="J11" s="461"/>
    </row>
    <row r="12" spans="6:10" ht="23.25" customHeight="1" x14ac:dyDescent="0.2">
      <c r="F12" s="245">
        <f>'OSNOVNA PLAČA'!A12</f>
        <v>3</v>
      </c>
      <c r="G12" s="460" t="str">
        <f>+IF(LEN('OSNOVNA PLAČA'!B12)&gt;0,'OSNOVNA PLAČA'!B12,"")</f>
        <v>A3</v>
      </c>
      <c r="H12" s="460"/>
      <c r="I12" s="460">
        <f ca="1">IF(LEN('11'!B18)&gt;0,'11'!L18,"")</f>
        <v>0</v>
      </c>
      <c r="J12" s="461"/>
    </row>
    <row r="13" spans="6:10" ht="23.25" customHeight="1" x14ac:dyDescent="0.2">
      <c r="F13" s="245">
        <f>'OSNOVNA PLAČA'!A13</f>
        <v>4</v>
      </c>
      <c r="G13" s="460" t="str">
        <f>+IF(LEN('OSNOVNA PLAČA'!B13)&gt;0,'OSNOVNA PLAČA'!B13,"")</f>
        <v>A4</v>
      </c>
      <c r="H13" s="460"/>
      <c r="I13" s="460">
        <f ca="1">IF(LEN('11'!B19)&gt;0,'11'!L19,"")</f>
        <v>0</v>
      </c>
      <c r="J13" s="461"/>
    </row>
    <row r="14" spans="6:10" ht="23.25" customHeight="1" x14ac:dyDescent="0.2">
      <c r="F14" s="245">
        <f>'OSNOVNA PLAČA'!A14</f>
        <v>5</v>
      </c>
      <c r="G14" s="460" t="str">
        <f>+IF(LEN('OSNOVNA PLAČA'!B14)&gt;0,'OSNOVNA PLAČA'!B14,"")</f>
        <v>A5</v>
      </c>
      <c r="H14" s="460"/>
      <c r="I14" s="460">
        <f ca="1">IF(LEN('11'!B20)&gt;0,'11'!L20,"")</f>
        <v>0</v>
      </c>
      <c r="J14" s="461"/>
    </row>
    <row r="15" spans="6:10" ht="23.25" customHeight="1" x14ac:dyDescent="0.2">
      <c r="F15" s="245">
        <f>'OSNOVNA PLAČA'!A15</f>
        <v>6</v>
      </c>
      <c r="G15" s="460" t="str">
        <f>+IF(LEN('OSNOVNA PLAČA'!B15)&gt;0,'OSNOVNA PLAČA'!B15,"")</f>
        <v>A6</v>
      </c>
      <c r="H15" s="460"/>
      <c r="I15" s="460">
        <f ca="1">IF(LEN('11'!B21)&gt;0,'11'!L21,"")</f>
        <v>0</v>
      </c>
      <c r="J15" s="461"/>
    </row>
    <row r="16" spans="6:10" ht="23.25" customHeight="1" x14ac:dyDescent="0.2">
      <c r="F16" s="245">
        <f>'OSNOVNA PLAČA'!A16</f>
        <v>7</v>
      </c>
      <c r="G16" s="460" t="str">
        <f>+IF(LEN('OSNOVNA PLAČA'!B16)&gt;0,'OSNOVNA PLAČA'!B16,"")</f>
        <v>A7</v>
      </c>
      <c r="H16" s="460"/>
      <c r="I16" s="460">
        <f ca="1">IF(LEN('11'!B22)&gt;0,'11'!L22,"")</f>
        <v>0</v>
      </c>
      <c r="J16" s="461"/>
    </row>
    <row r="17" spans="6:10" ht="23.25" customHeight="1" x14ac:dyDescent="0.2">
      <c r="F17" s="245">
        <f>'OSNOVNA PLAČA'!A17</f>
        <v>8</v>
      </c>
      <c r="G17" s="460" t="str">
        <f>+IF(LEN('OSNOVNA PLAČA'!B17)&gt;0,'OSNOVNA PLAČA'!B17,"")</f>
        <v>A8</v>
      </c>
      <c r="H17" s="460"/>
      <c r="I17" s="460">
        <f ca="1">IF(LEN('11'!B23)&gt;0,'11'!L23,"")</f>
        <v>0</v>
      </c>
      <c r="J17" s="461"/>
    </row>
    <row r="18" spans="6:10" ht="23.25" customHeight="1" x14ac:dyDescent="0.2">
      <c r="F18" s="245">
        <f>'OSNOVNA PLAČA'!A18</f>
        <v>9</v>
      </c>
      <c r="G18" s="460" t="str">
        <f>+IF(LEN('OSNOVNA PLAČA'!B18)&gt;0,'OSNOVNA PLAČA'!B18,"")</f>
        <v>A9</v>
      </c>
      <c r="H18" s="460"/>
      <c r="I18" s="460">
        <f ca="1">IF(LEN('11'!B24)&gt;0,'11'!L24,"")</f>
        <v>0</v>
      </c>
      <c r="J18" s="461"/>
    </row>
    <row r="19" spans="6:10" ht="23.25" customHeight="1" x14ac:dyDescent="0.2">
      <c r="F19" s="245">
        <f>'OSNOVNA PLAČA'!A19</f>
        <v>10</v>
      </c>
      <c r="G19" s="460" t="str">
        <f>+IF(LEN('OSNOVNA PLAČA'!B19)&gt;0,'OSNOVNA PLAČA'!B19,"")</f>
        <v>A10</v>
      </c>
      <c r="H19" s="460"/>
      <c r="I19" s="460">
        <f ca="1">IF(LEN('11'!B25)&gt;0,'11'!L25,"")</f>
        <v>0</v>
      </c>
      <c r="J19" s="461"/>
    </row>
    <row r="20" spans="6:10" ht="23.25" customHeight="1" x14ac:dyDescent="0.2">
      <c r="F20" s="245">
        <f>'OSNOVNA PLAČA'!A20</f>
        <v>11</v>
      </c>
      <c r="G20" s="460" t="str">
        <f>+IF(LEN('OSNOVNA PLAČA'!B20)&gt;0,'OSNOVNA PLAČA'!B20,"")</f>
        <v>A11</v>
      </c>
      <c r="H20" s="460"/>
      <c r="I20" s="460">
        <f ca="1">IF(LEN('11'!B26)&gt;0,'11'!L26,"")</f>
        <v>0</v>
      </c>
      <c r="J20" s="461"/>
    </row>
    <row r="21" spans="6:10" ht="23.25" customHeight="1" x14ac:dyDescent="0.2">
      <c r="F21" s="245">
        <f>'OSNOVNA PLAČA'!A21</f>
        <v>12</v>
      </c>
      <c r="G21" s="460" t="str">
        <f>+IF(LEN('OSNOVNA PLAČA'!B21)&gt;0,'OSNOVNA PLAČA'!B21,"")</f>
        <v>A12</v>
      </c>
      <c r="H21" s="460"/>
      <c r="I21" s="460">
        <f ca="1">IF(LEN('11'!B27)&gt;0,'11'!L27,"")</f>
        <v>0</v>
      </c>
      <c r="J21" s="461"/>
    </row>
    <row r="22" spans="6:10" ht="23.25" customHeight="1" x14ac:dyDescent="0.2">
      <c r="F22" s="245">
        <f>'OSNOVNA PLAČA'!A22</f>
        <v>13</v>
      </c>
      <c r="G22" s="460" t="str">
        <f>+IF(LEN('OSNOVNA PLAČA'!B22)&gt;0,'OSNOVNA PLAČA'!B22,"")</f>
        <v>A13</v>
      </c>
      <c r="H22" s="460"/>
      <c r="I22" s="460">
        <f ca="1">IF(LEN('11'!B28)&gt;0,'11'!L28,"")</f>
        <v>0</v>
      </c>
      <c r="J22" s="461"/>
    </row>
    <row r="23" spans="6:10" ht="23.25" customHeight="1" x14ac:dyDescent="0.2">
      <c r="F23" s="245">
        <f>'OSNOVNA PLAČA'!A23</f>
        <v>14</v>
      </c>
      <c r="G23" s="460" t="str">
        <f>+IF(LEN('OSNOVNA PLAČA'!B23)&gt;0,'OSNOVNA PLAČA'!B23,"")</f>
        <v>A14</v>
      </c>
      <c r="H23" s="460"/>
      <c r="I23" s="460">
        <f ca="1">IF(LEN('11'!B29)&gt;0,'11'!L29,"")</f>
        <v>0</v>
      </c>
      <c r="J23" s="461"/>
    </row>
    <row r="24" spans="6:10" ht="23.25" customHeight="1" x14ac:dyDescent="0.2">
      <c r="F24" s="245">
        <f>'OSNOVNA PLAČA'!A24</f>
        <v>15</v>
      </c>
      <c r="G24" s="460" t="str">
        <f>+IF(LEN('OSNOVNA PLAČA'!B24)&gt;0,'OSNOVNA PLAČA'!B24,"")</f>
        <v>A15</v>
      </c>
      <c r="H24" s="460"/>
      <c r="I24" s="460">
        <f ca="1">IF(LEN('11'!B30)&gt;0,'11'!L30,"")</f>
        <v>0</v>
      </c>
      <c r="J24" s="461"/>
    </row>
    <row r="25" spans="6:10" ht="23.25" customHeight="1" x14ac:dyDescent="0.2">
      <c r="F25" s="245">
        <f>'OSNOVNA PLAČA'!A25</f>
        <v>16</v>
      </c>
      <c r="G25" s="460" t="str">
        <f>+IF(LEN('OSNOVNA PLAČA'!B25)&gt;0,'OSNOVNA PLAČA'!B25,"")</f>
        <v>A16</v>
      </c>
      <c r="H25" s="460"/>
      <c r="I25" s="460">
        <f ca="1">IF(LEN('11'!B31)&gt;0,'11'!L31,"")</f>
        <v>0</v>
      </c>
      <c r="J25" s="461"/>
    </row>
    <row r="26" spans="6:10" ht="23.25" customHeight="1" x14ac:dyDescent="0.2">
      <c r="F26" s="245">
        <f>'OSNOVNA PLAČA'!A26</f>
        <v>17</v>
      </c>
      <c r="G26" s="460" t="str">
        <f>+IF(LEN('OSNOVNA PLAČA'!B26)&gt;0,'OSNOVNA PLAČA'!B26,"")</f>
        <v>A17</v>
      </c>
      <c r="H26" s="460"/>
      <c r="I26" s="460">
        <f ca="1">IF(LEN('11'!B32)&gt;0,'11'!L32,"")</f>
        <v>0</v>
      </c>
      <c r="J26" s="461"/>
    </row>
    <row r="27" spans="6:10" ht="23.25" customHeight="1" x14ac:dyDescent="0.2">
      <c r="F27" s="245">
        <f>'OSNOVNA PLAČA'!A27</f>
        <v>18</v>
      </c>
      <c r="G27" s="460" t="str">
        <f>+IF(LEN('OSNOVNA PLAČA'!B27)&gt;0,'OSNOVNA PLAČA'!B27,"")</f>
        <v>A18</v>
      </c>
      <c r="H27" s="460"/>
      <c r="I27" s="460">
        <f ca="1">IF(LEN('11'!B33)&gt;0,'11'!L33,"")</f>
        <v>0</v>
      </c>
      <c r="J27" s="461"/>
    </row>
    <row r="28" spans="6:10" ht="23.25" customHeight="1" x14ac:dyDescent="0.2">
      <c r="F28" s="245">
        <f>'OSNOVNA PLAČA'!A28</f>
        <v>19</v>
      </c>
      <c r="G28" s="460" t="str">
        <f>+IF(LEN('OSNOVNA PLAČA'!B28)&gt;0,'OSNOVNA PLAČA'!B28,"")</f>
        <v>A19</v>
      </c>
      <c r="H28" s="460"/>
      <c r="I28" s="460">
        <f ca="1">IF(LEN('11'!B34)&gt;0,'11'!L34,"")</f>
        <v>0</v>
      </c>
      <c r="J28" s="461"/>
    </row>
    <row r="29" spans="6:10" ht="23.25" customHeight="1" x14ac:dyDescent="0.2">
      <c r="F29" s="245">
        <f>'OSNOVNA PLAČA'!A29</f>
        <v>20</v>
      </c>
      <c r="G29" s="460" t="str">
        <f>+IF(LEN('OSNOVNA PLAČA'!B29)&gt;0,'OSNOVNA PLAČA'!B29,"")</f>
        <v>A20</v>
      </c>
      <c r="H29" s="460"/>
      <c r="I29" s="460">
        <f ca="1">IF(LEN('11'!B35)&gt;0,'11'!L35,"")</f>
        <v>0</v>
      </c>
      <c r="J29" s="461"/>
    </row>
    <row r="30" spans="6:10" ht="23.25" customHeight="1" x14ac:dyDescent="0.2">
      <c r="F30" s="245">
        <f>'OSNOVNA PLAČA'!A30</f>
        <v>21</v>
      </c>
      <c r="G30" s="460" t="str">
        <f>+IF(LEN('OSNOVNA PLAČA'!B30)&gt;0,'OSNOVNA PLAČA'!B30,"")</f>
        <v>A21</v>
      </c>
      <c r="H30" s="460"/>
      <c r="I30" s="460">
        <f ca="1">IF(LEN('11'!B36)&gt;0,'11'!L36,"")</f>
        <v>0</v>
      </c>
      <c r="J30" s="461"/>
    </row>
    <row r="31" spans="6:10" ht="23.25" customHeight="1" x14ac:dyDescent="0.2">
      <c r="F31" s="245">
        <f>'OSNOVNA PLAČA'!A31</f>
        <v>22</v>
      </c>
      <c r="G31" s="460" t="str">
        <f>+IF(LEN('OSNOVNA PLAČA'!B31)&gt;0,'OSNOVNA PLAČA'!B31,"")</f>
        <v>A22</v>
      </c>
      <c r="H31" s="460"/>
      <c r="I31" s="460">
        <f ca="1">IF(LEN('11'!B37)&gt;0,'11'!L37,"")</f>
        <v>0</v>
      </c>
      <c r="J31" s="461"/>
    </row>
    <row r="32" spans="6:10" ht="23.25" customHeight="1" x14ac:dyDescent="0.2">
      <c r="F32" s="245">
        <f>'OSNOVNA PLAČA'!A32</f>
        <v>23</v>
      </c>
      <c r="G32" s="460" t="str">
        <f>+IF(LEN('OSNOVNA PLAČA'!B32)&gt;0,'OSNOVNA PLAČA'!B32,"")</f>
        <v>A23</v>
      </c>
      <c r="H32" s="460"/>
      <c r="I32" s="460">
        <f ca="1">IF(LEN('11'!B38)&gt;0,'11'!L38,"")</f>
        <v>0</v>
      </c>
      <c r="J32" s="461"/>
    </row>
    <row r="33" spans="6:10" ht="23.25" customHeight="1" x14ac:dyDescent="0.2">
      <c r="F33" s="245">
        <f>'OSNOVNA PLAČA'!A33</f>
        <v>24</v>
      </c>
      <c r="G33" s="460" t="str">
        <f>+IF(LEN('OSNOVNA PLAČA'!B33)&gt;0,'OSNOVNA PLAČA'!B33,"")</f>
        <v>A24</v>
      </c>
      <c r="H33" s="460"/>
      <c r="I33" s="460">
        <f ca="1">IF(LEN('11'!B39)&gt;0,'11'!L39,"")</f>
        <v>0</v>
      </c>
      <c r="J33" s="461"/>
    </row>
    <row r="34" spans="6:10" ht="23.25" customHeight="1" x14ac:dyDescent="0.2">
      <c r="F34" s="245">
        <f>'OSNOVNA PLAČA'!A34</f>
        <v>25</v>
      </c>
      <c r="G34" s="460" t="str">
        <f>+IF(LEN('OSNOVNA PLAČA'!B34)&gt;0,'OSNOVNA PLAČA'!B34,"")</f>
        <v>A25</v>
      </c>
      <c r="H34" s="460"/>
      <c r="I34" s="460">
        <f ca="1">IF(LEN('11'!B40)&gt;0,'11'!L40,"")</f>
        <v>0</v>
      </c>
      <c r="J34" s="461"/>
    </row>
    <row r="35" spans="6:10" ht="23.25" customHeight="1" x14ac:dyDescent="0.2">
      <c r="F35" s="245">
        <f>'OSNOVNA PLAČA'!A35</f>
        <v>26</v>
      </c>
      <c r="G35" s="460" t="str">
        <f>+IF(LEN('OSNOVNA PLAČA'!B35)&gt;0,'OSNOVNA PLAČA'!B35,"")</f>
        <v>A26</v>
      </c>
      <c r="H35" s="460"/>
      <c r="I35" s="460">
        <f ca="1">IF(LEN('11'!B41)&gt;0,'11'!L41,"")</f>
        <v>0</v>
      </c>
      <c r="J35" s="461"/>
    </row>
    <row r="36" spans="6:10" ht="23.25" customHeight="1" x14ac:dyDescent="0.2">
      <c r="F36" s="245">
        <f>'OSNOVNA PLAČA'!A36</f>
        <v>27</v>
      </c>
      <c r="G36" s="460" t="str">
        <f>+IF(LEN('OSNOVNA PLAČA'!B36)&gt;0,'OSNOVNA PLAČA'!B36,"")</f>
        <v>A27</v>
      </c>
      <c r="H36" s="460"/>
      <c r="I36" s="460">
        <f ca="1">IF(LEN('11'!B42)&gt;0,'11'!L42,"")</f>
        <v>0</v>
      </c>
      <c r="J36" s="461"/>
    </row>
    <row r="37" spans="6:10" ht="23.25" customHeight="1" x14ac:dyDescent="0.2">
      <c r="F37" s="245">
        <f>'OSNOVNA PLAČA'!A37</f>
        <v>28</v>
      </c>
      <c r="G37" s="460" t="str">
        <f>+IF(LEN('OSNOVNA PLAČA'!B37)&gt;0,'OSNOVNA PLAČA'!B37,"")</f>
        <v>A28</v>
      </c>
      <c r="H37" s="460"/>
      <c r="I37" s="460">
        <f ca="1">IF(LEN('11'!B43)&gt;0,'11'!L43,"")</f>
        <v>0</v>
      </c>
      <c r="J37" s="461"/>
    </row>
    <row r="38" spans="6:10" ht="23.25" customHeight="1" x14ac:dyDescent="0.2">
      <c r="F38" s="245">
        <f>'OSNOVNA PLAČA'!A38</f>
        <v>29</v>
      </c>
      <c r="G38" s="460" t="str">
        <f>+IF(LEN('OSNOVNA PLAČA'!B38)&gt;0,'OSNOVNA PLAČA'!B38,"")</f>
        <v>A29</v>
      </c>
      <c r="H38" s="460"/>
      <c r="I38" s="460">
        <f ca="1">IF(LEN('11'!B44)&gt;0,'11'!L44,"")</f>
        <v>0</v>
      </c>
      <c r="J38" s="461"/>
    </row>
    <row r="39" spans="6:10" ht="23.25" customHeight="1" x14ac:dyDescent="0.2">
      <c r="F39" s="245">
        <f>'OSNOVNA PLAČA'!A39</f>
        <v>30</v>
      </c>
      <c r="G39" s="460" t="str">
        <f>+IF(LEN('OSNOVNA PLAČA'!B39)&gt;0,'OSNOVNA PLAČA'!B39,"")</f>
        <v>A30</v>
      </c>
      <c r="H39" s="460"/>
      <c r="I39" s="460">
        <f ca="1">IF(LEN('11'!B45)&gt;0,'11'!L45,"")</f>
        <v>0</v>
      </c>
      <c r="J39" s="461"/>
    </row>
    <row r="40" spans="6:10" ht="23.25" customHeight="1" x14ac:dyDescent="0.2">
      <c r="F40" s="245">
        <f>'OSNOVNA PLAČA'!A40</f>
        <v>31</v>
      </c>
      <c r="G40" s="460" t="str">
        <f>+IF(LEN('OSNOVNA PLAČA'!B40)&gt;0,'OSNOVNA PLAČA'!B40,"")</f>
        <v>A31</v>
      </c>
      <c r="H40" s="460"/>
      <c r="I40" s="460">
        <f ca="1">IF(LEN('11'!B46)&gt;0,'11'!L46,"")</f>
        <v>0</v>
      </c>
      <c r="J40" s="461"/>
    </row>
    <row r="41" spans="6:10" ht="23.25" customHeight="1" x14ac:dyDescent="0.2">
      <c r="F41" s="245">
        <f>'OSNOVNA PLAČA'!A41</f>
        <v>32</v>
      </c>
      <c r="G41" s="460" t="str">
        <f>+IF(LEN('OSNOVNA PLAČA'!B41)&gt;0,'OSNOVNA PLAČA'!B41,"")</f>
        <v>A32</v>
      </c>
      <c r="H41" s="460"/>
      <c r="I41" s="460">
        <f ca="1">IF(LEN('11'!B47)&gt;0,'11'!L47,"")</f>
        <v>0</v>
      </c>
      <c r="J41" s="461"/>
    </row>
    <row r="42" spans="6:10" ht="23.25" customHeight="1" x14ac:dyDescent="0.2">
      <c r="F42" s="245">
        <f>'OSNOVNA PLAČA'!A42</f>
        <v>33</v>
      </c>
      <c r="G42" s="460" t="str">
        <f>+IF(LEN('OSNOVNA PLAČA'!B42)&gt;0,'OSNOVNA PLAČA'!B42,"")</f>
        <v>A33</v>
      </c>
      <c r="H42" s="460"/>
      <c r="I42" s="460">
        <f ca="1">IF(LEN('11'!B48)&gt;0,'11'!L48,"")</f>
        <v>0</v>
      </c>
      <c r="J42" s="461"/>
    </row>
    <row r="43" spans="6:10" ht="23.25" customHeight="1" x14ac:dyDescent="0.2">
      <c r="F43" s="245">
        <f>'OSNOVNA PLAČA'!A43</f>
        <v>34</v>
      </c>
      <c r="G43" s="460" t="str">
        <f>+IF(LEN('OSNOVNA PLAČA'!B43)&gt;0,'OSNOVNA PLAČA'!B43,"")</f>
        <v>A34</v>
      </c>
      <c r="H43" s="460"/>
      <c r="I43" s="460">
        <f ca="1">IF(LEN('11'!B49)&gt;0,'11'!L49,"")</f>
        <v>0</v>
      </c>
      <c r="J43" s="461"/>
    </row>
    <row r="44" spans="6:10" ht="23.25" customHeight="1" x14ac:dyDescent="0.2">
      <c r="F44" s="245">
        <f>'OSNOVNA PLAČA'!A44</f>
        <v>35</v>
      </c>
      <c r="G44" s="460" t="str">
        <f>+IF(LEN('OSNOVNA PLAČA'!B44)&gt;0,'OSNOVNA PLAČA'!B44,"")</f>
        <v>A35</v>
      </c>
      <c r="H44" s="460"/>
      <c r="I44" s="460">
        <f ca="1">IF(LEN('11'!B50)&gt;0,'11'!L50,"")</f>
        <v>0</v>
      </c>
      <c r="J44" s="461"/>
    </row>
    <row r="45" spans="6:10" ht="23.25" customHeight="1" x14ac:dyDescent="0.2">
      <c r="F45" s="245">
        <f>'OSNOVNA PLAČA'!A45</f>
        <v>36</v>
      </c>
      <c r="G45" s="460" t="str">
        <f>+IF(LEN('OSNOVNA PLAČA'!B45)&gt;0,'OSNOVNA PLAČA'!B45,"")</f>
        <v>A36</v>
      </c>
      <c r="H45" s="460"/>
      <c r="I45" s="460">
        <f ca="1">IF(LEN('11'!B51)&gt;0,'11'!L51,"")</f>
        <v>0</v>
      </c>
      <c r="J45" s="461"/>
    </row>
    <row r="46" spans="6:10" ht="23.25" customHeight="1" x14ac:dyDescent="0.2">
      <c r="F46" s="245">
        <f>'OSNOVNA PLAČA'!A46</f>
        <v>37</v>
      </c>
      <c r="G46" s="460" t="str">
        <f>+IF(LEN('OSNOVNA PLAČA'!B46)&gt;0,'OSNOVNA PLAČA'!B46,"")</f>
        <v>A37</v>
      </c>
      <c r="H46" s="460"/>
      <c r="I46" s="460">
        <f ca="1">IF(LEN('11'!B52)&gt;0,'11'!L52,"")</f>
        <v>0</v>
      </c>
      <c r="J46" s="461"/>
    </row>
    <row r="47" spans="6:10" ht="23.25" customHeight="1" x14ac:dyDescent="0.2">
      <c r="F47" s="245">
        <f>'OSNOVNA PLAČA'!A47</f>
        <v>38</v>
      </c>
      <c r="G47" s="460" t="str">
        <f>+IF(LEN('OSNOVNA PLAČA'!B47)&gt;0,'OSNOVNA PLAČA'!B47,"")</f>
        <v>A38</v>
      </c>
      <c r="H47" s="460"/>
      <c r="I47" s="460">
        <f ca="1">IF(LEN('11'!B53)&gt;0,'11'!L53,"")</f>
        <v>0</v>
      </c>
      <c r="J47" s="461"/>
    </row>
    <row r="48" spans="6:10" ht="23.25" customHeight="1" x14ac:dyDescent="0.2">
      <c r="F48" s="245">
        <f>'OSNOVNA PLAČA'!A48</f>
        <v>39</v>
      </c>
      <c r="G48" s="460" t="str">
        <f>+IF(LEN('OSNOVNA PLAČA'!B48)&gt;0,'OSNOVNA PLAČA'!B48,"")</f>
        <v>A39</v>
      </c>
      <c r="H48" s="460"/>
      <c r="I48" s="460">
        <f ca="1">IF(LEN('11'!B54)&gt;0,'11'!L54,"")</f>
        <v>0</v>
      </c>
      <c r="J48" s="461"/>
    </row>
    <row r="49" spans="6:10" ht="23.25" customHeight="1" x14ac:dyDescent="0.2">
      <c r="F49" s="245">
        <f>'OSNOVNA PLAČA'!A49</f>
        <v>40</v>
      </c>
      <c r="G49" s="460" t="str">
        <f>+IF(LEN('OSNOVNA PLAČA'!B49)&gt;0,'OSNOVNA PLAČA'!B49,"")</f>
        <v>A40</v>
      </c>
      <c r="H49" s="460"/>
      <c r="I49" s="460">
        <f ca="1">IF(LEN('11'!B55)&gt;0,'11'!L55,"")</f>
        <v>0</v>
      </c>
      <c r="J49" s="461"/>
    </row>
    <row r="50" spans="6:10" ht="23.25" customHeight="1" x14ac:dyDescent="0.2">
      <c r="F50" s="245">
        <f>'OSNOVNA PLAČA'!A50</f>
        <v>41</v>
      </c>
      <c r="G50" s="460" t="str">
        <f>+IF(LEN('OSNOVNA PLAČA'!B50)&gt;0,'OSNOVNA PLAČA'!B50,"")</f>
        <v>A41</v>
      </c>
      <c r="H50" s="460"/>
      <c r="I50" s="460">
        <f ca="1">IF(LEN('11'!B56)&gt;0,'11'!L56,"")</f>
        <v>0</v>
      </c>
      <c r="J50" s="461"/>
    </row>
    <row r="51" spans="6:10" ht="23.25" customHeight="1" x14ac:dyDescent="0.2">
      <c r="F51" s="245">
        <f>'OSNOVNA PLAČA'!A51</f>
        <v>42</v>
      </c>
      <c r="G51" s="460" t="str">
        <f>+IF(LEN('OSNOVNA PLAČA'!B51)&gt;0,'OSNOVNA PLAČA'!B51,"")</f>
        <v>A42</v>
      </c>
      <c r="H51" s="460"/>
      <c r="I51" s="460">
        <f ca="1">IF(LEN('11'!B57)&gt;0,'11'!L57,"")</f>
        <v>0</v>
      </c>
      <c r="J51" s="461"/>
    </row>
    <row r="52" spans="6:10" ht="23.25" customHeight="1" x14ac:dyDescent="0.2">
      <c r="F52" s="245">
        <f>'OSNOVNA PLAČA'!A52</f>
        <v>43</v>
      </c>
      <c r="G52" s="460" t="str">
        <f>+IF(LEN('OSNOVNA PLAČA'!B52)&gt;0,'OSNOVNA PLAČA'!B52,"")</f>
        <v>A43</v>
      </c>
      <c r="H52" s="460"/>
      <c r="I52" s="460">
        <f ca="1">IF(LEN('11'!B58)&gt;0,'11'!L58,"")</f>
        <v>0</v>
      </c>
      <c r="J52" s="461"/>
    </row>
    <row r="53" spans="6:10" ht="23.25" customHeight="1" x14ac:dyDescent="0.2">
      <c r="F53" s="245">
        <f>'OSNOVNA PLAČA'!A53</f>
        <v>44</v>
      </c>
      <c r="G53" s="460" t="str">
        <f>+IF(LEN('OSNOVNA PLAČA'!B53)&gt;0,'OSNOVNA PLAČA'!B53,"")</f>
        <v>A44</v>
      </c>
      <c r="H53" s="460"/>
      <c r="I53" s="460">
        <f ca="1">IF(LEN('11'!B59)&gt;0,'11'!L59,"")</f>
        <v>0</v>
      </c>
      <c r="J53" s="461"/>
    </row>
    <row r="54" spans="6:10" ht="23.25" customHeight="1" x14ac:dyDescent="0.2">
      <c r="F54" s="245">
        <f>'OSNOVNA PLAČA'!A54</f>
        <v>45</v>
      </c>
      <c r="G54" s="460" t="str">
        <f>+IF(LEN('OSNOVNA PLAČA'!B54)&gt;0,'OSNOVNA PLAČA'!B54,"")</f>
        <v>A45</v>
      </c>
      <c r="H54" s="460"/>
      <c r="I54" s="460">
        <f ca="1">IF(LEN('11'!B60)&gt;0,'11'!L60,"")</f>
        <v>0</v>
      </c>
      <c r="J54" s="461"/>
    </row>
    <row r="55" spans="6:10" ht="23.25" customHeight="1" x14ac:dyDescent="0.2">
      <c r="F55" s="245">
        <f>'OSNOVNA PLAČA'!A55</f>
        <v>46</v>
      </c>
      <c r="G55" s="460" t="str">
        <f>+IF(LEN('OSNOVNA PLAČA'!B55)&gt;0,'OSNOVNA PLAČA'!B55,"")</f>
        <v>A46</v>
      </c>
      <c r="H55" s="460"/>
      <c r="I55" s="460">
        <f ca="1">IF(LEN('11'!B61)&gt;0,'11'!L61,"")</f>
        <v>0</v>
      </c>
      <c r="J55" s="461"/>
    </row>
    <row r="56" spans="6:10" ht="23.25" customHeight="1" x14ac:dyDescent="0.2">
      <c r="F56" s="245">
        <f>'OSNOVNA PLAČA'!A56</f>
        <v>47</v>
      </c>
      <c r="G56" s="460" t="str">
        <f>+IF(LEN('OSNOVNA PLAČA'!B56)&gt;0,'OSNOVNA PLAČA'!B56,"")</f>
        <v>A47</v>
      </c>
      <c r="H56" s="460"/>
      <c r="I56" s="460">
        <f ca="1">IF(LEN('11'!B62)&gt;0,'11'!L62,"")</f>
        <v>0</v>
      </c>
      <c r="J56" s="461"/>
    </row>
    <row r="57" spans="6:10" ht="23.25" customHeight="1" x14ac:dyDescent="0.2">
      <c r="F57" s="245">
        <f>'OSNOVNA PLAČA'!A57</f>
        <v>48</v>
      </c>
      <c r="G57" s="460" t="str">
        <f>+IF(LEN('OSNOVNA PLAČA'!B57)&gt;0,'OSNOVNA PLAČA'!B57,"")</f>
        <v>A48</v>
      </c>
      <c r="H57" s="460"/>
      <c r="I57" s="460">
        <f ca="1">IF(LEN('11'!B63)&gt;0,'11'!L63,"")</f>
        <v>0</v>
      </c>
      <c r="J57" s="461"/>
    </row>
    <row r="58" spans="6:10" ht="23.25" customHeight="1" x14ac:dyDescent="0.2">
      <c r="F58" s="245">
        <f>'OSNOVNA PLAČA'!A58</f>
        <v>49</v>
      </c>
      <c r="G58" s="460" t="str">
        <f>+IF(LEN('OSNOVNA PLAČA'!B58)&gt;0,'OSNOVNA PLAČA'!B58,"")</f>
        <v>A49</v>
      </c>
      <c r="H58" s="460"/>
      <c r="I58" s="460">
        <f ca="1">IF(LEN('11'!B64)&gt;0,'11'!L64,"")</f>
        <v>0</v>
      </c>
      <c r="J58" s="461"/>
    </row>
    <row r="59" spans="6:10" ht="23.25" customHeight="1" thickBot="1" x14ac:dyDescent="0.25">
      <c r="F59" s="277">
        <f>'OSNOVNA PLAČA'!A59</f>
        <v>50</v>
      </c>
      <c r="G59" s="462" t="str">
        <f>+IF(LEN('OSNOVNA PLAČA'!B59)&gt;0,'OSNOVNA PLAČA'!B59,"")</f>
        <v>A50</v>
      </c>
      <c r="H59" s="462"/>
      <c r="I59" s="462">
        <f ca="1">IF(LEN('11'!B65)&gt;0,'11'!L65,"")</f>
        <v>0</v>
      </c>
      <c r="J59" s="463"/>
    </row>
  </sheetData>
  <mergeCells count="102">
    <mergeCell ref="G57:H57"/>
    <mergeCell ref="I57:J57"/>
    <mergeCell ref="G58:H58"/>
    <mergeCell ref="I58:J58"/>
    <mergeCell ref="G59:H59"/>
    <mergeCell ref="I59:J59"/>
    <mergeCell ref="G54:H54"/>
    <mergeCell ref="I54:J54"/>
    <mergeCell ref="G55:H55"/>
    <mergeCell ref="I55:J55"/>
    <mergeCell ref="G56:H56"/>
    <mergeCell ref="I56:J56"/>
    <mergeCell ref="G53:H53"/>
    <mergeCell ref="I53:J53"/>
    <mergeCell ref="G48:H48"/>
    <mergeCell ref="I48:J48"/>
    <mergeCell ref="G49:H49"/>
    <mergeCell ref="I49:J49"/>
    <mergeCell ref="G50:H50"/>
    <mergeCell ref="I50:J50"/>
    <mergeCell ref="G44:H44"/>
    <mergeCell ref="I44:J44"/>
    <mergeCell ref="G45:H45"/>
    <mergeCell ref="I45:J45"/>
    <mergeCell ref="G46:H46"/>
    <mergeCell ref="I46:J46"/>
    <mergeCell ref="G47:H47"/>
    <mergeCell ref="I47:J47"/>
    <mergeCell ref="G51:H51"/>
    <mergeCell ref="I51:J51"/>
    <mergeCell ref="G52:H52"/>
    <mergeCell ref="I52:J52"/>
    <mergeCell ref="G40:H40"/>
    <mergeCell ref="I40:J40"/>
    <mergeCell ref="G41:H41"/>
    <mergeCell ref="I41:J41"/>
    <mergeCell ref="G36:H36"/>
    <mergeCell ref="I36:J36"/>
    <mergeCell ref="G37:H37"/>
    <mergeCell ref="I37:J37"/>
    <mergeCell ref="G38:H38"/>
    <mergeCell ref="I38:J38"/>
    <mergeCell ref="G27:H27"/>
    <mergeCell ref="I27:J27"/>
    <mergeCell ref="G28:H28"/>
    <mergeCell ref="I28:J28"/>
    <mergeCell ref="G29:H29"/>
    <mergeCell ref="I29:J29"/>
    <mergeCell ref="G42:H42"/>
    <mergeCell ref="I42:J42"/>
    <mergeCell ref="G43:H43"/>
    <mergeCell ref="I43:J43"/>
    <mergeCell ref="G33:H33"/>
    <mergeCell ref="I33:J33"/>
    <mergeCell ref="G34:H34"/>
    <mergeCell ref="I34:J34"/>
    <mergeCell ref="G35:H35"/>
    <mergeCell ref="I35:J35"/>
    <mergeCell ref="G30:H30"/>
    <mergeCell ref="I30:J30"/>
    <mergeCell ref="G31:H31"/>
    <mergeCell ref="I31:J31"/>
    <mergeCell ref="G32:H32"/>
    <mergeCell ref="I32:J32"/>
    <mergeCell ref="G39:H39"/>
    <mergeCell ref="I39:J39"/>
    <mergeCell ref="G26:H26"/>
    <mergeCell ref="I26:J26"/>
    <mergeCell ref="G21:H21"/>
    <mergeCell ref="I21:J21"/>
    <mergeCell ref="G22:H22"/>
    <mergeCell ref="I22:J22"/>
    <mergeCell ref="G23:H23"/>
    <mergeCell ref="I23:J23"/>
    <mergeCell ref="G18:H18"/>
    <mergeCell ref="I18:J18"/>
    <mergeCell ref="G19:H19"/>
    <mergeCell ref="I19:J19"/>
    <mergeCell ref="G20:H20"/>
    <mergeCell ref="I20:J20"/>
    <mergeCell ref="G9:H9"/>
    <mergeCell ref="I9:J9"/>
    <mergeCell ref="G10:H10"/>
    <mergeCell ref="I10:J10"/>
    <mergeCell ref="G11:H11"/>
    <mergeCell ref="I11:J11"/>
    <mergeCell ref="G24:H24"/>
    <mergeCell ref="I24:J24"/>
    <mergeCell ref="G25:H25"/>
    <mergeCell ref="I25:J25"/>
    <mergeCell ref="G15:H15"/>
    <mergeCell ref="I15:J15"/>
    <mergeCell ref="G16:H16"/>
    <mergeCell ref="I16:J16"/>
    <mergeCell ref="G17:H17"/>
    <mergeCell ref="I17:J17"/>
    <mergeCell ref="G12:H12"/>
    <mergeCell ref="I12:J12"/>
    <mergeCell ref="G13:H13"/>
    <mergeCell ref="I13:J13"/>
    <mergeCell ref="G14:H14"/>
    <mergeCell ref="I14:J14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5F3AD-81AF-44E2-AAB1-5527109C59B2}">
  <dimension ref="E1:J59"/>
  <sheetViews>
    <sheetView zoomScale="80" zoomScaleNormal="80" workbookViewId="0"/>
  </sheetViews>
  <sheetFormatPr defaultRowHeight="12.75" x14ac:dyDescent="0.2"/>
  <cols>
    <col min="1" max="4" width="3.140625" customWidth="1"/>
    <col min="5" max="5" width="9.140625" hidden="1" customWidth="1"/>
    <col min="6" max="6" width="18" customWidth="1"/>
    <col min="8" max="8" width="41.140625" customWidth="1"/>
    <col min="9" max="9" width="25.5703125" customWidth="1"/>
    <col min="10" max="10" width="39.140625" customWidth="1"/>
  </cols>
  <sheetData>
    <row r="1" spans="6:10" ht="9.75" customHeight="1" x14ac:dyDescent="0.2"/>
    <row r="2" spans="6:10" ht="9.75" customHeight="1" x14ac:dyDescent="0.2"/>
    <row r="3" spans="6:10" ht="9.75" customHeight="1" x14ac:dyDescent="0.2"/>
    <row r="4" spans="6:10" ht="9.75" customHeight="1" x14ac:dyDescent="0.2"/>
    <row r="5" spans="6:10" ht="9.75" customHeight="1" x14ac:dyDescent="0.2"/>
    <row r="6" spans="6:10" ht="23.25" customHeight="1" x14ac:dyDescent="0.2">
      <c r="G6" s="234" t="s">
        <v>197</v>
      </c>
    </row>
    <row r="8" spans="6:10" ht="23.25" customHeight="1" thickBot="1" x14ac:dyDescent="0.25">
      <c r="G8" s="234" t="str">
        <f>"OBDOBJE: december " &amp; 'OSNOVNA PLAČA'!D5</f>
        <v>OBDOBJE: december 2024</v>
      </c>
    </row>
    <row r="9" spans="6:10" ht="23.25" customHeight="1" thickBot="1" x14ac:dyDescent="0.25">
      <c r="F9" s="279" t="s">
        <v>213</v>
      </c>
      <c r="G9" s="456" t="s">
        <v>2</v>
      </c>
      <c r="H9" s="456"/>
      <c r="I9" s="456" t="s">
        <v>198</v>
      </c>
      <c r="J9" s="457"/>
    </row>
    <row r="10" spans="6:10" ht="23.25" customHeight="1" x14ac:dyDescent="0.2">
      <c r="F10" s="278">
        <f>'OSNOVNA PLAČA'!A10</f>
        <v>1</v>
      </c>
      <c r="G10" s="458" t="str">
        <f>+IF(LEN('OSNOVNA PLAČA'!B10)&gt;0,'OSNOVNA PLAČA'!B10,"")</f>
        <v>A1</v>
      </c>
      <c r="H10" s="458"/>
      <c r="I10" s="458">
        <f ca="1">IF(LEN('12'!B16)&gt;0,'12'!L16,"")</f>
        <v>1</v>
      </c>
      <c r="J10" s="459"/>
    </row>
    <row r="11" spans="6:10" ht="23.25" customHeight="1" x14ac:dyDescent="0.2">
      <c r="F11" s="245">
        <f>'OSNOVNA PLAČA'!A11</f>
        <v>2</v>
      </c>
      <c r="G11" s="460" t="str">
        <f>+IF(LEN('OSNOVNA PLAČA'!B11)&gt;0,'OSNOVNA PLAČA'!B11,"")</f>
        <v>A2</v>
      </c>
      <c r="H11" s="460"/>
      <c r="I11" s="460">
        <f ca="1">IF(LEN('12'!B17)&gt;0,'12'!L17,"")</f>
        <v>2</v>
      </c>
      <c r="J11" s="461"/>
    </row>
    <row r="12" spans="6:10" ht="23.25" customHeight="1" x14ac:dyDescent="0.2">
      <c r="F12" s="245">
        <f>'OSNOVNA PLAČA'!A12</f>
        <v>3</v>
      </c>
      <c r="G12" s="460" t="str">
        <f>+IF(LEN('OSNOVNA PLAČA'!B12)&gt;0,'OSNOVNA PLAČA'!B12,"")</f>
        <v>A3</v>
      </c>
      <c r="H12" s="460"/>
      <c r="I12" s="460">
        <f ca="1">IF(LEN('12'!B18)&gt;0,'12'!L18,"")</f>
        <v>0</v>
      </c>
      <c r="J12" s="461"/>
    </row>
    <row r="13" spans="6:10" ht="23.25" customHeight="1" x14ac:dyDescent="0.2">
      <c r="F13" s="245">
        <f>'OSNOVNA PLAČA'!A13</f>
        <v>4</v>
      </c>
      <c r="G13" s="460" t="str">
        <f>+IF(LEN('OSNOVNA PLAČA'!B13)&gt;0,'OSNOVNA PLAČA'!B13,"")</f>
        <v>A4</v>
      </c>
      <c r="H13" s="460"/>
      <c r="I13" s="460">
        <f ca="1">IF(LEN('12'!B19)&gt;0,'12'!L19,"")</f>
        <v>0</v>
      </c>
      <c r="J13" s="461"/>
    </row>
    <row r="14" spans="6:10" ht="23.25" customHeight="1" x14ac:dyDescent="0.2">
      <c r="F14" s="245">
        <f>'OSNOVNA PLAČA'!A14</f>
        <v>5</v>
      </c>
      <c r="G14" s="460" t="str">
        <f>+IF(LEN('OSNOVNA PLAČA'!B14)&gt;0,'OSNOVNA PLAČA'!B14,"")</f>
        <v>A5</v>
      </c>
      <c r="H14" s="460"/>
      <c r="I14" s="460">
        <f ca="1">IF(LEN('12'!B20)&gt;0,'12'!L20,"")</f>
        <v>0</v>
      </c>
      <c r="J14" s="461"/>
    </row>
    <row r="15" spans="6:10" ht="23.25" customHeight="1" x14ac:dyDescent="0.2">
      <c r="F15" s="245">
        <f>'OSNOVNA PLAČA'!A15</f>
        <v>6</v>
      </c>
      <c r="G15" s="460" t="str">
        <f>+IF(LEN('OSNOVNA PLAČA'!B15)&gt;0,'OSNOVNA PLAČA'!B15,"")</f>
        <v>A6</v>
      </c>
      <c r="H15" s="460"/>
      <c r="I15" s="460">
        <f ca="1">IF(LEN('12'!B21)&gt;0,'12'!L21,"")</f>
        <v>0</v>
      </c>
      <c r="J15" s="461"/>
    </row>
    <row r="16" spans="6:10" ht="23.25" customHeight="1" x14ac:dyDescent="0.2">
      <c r="F16" s="245">
        <f>'OSNOVNA PLAČA'!A16</f>
        <v>7</v>
      </c>
      <c r="G16" s="460" t="str">
        <f>+IF(LEN('OSNOVNA PLAČA'!B16)&gt;0,'OSNOVNA PLAČA'!B16,"")</f>
        <v>A7</v>
      </c>
      <c r="H16" s="460"/>
      <c r="I16" s="460">
        <f ca="1">IF(LEN('12'!B22)&gt;0,'12'!L22,"")</f>
        <v>0</v>
      </c>
      <c r="J16" s="461"/>
    </row>
    <row r="17" spans="6:10" ht="23.25" customHeight="1" x14ac:dyDescent="0.2">
      <c r="F17" s="245">
        <f>'OSNOVNA PLAČA'!A17</f>
        <v>8</v>
      </c>
      <c r="G17" s="460" t="str">
        <f>+IF(LEN('OSNOVNA PLAČA'!B17)&gt;0,'OSNOVNA PLAČA'!B17,"")</f>
        <v>A8</v>
      </c>
      <c r="H17" s="460"/>
      <c r="I17" s="460">
        <f ca="1">IF(LEN('12'!B23)&gt;0,'12'!L23,"")</f>
        <v>0</v>
      </c>
      <c r="J17" s="461"/>
    </row>
    <row r="18" spans="6:10" ht="23.25" customHeight="1" x14ac:dyDescent="0.2">
      <c r="F18" s="245">
        <f>'OSNOVNA PLAČA'!A18</f>
        <v>9</v>
      </c>
      <c r="G18" s="460" t="str">
        <f>+IF(LEN('OSNOVNA PLAČA'!B18)&gt;0,'OSNOVNA PLAČA'!B18,"")</f>
        <v>A9</v>
      </c>
      <c r="H18" s="460"/>
      <c r="I18" s="460">
        <f ca="1">IF(LEN('12'!B24)&gt;0,'12'!L24,"")</f>
        <v>0</v>
      </c>
      <c r="J18" s="461"/>
    </row>
    <row r="19" spans="6:10" ht="23.25" customHeight="1" x14ac:dyDescent="0.2">
      <c r="F19" s="245">
        <f>'OSNOVNA PLAČA'!A19</f>
        <v>10</v>
      </c>
      <c r="G19" s="460" t="str">
        <f>+IF(LEN('OSNOVNA PLAČA'!B19)&gt;0,'OSNOVNA PLAČA'!B19,"")</f>
        <v>A10</v>
      </c>
      <c r="H19" s="460"/>
      <c r="I19" s="460">
        <f ca="1">IF(LEN('12'!B25)&gt;0,'12'!L25,"")</f>
        <v>0</v>
      </c>
      <c r="J19" s="461"/>
    </row>
    <row r="20" spans="6:10" ht="23.25" customHeight="1" x14ac:dyDescent="0.2">
      <c r="F20" s="245">
        <f>'OSNOVNA PLAČA'!A20</f>
        <v>11</v>
      </c>
      <c r="G20" s="460" t="str">
        <f>+IF(LEN('OSNOVNA PLAČA'!B20)&gt;0,'OSNOVNA PLAČA'!B20,"")</f>
        <v>A11</v>
      </c>
      <c r="H20" s="460"/>
      <c r="I20" s="460">
        <f ca="1">IF(LEN('12'!B26)&gt;0,'12'!L26,"")</f>
        <v>0</v>
      </c>
      <c r="J20" s="461"/>
    </row>
    <row r="21" spans="6:10" ht="23.25" customHeight="1" x14ac:dyDescent="0.2">
      <c r="F21" s="245">
        <f>'OSNOVNA PLAČA'!A21</f>
        <v>12</v>
      </c>
      <c r="G21" s="460" t="str">
        <f>+IF(LEN('OSNOVNA PLAČA'!B21)&gt;0,'OSNOVNA PLAČA'!B21,"")</f>
        <v>A12</v>
      </c>
      <c r="H21" s="460"/>
      <c r="I21" s="460">
        <f ca="1">IF(LEN('12'!B27)&gt;0,'12'!L27,"")</f>
        <v>0</v>
      </c>
      <c r="J21" s="461"/>
    </row>
    <row r="22" spans="6:10" ht="23.25" customHeight="1" x14ac:dyDescent="0.2">
      <c r="F22" s="245">
        <f>'OSNOVNA PLAČA'!A22</f>
        <v>13</v>
      </c>
      <c r="G22" s="460" t="str">
        <f>+IF(LEN('OSNOVNA PLAČA'!B22)&gt;0,'OSNOVNA PLAČA'!B22,"")</f>
        <v>A13</v>
      </c>
      <c r="H22" s="460"/>
      <c r="I22" s="460">
        <f ca="1">IF(LEN('12'!B28)&gt;0,'12'!L28,"")</f>
        <v>0</v>
      </c>
      <c r="J22" s="461"/>
    </row>
    <row r="23" spans="6:10" ht="23.25" customHeight="1" x14ac:dyDescent="0.2">
      <c r="F23" s="245">
        <f>'OSNOVNA PLAČA'!A23</f>
        <v>14</v>
      </c>
      <c r="G23" s="460" t="str">
        <f>+IF(LEN('OSNOVNA PLAČA'!B23)&gt;0,'OSNOVNA PLAČA'!B23,"")</f>
        <v>A14</v>
      </c>
      <c r="H23" s="460"/>
      <c r="I23" s="460">
        <f ca="1">IF(LEN('12'!B29)&gt;0,'12'!L29,"")</f>
        <v>0</v>
      </c>
      <c r="J23" s="461"/>
    </row>
    <row r="24" spans="6:10" ht="23.25" customHeight="1" x14ac:dyDescent="0.2">
      <c r="F24" s="245">
        <f>'OSNOVNA PLAČA'!A24</f>
        <v>15</v>
      </c>
      <c r="G24" s="460" t="str">
        <f>+IF(LEN('OSNOVNA PLAČA'!B24)&gt;0,'OSNOVNA PLAČA'!B24,"")</f>
        <v>A15</v>
      </c>
      <c r="H24" s="460"/>
      <c r="I24" s="460">
        <f ca="1">IF(LEN('12'!B30)&gt;0,'12'!L30,"")</f>
        <v>0</v>
      </c>
      <c r="J24" s="461"/>
    </row>
    <row r="25" spans="6:10" ht="23.25" customHeight="1" x14ac:dyDescent="0.2">
      <c r="F25" s="245">
        <f>'OSNOVNA PLAČA'!A25</f>
        <v>16</v>
      </c>
      <c r="G25" s="460" t="str">
        <f>+IF(LEN('OSNOVNA PLAČA'!B25)&gt;0,'OSNOVNA PLAČA'!B25,"")</f>
        <v>A16</v>
      </c>
      <c r="H25" s="460"/>
      <c r="I25" s="460">
        <f ca="1">IF(LEN('12'!B31)&gt;0,'12'!L31,"")</f>
        <v>0</v>
      </c>
      <c r="J25" s="461"/>
    </row>
    <row r="26" spans="6:10" ht="23.25" customHeight="1" x14ac:dyDescent="0.2">
      <c r="F26" s="245">
        <f>'OSNOVNA PLAČA'!A26</f>
        <v>17</v>
      </c>
      <c r="G26" s="460" t="str">
        <f>+IF(LEN('OSNOVNA PLAČA'!B26)&gt;0,'OSNOVNA PLAČA'!B26,"")</f>
        <v>A17</v>
      </c>
      <c r="H26" s="460"/>
      <c r="I26" s="460">
        <f ca="1">IF(LEN('12'!B32)&gt;0,'12'!L32,"")</f>
        <v>0</v>
      </c>
      <c r="J26" s="461"/>
    </row>
    <row r="27" spans="6:10" ht="23.25" customHeight="1" x14ac:dyDescent="0.2">
      <c r="F27" s="245">
        <f>'OSNOVNA PLAČA'!A27</f>
        <v>18</v>
      </c>
      <c r="G27" s="460" t="str">
        <f>+IF(LEN('OSNOVNA PLAČA'!B27)&gt;0,'OSNOVNA PLAČA'!B27,"")</f>
        <v>A18</v>
      </c>
      <c r="H27" s="460"/>
      <c r="I27" s="460">
        <f ca="1">IF(LEN('12'!B33)&gt;0,'12'!L33,"")</f>
        <v>0</v>
      </c>
      <c r="J27" s="461"/>
    </row>
    <row r="28" spans="6:10" ht="23.25" customHeight="1" x14ac:dyDescent="0.2">
      <c r="F28" s="245">
        <f>'OSNOVNA PLAČA'!A28</f>
        <v>19</v>
      </c>
      <c r="G28" s="460" t="str">
        <f>+IF(LEN('OSNOVNA PLAČA'!B28)&gt;0,'OSNOVNA PLAČA'!B28,"")</f>
        <v>A19</v>
      </c>
      <c r="H28" s="460"/>
      <c r="I28" s="460">
        <f ca="1">IF(LEN('12'!B34)&gt;0,'12'!L34,"")</f>
        <v>0</v>
      </c>
      <c r="J28" s="461"/>
    </row>
    <row r="29" spans="6:10" ht="23.25" customHeight="1" x14ac:dyDescent="0.2">
      <c r="F29" s="245">
        <f>'OSNOVNA PLAČA'!A29</f>
        <v>20</v>
      </c>
      <c r="G29" s="460" t="str">
        <f>+IF(LEN('OSNOVNA PLAČA'!B29)&gt;0,'OSNOVNA PLAČA'!B29,"")</f>
        <v>A20</v>
      </c>
      <c r="H29" s="460"/>
      <c r="I29" s="460">
        <f ca="1">IF(LEN('12'!B35)&gt;0,'12'!L35,"")</f>
        <v>0</v>
      </c>
      <c r="J29" s="461"/>
    </row>
    <row r="30" spans="6:10" ht="23.25" customHeight="1" x14ac:dyDescent="0.2">
      <c r="F30" s="245">
        <f>'OSNOVNA PLAČA'!A30</f>
        <v>21</v>
      </c>
      <c r="G30" s="460" t="str">
        <f>+IF(LEN('OSNOVNA PLAČA'!B30)&gt;0,'OSNOVNA PLAČA'!B30,"")</f>
        <v>A21</v>
      </c>
      <c r="H30" s="460"/>
      <c r="I30" s="460">
        <f ca="1">IF(LEN('12'!B36)&gt;0,'12'!L36,"")</f>
        <v>0</v>
      </c>
      <c r="J30" s="461"/>
    </row>
    <row r="31" spans="6:10" ht="23.25" customHeight="1" x14ac:dyDescent="0.2">
      <c r="F31" s="245">
        <f>'OSNOVNA PLAČA'!A31</f>
        <v>22</v>
      </c>
      <c r="G31" s="460" t="str">
        <f>+IF(LEN('OSNOVNA PLAČA'!B31)&gt;0,'OSNOVNA PLAČA'!B31,"")</f>
        <v>A22</v>
      </c>
      <c r="H31" s="460"/>
      <c r="I31" s="460">
        <f ca="1">IF(LEN('12'!B37)&gt;0,'12'!L37,"")</f>
        <v>0</v>
      </c>
      <c r="J31" s="461"/>
    </row>
    <row r="32" spans="6:10" ht="23.25" customHeight="1" x14ac:dyDescent="0.2">
      <c r="F32" s="245">
        <f>'OSNOVNA PLAČA'!A32</f>
        <v>23</v>
      </c>
      <c r="G32" s="460" t="str">
        <f>+IF(LEN('OSNOVNA PLAČA'!B32)&gt;0,'OSNOVNA PLAČA'!B32,"")</f>
        <v>A23</v>
      </c>
      <c r="H32" s="460"/>
      <c r="I32" s="460">
        <f ca="1">IF(LEN('12'!B38)&gt;0,'12'!L38,"")</f>
        <v>0</v>
      </c>
      <c r="J32" s="461"/>
    </row>
    <row r="33" spans="6:10" ht="23.25" customHeight="1" x14ac:dyDescent="0.2">
      <c r="F33" s="245">
        <f>'OSNOVNA PLAČA'!A33</f>
        <v>24</v>
      </c>
      <c r="G33" s="460" t="str">
        <f>+IF(LEN('OSNOVNA PLAČA'!B33)&gt;0,'OSNOVNA PLAČA'!B33,"")</f>
        <v>A24</v>
      </c>
      <c r="H33" s="460"/>
      <c r="I33" s="460">
        <f ca="1">IF(LEN('12'!B39)&gt;0,'12'!L39,"")</f>
        <v>0</v>
      </c>
      <c r="J33" s="461"/>
    </row>
    <row r="34" spans="6:10" ht="23.25" customHeight="1" x14ac:dyDescent="0.2">
      <c r="F34" s="245">
        <f>'OSNOVNA PLAČA'!A34</f>
        <v>25</v>
      </c>
      <c r="G34" s="460" t="str">
        <f>+IF(LEN('OSNOVNA PLAČA'!B34)&gt;0,'OSNOVNA PLAČA'!B34,"")</f>
        <v>A25</v>
      </c>
      <c r="H34" s="460"/>
      <c r="I34" s="460">
        <f ca="1">IF(LEN('12'!B40)&gt;0,'12'!L40,"")</f>
        <v>0</v>
      </c>
      <c r="J34" s="461"/>
    </row>
    <row r="35" spans="6:10" ht="23.25" customHeight="1" x14ac:dyDescent="0.2">
      <c r="F35" s="245">
        <f>'OSNOVNA PLAČA'!A35</f>
        <v>26</v>
      </c>
      <c r="G35" s="460" t="str">
        <f>+IF(LEN('OSNOVNA PLAČA'!B35)&gt;0,'OSNOVNA PLAČA'!B35,"")</f>
        <v>A26</v>
      </c>
      <c r="H35" s="460"/>
      <c r="I35" s="460">
        <f ca="1">IF(LEN('12'!B41)&gt;0,'12'!L41,"")</f>
        <v>0</v>
      </c>
      <c r="J35" s="461"/>
    </row>
    <row r="36" spans="6:10" ht="23.25" customHeight="1" x14ac:dyDescent="0.2">
      <c r="F36" s="245">
        <f>'OSNOVNA PLAČA'!A36</f>
        <v>27</v>
      </c>
      <c r="G36" s="460" t="str">
        <f>+IF(LEN('OSNOVNA PLAČA'!B36)&gt;0,'OSNOVNA PLAČA'!B36,"")</f>
        <v>A27</v>
      </c>
      <c r="H36" s="460"/>
      <c r="I36" s="460">
        <f ca="1">IF(LEN('12'!B42)&gt;0,'12'!L42,"")</f>
        <v>0</v>
      </c>
      <c r="J36" s="461"/>
    </row>
    <row r="37" spans="6:10" ht="23.25" customHeight="1" x14ac:dyDescent="0.2">
      <c r="F37" s="245">
        <f>'OSNOVNA PLAČA'!A37</f>
        <v>28</v>
      </c>
      <c r="G37" s="460" t="str">
        <f>+IF(LEN('OSNOVNA PLAČA'!B37)&gt;0,'OSNOVNA PLAČA'!B37,"")</f>
        <v>A28</v>
      </c>
      <c r="H37" s="460"/>
      <c r="I37" s="460">
        <f ca="1">IF(LEN('12'!B43)&gt;0,'12'!L43,"")</f>
        <v>0</v>
      </c>
      <c r="J37" s="461"/>
    </row>
    <row r="38" spans="6:10" ht="23.25" customHeight="1" x14ac:dyDescent="0.2">
      <c r="F38" s="245">
        <f>'OSNOVNA PLAČA'!A38</f>
        <v>29</v>
      </c>
      <c r="G38" s="460" t="str">
        <f>+IF(LEN('OSNOVNA PLAČA'!B38)&gt;0,'OSNOVNA PLAČA'!B38,"")</f>
        <v>A29</v>
      </c>
      <c r="H38" s="460"/>
      <c r="I38" s="460">
        <f ca="1">IF(LEN('12'!B44)&gt;0,'12'!L44,"")</f>
        <v>0</v>
      </c>
      <c r="J38" s="461"/>
    </row>
    <row r="39" spans="6:10" ht="23.25" customHeight="1" x14ac:dyDescent="0.2">
      <c r="F39" s="245">
        <f>'OSNOVNA PLAČA'!A39</f>
        <v>30</v>
      </c>
      <c r="G39" s="460" t="str">
        <f>+IF(LEN('OSNOVNA PLAČA'!B39)&gt;0,'OSNOVNA PLAČA'!B39,"")</f>
        <v>A30</v>
      </c>
      <c r="H39" s="460"/>
      <c r="I39" s="460">
        <f ca="1">IF(LEN('12'!B45)&gt;0,'12'!L45,"")</f>
        <v>0</v>
      </c>
      <c r="J39" s="461"/>
    </row>
    <row r="40" spans="6:10" ht="23.25" customHeight="1" x14ac:dyDescent="0.2">
      <c r="F40" s="245">
        <f>'OSNOVNA PLAČA'!A40</f>
        <v>31</v>
      </c>
      <c r="G40" s="460" t="str">
        <f>+IF(LEN('OSNOVNA PLAČA'!B40)&gt;0,'OSNOVNA PLAČA'!B40,"")</f>
        <v>A31</v>
      </c>
      <c r="H40" s="460"/>
      <c r="I40" s="460">
        <f ca="1">IF(LEN('12'!B46)&gt;0,'12'!L46,"")</f>
        <v>0</v>
      </c>
      <c r="J40" s="461"/>
    </row>
    <row r="41" spans="6:10" ht="23.25" customHeight="1" x14ac:dyDescent="0.2">
      <c r="F41" s="245">
        <f>'OSNOVNA PLAČA'!A41</f>
        <v>32</v>
      </c>
      <c r="G41" s="460" t="str">
        <f>+IF(LEN('OSNOVNA PLAČA'!B41)&gt;0,'OSNOVNA PLAČA'!B41,"")</f>
        <v>A32</v>
      </c>
      <c r="H41" s="460"/>
      <c r="I41" s="460">
        <f ca="1">IF(LEN('12'!B47)&gt;0,'12'!L47,"")</f>
        <v>0</v>
      </c>
      <c r="J41" s="461"/>
    </row>
    <row r="42" spans="6:10" ht="23.25" customHeight="1" x14ac:dyDescent="0.2">
      <c r="F42" s="245">
        <f>'OSNOVNA PLAČA'!A42</f>
        <v>33</v>
      </c>
      <c r="G42" s="460" t="str">
        <f>+IF(LEN('OSNOVNA PLAČA'!B42)&gt;0,'OSNOVNA PLAČA'!B42,"")</f>
        <v>A33</v>
      </c>
      <c r="H42" s="460"/>
      <c r="I42" s="460">
        <f ca="1">IF(LEN('12'!B48)&gt;0,'12'!L48,"")</f>
        <v>0</v>
      </c>
      <c r="J42" s="461"/>
    </row>
    <row r="43" spans="6:10" ht="23.25" customHeight="1" x14ac:dyDescent="0.2">
      <c r="F43" s="245">
        <f>'OSNOVNA PLAČA'!A43</f>
        <v>34</v>
      </c>
      <c r="G43" s="460" t="str">
        <f>+IF(LEN('OSNOVNA PLAČA'!B43)&gt;0,'OSNOVNA PLAČA'!B43,"")</f>
        <v>A34</v>
      </c>
      <c r="H43" s="460"/>
      <c r="I43" s="460">
        <f ca="1">IF(LEN('12'!B49)&gt;0,'12'!L49,"")</f>
        <v>0</v>
      </c>
      <c r="J43" s="461"/>
    </row>
    <row r="44" spans="6:10" ht="23.25" customHeight="1" x14ac:dyDescent="0.2">
      <c r="F44" s="245">
        <f>'OSNOVNA PLAČA'!A44</f>
        <v>35</v>
      </c>
      <c r="G44" s="460" t="str">
        <f>+IF(LEN('OSNOVNA PLAČA'!B44)&gt;0,'OSNOVNA PLAČA'!B44,"")</f>
        <v>A35</v>
      </c>
      <c r="H44" s="460"/>
      <c r="I44" s="460">
        <f ca="1">IF(LEN('12'!B50)&gt;0,'12'!L50,"")</f>
        <v>0</v>
      </c>
      <c r="J44" s="461"/>
    </row>
    <row r="45" spans="6:10" ht="23.25" customHeight="1" x14ac:dyDescent="0.2">
      <c r="F45" s="245">
        <f>'OSNOVNA PLAČA'!A45</f>
        <v>36</v>
      </c>
      <c r="G45" s="460" t="str">
        <f>+IF(LEN('OSNOVNA PLAČA'!B45)&gt;0,'OSNOVNA PLAČA'!B45,"")</f>
        <v>A36</v>
      </c>
      <c r="H45" s="460"/>
      <c r="I45" s="460">
        <f ca="1">IF(LEN('12'!B51)&gt;0,'12'!L51,"")</f>
        <v>0</v>
      </c>
      <c r="J45" s="461"/>
    </row>
    <row r="46" spans="6:10" ht="23.25" customHeight="1" x14ac:dyDescent="0.2">
      <c r="F46" s="245">
        <f>'OSNOVNA PLAČA'!A46</f>
        <v>37</v>
      </c>
      <c r="G46" s="460" t="str">
        <f>+IF(LEN('OSNOVNA PLAČA'!B46)&gt;0,'OSNOVNA PLAČA'!B46,"")</f>
        <v>A37</v>
      </c>
      <c r="H46" s="460"/>
      <c r="I46" s="460">
        <f ca="1">IF(LEN('12'!B52)&gt;0,'12'!L52,"")</f>
        <v>0</v>
      </c>
      <c r="J46" s="461"/>
    </row>
    <row r="47" spans="6:10" ht="23.25" customHeight="1" x14ac:dyDescent="0.2">
      <c r="F47" s="245">
        <f>'OSNOVNA PLAČA'!A47</f>
        <v>38</v>
      </c>
      <c r="G47" s="460" t="str">
        <f>+IF(LEN('OSNOVNA PLAČA'!B47)&gt;0,'OSNOVNA PLAČA'!B47,"")</f>
        <v>A38</v>
      </c>
      <c r="H47" s="460"/>
      <c r="I47" s="460">
        <f ca="1">IF(LEN('12'!B53)&gt;0,'12'!L53,"")</f>
        <v>0</v>
      </c>
      <c r="J47" s="461"/>
    </row>
    <row r="48" spans="6:10" ht="23.25" customHeight="1" x14ac:dyDescent="0.2">
      <c r="F48" s="245">
        <f>'OSNOVNA PLAČA'!A48</f>
        <v>39</v>
      </c>
      <c r="G48" s="460" t="str">
        <f>+IF(LEN('OSNOVNA PLAČA'!B48)&gt;0,'OSNOVNA PLAČA'!B48,"")</f>
        <v>A39</v>
      </c>
      <c r="H48" s="460"/>
      <c r="I48" s="460">
        <f ca="1">IF(LEN('12'!B54)&gt;0,'12'!L54,"")</f>
        <v>0</v>
      </c>
      <c r="J48" s="461"/>
    </row>
    <row r="49" spans="6:10" ht="23.25" customHeight="1" x14ac:dyDescent="0.2">
      <c r="F49" s="245">
        <f>'OSNOVNA PLAČA'!A49</f>
        <v>40</v>
      </c>
      <c r="G49" s="460" t="str">
        <f>+IF(LEN('OSNOVNA PLAČA'!B49)&gt;0,'OSNOVNA PLAČA'!B49,"")</f>
        <v>A40</v>
      </c>
      <c r="H49" s="460"/>
      <c r="I49" s="460">
        <f ca="1">IF(LEN('12'!B55)&gt;0,'12'!L55,"")</f>
        <v>0</v>
      </c>
      <c r="J49" s="461"/>
    </row>
    <row r="50" spans="6:10" ht="23.25" customHeight="1" x14ac:dyDescent="0.2">
      <c r="F50" s="245">
        <f>'OSNOVNA PLAČA'!A50</f>
        <v>41</v>
      </c>
      <c r="G50" s="460" t="str">
        <f>+IF(LEN('OSNOVNA PLAČA'!B50)&gt;0,'OSNOVNA PLAČA'!B50,"")</f>
        <v>A41</v>
      </c>
      <c r="H50" s="460"/>
      <c r="I50" s="460">
        <f ca="1">IF(LEN('12'!B56)&gt;0,'12'!L56,"")</f>
        <v>0</v>
      </c>
      <c r="J50" s="461"/>
    </row>
    <row r="51" spans="6:10" ht="23.25" customHeight="1" x14ac:dyDescent="0.2">
      <c r="F51" s="245">
        <f>'OSNOVNA PLAČA'!A51</f>
        <v>42</v>
      </c>
      <c r="G51" s="460" t="str">
        <f>+IF(LEN('OSNOVNA PLAČA'!B51)&gt;0,'OSNOVNA PLAČA'!B51,"")</f>
        <v>A42</v>
      </c>
      <c r="H51" s="460"/>
      <c r="I51" s="460">
        <f ca="1">IF(LEN('12'!B57)&gt;0,'12'!L57,"")</f>
        <v>0</v>
      </c>
      <c r="J51" s="461"/>
    </row>
    <row r="52" spans="6:10" ht="23.25" customHeight="1" x14ac:dyDescent="0.2">
      <c r="F52" s="245">
        <f>'OSNOVNA PLAČA'!A52</f>
        <v>43</v>
      </c>
      <c r="G52" s="460" t="str">
        <f>+IF(LEN('OSNOVNA PLAČA'!B52)&gt;0,'OSNOVNA PLAČA'!B52,"")</f>
        <v>A43</v>
      </c>
      <c r="H52" s="460"/>
      <c r="I52" s="460">
        <f ca="1">IF(LEN('12'!B58)&gt;0,'12'!L58,"")</f>
        <v>0</v>
      </c>
      <c r="J52" s="461"/>
    </row>
    <row r="53" spans="6:10" ht="23.25" customHeight="1" x14ac:dyDescent="0.2">
      <c r="F53" s="245">
        <f>'OSNOVNA PLAČA'!A53</f>
        <v>44</v>
      </c>
      <c r="G53" s="460" t="str">
        <f>+IF(LEN('OSNOVNA PLAČA'!B53)&gt;0,'OSNOVNA PLAČA'!B53,"")</f>
        <v>A44</v>
      </c>
      <c r="H53" s="460"/>
      <c r="I53" s="460">
        <f ca="1">IF(LEN('12'!B59)&gt;0,'12'!L59,"")</f>
        <v>0</v>
      </c>
      <c r="J53" s="461"/>
    </row>
    <row r="54" spans="6:10" ht="23.25" customHeight="1" x14ac:dyDescent="0.2">
      <c r="F54" s="245">
        <f>'OSNOVNA PLAČA'!A54</f>
        <v>45</v>
      </c>
      <c r="G54" s="460" t="str">
        <f>+IF(LEN('OSNOVNA PLAČA'!B54)&gt;0,'OSNOVNA PLAČA'!B54,"")</f>
        <v>A45</v>
      </c>
      <c r="H54" s="460"/>
      <c r="I54" s="460">
        <f ca="1">IF(LEN('12'!B60)&gt;0,'12'!L60,"")</f>
        <v>0</v>
      </c>
      <c r="J54" s="461"/>
    </row>
    <row r="55" spans="6:10" ht="23.25" customHeight="1" x14ac:dyDescent="0.2">
      <c r="F55" s="245">
        <f>'OSNOVNA PLAČA'!A55</f>
        <v>46</v>
      </c>
      <c r="G55" s="460" t="str">
        <f>+IF(LEN('OSNOVNA PLAČA'!B55)&gt;0,'OSNOVNA PLAČA'!B55,"")</f>
        <v>A46</v>
      </c>
      <c r="H55" s="460"/>
      <c r="I55" s="460">
        <f ca="1">IF(LEN('12'!B61)&gt;0,'12'!L61,"")</f>
        <v>0</v>
      </c>
      <c r="J55" s="461"/>
    </row>
    <row r="56" spans="6:10" ht="23.25" customHeight="1" x14ac:dyDescent="0.2">
      <c r="F56" s="245">
        <f>'OSNOVNA PLAČA'!A56</f>
        <v>47</v>
      </c>
      <c r="G56" s="460" t="str">
        <f>+IF(LEN('OSNOVNA PLAČA'!B56)&gt;0,'OSNOVNA PLAČA'!B56,"")</f>
        <v>A47</v>
      </c>
      <c r="H56" s="460"/>
      <c r="I56" s="460">
        <f ca="1">IF(LEN('12'!B62)&gt;0,'12'!L62,"")</f>
        <v>0</v>
      </c>
      <c r="J56" s="461"/>
    </row>
    <row r="57" spans="6:10" ht="23.25" customHeight="1" x14ac:dyDescent="0.2">
      <c r="F57" s="245">
        <f>'OSNOVNA PLAČA'!A57</f>
        <v>48</v>
      </c>
      <c r="G57" s="460" t="str">
        <f>+IF(LEN('OSNOVNA PLAČA'!B57)&gt;0,'OSNOVNA PLAČA'!B57,"")</f>
        <v>A48</v>
      </c>
      <c r="H57" s="460"/>
      <c r="I57" s="460">
        <f ca="1">IF(LEN('12'!B63)&gt;0,'12'!L63,"")</f>
        <v>0</v>
      </c>
      <c r="J57" s="461"/>
    </row>
    <row r="58" spans="6:10" ht="23.25" customHeight="1" x14ac:dyDescent="0.2">
      <c r="F58" s="245">
        <f>'OSNOVNA PLAČA'!A58</f>
        <v>49</v>
      </c>
      <c r="G58" s="460" t="str">
        <f>+IF(LEN('OSNOVNA PLAČA'!B58)&gt;0,'OSNOVNA PLAČA'!B58,"")</f>
        <v>A49</v>
      </c>
      <c r="H58" s="460"/>
      <c r="I58" s="460">
        <f ca="1">IF(LEN('12'!B64)&gt;0,'12'!L64,"")</f>
        <v>0</v>
      </c>
      <c r="J58" s="461"/>
    </row>
    <row r="59" spans="6:10" ht="23.25" customHeight="1" thickBot="1" x14ac:dyDescent="0.25">
      <c r="F59" s="277">
        <f>'OSNOVNA PLAČA'!A59</f>
        <v>50</v>
      </c>
      <c r="G59" s="462" t="str">
        <f>+IF(LEN('OSNOVNA PLAČA'!B59)&gt;0,'OSNOVNA PLAČA'!B59,"")</f>
        <v>A50</v>
      </c>
      <c r="H59" s="462"/>
      <c r="I59" s="462">
        <f ca="1">IF(LEN('12'!B65)&gt;0,'12'!L65,"")</f>
        <v>0</v>
      </c>
      <c r="J59" s="463"/>
    </row>
  </sheetData>
  <mergeCells count="102">
    <mergeCell ref="G57:H57"/>
    <mergeCell ref="I57:J57"/>
    <mergeCell ref="G58:H58"/>
    <mergeCell ref="I58:J58"/>
    <mergeCell ref="G59:H59"/>
    <mergeCell ref="I59:J59"/>
    <mergeCell ref="G54:H54"/>
    <mergeCell ref="I54:J54"/>
    <mergeCell ref="G55:H55"/>
    <mergeCell ref="I55:J55"/>
    <mergeCell ref="G56:H56"/>
    <mergeCell ref="I56:J56"/>
    <mergeCell ref="G53:H53"/>
    <mergeCell ref="I53:J53"/>
    <mergeCell ref="G48:H48"/>
    <mergeCell ref="I48:J48"/>
    <mergeCell ref="G49:H49"/>
    <mergeCell ref="I49:J49"/>
    <mergeCell ref="G50:H50"/>
    <mergeCell ref="I50:J50"/>
    <mergeCell ref="G44:H44"/>
    <mergeCell ref="I44:J44"/>
    <mergeCell ref="G45:H45"/>
    <mergeCell ref="I45:J45"/>
    <mergeCell ref="G46:H46"/>
    <mergeCell ref="I46:J46"/>
    <mergeCell ref="G47:H47"/>
    <mergeCell ref="I47:J47"/>
    <mergeCell ref="G51:H51"/>
    <mergeCell ref="I51:J51"/>
    <mergeCell ref="G52:H52"/>
    <mergeCell ref="I52:J52"/>
    <mergeCell ref="G40:H40"/>
    <mergeCell ref="I40:J40"/>
    <mergeCell ref="G41:H41"/>
    <mergeCell ref="I41:J41"/>
    <mergeCell ref="G36:H36"/>
    <mergeCell ref="I36:J36"/>
    <mergeCell ref="G37:H37"/>
    <mergeCell ref="I37:J37"/>
    <mergeCell ref="G38:H38"/>
    <mergeCell ref="I38:J38"/>
    <mergeCell ref="G27:H27"/>
    <mergeCell ref="I27:J27"/>
    <mergeCell ref="G28:H28"/>
    <mergeCell ref="I28:J28"/>
    <mergeCell ref="G29:H29"/>
    <mergeCell ref="I29:J29"/>
    <mergeCell ref="G42:H42"/>
    <mergeCell ref="I42:J42"/>
    <mergeCell ref="G43:H43"/>
    <mergeCell ref="I43:J43"/>
    <mergeCell ref="G33:H33"/>
    <mergeCell ref="I33:J33"/>
    <mergeCell ref="G34:H34"/>
    <mergeCell ref="I34:J34"/>
    <mergeCell ref="G35:H35"/>
    <mergeCell ref="I35:J35"/>
    <mergeCell ref="G30:H30"/>
    <mergeCell ref="I30:J30"/>
    <mergeCell ref="G31:H31"/>
    <mergeCell ref="I31:J31"/>
    <mergeCell ref="G32:H32"/>
    <mergeCell ref="I32:J32"/>
    <mergeCell ref="G39:H39"/>
    <mergeCell ref="I39:J39"/>
    <mergeCell ref="G26:H26"/>
    <mergeCell ref="I26:J26"/>
    <mergeCell ref="G21:H21"/>
    <mergeCell ref="I21:J21"/>
    <mergeCell ref="G22:H22"/>
    <mergeCell ref="I22:J22"/>
    <mergeCell ref="G23:H23"/>
    <mergeCell ref="I23:J23"/>
    <mergeCell ref="G18:H18"/>
    <mergeCell ref="I18:J18"/>
    <mergeCell ref="G19:H19"/>
    <mergeCell ref="I19:J19"/>
    <mergeCell ref="G20:H20"/>
    <mergeCell ref="I20:J20"/>
    <mergeCell ref="G9:H9"/>
    <mergeCell ref="I9:J9"/>
    <mergeCell ref="G10:H10"/>
    <mergeCell ref="I10:J10"/>
    <mergeCell ref="G11:H11"/>
    <mergeCell ref="I11:J11"/>
    <mergeCell ref="G24:H24"/>
    <mergeCell ref="I24:J24"/>
    <mergeCell ref="G25:H25"/>
    <mergeCell ref="I25:J25"/>
    <mergeCell ref="G15:H15"/>
    <mergeCell ref="I15:J15"/>
    <mergeCell ref="G16:H16"/>
    <mergeCell ref="I16:J16"/>
    <mergeCell ref="G17:H17"/>
    <mergeCell ref="I17:J17"/>
    <mergeCell ref="G12:H12"/>
    <mergeCell ref="I12:J12"/>
    <mergeCell ref="G13:H13"/>
    <mergeCell ref="I13:J13"/>
    <mergeCell ref="G14:H14"/>
    <mergeCell ref="I14:J1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22"/>
  <dimension ref="A1:BA76"/>
  <sheetViews>
    <sheetView showGridLines="0" showRowColHeaders="0" zoomScaleNormal="100" workbookViewId="0">
      <selection activeCell="O17" sqref="O17"/>
    </sheetView>
  </sheetViews>
  <sheetFormatPr defaultColWidth="9.140625" defaultRowHeight="12.75" x14ac:dyDescent="0.2"/>
  <cols>
    <col min="1" max="1" width="8.85546875" style="6" customWidth="1"/>
    <col min="2" max="2" width="6.5703125" style="6" customWidth="1"/>
    <col min="3" max="3" width="35.85546875" style="6" customWidth="1"/>
    <col min="4" max="5" width="7" style="6" customWidth="1"/>
    <col min="6" max="6" width="12.42578125" style="8" customWidth="1"/>
    <col min="7" max="11" width="5.42578125" style="6" customWidth="1"/>
    <col min="12" max="12" width="13.42578125" style="6" customWidth="1"/>
    <col min="13" max="17" width="13.42578125" style="8" customWidth="1"/>
    <col min="18" max="18" width="13.28515625" style="8" customWidth="1"/>
    <col min="19" max="19" width="0.85546875" style="8" hidden="1" customWidth="1"/>
    <col min="20" max="22" width="9.42578125" style="6" customWidth="1"/>
    <col min="23" max="23" width="10.85546875" style="6" customWidth="1"/>
    <col min="24" max="27" width="9.140625" style="6"/>
    <col min="28" max="28" width="9.28515625" style="89" hidden="1" customWidth="1"/>
    <col min="29" max="29" width="21.5703125" style="6" hidden="1" customWidth="1"/>
    <col min="30" max="30" width="12.85546875" style="6" hidden="1" customWidth="1"/>
    <col min="31" max="32" width="12.7109375" style="6" hidden="1" customWidth="1"/>
    <col min="33" max="33" width="13.42578125" style="83" hidden="1" customWidth="1"/>
    <col min="34" max="34" width="13.42578125" style="6" hidden="1" customWidth="1"/>
    <col min="35" max="38" width="13.7109375" style="6" hidden="1" customWidth="1"/>
    <col min="39" max="39" width="9.140625" style="6" hidden="1" customWidth="1"/>
    <col min="40" max="40" width="19.7109375" style="6" hidden="1" customWidth="1"/>
    <col min="41" max="41" width="25.28515625" style="6" hidden="1" customWidth="1"/>
    <col min="42" max="42" width="9.140625" style="6" hidden="1" customWidth="1"/>
    <col min="43" max="43" width="18.85546875" style="6" hidden="1" customWidth="1"/>
    <col min="44" max="44" width="9.85546875" style="6" hidden="1" customWidth="1"/>
    <col min="45" max="45" width="17.5703125" style="6" hidden="1" customWidth="1"/>
    <col min="46" max="46" width="11.7109375" style="6" hidden="1" customWidth="1"/>
    <col min="47" max="47" width="16" style="6" hidden="1" customWidth="1"/>
    <col min="48" max="53" width="9.140625" style="6" hidden="1" customWidth="1"/>
    <col min="54" max="16384" width="9.140625" style="6"/>
  </cols>
  <sheetData>
    <row r="1" spans="1:53" ht="15.75" x14ac:dyDescent="0.2">
      <c r="A1" s="33"/>
      <c r="B1" s="7" t="s">
        <v>210</v>
      </c>
      <c r="C1" s="46"/>
      <c r="D1" s="33"/>
      <c r="E1" s="33"/>
      <c r="F1" s="42"/>
      <c r="G1" s="33"/>
      <c r="H1" s="33"/>
      <c r="I1" s="33"/>
      <c r="J1" s="33"/>
      <c r="K1" s="33"/>
      <c r="L1" s="33"/>
      <c r="M1" s="42"/>
      <c r="N1" s="42"/>
      <c r="O1" s="42"/>
      <c r="P1" s="42"/>
      <c r="Q1" s="42"/>
      <c r="R1" s="153"/>
      <c r="S1" s="154"/>
      <c r="T1" s="154"/>
      <c r="U1" s="155"/>
      <c r="V1" s="33"/>
      <c r="W1" s="33"/>
      <c r="X1" s="33"/>
      <c r="Y1" s="33"/>
      <c r="AB1" s="313" t="s">
        <v>113</v>
      </c>
      <c r="AC1" s="314"/>
      <c r="AD1" s="314"/>
      <c r="AE1" s="314"/>
      <c r="AF1" s="315"/>
      <c r="AG1" s="74"/>
      <c r="AH1" s="307" t="s">
        <v>112</v>
      </c>
      <c r="AI1" s="308"/>
      <c r="AJ1" s="308"/>
      <c r="AK1" s="308"/>
      <c r="AL1" s="309"/>
      <c r="AN1" s="75" t="s">
        <v>33</v>
      </c>
      <c r="AO1" s="76" t="str">
        <f ca="1">RIGHT(CELL("filename",A1),LEN(CELL("filename",A1))-FIND("]",CELL("filename",A1)))</f>
        <v>1</v>
      </c>
      <c r="AP1" s="77" t="s">
        <v>33</v>
      </c>
      <c r="AQ1" s="77" t="s">
        <v>108</v>
      </c>
      <c r="AR1" s="77" t="s">
        <v>77</v>
      </c>
      <c r="AS1" s="77" t="s">
        <v>106</v>
      </c>
      <c r="AT1" s="77" t="s">
        <v>107</v>
      </c>
      <c r="AU1" s="77" t="s">
        <v>106</v>
      </c>
    </row>
    <row r="2" spans="1:53" ht="15.75" x14ac:dyDescent="0.2">
      <c r="A2" s="33"/>
      <c r="B2" s="46"/>
      <c r="C2" s="46"/>
      <c r="D2" s="33"/>
      <c r="E2" s="33"/>
      <c r="F2" s="42"/>
      <c r="G2" s="33"/>
      <c r="H2" s="33"/>
      <c r="I2" s="33"/>
      <c r="J2" s="33"/>
      <c r="K2" s="33"/>
      <c r="L2" s="33"/>
      <c r="M2" s="42"/>
      <c r="N2" s="42"/>
      <c r="O2" s="42"/>
      <c r="P2" s="42"/>
      <c r="Q2" s="42"/>
      <c r="R2" s="153"/>
      <c r="S2" s="154"/>
      <c r="T2" s="156"/>
      <c r="U2" s="155"/>
      <c r="V2" s="33"/>
      <c r="W2" s="33"/>
      <c r="X2" s="33"/>
      <c r="Y2" s="33"/>
      <c r="AB2" s="323" t="s">
        <v>49</v>
      </c>
      <c r="AC2" s="324"/>
      <c r="AD2" s="320" t="s">
        <v>49</v>
      </c>
      <c r="AE2" s="321"/>
      <c r="AF2" s="322"/>
      <c r="AG2" s="74"/>
      <c r="AH2" s="310"/>
      <c r="AI2" s="311"/>
      <c r="AJ2" s="311"/>
      <c r="AK2" s="311"/>
      <c r="AL2" s="312"/>
      <c r="AN2" s="242" t="s">
        <v>108</v>
      </c>
      <c r="AO2" s="77" t="str">
        <f ca="1">VLOOKUP(AO1,AP2:AQ19,2,FALSE)</f>
        <v>12</v>
      </c>
      <c r="AP2" s="78" t="s">
        <v>105</v>
      </c>
      <c r="AQ2" s="78"/>
      <c r="AR2" s="79">
        <f t="shared" ref="AR2:AR13" ca="1" si="0">MAX($AS$2:$AS$13)</f>
        <v>12</v>
      </c>
      <c r="AS2" s="80">
        <f t="shared" ref="AS2:AS19" ca="1" si="1">ROW(INDIRECT(CELL("address",AP2)))-ROW(INDIRECT(AT2))+1</f>
        <v>1</v>
      </c>
      <c r="AT2" s="1" t="str">
        <f t="shared" ref="AT2:AT13" ca="1" si="2">CELL("address",$AP$2)</f>
        <v>$AP$2</v>
      </c>
      <c r="AU2" s="10" t="s">
        <v>73</v>
      </c>
      <c r="BA2" s="9"/>
    </row>
    <row r="3" spans="1:53" x14ac:dyDescent="0.2">
      <c r="A3" s="33"/>
      <c r="B3" s="325" t="str">
        <f ca="1">INDIRECT( "'" &amp; $AD$2 &amp; "'!B3")</f>
        <v>Šifra proračunskega uporabnika:</v>
      </c>
      <c r="C3" s="325"/>
      <c r="D3" s="326"/>
      <c r="E3" s="287"/>
      <c r="F3" s="288"/>
      <c r="R3" s="72"/>
      <c r="S3" s="156"/>
      <c r="T3" s="155"/>
      <c r="U3" s="155"/>
      <c r="V3" s="33"/>
      <c r="W3" s="33"/>
      <c r="X3" s="33"/>
      <c r="Y3" s="33"/>
      <c r="AB3" s="81" t="s">
        <v>78</v>
      </c>
      <c r="AC3" s="82"/>
      <c r="AD3" s="320" t="s">
        <v>78</v>
      </c>
      <c r="AE3" s="321"/>
      <c r="AF3" s="322"/>
      <c r="AH3" s="84" t="s">
        <v>110</v>
      </c>
      <c r="AI3" s="85" t="s">
        <v>116</v>
      </c>
      <c r="AJ3" s="86"/>
      <c r="AK3" s="86"/>
      <c r="AL3" s="87"/>
      <c r="AN3" s="75" t="s">
        <v>106</v>
      </c>
      <c r="AO3" s="77">
        <f ca="1">VLOOKUP(AO1,AP2:AS19,4,FALSE)</f>
        <v>3</v>
      </c>
      <c r="AP3" s="78" t="s">
        <v>36</v>
      </c>
      <c r="AQ3" s="78" t="str">
        <f t="shared" ref="AQ3:AQ19" si="3">+AP2</f>
        <v>11</v>
      </c>
      <c r="AR3" s="79">
        <f t="shared" ca="1" si="0"/>
        <v>12</v>
      </c>
      <c r="AS3" s="80">
        <f t="shared" ca="1" si="1"/>
        <v>2</v>
      </c>
      <c r="AT3" s="1" t="str">
        <f t="shared" ca="1" si="2"/>
        <v>$AP$2</v>
      </c>
      <c r="AU3" s="10" t="s">
        <v>74</v>
      </c>
      <c r="BA3" s="9"/>
    </row>
    <row r="4" spans="1:53" x14ac:dyDescent="0.2">
      <c r="A4" s="33"/>
      <c r="B4" s="325" t="str">
        <f ca="1">INDIRECT( "'" &amp; $AD$2 &amp; "'!B4")</f>
        <v>Organizacijska enota:</v>
      </c>
      <c r="C4" s="325"/>
      <c r="D4" s="325"/>
      <c r="E4" s="332"/>
      <c r="F4" s="333"/>
      <c r="G4" s="333"/>
      <c r="H4" s="333"/>
      <c r="I4" s="333"/>
      <c r="J4" s="333"/>
      <c r="K4" s="333"/>
      <c r="L4" s="333"/>
      <c r="M4" s="333"/>
      <c r="N4" s="333"/>
      <c r="O4" s="333"/>
      <c r="P4" s="333"/>
      <c r="Q4" s="333"/>
      <c r="R4" s="330"/>
      <c r="S4" s="157"/>
      <c r="T4" s="157"/>
      <c r="U4" s="33"/>
      <c r="V4" s="33"/>
      <c r="W4" s="33"/>
      <c r="X4" s="33"/>
      <c r="Y4" s="33"/>
      <c r="AH4" s="75" t="s">
        <v>109</v>
      </c>
      <c r="AI4" s="30">
        <v>6</v>
      </c>
      <c r="AJ4" s="86"/>
      <c r="AK4" s="86"/>
      <c r="AL4" s="87"/>
      <c r="AN4" s="75" t="s">
        <v>77</v>
      </c>
      <c r="AO4" s="77">
        <f ca="1">VLOOKUP(AO1,AP2:AR19,3,FALSE)</f>
        <v>12</v>
      </c>
      <c r="AP4" s="78" t="s">
        <v>95</v>
      </c>
      <c r="AQ4" s="78" t="str">
        <f t="shared" si="3"/>
        <v>12</v>
      </c>
      <c r="AR4" s="79">
        <f t="shared" ca="1" si="0"/>
        <v>12</v>
      </c>
      <c r="AS4" s="80">
        <f t="shared" ca="1" si="1"/>
        <v>3</v>
      </c>
      <c r="AT4" s="1" t="str">
        <f t="shared" ca="1" si="2"/>
        <v>$AP$2</v>
      </c>
      <c r="AU4" s="10" t="s">
        <v>63</v>
      </c>
    </row>
    <row r="5" spans="1:53" x14ac:dyDescent="0.2">
      <c r="A5" s="33"/>
      <c r="B5" s="65" t="str">
        <f ca="1">INDIRECT( "'" &amp; $AD$2 &amp; "'!B5")</f>
        <v>Leto:</v>
      </c>
      <c r="C5" s="65"/>
      <c r="D5" s="65"/>
      <c r="E5" s="331"/>
      <c r="F5" s="330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47"/>
      <c r="T5" s="47"/>
      <c r="U5" s="33"/>
      <c r="V5" s="33"/>
      <c r="W5" s="33"/>
      <c r="X5" s="33"/>
      <c r="Y5" s="33"/>
      <c r="AB5" s="90"/>
      <c r="AC5" s="73"/>
      <c r="AD5" s="73"/>
      <c r="AE5" s="73"/>
      <c r="AH5" s="75" t="s">
        <v>111</v>
      </c>
      <c r="AI5" s="30">
        <v>29</v>
      </c>
      <c r="AJ5" s="317" t="str">
        <f>+$AD$2</f>
        <v>OSNOVNA PLAČA</v>
      </c>
      <c r="AK5" s="318"/>
      <c r="AL5" s="319"/>
      <c r="AN5" s="75" t="s">
        <v>106</v>
      </c>
      <c r="AO5" s="77" t="str">
        <f ca="1">VLOOKUP(AO1,AP2:AU19,6,FALSE)</f>
        <v>januar</v>
      </c>
      <c r="AP5" s="78" t="s">
        <v>96</v>
      </c>
      <c r="AQ5" s="78" t="str">
        <f t="shared" si="3"/>
        <v>1</v>
      </c>
      <c r="AR5" s="79">
        <f t="shared" ca="1" si="0"/>
        <v>12</v>
      </c>
      <c r="AS5" s="80">
        <f t="shared" ca="1" si="1"/>
        <v>4</v>
      </c>
      <c r="AT5" s="1" t="str">
        <f t="shared" ca="1" si="2"/>
        <v>$AP$2</v>
      </c>
      <c r="AU5" s="10" t="s">
        <v>64</v>
      </c>
    </row>
    <row r="6" spans="1:53" x14ac:dyDescent="0.2">
      <c r="B6" s="17"/>
      <c r="C6" s="17"/>
      <c r="D6" s="17"/>
      <c r="E6" s="8"/>
      <c r="F6" s="6"/>
      <c r="R6" s="72"/>
      <c r="S6" s="72"/>
      <c r="T6" s="73"/>
      <c r="AB6" s="90"/>
      <c r="AE6" s="73"/>
      <c r="AH6" s="75" t="s">
        <v>111</v>
      </c>
      <c r="AI6" s="30">
        <v>29</v>
      </c>
      <c r="AJ6" s="316" t="str">
        <f>+$AD$3</f>
        <v>OBRAČUNANA OSNOVNA PLAČA</v>
      </c>
      <c r="AK6" s="316"/>
      <c r="AL6" s="316"/>
      <c r="AN6" s="75" t="s">
        <v>129</v>
      </c>
      <c r="AO6" s="77" t="str">
        <f ca="1">+IF(ISERROR(FIND("-",AO5,1)),AO5&amp;" "&amp;AO7,IF(ISERROR(FIND("november-",AO5,1)),REPLACE(AO5,FIND("-",AO5,1),1," " &amp; AO7 &amp; " - ") &amp; " " &amp; AO7, REPLACE(AO5,1,LEN("november-"),"november "&amp;(AO7-1) &amp; " - ") &amp;" "&amp;AO7))</f>
        <v xml:space="preserve">januar </v>
      </c>
      <c r="AP6" s="78" t="s">
        <v>97</v>
      </c>
      <c r="AQ6" s="78" t="str">
        <f t="shared" si="3"/>
        <v>2</v>
      </c>
      <c r="AR6" s="79">
        <f t="shared" ca="1" si="0"/>
        <v>12</v>
      </c>
      <c r="AS6" s="80">
        <f t="shared" ca="1" si="1"/>
        <v>5</v>
      </c>
      <c r="AT6" s="1" t="str">
        <f t="shared" ca="1" si="2"/>
        <v>$AP$2</v>
      </c>
      <c r="AU6" s="10" t="s">
        <v>65</v>
      </c>
    </row>
    <row r="7" spans="1:53" x14ac:dyDescent="0.2">
      <c r="B7" s="327" t="s">
        <v>9</v>
      </c>
      <c r="C7" s="327"/>
      <c r="D7" s="328"/>
      <c r="E7" s="329"/>
      <c r="F7" s="330"/>
      <c r="R7" s="72"/>
      <c r="S7" s="72"/>
      <c r="T7" s="73"/>
      <c r="AB7" s="90"/>
      <c r="AE7" s="73"/>
      <c r="AN7" s="75" t="s">
        <v>61</v>
      </c>
      <c r="AO7" s="77" t="str">
        <f ca="1">+IF( ISERROR(FIND("-",AO5,1)),IF(LEN(INDIRECT( "'" &amp; $AD$2 &amp; "'!E5"))&gt;0,IF(VALUE($AO$1)&gt;10,VALUE(INDIRECT( "'" &amp; $AD$2 &amp; "'!E5"))-1,VALUE(INDIRECT( "'" &amp; $AD$2 &amp; "'!E5"))),""),VALUE(INDIRECT( "'" &amp; $AD$2 &amp; "'!E5")))</f>
        <v/>
      </c>
      <c r="AP7" s="78" t="s">
        <v>98</v>
      </c>
      <c r="AQ7" s="78" t="str">
        <f t="shared" si="3"/>
        <v>3</v>
      </c>
      <c r="AR7" s="79">
        <f t="shared" ca="1" si="0"/>
        <v>12</v>
      </c>
      <c r="AS7" s="80">
        <f t="shared" ca="1" si="1"/>
        <v>6</v>
      </c>
      <c r="AT7" s="1" t="str">
        <f t="shared" ca="1" si="2"/>
        <v>$AP$2</v>
      </c>
      <c r="AU7" s="10" t="s">
        <v>66</v>
      </c>
      <c r="AY7" s="9"/>
      <c r="AZ7" s="9"/>
      <c r="BA7" s="9"/>
    </row>
    <row r="8" spans="1:53" x14ac:dyDescent="0.2">
      <c r="B8" s="327" t="s">
        <v>10</v>
      </c>
      <c r="C8" s="327"/>
      <c r="D8" s="334"/>
      <c r="E8" s="332"/>
      <c r="F8" s="333"/>
      <c r="G8" s="333"/>
      <c r="H8" s="333"/>
      <c r="I8" s="333"/>
      <c r="J8" s="333"/>
      <c r="K8" s="333"/>
      <c r="L8" s="333"/>
      <c r="M8" s="333"/>
      <c r="N8" s="333"/>
      <c r="O8" s="333"/>
      <c r="P8" s="333"/>
      <c r="Q8" s="333"/>
      <c r="R8" s="330"/>
      <c r="S8" s="88"/>
      <c r="T8" s="88"/>
      <c r="AP8" s="78" t="s">
        <v>99</v>
      </c>
      <c r="AQ8" s="78" t="str">
        <f t="shared" si="3"/>
        <v>4</v>
      </c>
      <c r="AR8" s="79">
        <f t="shared" ca="1" si="0"/>
        <v>12</v>
      </c>
      <c r="AS8" s="80">
        <f t="shared" ca="1" si="1"/>
        <v>7</v>
      </c>
      <c r="AT8" s="1" t="str">
        <f t="shared" ca="1" si="2"/>
        <v>$AP$2</v>
      </c>
      <c r="AU8" s="10" t="s">
        <v>67</v>
      </c>
      <c r="AY8" s="9"/>
      <c r="AZ8" s="9"/>
      <c r="BA8" s="9"/>
    </row>
    <row r="9" spans="1:53" ht="16.5" thickBot="1" x14ac:dyDescent="0.25">
      <c r="B9" s="7"/>
      <c r="C9" s="7"/>
      <c r="AP9" s="78" t="s">
        <v>100</v>
      </c>
      <c r="AQ9" s="78" t="str">
        <f t="shared" si="3"/>
        <v>5</v>
      </c>
      <c r="AR9" s="79">
        <f t="shared" ca="1" si="0"/>
        <v>12</v>
      </c>
      <c r="AS9" s="80">
        <f t="shared" ca="1" si="1"/>
        <v>8</v>
      </c>
      <c r="AT9" s="1" t="str">
        <f t="shared" ca="1" si="2"/>
        <v>$AP$2</v>
      </c>
      <c r="AU9" s="10" t="s">
        <v>68</v>
      </c>
      <c r="AY9" s="9"/>
      <c r="AZ9" s="9"/>
      <c r="BA9" s="9"/>
    </row>
    <row r="10" spans="1:53" ht="15.75" customHeight="1" thickBot="1" x14ac:dyDescent="0.25">
      <c r="B10" s="339" t="s">
        <v>0</v>
      </c>
      <c r="C10" s="340"/>
      <c r="D10" s="340"/>
      <c r="E10" s="340"/>
      <c r="F10" s="340"/>
      <c r="G10" s="340"/>
      <c r="H10" s="340"/>
      <c r="I10" s="340"/>
      <c r="J10" s="340"/>
      <c r="K10" s="340"/>
      <c r="L10" s="341"/>
      <c r="M10" s="397" t="s">
        <v>1</v>
      </c>
      <c r="N10" s="398"/>
      <c r="O10" s="398"/>
      <c r="P10" s="398"/>
      <c r="Q10" s="398"/>
      <c r="R10" s="398"/>
      <c r="S10" s="91"/>
      <c r="T10" s="92"/>
      <c r="AP10" s="78" t="s">
        <v>101</v>
      </c>
      <c r="AQ10" s="78" t="str">
        <f t="shared" si="3"/>
        <v>6</v>
      </c>
      <c r="AR10" s="79">
        <f t="shared" ca="1" si="0"/>
        <v>12</v>
      </c>
      <c r="AS10" s="80">
        <f t="shared" ca="1" si="1"/>
        <v>9</v>
      </c>
      <c r="AT10" s="1" t="str">
        <f t="shared" ca="1" si="2"/>
        <v>$AP$2</v>
      </c>
      <c r="AU10" s="10" t="s">
        <v>69</v>
      </c>
      <c r="AY10" s="9"/>
      <c r="AZ10" s="9"/>
      <c r="BA10" s="9"/>
    </row>
    <row r="11" spans="1:53" ht="13.5" thickBot="1" x14ac:dyDescent="0.25">
      <c r="B11" s="93"/>
      <c r="C11" s="93"/>
      <c r="D11" s="93"/>
      <c r="E11" s="93"/>
      <c r="F11" s="94"/>
      <c r="G11" s="95"/>
      <c r="H11" s="95"/>
      <c r="I11" s="95"/>
      <c r="J11" s="95"/>
      <c r="K11" s="95"/>
      <c r="L11" s="95"/>
      <c r="M11" s="94"/>
      <c r="N11" s="94"/>
      <c r="O11" s="94"/>
      <c r="P11" s="94"/>
      <c r="Q11" s="94"/>
      <c r="R11" s="96"/>
      <c r="S11" s="88"/>
      <c r="T11" s="86"/>
      <c r="AC11" s="392" t="s">
        <v>35</v>
      </c>
      <c r="AD11" s="392"/>
      <c r="AG11" s="6"/>
      <c r="AP11" s="78" t="s">
        <v>102</v>
      </c>
      <c r="AQ11" s="78" t="str">
        <f t="shared" si="3"/>
        <v>7</v>
      </c>
      <c r="AR11" s="79">
        <f t="shared" ca="1" si="0"/>
        <v>12</v>
      </c>
      <c r="AS11" s="80">
        <f t="shared" ca="1" si="1"/>
        <v>10</v>
      </c>
      <c r="AT11" s="1" t="str">
        <f t="shared" ca="1" si="2"/>
        <v>$AP$2</v>
      </c>
      <c r="AU11" s="10" t="s">
        <v>70</v>
      </c>
    </row>
    <row r="12" spans="1:53" s="17" customFormat="1" ht="76.5" customHeight="1" x14ac:dyDescent="0.2">
      <c r="A12" s="158"/>
      <c r="B12" s="342" t="s">
        <v>13</v>
      </c>
      <c r="C12" s="343"/>
      <c r="D12" s="343"/>
      <c r="E12" s="343"/>
      <c r="F12" s="344"/>
      <c r="G12" s="345" t="s">
        <v>14</v>
      </c>
      <c r="H12" s="346"/>
      <c r="I12" s="346"/>
      <c r="J12" s="346"/>
      <c r="K12" s="346"/>
      <c r="L12" s="347"/>
      <c r="M12" s="376" t="s">
        <v>80</v>
      </c>
      <c r="N12" s="377"/>
      <c r="O12" s="377"/>
      <c r="P12" s="377"/>
      <c r="Q12" s="97" t="s">
        <v>38</v>
      </c>
      <c r="R12" s="98" t="s">
        <v>84</v>
      </c>
      <c r="S12" s="99"/>
      <c r="AB12" s="100"/>
      <c r="AC12" s="355" t="str">
        <f>+Q12</f>
        <v>IZPLAČILO REDNE DELOVNE USPEŠNOSTI</v>
      </c>
      <c r="AD12" s="355" t="str">
        <f>+R12</f>
        <v>NAJVIŠJE MOŽNO IZPLAČILO REDNE LETNE DELOVNE USPEŠNOSTI</v>
      </c>
      <c r="AE12" s="390" t="s">
        <v>15</v>
      </c>
      <c r="AF12" s="390"/>
      <c r="AG12" s="391" t="s">
        <v>16</v>
      </c>
      <c r="AH12" s="391"/>
      <c r="AI12" s="355" t="s">
        <v>17</v>
      </c>
      <c r="AJ12" s="355" t="s">
        <v>18</v>
      </c>
      <c r="AK12" s="355" t="str">
        <f>+AD3</f>
        <v>OBRAČUNANA OSNOVNA PLAČA</v>
      </c>
      <c r="AL12" s="355" t="str">
        <f>+AD2</f>
        <v>OSNOVNA PLAČA</v>
      </c>
      <c r="AN12" s="6"/>
      <c r="AO12" s="6"/>
      <c r="AP12" s="78" t="s">
        <v>103</v>
      </c>
      <c r="AQ12" s="78" t="str">
        <f t="shared" si="3"/>
        <v>8</v>
      </c>
      <c r="AR12" s="79">
        <f t="shared" ca="1" si="0"/>
        <v>12</v>
      </c>
      <c r="AS12" s="80">
        <f t="shared" ca="1" si="1"/>
        <v>11</v>
      </c>
      <c r="AT12" s="1" t="str">
        <f t="shared" ca="1" si="2"/>
        <v>$AP$2</v>
      </c>
      <c r="AU12" s="10" t="s">
        <v>71</v>
      </c>
      <c r="AY12" s="6"/>
      <c r="AZ12" s="6"/>
      <c r="BA12" s="6"/>
    </row>
    <row r="13" spans="1:53" ht="12.75" customHeight="1" x14ac:dyDescent="0.2">
      <c r="A13" s="303" t="s">
        <v>130</v>
      </c>
      <c r="B13" s="351" t="s">
        <v>2</v>
      </c>
      <c r="C13" s="352"/>
      <c r="D13" s="335" t="s">
        <v>11</v>
      </c>
      <c r="E13" s="335" t="s">
        <v>12</v>
      </c>
      <c r="F13" s="337" t="s">
        <v>94</v>
      </c>
      <c r="G13" s="348" t="s">
        <v>39</v>
      </c>
      <c r="H13" s="349"/>
      <c r="I13" s="349"/>
      <c r="J13" s="349"/>
      <c r="K13" s="350"/>
      <c r="L13" s="370" t="s">
        <v>3</v>
      </c>
      <c r="M13" s="374" t="s">
        <v>79</v>
      </c>
      <c r="N13" s="305" t="s">
        <v>82</v>
      </c>
      <c r="O13" s="368" t="s">
        <v>81</v>
      </c>
      <c r="P13" s="305" t="s">
        <v>82</v>
      </c>
      <c r="Q13" s="393" t="s">
        <v>82</v>
      </c>
      <c r="R13" s="395" t="s">
        <v>82</v>
      </c>
      <c r="S13" s="167"/>
      <c r="T13" s="33"/>
      <c r="U13" s="33"/>
      <c r="V13" s="33"/>
      <c r="W13" s="33"/>
      <c r="X13" s="33"/>
      <c r="Y13" s="33"/>
      <c r="Z13" s="33"/>
      <c r="AC13" s="355"/>
      <c r="AD13" s="355"/>
      <c r="AE13" s="390"/>
      <c r="AF13" s="390"/>
      <c r="AG13" s="391"/>
      <c r="AH13" s="391"/>
      <c r="AI13" s="355"/>
      <c r="AJ13" s="355"/>
      <c r="AK13" s="355"/>
      <c r="AL13" s="355"/>
      <c r="AP13" s="78" t="s">
        <v>104</v>
      </c>
      <c r="AQ13" s="78" t="str">
        <f t="shared" si="3"/>
        <v>9</v>
      </c>
      <c r="AR13" s="79">
        <f t="shared" ca="1" si="0"/>
        <v>12</v>
      </c>
      <c r="AS13" s="80">
        <f t="shared" ca="1" si="1"/>
        <v>12</v>
      </c>
      <c r="AT13" s="1" t="str">
        <f t="shared" ca="1" si="2"/>
        <v>$AP$2</v>
      </c>
      <c r="AU13" s="10" t="s">
        <v>72</v>
      </c>
    </row>
    <row r="14" spans="1:53" ht="13.5" thickBot="1" x14ac:dyDescent="0.25">
      <c r="A14" s="304"/>
      <c r="B14" s="353"/>
      <c r="C14" s="354"/>
      <c r="D14" s="336"/>
      <c r="E14" s="336"/>
      <c r="F14" s="338"/>
      <c r="G14" s="101" t="s">
        <v>4</v>
      </c>
      <c r="H14" s="102" t="s">
        <v>5</v>
      </c>
      <c r="I14" s="103" t="s">
        <v>6</v>
      </c>
      <c r="J14" s="102" t="s">
        <v>22</v>
      </c>
      <c r="K14" s="104" t="s">
        <v>23</v>
      </c>
      <c r="L14" s="371"/>
      <c r="M14" s="375"/>
      <c r="N14" s="306"/>
      <c r="O14" s="369"/>
      <c r="P14" s="306"/>
      <c r="Q14" s="394"/>
      <c r="R14" s="396"/>
      <c r="S14" s="167"/>
      <c r="T14" s="33"/>
      <c r="U14" s="33"/>
      <c r="V14" s="33"/>
      <c r="W14" s="33"/>
      <c r="X14" s="33"/>
      <c r="Y14" s="33"/>
      <c r="Z14" s="33"/>
      <c r="AC14" s="355"/>
      <c r="AD14" s="355"/>
      <c r="AE14" s="390"/>
      <c r="AF14" s="390"/>
      <c r="AG14" s="391"/>
      <c r="AH14" s="391"/>
      <c r="AI14" s="355"/>
      <c r="AJ14" s="355"/>
      <c r="AK14" s="355"/>
      <c r="AL14" s="355"/>
      <c r="AP14" s="78" t="s">
        <v>117</v>
      </c>
      <c r="AQ14" s="78" t="str">
        <f t="shared" si="3"/>
        <v>10</v>
      </c>
      <c r="AR14" s="79">
        <f ca="1">MAX($AS$14:$AS$17)</f>
        <v>4</v>
      </c>
      <c r="AS14" s="80">
        <f t="shared" ca="1" si="1"/>
        <v>1</v>
      </c>
      <c r="AT14" s="1" t="str">
        <f ca="1">CELL("address",$AP$14)</f>
        <v>$AP$14</v>
      </c>
      <c r="AU14" s="10" t="s">
        <v>123</v>
      </c>
    </row>
    <row r="15" spans="1:53" s="29" customFormat="1" ht="13.5" customHeight="1" thickTop="1" x14ac:dyDescent="0.2">
      <c r="A15" s="159"/>
      <c r="B15" s="372">
        <v>1</v>
      </c>
      <c r="C15" s="373"/>
      <c r="D15" s="159">
        <v>2</v>
      </c>
      <c r="E15" s="241">
        <v>3</v>
      </c>
      <c r="F15" s="160">
        <v>4</v>
      </c>
      <c r="G15" s="105">
        <v>5</v>
      </c>
      <c r="H15" s="106">
        <v>6</v>
      </c>
      <c r="I15" s="107">
        <v>7</v>
      </c>
      <c r="J15" s="106">
        <v>8</v>
      </c>
      <c r="K15" s="108">
        <v>9</v>
      </c>
      <c r="L15" s="168" t="s">
        <v>32</v>
      </c>
      <c r="M15" s="169" t="s">
        <v>76</v>
      </c>
      <c r="N15" s="169"/>
      <c r="O15" s="170" t="s">
        <v>90</v>
      </c>
      <c r="P15" s="171" t="s">
        <v>91</v>
      </c>
      <c r="Q15" s="172" t="s">
        <v>92</v>
      </c>
      <c r="R15" s="173">
        <v>15</v>
      </c>
      <c r="S15" s="174"/>
      <c r="T15" s="37"/>
      <c r="U15" s="37"/>
      <c r="V15" s="37"/>
      <c r="W15" s="37"/>
      <c r="X15" s="37"/>
      <c r="Y15" s="37"/>
      <c r="Z15" s="37"/>
      <c r="AB15" s="109" t="s">
        <v>34</v>
      </c>
      <c r="AC15" s="110" t="str">
        <f>+Q13</f>
        <v>€</v>
      </c>
      <c r="AD15" s="110" t="str">
        <f>+R13</f>
        <v>€</v>
      </c>
      <c r="AE15" s="111" t="s">
        <v>19</v>
      </c>
      <c r="AF15" s="111" t="s">
        <v>20</v>
      </c>
      <c r="AG15" s="112" t="s">
        <v>19</v>
      </c>
      <c r="AH15" s="113" t="s">
        <v>20</v>
      </c>
      <c r="AI15" s="114" t="s">
        <v>20</v>
      </c>
      <c r="AJ15" s="115" t="s">
        <v>20</v>
      </c>
      <c r="AK15" s="110" t="s">
        <v>20</v>
      </c>
      <c r="AL15" s="110" t="s">
        <v>20</v>
      </c>
      <c r="AN15" s="6"/>
      <c r="AO15" s="6"/>
      <c r="AP15" s="78" t="s">
        <v>118</v>
      </c>
      <c r="AQ15" s="78" t="str">
        <f t="shared" si="3"/>
        <v>11-1</v>
      </c>
      <c r="AR15" s="79">
        <f ca="1">MAX($AS$14:$AS$17)</f>
        <v>4</v>
      </c>
      <c r="AS15" s="80">
        <f t="shared" ca="1" si="1"/>
        <v>2</v>
      </c>
      <c r="AT15" s="1" t="str">
        <f ca="1">CELL("address",$AP$14)</f>
        <v>$AP$14</v>
      </c>
      <c r="AU15" s="10" t="s">
        <v>124</v>
      </c>
    </row>
    <row r="16" spans="1:53" ht="30" customHeight="1" x14ac:dyDescent="0.2">
      <c r="A16" s="53">
        <f>'OSNOVNA PLAČA'!A10</f>
        <v>1</v>
      </c>
      <c r="B16" s="362" t="str">
        <f ca="1">IF(LEN(INDIRECT( "'" &amp; $AD$2 &amp; "'!B" &amp; TEXT($AB16-6,0)))&gt;0,INDIRECT( "'" &amp; $AD$2 &amp; "'!B" &amp; TEXT($AB16-6,0)),"")</f>
        <v>A1</v>
      </c>
      <c r="C16" s="362"/>
      <c r="D16" s="54" t="str">
        <f>+IF(LEN('OSNOVNA PLAČA'!C10)&gt;0,'OSNOVNA PLAČA'!C10,"")</f>
        <v>V</v>
      </c>
      <c r="E16" s="55">
        <f>+IF(LEN('OSNOVNA PLAČA'!D10)&gt;0,'OSNOVNA PLAČA'!D10,"")</f>
        <v>20</v>
      </c>
      <c r="F16" s="161">
        <f ca="1">IF(LEN(B16)&gt;0,'OBRAČUNANA OSNOVNA PLAČA'!E10,"")</f>
        <v>1000</v>
      </c>
      <c r="G16" s="57">
        <v>1</v>
      </c>
      <c r="H16" s="57">
        <v>1</v>
      </c>
      <c r="I16" s="57"/>
      <c r="J16" s="57">
        <v>1</v>
      </c>
      <c r="K16" s="57"/>
      <c r="L16" s="175">
        <f t="shared" ref="L16:L65" si="4">+G16+H16+I16+J16+K16</f>
        <v>3</v>
      </c>
      <c r="M16" s="176">
        <f ca="1">IF(LEN(B16)&gt;0,L16/5,"")</f>
        <v>0.6</v>
      </c>
      <c r="N16" s="176">
        <f ca="1">IF(LEN(B16)&gt;0,F16*M16,"")</f>
        <v>600</v>
      </c>
      <c r="O16" s="177">
        <f t="shared" ref="O16:O47" ca="1" si="5">IF(LEN(B16)&gt;0,M16*$P$67,"")</f>
        <v>2.9454545454545452E-2</v>
      </c>
      <c r="P16" s="178">
        <f ca="1">IF(LEN(B16)&gt;0,F16*O16,"")</f>
        <v>29.454545454545453</v>
      </c>
      <c r="Q16" s="179">
        <f ca="1">MIN(P16,R16)</f>
        <v>29.454545454545453</v>
      </c>
      <c r="R16" s="179">
        <f ca="1">IF(LEN(B16)&gt;0,2*'OSNOVNA PLAČA'!E10,"")</f>
        <v>2000</v>
      </c>
      <c r="S16" s="180"/>
      <c r="T16" s="33"/>
      <c r="U16" s="33"/>
      <c r="V16" s="33"/>
      <c r="W16" s="33"/>
      <c r="X16" s="33"/>
      <c r="Y16" s="33"/>
      <c r="Z16" s="33"/>
      <c r="AB16" s="243">
        <f>ROW()</f>
        <v>16</v>
      </c>
      <c r="AC16" s="116">
        <f t="shared" ref="AC16:AC45" ca="1" si="6">IF($AO$3=1,0,INDIRECT( "'" &amp; $AO$2 &amp; "'!P" &amp; TEXT($AB16,0)))</f>
        <v>20.400000000000002</v>
      </c>
      <c r="AD16" s="116">
        <f t="shared" ref="AD16:AD45" ca="1" si="7">IF($AO$3=1,(INDIRECT( "'" &amp; $AD$2 &amp; "'!F" &amp; TEXT($AB16-6,0))*2/12+INDIRECT( "'" &amp; $AD$2 &amp; "'!G" &amp; TEXT($AB16-6,0))*10/12)*2,INDIRECT( "'" &amp; $AO$2 &amp; "'!Q" &amp; TEXT($AB16,0)))</f>
        <v>20.400000000000002</v>
      </c>
      <c r="AE16" s="117" t="str">
        <f t="shared" ref="AE16:AE47" ca="1" si="8">IF(AC16&gt;=AD16,"-",$L16/(5*MAX($M$71:$M$72)))</f>
        <v>-</v>
      </c>
      <c r="AF16" s="116" t="str">
        <f t="shared" ref="AF16:AF47" ca="1" si="9">IF(AC16&gt;=AD16,"-",$L16/(5*MAX($M$71:$M$72))*AK16)</f>
        <v>-</v>
      </c>
      <c r="AG16" s="117" t="str">
        <f t="shared" ref="AG16:AG47" ca="1" si="10">IF(AE16="-","-",AE16*$AF$67)</f>
        <v>-</v>
      </c>
      <c r="AH16" s="116" t="str">
        <f t="shared" ref="AH16:AH47" ca="1" si="11">IF(AF16="-","-",AF16*$AF$67)</f>
        <v>-</v>
      </c>
      <c r="AI16" s="116">
        <f t="shared" ref="AI16:AI65" ca="1" si="12">IF(AG16="-",0,MIN(AH16,R16))</f>
        <v>0</v>
      </c>
      <c r="AJ16" s="118">
        <f t="shared" ref="AJ16:AJ65" ca="1" si="13">+AD16-AC16</f>
        <v>0</v>
      </c>
      <c r="AK16" s="116">
        <f t="shared" ref="AK16:AK45" ca="1" si="14">SUM(OFFSET(INDIRECT( "'" &amp; $AD$3 &amp; "'!" &amp; $AI$3),ROW()-ROW(INDIRECT( "'" &amp; $AD$3 &amp; "'!" &amp; $AI$3))-$AI$4,COLUMN()-COLUMN(INDIRECT( "'" &amp; $AD$3 &amp; "'!" &amp; $AI$3))-$AI$6+(12/$AO$4)*($AO$3-1),1,12/$AO$4))</f>
        <v>1000</v>
      </c>
      <c r="AL16" s="116">
        <f t="shared" ref="AL16:AL45" ca="1" si="15">SUM(OFFSET(INDIRECT( "'" &amp; $AD$2 &amp; "'!" &amp; $AI$3),ROW()-ROW(INDIRECT( "'" &amp; $AD$2 &amp; "'!" &amp; $AI$3))-$AI$4,COLUMN()-COLUMN(INDIRECT( "'" &amp; $AD$2 &amp; "'!" &amp; $AI$3))-$AI$5+(12/$AO$4)*($AO$3-1),1,12/$AO$4))</f>
        <v>1200</v>
      </c>
      <c r="AP16" s="78" t="s">
        <v>119</v>
      </c>
      <c r="AQ16" s="78" t="str">
        <f t="shared" si="3"/>
        <v>2-4</v>
      </c>
      <c r="AR16" s="79">
        <f ca="1">MAX($AS$14:$AS$17)</f>
        <v>4</v>
      </c>
      <c r="AS16" s="80">
        <f t="shared" ca="1" si="1"/>
        <v>3</v>
      </c>
      <c r="AT16" s="1" t="str">
        <f ca="1">CELL("address",$AP$14)</f>
        <v>$AP$14</v>
      </c>
      <c r="AU16" s="10" t="s">
        <v>125</v>
      </c>
    </row>
    <row r="17" spans="1:47" ht="30" customHeight="1" x14ac:dyDescent="0.2">
      <c r="A17" s="53">
        <f>'OSNOVNA PLAČA'!A11</f>
        <v>2</v>
      </c>
      <c r="B17" s="362" t="str">
        <f t="shared" ref="B17:B45" ca="1" si="16">IF(LEN(INDIRECT( "'" &amp; $AD$2 &amp; "'!B" &amp; TEXT($AB17-6,0)))&gt;0,INDIRECT( "'" &amp; $AD$2 &amp; "'!B" &amp; TEXT($AB17-6,0)),"")</f>
        <v>A2</v>
      </c>
      <c r="C17" s="362"/>
      <c r="D17" s="54" t="str">
        <f>+IF(LEN('OSNOVNA PLAČA'!C11)&gt;0,'OSNOVNA PLAČA'!C11,"")</f>
        <v>VII</v>
      </c>
      <c r="E17" s="55">
        <f>+IF(LEN('OSNOVNA PLAČA'!D11)&gt;0,'OSNOVNA PLAČA'!D11,"")</f>
        <v>40</v>
      </c>
      <c r="F17" s="161">
        <f ca="1">IF(LEN(B17)&gt;0,'OBRAČUNANA OSNOVNA PLAČA'!E11,"")</f>
        <v>2000</v>
      </c>
      <c r="G17" s="57">
        <v>1</v>
      </c>
      <c r="H17" s="57">
        <v>1</v>
      </c>
      <c r="I17" s="57">
        <v>1</v>
      </c>
      <c r="J17" s="57">
        <v>1</v>
      </c>
      <c r="K17" s="57"/>
      <c r="L17" s="175">
        <f t="shared" si="4"/>
        <v>4</v>
      </c>
      <c r="M17" s="176">
        <f t="shared" ref="M17:M65" ca="1" si="17">IF(LEN(B17)&gt;0,L17/5,"")</f>
        <v>0.8</v>
      </c>
      <c r="N17" s="176">
        <f ca="1">IF(LEN(B17)&gt;0,F17*M17,"")</f>
        <v>1600</v>
      </c>
      <c r="O17" s="177">
        <f t="shared" ca="1" si="5"/>
        <v>3.9272727272727272E-2</v>
      </c>
      <c r="P17" s="178">
        <f t="shared" ref="P17:P65" ca="1" si="18">IF(LEN(B17)&gt;0,F17*O17,"")</f>
        <v>78.545454545454547</v>
      </c>
      <c r="Q17" s="179">
        <f t="shared" ref="Q17:Q65" ca="1" si="19">MIN(P17,R17)</f>
        <v>78.545454545454547</v>
      </c>
      <c r="R17" s="179">
        <f ca="1">IF(LEN(B17)&gt;0,2*'OSNOVNA PLAČA'!E11,"")</f>
        <v>4000</v>
      </c>
      <c r="S17" s="180"/>
      <c r="T17" s="33"/>
      <c r="U17" s="33"/>
      <c r="V17" s="33"/>
      <c r="W17" s="33"/>
      <c r="X17" s="33"/>
      <c r="Y17" s="33"/>
      <c r="Z17" s="33"/>
      <c r="AB17" s="243">
        <f>ROW()</f>
        <v>17</v>
      </c>
      <c r="AC17" s="116">
        <f t="shared" ca="1" si="6"/>
        <v>81.600000000000009</v>
      </c>
      <c r="AD17" s="116">
        <f t="shared" ca="1" si="7"/>
        <v>81.600000000000009</v>
      </c>
      <c r="AE17" s="117" t="str">
        <f t="shared" ca="1" si="8"/>
        <v>-</v>
      </c>
      <c r="AF17" s="116" t="str">
        <f t="shared" ca="1" si="9"/>
        <v>-</v>
      </c>
      <c r="AG17" s="117" t="str">
        <f t="shared" ca="1" si="10"/>
        <v>-</v>
      </c>
      <c r="AH17" s="116" t="str">
        <f t="shared" ca="1" si="11"/>
        <v>-</v>
      </c>
      <c r="AI17" s="116">
        <f t="shared" ca="1" si="12"/>
        <v>0</v>
      </c>
      <c r="AJ17" s="118">
        <f t="shared" ca="1" si="13"/>
        <v>0</v>
      </c>
      <c r="AK17" s="116">
        <f t="shared" ca="1" si="14"/>
        <v>2000</v>
      </c>
      <c r="AL17" s="116">
        <f t="shared" ca="1" si="15"/>
        <v>2000</v>
      </c>
      <c r="AP17" s="78" t="s">
        <v>120</v>
      </c>
      <c r="AQ17" s="78" t="str">
        <f t="shared" si="3"/>
        <v>5-7</v>
      </c>
      <c r="AR17" s="79">
        <f ca="1">MAX($AS$14:$AS$17)</f>
        <v>4</v>
      </c>
      <c r="AS17" s="80">
        <f t="shared" ca="1" si="1"/>
        <v>4</v>
      </c>
      <c r="AT17" s="1" t="str">
        <f ca="1">CELL("address",$AP$14)</f>
        <v>$AP$14</v>
      </c>
      <c r="AU17" s="10" t="s">
        <v>126</v>
      </c>
    </row>
    <row r="18" spans="1:47" ht="30" customHeight="1" x14ac:dyDescent="0.2">
      <c r="A18" s="53">
        <f>'OSNOVNA PLAČA'!A12</f>
        <v>3</v>
      </c>
      <c r="B18" s="362" t="str">
        <f t="shared" ca="1" si="16"/>
        <v>A3</v>
      </c>
      <c r="C18" s="362"/>
      <c r="D18" s="54" t="str">
        <f>+IF(LEN('OSNOVNA PLAČA'!C12)&gt;0,'OSNOVNA PLAČA'!C12,"")</f>
        <v>VIII</v>
      </c>
      <c r="E18" s="55">
        <f>+IF(LEN('OSNOVNA PLAČA'!D12)&gt;0,'OSNOVNA PLAČA'!D12,"")</f>
        <v>48</v>
      </c>
      <c r="F18" s="161">
        <f ca="1">IF(LEN(B18)&gt;0,'OBRAČUNANA OSNOVNA PLAČA'!E12,"")</f>
        <v>0</v>
      </c>
      <c r="G18" s="57"/>
      <c r="H18" s="57">
        <v>1</v>
      </c>
      <c r="I18" s="57"/>
      <c r="J18" s="57">
        <v>1</v>
      </c>
      <c r="K18" s="57"/>
      <c r="L18" s="175">
        <f t="shared" si="4"/>
        <v>2</v>
      </c>
      <c r="M18" s="176">
        <f t="shared" ca="1" si="17"/>
        <v>0.4</v>
      </c>
      <c r="N18" s="176">
        <f t="shared" ref="N18:N65" ca="1" si="20">IF(LEN(B18)&gt;0,F18*M18,"")</f>
        <v>0</v>
      </c>
      <c r="O18" s="177">
        <f t="shared" ca="1" si="5"/>
        <v>1.9636363636363636E-2</v>
      </c>
      <c r="P18" s="178">
        <f t="shared" ca="1" si="18"/>
        <v>0</v>
      </c>
      <c r="Q18" s="179">
        <f t="shared" ca="1" si="19"/>
        <v>0</v>
      </c>
      <c r="R18" s="179">
        <f ca="1">IF(LEN(B18)&gt;0,2*'OSNOVNA PLAČA'!E12,"")</f>
        <v>5000</v>
      </c>
      <c r="S18" s="180"/>
      <c r="T18" s="33"/>
      <c r="U18" s="33"/>
      <c r="V18" s="33"/>
      <c r="W18" s="33"/>
      <c r="X18" s="33"/>
      <c r="Y18" s="33"/>
      <c r="Z18" s="33"/>
      <c r="AB18" s="243">
        <f>ROW()</f>
        <v>18</v>
      </c>
      <c r="AC18" s="116">
        <f t="shared" ca="1" si="6"/>
        <v>0</v>
      </c>
      <c r="AD18" s="116">
        <f t="shared" ca="1" si="7"/>
        <v>0</v>
      </c>
      <c r="AE18" s="117" t="str">
        <f t="shared" ca="1" si="8"/>
        <v>-</v>
      </c>
      <c r="AF18" s="116" t="str">
        <f t="shared" ca="1" si="9"/>
        <v>-</v>
      </c>
      <c r="AG18" s="117" t="str">
        <f t="shared" ca="1" si="10"/>
        <v>-</v>
      </c>
      <c r="AH18" s="116" t="str">
        <f t="shared" ca="1" si="11"/>
        <v>-</v>
      </c>
      <c r="AI18" s="116">
        <f t="shared" ca="1" si="12"/>
        <v>0</v>
      </c>
      <c r="AJ18" s="118">
        <f t="shared" ca="1" si="13"/>
        <v>0</v>
      </c>
      <c r="AK18" s="116">
        <f t="shared" ca="1" si="14"/>
        <v>0</v>
      </c>
      <c r="AL18" s="116">
        <f t="shared" ca="1" si="15"/>
        <v>0</v>
      </c>
      <c r="AP18" s="78" t="s">
        <v>121</v>
      </c>
      <c r="AQ18" s="78" t="str">
        <f t="shared" si="3"/>
        <v>8-10</v>
      </c>
      <c r="AR18" s="79">
        <f ca="1">MAX($AS$18:$AS$19)</f>
        <v>2</v>
      </c>
      <c r="AS18" s="80">
        <f t="shared" ca="1" si="1"/>
        <v>1</v>
      </c>
      <c r="AT18" s="1" t="str">
        <f ca="1">CELL("address",$AP$18)</f>
        <v>$AP$18</v>
      </c>
      <c r="AU18" s="10" t="s">
        <v>127</v>
      </c>
    </row>
    <row r="19" spans="1:47" ht="30" customHeight="1" x14ac:dyDescent="0.2">
      <c r="A19" s="53">
        <f>'OSNOVNA PLAČA'!A13</f>
        <v>4</v>
      </c>
      <c r="B19" s="362" t="str">
        <f t="shared" ca="1" si="16"/>
        <v>A4</v>
      </c>
      <c r="C19" s="362"/>
      <c r="D19" s="54" t="str">
        <f>+IF(LEN('OSNOVNA PLAČA'!C13)&gt;0,'OSNOVNA PLAČA'!C13,"")</f>
        <v/>
      </c>
      <c r="E19" s="55" t="str">
        <f>+IF(LEN('OSNOVNA PLAČA'!D13)&gt;0,'OSNOVNA PLAČA'!D13,"")</f>
        <v/>
      </c>
      <c r="F19" s="161">
        <f ca="1">IF(LEN(B19)&gt;0,'OBRAČUNANA OSNOVNA PLAČA'!E13,"")</f>
        <v>0</v>
      </c>
      <c r="G19" s="57"/>
      <c r="H19" s="57"/>
      <c r="I19" s="57"/>
      <c r="J19" s="57"/>
      <c r="K19" s="57"/>
      <c r="L19" s="175">
        <f t="shared" si="4"/>
        <v>0</v>
      </c>
      <c r="M19" s="176">
        <f t="shared" ca="1" si="17"/>
        <v>0</v>
      </c>
      <c r="N19" s="176">
        <f t="shared" ca="1" si="20"/>
        <v>0</v>
      </c>
      <c r="O19" s="177">
        <f t="shared" ca="1" si="5"/>
        <v>0</v>
      </c>
      <c r="P19" s="178">
        <f t="shared" ca="1" si="18"/>
        <v>0</v>
      </c>
      <c r="Q19" s="179">
        <f t="shared" ca="1" si="19"/>
        <v>0</v>
      </c>
      <c r="R19" s="179">
        <f ca="1">IF(LEN(B19)&gt;0,2*'OSNOVNA PLAČA'!E13,"")</f>
        <v>0</v>
      </c>
      <c r="S19" s="180"/>
      <c r="T19" s="33"/>
      <c r="U19" s="33"/>
      <c r="V19" s="33"/>
      <c r="W19" s="33"/>
      <c r="X19" s="33"/>
      <c r="Y19" s="33"/>
      <c r="Z19" s="33"/>
      <c r="AB19" s="243">
        <f>ROW()</f>
        <v>19</v>
      </c>
      <c r="AC19" s="116">
        <f t="shared" ca="1" si="6"/>
        <v>0</v>
      </c>
      <c r="AD19" s="116">
        <f t="shared" ca="1" si="7"/>
        <v>0</v>
      </c>
      <c r="AE19" s="117" t="str">
        <f t="shared" ca="1" si="8"/>
        <v>-</v>
      </c>
      <c r="AF19" s="116" t="str">
        <f t="shared" ca="1" si="9"/>
        <v>-</v>
      </c>
      <c r="AG19" s="117" t="str">
        <f t="shared" ca="1" si="10"/>
        <v>-</v>
      </c>
      <c r="AH19" s="116" t="str">
        <f t="shared" ca="1" si="11"/>
        <v>-</v>
      </c>
      <c r="AI19" s="116">
        <f t="shared" ca="1" si="12"/>
        <v>0</v>
      </c>
      <c r="AJ19" s="118">
        <f t="shared" ca="1" si="13"/>
        <v>0</v>
      </c>
      <c r="AK19" s="116">
        <f t="shared" ca="1" si="14"/>
        <v>0</v>
      </c>
      <c r="AL19" s="116">
        <f t="shared" ca="1" si="15"/>
        <v>0</v>
      </c>
      <c r="AP19" s="78" t="s">
        <v>122</v>
      </c>
      <c r="AQ19" s="78" t="str">
        <f t="shared" si="3"/>
        <v>11-4</v>
      </c>
      <c r="AR19" s="79">
        <f ca="1">MAX($AS$18:$AS$19)</f>
        <v>2</v>
      </c>
      <c r="AS19" s="80">
        <f t="shared" ca="1" si="1"/>
        <v>2</v>
      </c>
      <c r="AT19" s="1" t="str">
        <f ca="1">CELL("address",$AP$18)</f>
        <v>$AP$18</v>
      </c>
      <c r="AU19" s="10" t="s">
        <v>128</v>
      </c>
    </row>
    <row r="20" spans="1:47" ht="30" customHeight="1" x14ac:dyDescent="0.2">
      <c r="A20" s="53">
        <f>'OSNOVNA PLAČA'!A14</f>
        <v>5</v>
      </c>
      <c r="B20" s="362" t="str">
        <f t="shared" ca="1" si="16"/>
        <v>A5</v>
      </c>
      <c r="C20" s="362"/>
      <c r="D20" s="54" t="str">
        <f>+IF(LEN('OSNOVNA PLAČA'!C14)&gt;0,'OSNOVNA PLAČA'!C14,"")</f>
        <v/>
      </c>
      <c r="E20" s="55" t="str">
        <f>+IF(LEN('OSNOVNA PLAČA'!D14)&gt;0,'OSNOVNA PLAČA'!D14,"")</f>
        <v/>
      </c>
      <c r="F20" s="161">
        <f ca="1">IF(LEN(B20)&gt;0,'OBRAČUNANA OSNOVNA PLAČA'!E14,"")</f>
        <v>0</v>
      </c>
      <c r="G20" s="57"/>
      <c r="H20" s="57"/>
      <c r="I20" s="57"/>
      <c r="J20" s="57"/>
      <c r="K20" s="57"/>
      <c r="L20" s="175">
        <f t="shared" si="4"/>
        <v>0</v>
      </c>
      <c r="M20" s="176">
        <f t="shared" ca="1" si="17"/>
        <v>0</v>
      </c>
      <c r="N20" s="176">
        <f t="shared" ca="1" si="20"/>
        <v>0</v>
      </c>
      <c r="O20" s="177">
        <f t="shared" ca="1" si="5"/>
        <v>0</v>
      </c>
      <c r="P20" s="178">
        <f t="shared" ca="1" si="18"/>
        <v>0</v>
      </c>
      <c r="Q20" s="179">
        <f t="shared" ca="1" si="19"/>
        <v>0</v>
      </c>
      <c r="R20" s="179">
        <f ca="1">IF(LEN(B20)&gt;0,2*'OSNOVNA PLAČA'!E14,"")</f>
        <v>0</v>
      </c>
      <c r="S20" s="180"/>
      <c r="T20" s="33"/>
      <c r="U20" s="33"/>
      <c r="V20" s="33"/>
      <c r="W20" s="33"/>
      <c r="X20" s="33"/>
      <c r="Y20" s="33"/>
      <c r="Z20" s="33"/>
      <c r="AB20" s="243">
        <f>ROW()</f>
        <v>20</v>
      </c>
      <c r="AC20" s="116">
        <f t="shared" ca="1" si="6"/>
        <v>0</v>
      </c>
      <c r="AD20" s="116">
        <f t="shared" ca="1" si="7"/>
        <v>0</v>
      </c>
      <c r="AE20" s="117" t="str">
        <f t="shared" ca="1" si="8"/>
        <v>-</v>
      </c>
      <c r="AF20" s="116" t="str">
        <f t="shared" ca="1" si="9"/>
        <v>-</v>
      </c>
      <c r="AG20" s="117" t="str">
        <f t="shared" ca="1" si="10"/>
        <v>-</v>
      </c>
      <c r="AH20" s="116" t="str">
        <f t="shared" ca="1" si="11"/>
        <v>-</v>
      </c>
      <c r="AI20" s="116">
        <f t="shared" ca="1" si="12"/>
        <v>0</v>
      </c>
      <c r="AJ20" s="118">
        <f t="shared" ca="1" si="13"/>
        <v>0</v>
      </c>
      <c r="AK20" s="116">
        <f t="shared" ca="1" si="14"/>
        <v>0</v>
      </c>
      <c r="AL20" s="116">
        <f t="shared" ca="1" si="15"/>
        <v>0</v>
      </c>
    </row>
    <row r="21" spans="1:47" ht="30" customHeight="1" x14ac:dyDescent="0.2">
      <c r="A21" s="53">
        <f>'OSNOVNA PLAČA'!A15</f>
        <v>6</v>
      </c>
      <c r="B21" s="362" t="str">
        <f t="shared" ca="1" si="16"/>
        <v>A6</v>
      </c>
      <c r="C21" s="362"/>
      <c r="D21" s="54" t="str">
        <f>+IF(LEN('OSNOVNA PLAČA'!C15)&gt;0,'OSNOVNA PLAČA'!C15,"")</f>
        <v/>
      </c>
      <c r="E21" s="55" t="str">
        <f>+IF(LEN('OSNOVNA PLAČA'!D15)&gt;0,'OSNOVNA PLAČA'!D15,"")</f>
        <v/>
      </c>
      <c r="F21" s="161">
        <f ca="1">IF(LEN(B21)&gt;0,'OBRAČUNANA OSNOVNA PLAČA'!E15,"")</f>
        <v>0</v>
      </c>
      <c r="G21" s="57"/>
      <c r="H21" s="57"/>
      <c r="I21" s="57"/>
      <c r="J21" s="57"/>
      <c r="K21" s="57"/>
      <c r="L21" s="175">
        <f t="shared" si="4"/>
        <v>0</v>
      </c>
      <c r="M21" s="176">
        <f t="shared" ca="1" si="17"/>
        <v>0</v>
      </c>
      <c r="N21" s="176">
        <f t="shared" ca="1" si="20"/>
        <v>0</v>
      </c>
      <c r="O21" s="177">
        <f t="shared" ca="1" si="5"/>
        <v>0</v>
      </c>
      <c r="P21" s="178">
        <f t="shared" ca="1" si="18"/>
        <v>0</v>
      </c>
      <c r="Q21" s="179">
        <f t="shared" ca="1" si="19"/>
        <v>0</v>
      </c>
      <c r="R21" s="179">
        <f ca="1">IF(LEN(B21)&gt;0,2*'OSNOVNA PLAČA'!E15,"")</f>
        <v>0</v>
      </c>
      <c r="S21" s="180"/>
      <c r="T21" s="33"/>
      <c r="U21" s="33"/>
      <c r="V21" s="33"/>
      <c r="W21" s="33"/>
      <c r="X21" s="33"/>
      <c r="Y21" s="33"/>
      <c r="Z21" s="33"/>
      <c r="AB21" s="243">
        <f>ROW()</f>
        <v>21</v>
      </c>
      <c r="AC21" s="116">
        <f t="shared" ca="1" si="6"/>
        <v>0</v>
      </c>
      <c r="AD21" s="116">
        <f t="shared" ca="1" si="7"/>
        <v>0</v>
      </c>
      <c r="AE21" s="117" t="str">
        <f t="shared" ca="1" si="8"/>
        <v>-</v>
      </c>
      <c r="AF21" s="116" t="str">
        <f t="shared" ca="1" si="9"/>
        <v>-</v>
      </c>
      <c r="AG21" s="117" t="str">
        <f t="shared" ca="1" si="10"/>
        <v>-</v>
      </c>
      <c r="AH21" s="116" t="str">
        <f t="shared" ca="1" si="11"/>
        <v>-</v>
      </c>
      <c r="AI21" s="116">
        <f t="shared" ca="1" si="12"/>
        <v>0</v>
      </c>
      <c r="AJ21" s="118">
        <f t="shared" ca="1" si="13"/>
        <v>0</v>
      </c>
      <c r="AK21" s="116">
        <f t="shared" ca="1" si="14"/>
        <v>0</v>
      </c>
      <c r="AL21" s="116">
        <f t="shared" ca="1" si="15"/>
        <v>0</v>
      </c>
    </row>
    <row r="22" spans="1:47" ht="30" customHeight="1" x14ac:dyDescent="0.2">
      <c r="A22" s="53">
        <f>'OSNOVNA PLAČA'!A16</f>
        <v>7</v>
      </c>
      <c r="B22" s="362" t="str">
        <f t="shared" ca="1" si="16"/>
        <v>A7</v>
      </c>
      <c r="C22" s="362"/>
      <c r="D22" s="54" t="str">
        <f>+IF(LEN('OSNOVNA PLAČA'!C16)&gt;0,'OSNOVNA PLAČA'!C16,"")</f>
        <v>IV</v>
      </c>
      <c r="E22" s="55">
        <f>+IF(LEN('OSNOVNA PLAČA'!D16)&gt;0,'OSNOVNA PLAČA'!D16,"")</f>
        <v>34</v>
      </c>
      <c r="F22" s="161">
        <f ca="1">IF(LEN(B22)&gt;0,'OBRAČUNANA OSNOVNA PLAČA'!E16,"")</f>
        <v>0</v>
      </c>
      <c r="G22" s="57"/>
      <c r="H22" s="57"/>
      <c r="I22" s="57"/>
      <c r="J22" s="57"/>
      <c r="K22" s="57"/>
      <c r="L22" s="175">
        <f t="shared" si="4"/>
        <v>0</v>
      </c>
      <c r="M22" s="176">
        <f t="shared" ca="1" si="17"/>
        <v>0</v>
      </c>
      <c r="N22" s="176">
        <f t="shared" ca="1" si="20"/>
        <v>0</v>
      </c>
      <c r="O22" s="177">
        <f t="shared" ca="1" si="5"/>
        <v>0</v>
      </c>
      <c r="P22" s="178">
        <f t="shared" ca="1" si="18"/>
        <v>0</v>
      </c>
      <c r="Q22" s="179">
        <f t="shared" ca="1" si="19"/>
        <v>0</v>
      </c>
      <c r="R22" s="179">
        <f ca="1">IF(LEN(B22)&gt;0,2*'OSNOVNA PLAČA'!E16,"")</f>
        <v>3000</v>
      </c>
      <c r="S22" s="180"/>
      <c r="T22" s="33"/>
      <c r="U22" s="33"/>
      <c r="V22" s="33"/>
      <c r="W22" s="33"/>
      <c r="X22" s="33"/>
      <c r="Y22" s="33"/>
      <c r="Z22" s="33"/>
      <c r="AB22" s="243">
        <f>ROW()</f>
        <v>22</v>
      </c>
      <c r="AC22" s="116">
        <f t="shared" ca="1" si="6"/>
        <v>0</v>
      </c>
      <c r="AD22" s="116">
        <f t="shared" ca="1" si="7"/>
        <v>0</v>
      </c>
      <c r="AE22" s="117" t="str">
        <f t="shared" ca="1" si="8"/>
        <v>-</v>
      </c>
      <c r="AF22" s="116" t="str">
        <f t="shared" ca="1" si="9"/>
        <v>-</v>
      </c>
      <c r="AG22" s="117" t="str">
        <f t="shared" ca="1" si="10"/>
        <v>-</v>
      </c>
      <c r="AH22" s="116" t="str">
        <f t="shared" ca="1" si="11"/>
        <v>-</v>
      </c>
      <c r="AI22" s="116">
        <f t="shared" ca="1" si="12"/>
        <v>0</v>
      </c>
      <c r="AJ22" s="118">
        <f t="shared" ca="1" si="13"/>
        <v>0</v>
      </c>
      <c r="AK22" s="116">
        <f t="shared" ca="1" si="14"/>
        <v>0</v>
      </c>
      <c r="AL22" s="116">
        <f t="shared" ca="1" si="15"/>
        <v>1500</v>
      </c>
    </row>
    <row r="23" spans="1:47" ht="30" customHeight="1" x14ac:dyDescent="0.2">
      <c r="A23" s="53">
        <f>'OSNOVNA PLAČA'!A17</f>
        <v>8</v>
      </c>
      <c r="B23" s="362" t="str">
        <f t="shared" ca="1" si="16"/>
        <v>A8</v>
      </c>
      <c r="C23" s="362"/>
      <c r="D23" s="54" t="str">
        <f>+IF(LEN('OSNOVNA PLAČA'!C17)&gt;0,'OSNOVNA PLAČA'!C17,"")</f>
        <v/>
      </c>
      <c r="E23" s="55" t="str">
        <f>+IF(LEN('OSNOVNA PLAČA'!D17)&gt;0,'OSNOVNA PLAČA'!D17,"")</f>
        <v/>
      </c>
      <c r="F23" s="161">
        <f ca="1">IF(LEN(B23)&gt;0,'OBRAČUNANA OSNOVNA PLAČA'!E17,"")</f>
        <v>0</v>
      </c>
      <c r="G23" s="57"/>
      <c r="H23" s="57"/>
      <c r="I23" s="57"/>
      <c r="J23" s="57"/>
      <c r="K23" s="57"/>
      <c r="L23" s="175">
        <f t="shared" si="4"/>
        <v>0</v>
      </c>
      <c r="M23" s="176">
        <f t="shared" ca="1" si="17"/>
        <v>0</v>
      </c>
      <c r="N23" s="176">
        <f t="shared" ca="1" si="20"/>
        <v>0</v>
      </c>
      <c r="O23" s="177">
        <f t="shared" ca="1" si="5"/>
        <v>0</v>
      </c>
      <c r="P23" s="178">
        <f t="shared" ca="1" si="18"/>
        <v>0</v>
      </c>
      <c r="Q23" s="179">
        <f t="shared" ca="1" si="19"/>
        <v>0</v>
      </c>
      <c r="R23" s="179">
        <f ca="1">IF(LEN(B23)&gt;0,2*'OSNOVNA PLAČA'!E17,"")</f>
        <v>0</v>
      </c>
      <c r="S23" s="180"/>
      <c r="T23" s="33"/>
      <c r="U23" s="33"/>
      <c r="V23" s="33"/>
      <c r="W23" s="33"/>
      <c r="X23" s="33"/>
      <c r="Y23" s="33"/>
      <c r="Z23" s="33"/>
      <c r="AB23" s="243">
        <f>ROW()</f>
        <v>23</v>
      </c>
      <c r="AC23" s="116">
        <f t="shared" ca="1" si="6"/>
        <v>0</v>
      </c>
      <c r="AD23" s="116">
        <f t="shared" ca="1" si="7"/>
        <v>0</v>
      </c>
      <c r="AE23" s="117" t="str">
        <f t="shared" ca="1" si="8"/>
        <v>-</v>
      </c>
      <c r="AF23" s="116" t="str">
        <f t="shared" ca="1" si="9"/>
        <v>-</v>
      </c>
      <c r="AG23" s="117" t="str">
        <f t="shared" ca="1" si="10"/>
        <v>-</v>
      </c>
      <c r="AH23" s="116" t="str">
        <f t="shared" ca="1" si="11"/>
        <v>-</v>
      </c>
      <c r="AI23" s="116">
        <f t="shared" ca="1" si="12"/>
        <v>0</v>
      </c>
      <c r="AJ23" s="118">
        <f t="shared" ca="1" si="13"/>
        <v>0</v>
      </c>
      <c r="AK23" s="116">
        <f t="shared" ca="1" si="14"/>
        <v>0</v>
      </c>
      <c r="AL23" s="116">
        <f t="shared" ca="1" si="15"/>
        <v>0</v>
      </c>
    </row>
    <row r="24" spans="1:47" ht="30" customHeight="1" x14ac:dyDescent="0.2">
      <c r="A24" s="53">
        <f>'OSNOVNA PLAČA'!A18</f>
        <v>9</v>
      </c>
      <c r="B24" s="362" t="str">
        <f t="shared" ca="1" si="16"/>
        <v>A9</v>
      </c>
      <c r="C24" s="362"/>
      <c r="D24" s="54" t="str">
        <f>+IF(LEN('OSNOVNA PLAČA'!C18)&gt;0,'OSNOVNA PLAČA'!C18,"")</f>
        <v/>
      </c>
      <c r="E24" s="55" t="str">
        <f>+IF(LEN('OSNOVNA PLAČA'!D18)&gt;0,'OSNOVNA PLAČA'!D18,"")</f>
        <v/>
      </c>
      <c r="F24" s="161">
        <f ca="1">IF(LEN(B24)&gt;0,'OBRAČUNANA OSNOVNA PLAČA'!E18,"")</f>
        <v>0</v>
      </c>
      <c r="G24" s="57"/>
      <c r="H24" s="57"/>
      <c r="I24" s="57"/>
      <c r="J24" s="57"/>
      <c r="K24" s="57"/>
      <c r="L24" s="175">
        <f t="shared" si="4"/>
        <v>0</v>
      </c>
      <c r="M24" s="176">
        <f t="shared" ca="1" si="17"/>
        <v>0</v>
      </c>
      <c r="N24" s="176">
        <f t="shared" ca="1" si="20"/>
        <v>0</v>
      </c>
      <c r="O24" s="177">
        <f t="shared" ca="1" si="5"/>
        <v>0</v>
      </c>
      <c r="P24" s="178">
        <f t="shared" ca="1" si="18"/>
        <v>0</v>
      </c>
      <c r="Q24" s="179">
        <f t="shared" ca="1" si="19"/>
        <v>0</v>
      </c>
      <c r="R24" s="179">
        <f ca="1">IF(LEN(B24)&gt;0,2*'OSNOVNA PLAČA'!E18,"")</f>
        <v>0</v>
      </c>
      <c r="S24" s="180"/>
      <c r="T24" s="33"/>
      <c r="U24" s="33"/>
      <c r="V24" s="33"/>
      <c r="W24" s="33"/>
      <c r="X24" s="33"/>
      <c r="Y24" s="33"/>
      <c r="Z24" s="33"/>
      <c r="AB24" s="243">
        <f>ROW()</f>
        <v>24</v>
      </c>
      <c r="AC24" s="116">
        <f t="shared" ca="1" si="6"/>
        <v>0</v>
      </c>
      <c r="AD24" s="116">
        <f t="shared" ca="1" si="7"/>
        <v>0</v>
      </c>
      <c r="AE24" s="117" t="str">
        <f t="shared" ca="1" si="8"/>
        <v>-</v>
      </c>
      <c r="AF24" s="116" t="str">
        <f t="shared" ca="1" si="9"/>
        <v>-</v>
      </c>
      <c r="AG24" s="117" t="str">
        <f t="shared" ca="1" si="10"/>
        <v>-</v>
      </c>
      <c r="AH24" s="116" t="str">
        <f t="shared" ca="1" si="11"/>
        <v>-</v>
      </c>
      <c r="AI24" s="116">
        <f t="shared" ca="1" si="12"/>
        <v>0</v>
      </c>
      <c r="AJ24" s="118">
        <f t="shared" ca="1" si="13"/>
        <v>0</v>
      </c>
      <c r="AK24" s="116">
        <f t="shared" ca="1" si="14"/>
        <v>0</v>
      </c>
      <c r="AL24" s="116">
        <f t="shared" ca="1" si="15"/>
        <v>0</v>
      </c>
    </row>
    <row r="25" spans="1:47" ht="30" customHeight="1" x14ac:dyDescent="0.2">
      <c r="A25" s="53">
        <f>'OSNOVNA PLAČA'!A19</f>
        <v>10</v>
      </c>
      <c r="B25" s="362" t="str">
        <f t="shared" ca="1" si="16"/>
        <v>A10</v>
      </c>
      <c r="C25" s="362"/>
      <c r="D25" s="54" t="str">
        <f>+IF(LEN('OSNOVNA PLAČA'!C19)&gt;0,'OSNOVNA PLAČA'!C19,"")</f>
        <v/>
      </c>
      <c r="E25" s="55" t="str">
        <f>+IF(LEN('OSNOVNA PLAČA'!D19)&gt;0,'OSNOVNA PLAČA'!D19,"")</f>
        <v/>
      </c>
      <c r="F25" s="161">
        <f ca="1">IF(LEN(B25)&gt;0,'OBRAČUNANA OSNOVNA PLAČA'!E19,"")</f>
        <v>0</v>
      </c>
      <c r="G25" s="57"/>
      <c r="H25" s="57"/>
      <c r="I25" s="57"/>
      <c r="J25" s="57"/>
      <c r="K25" s="57"/>
      <c r="L25" s="175">
        <f t="shared" si="4"/>
        <v>0</v>
      </c>
      <c r="M25" s="176">
        <f t="shared" ca="1" si="17"/>
        <v>0</v>
      </c>
      <c r="N25" s="176">
        <f t="shared" ca="1" si="20"/>
        <v>0</v>
      </c>
      <c r="O25" s="177">
        <f t="shared" ca="1" si="5"/>
        <v>0</v>
      </c>
      <c r="P25" s="178">
        <f t="shared" ca="1" si="18"/>
        <v>0</v>
      </c>
      <c r="Q25" s="179">
        <f t="shared" ca="1" si="19"/>
        <v>0</v>
      </c>
      <c r="R25" s="179">
        <f ca="1">IF(LEN(B25)&gt;0,2*'OSNOVNA PLAČA'!E19,"")</f>
        <v>0</v>
      </c>
      <c r="S25" s="180"/>
      <c r="T25" s="33"/>
      <c r="U25" s="33"/>
      <c r="V25" s="33"/>
      <c r="W25" s="33"/>
      <c r="X25" s="33"/>
      <c r="Y25" s="33"/>
      <c r="Z25" s="33"/>
      <c r="AB25" s="243">
        <f>ROW()</f>
        <v>25</v>
      </c>
      <c r="AC25" s="116">
        <f t="shared" ca="1" si="6"/>
        <v>0</v>
      </c>
      <c r="AD25" s="116">
        <f t="shared" ca="1" si="7"/>
        <v>0</v>
      </c>
      <c r="AE25" s="117" t="str">
        <f t="shared" ca="1" si="8"/>
        <v>-</v>
      </c>
      <c r="AF25" s="116" t="str">
        <f t="shared" ca="1" si="9"/>
        <v>-</v>
      </c>
      <c r="AG25" s="117" t="str">
        <f t="shared" ca="1" si="10"/>
        <v>-</v>
      </c>
      <c r="AH25" s="116" t="str">
        <f t="shared" ca="1" si="11"/>
        <v>-</v>
      </c>
      <c r="AI25" s="116">
        <f t="shared" ca="1" si="12"/>
        <v>0</v>
      </c>
      <c r="AJ25" s="118">
        <f t="shared" ca="1" si="13"/>
        <v>0</v>
      </c>
      <c r="AK25" s="116">
        <f t="shared" ca="1" si="14"/>
        <v>0</v>
      </c>
      <c r="AL25" s="116">
        <f t="shared" ca="1" si="15"/>
        <v>0</v>
      </c>
    </row>
    <row r="26" spans="1:47" ht="30" customHeight="1" x14ac:dyDescent="0.2">
      <c r="A26" s="53">
        <f>'OSNOVNA PLAČA'!A20</f>
        <v>11</v>
      </c>
      <c r="B26" s="362" t="str">
        <f t="shared" ca="1" si="16"/>
        <v>A11</v>
      </c>
      <c r="C26" s="362"/>
      <c r="D26" s="54" t="str">
        <f>+IF(LEN('OSNOVNA PLAČA'!C20)&gt;0,'OSNOVNA PLAČA'!C20,"")</f>
        <v/>
      </c>
      <c r="E26" s="55" t="str">
        <f>+IF(LEN('OSNOVNA PLAČA'!D20)&gt;0,'OSNOVNA PLAČA'!D20,"")</f>
        <v/>
      </c>
      <c r="F26" s="161">
        <f ca="1">IF(LEN(B26)&gt;0,'OBRAČUNANA OSNOVNA PLAČA'!E20,"")</f>
        <v>0</v>
      </c>
      <c r="G26" s="57"/>
      <c r="H26" s="57"/>
      <c r="I26" s="57"/>
      <c r="J26" s="57"/>
      <c r="K26" s="57"/>
      <c r="L26" s="175">
        <f t="shared" si="4"/>
        <v>0</v>
      </c>
      <c r="M26" s="176">
        <f t="shared" ca="1" si="17"/>
        <v>0</v>
      </c>
      <c r="N26" s="176">
        <f t="shared" ca="1" si="20"/>
        <v>0</v>
      </c>
      <c r="O26" s="177">
        <f t="shared" ca="1" si="5"/>
        <v>0</v>
      </c>
      <c r="P26" s="178">
        <f t="shared" ca="1" si="18"/>
        <v>0</v>
      </c>
      <c r="Q26" s="179">
        <f t="shared" ca="1" si="19"/>
        <v>0</v>
      </c>
      <c r="R26" s="179">
        <f ca="1">IF(LEN(B26)&gt;0,2*'OSNOVNA PLAČA'!E20,"")</f>
        <v>0</v>
      </c>
      <c r="S26" s="180"/>
      <c r="T26" s="33"/>
      <c r="U26" s="33"/>
      <c r="V26" s="33"/>
      <c r="W26" s="33"/>
      <c r="X26" s="33"/>
      <c r="Y26" s="33"/>
      <c r="Z26" s="33"/>
      <c r="AB26" s="243">
        <f>ROW()</f>
        <v>26</v>
      </c>
      <c r="AC26" s="116">
        <f t="shared" ca="1" si="6"/>
        <v>0</v>
      </c>
      <c r="AD26" s="116">
        <f t="shared" ca="1" si="7"/>
        <v>0</v>
      </c>
      <c r="AE26" s="117" t="str">
        <f t="shared" ca="1" si="8"/>
        <v>-</v>
      </c>
      <c r="AF26" s="116" t="str">
        <f t="shared" ca="1" si="9"/>
        <v>-</v>
      </c>
      <c r="AG26" s="117" t="str">
        <f t="shared" ca="1" si="10"/>
        <v>-</v>
      </c>
      <c r="AH26" s="116" t="str">
        <f t="shared" ca="1" si="11"/>
        <v>-</v>
      </c>
      <c r="AI26" s="116">
        <f t="shared" ca="1" si="12"/>
        <v>0</v>
      </c>
      <c r="AJ26" s="118">
        <f t="shared" ca="1" si="13"/>
        <v>0</v>
      </c>
      <c r="AK26" s="116">
        <f t="shared" ca="1" si="14"/>
        <v>0</v>
      </c>
      <c r="AL26" s="116">
        <f t="shared" ca="1" si="15"/>
        <v>0</v>
      </c>
    </row>
    <row r="27" spans="1:47" ht="30" customHeight="1" x14ac:dyDescent="0.2">
      <c r="A27" s="53">
        <f>'OSNOVNA PLAČA'!A21</f>
        <v>12</v>
      </c>
      <c r="B27" s="362" t="str">
        <f t="shared" ca="1" si="16"/>
        <v>A12</v>
      </c>
      <c r="C27" s="362"/>
      <c r="D27" s="54" t="str">
        <f>+IF(LEN('OSNOVNA PLAČA'!C21)&gt;0,'OSNOVNA PLAČA'!C21,"")</f>
        <v/>
      </c>
      <c r="E27" s="55" t="str">
        <f>+IF(LEN('OSNOVNA PLAČA'!D21)&gt;0,'OSNOVNA PLAČA'!D21,"")</f>
        <v/>
      </c>
      <c r="F27" s="161">
        <f ca="1">IF(LEN(B27)&gt;0,'OBRAČUNANA OSNOVNA PLAČA'!E21,"")</f>
        <v>0</v>
      </c>
      <c r="G27" s="57"/>
      <c r="H27" s="57"/>
      <c r="I27" s="57"/>
      <c r="J27" s="57"/>
      <c r="K27" s="57"/>
      <c r="L27" s="175">
        <f t="shared" si="4"/>
        <v>0</v>
      </c>
      <c r="M27" s="176">
        <f t="shared" ca="1" si="17"/>
        <v>0</v>
      </c>
      <c r="N27" s="176">
        <f t="shared" ca="1" si="20"/>
        <v>0</v>
      </c>
      <c r="O27" s="177">
        <f t="shared" ca="1" si="5"/>
        <v>0</v>
      </c>
      <c r="P27" s="178">
        <f t="shared" ca="1" si="18"/>
        <v>0</v>
      </c>
      <c r="Q27" s="179">
        <f t="shared" ca="1" si="19"/>
        <v>0</v>
      </c>
      <c r="R27" s="179">
        <f ca="1">IF(LEN(B27)&gt;0,2*'OSNOVNA PLAČA'!E21,"")</f>
        <v>0</v>
      </c>
      <c r="S27" s="180"/>
      <c r="T27" s="33"/>
      <c r="U27" s="33"/>
      <c r="V27" s="33"/>
      <c r="W27" s="33"/>
      <c r="X27" s="33"/>
      <c r="Y27" s="33"/>
      <c r="Z27" s="33"/>
      <c r="AB27" s="243">
        <f>ROW()</f>
        <v>27</v>
      </c>
      <c r="AC27" s="116">
        <f t="shared" ca="1" si="6"/>
        <v>0</v>
      </c>
      <c r="AD27" s="116">
        <f t="shared" ca="1" si="7"/>
        <v>0</v>
      </c>
      <c r="AE27" s="117" t="str">
        <f t="shared" ca="1" si="8"/>
        <v>-</v>
      </c>
      <c r="AF27" s="116" t="str">
        <f t="shared" ca="1" si="9"/>
        <v>-</v>
      </c>
      <c r="AG27" s="117" t="str">
        <f t="shared" ca="1" si="10"/>
        <v>-</v>
      </c>
      <c r="AH27" s="116" t="str">
        <f t="shared" ca="1" si="11"/>
        <v>-</v>
      </c>
      <c r="AI27" s="116">
        <f t="shared" ca="1" si="12"/>
        <v>0</v>
      </c>
      <c r="AJ27" s="118">
        <f t="shared" ca="1" si="13"/>
        <v>0</v>
      </c>
      <c r="AK27" s="116">
        <f t="shared" ca="1" si="14"/>
        <v>0</v>
      </c>
      <c r="AL27" s="116">
        <f t="shared" ca="1" si="15"/>
        <v>0</v>
      </c>
    </row>
    <row r="28" spans="1:47" ht="30" customHeight="1" x14ac:dyDescent="0.2">
      <c r="A28" s="53">
        <f>'OSNOVNA PLAČA'!A22</f>
        <v>13</v>
      </c>
      <c r="B28" s="362" t="str">
        <f t="shared" ca="1" si="16"/>
        <v>A13</v>
      </c>
      <c r="C28" s="362"/>
      <c r="D28" s="54" t="str">
        <f>+IF(LEN('OSNOVNA PLAČA'!C22)&gt;0,'OSNOVNA PLAČA'!C22,"")</f>
        <v/>
      </c>
      <c r="E28" s="55" t="str">
        <f>+IF(LEN('OSNOVNA PLAČA'!D22)&gt;0,'OSNOVNA PLAČA'!D22,"")</f>
        <v/>
      </c>
      <c r="F28" s="161">
        <f ca="1">IF(LEN(B28)&gt;0,'OBRAČUNANA OSNOVNA PLAČA'!E22,"")</f>
        <v>0</v>
      </c>
      <c r="G28" s="57"/>
      <c r="H28" s="57"/>
      <c r="I28" s="57"/>
      <c r="J28" s="57"/>
      <c r="K28" s="57"/>
      <c r="L28" s="175">
        <f t="shared" si="4"/>
        <v>0</v>
      </c>
      <c r="M28" s="176">
        <f t="shared" ca="1" si="17"/>
        <v>0</v>
      </c>
      <c r="N28" s="176">
        <f t="shared" ca="1" si="20"/>
        <v>0</v>
      </c>
      <c r="O28" s="177">
        <f t="shared" ca="1" si="5"/>
        <v>0</v>
      </c>
      <c r="P28" s="178">
        <f t="shared" ca="1" si="18"/>
        <v>0</v>
      </c>
      <c r="Q28" s="179">
        <f t="shared" ca="1" si="19"/>
        <v>0</v>
      </c>
      <c r="R28" s="179">
        <f ca="1">IF(LEN(B28)&gt;0,2*'OSNOVNA PLAČA'!E22,"")</f>
        <v>0</v>
      </c>
      <c r="S28" s="180"/>
      <c r="T28" s="33"/>
      <c r="U28" s="33"/>
      <c r="V28" s="33"/>
      <c r="W28" s="33"/>
      <c r="X28" s="33"/>
      <c r="Y28" s="33"/>
      <c r="Z28" s="33"/>
      <c r="AB28" s="243">
        <f>ROW()</f>
        <v>28</v>
      </c>
      <c r="AC28" s="116">
        <f t="shared" ca="1" si="6"/>
        <v>0</v>
      </c>
      <c r="AD28" s="116">
        <f t="shared" ca="1" si="7"/>
        <v>0</v>
      </c>
      <c r="AE28" s="117" t="str">
        <f t="shared" ca="1" si="8"/>
        <v>-</v>
      </c>
      <c r="AF28" s="116" t="str">
        <f t="shared" ca="1" si="9"/>
        <v>-</v>
      </c>
      <c r="AG28" s="117" t="str">
        <f t="shared" ca="1" si="10"/>
        <v>-</v>
      </c>
      <c r="AH28" s="116" t="str">
        <f t="shared" ca="1" si="11"/>
        <v>-</v>
      </c>
      <c r="AI28" s="116">
        <f t="shared" ca="1" si="12"/>
        <v>0</v>
      </c>
      <c r="AJ28" s="118">
        <f t="shared" ca="1" si="13"/>
        <v>0</v>
      </c>
      <c r="AK28" s="116">
        <f t="shared" ca="1" si="14"/>
        <v>0</v>
      </c>
      <c r="AL28" s="116">
        <f t="shared" ca="1" si="15"/>
        <v>0</v>
      </c>
    </row>
    <row r="29" spans="1:47" ht="30" customHeight="1" x14ac:dyDescent="0.2">
      <c r="A29" s="53">
        <f>'OSNOVNA PLAČA'!A23</f>
        <v>14</v>
      </c>
      <c r="B29" s="362" t="str">
        <f t="shared" ca="1" si="16"/>
        <v>A14</v>
      </c>
      <c r="C29" s="362"/>
      <c r="D29" s="54" t="str">
        <f>+IF(LEN('OSNOVNA PLAČA'!C23)&gt;0,'OSNOVNA PLAČA'!C23,"")</f>
        <v/>
      </c>
      <c r="E29" s="55" t="str">
        <f>+IF(LEN('OSNOVNA PLAČA'!D23)&gt;0,'OSNOVNA PLAČA'!D23,"")</f>
        <v/>
      </c>
      <c r="F29" s="161">
        <f ca="1">IF(LEN(B29)&gt;0,'OBRAČUNANA OSNOVNA PLAČA'!E23,"")</f>
        <v>0</v>
      </c>
      <c r="G29" s="57"/>
      <c r="H29" s="57"/>
      <c r="I29" s="57"/>
      <c r="J29" s="57"/>
      <c r="K29" s="57"/>
      <c r="L29" s="175">
        <f t="shared" si="4"/>
        <v>0</v>
      </c>
      <c r="M29" s="176">
        <f t="shared" ca="1" si="17"/>
        <v>0</v>
      </c>
      <c r="N29" s="176">
        <f t="shared" ca="1" si="20"/>
        <v>0</v>
      </c>
      <c r="O29" s="177">
        <f t="shared" ca="1" si="5"/>
        <v>0</v>
      </c>
      <c r="P29" s="178">
        <f t="shared" ca="1" si="18"/>
        <v>0</v>
      </c>
      <c r="Q29" s="179">
        <f t="shared" ca="1" si="19"/>
        <v>0</v>
      </c>
      <c r="R29" s="179">
        <f ca="1">IF(LEN(B29)&gt;0,2*'OSNOVNA PLAČA'!E23,"")</f>
        <v>0</v>
      </c>
      <c r="S29" s="180"/>
      <c r="T29" s="33"/>
      <c r="U29" s="33"/>
      <c r="V29" s="33"/>
      <c r="W29" s="33"/>
      <c r="X29" s="33"/>
      <c r="Y29" s="33"/>
      <c r="Z29" s="33"/>
      <c r="AB29" s="243">
        <f>ROW()</f>
        <v>29</v>
      </c>
      <c r="AC29" s="116">
        <f t="shared" ca="1" si="6"/>
        <v>0</v>
      </c>
      <c r="AD29" s="116">
        <f t="shared" ca="1" si="7"/>
        <v>0</v>
      </c>
      <c r="AE29" s="117" t="str">
        <f t="shared" ca="1" si="8"/>
        <v>-</v>
      </c>
      <c r="AF29" s="116" t="str">
        <f t="shared" ca="1" si="9"/>
        <v>-</v>
      </c>
      <c r="AG29" s="117" t="str">
        <f t="shared" ca="1" si="10"/>
        <v>-</v>
      </c>
      <c r="AH29" s="116" t="str">
        <f t="shared" ca="1" si="11"/>
        <v>-</v>
      </c>
      <c r="AI29" s="116">
        <f t="shared" ca="1" si="12"/>
        <v>0</v>
      </c>
      <c r="AJ29" s="118">
        <f t="shared" ca="1" si="13"/>
        <v>0</v>
      </c>
      <c r="AK29" s="116">
        <f t="shared" ca="1" si="14"/>
        <v>0</v>
      </c>
      <c r="AL29" s="116">
        <f t="shared" ca="1" si="15"/>
        <v>0</v>
      </c>
    </row>
    <row r="30" spans="1:47" ht="30" customHeight="1" x14ac:dyDescent="0.2">
      <c r="A30" s="53">
        <f>'OSNOVNA PLAČA'!A24</f>
        <v>15</v>
      </c>
      <c r="B30" s="362" t="str">
        <f t="shared" ca="1" si="16"/>
        <v>A15</v>
      </c>
      <c r="C30" s="362"/>
      <c r="D30" s="54" t="str">
        <f>+IF(LEN('OSNOVNA PLAČA'!C24)&gt;0,'OSNOVNA PLAČA'!C24,"")</f>
        <v/>
      </c>
      <c r="E30" s="55" t="str">
        <f>+IF(LEN('OSNOVNA PLAČA'!D24)&gt;0,'OSNOVNA PLAČA'!D24,"")</f>
        <v/>
      </c>
      <c r="F30" s="161">
        <f ca="1">IF(LEN(B30)&gt;0,'OBRAČUNANA OSNOVNA PLAČA'!E24,"")</f>
        <v>0</v>
      </c>
      <c r="G30" s="57"/>
      <c r="H30" s="57"/>
      <c r="I30" s="57"/>
      <c r="J30" s="57"/>
      <c r="K30" s="57"/>
      <c r="L30" s="175">
        <f t="shared" si="4"/>
        <v>0</v>
      </c>
      <c r="M30" s="176">
        <f t="shared" ca="1" si="17"/>
        <v>0</v>
      </c>
      <c r="N30" s="176">
        <f t="shared" ca="1" si="20"/>
        <v>0</v>
      </c>
      <c r="O30" s="177">
        <f t="shared" ca="1" si="5"/>
        <v>0</v>
      </c>
      <c r="P30" s="178">
        <f t="shared" ca="1" si="18"/>
        <v>0</v>
      </c>
      <c r="Q30" s="179">
        <f t="shared" ca="1" si="19"/>
        <v>0</v>
      </c>
      <c r="R30" s="179">
        <f ca="1">IF(LEN(B30)&gt;0,2*'OSNOVNA PLAČA'!E24,"")</f>
        <v>0</v>
      </c>
      <c r="S30" s="180"/>
      <c r="T30" s="33"/>
      <c r="U30" s="33"/>
      <c r="V30" s="33"/>
      <c r="W30" s="33"/>
      <c r="X30" s="33"/>
      <c r="Y30" s="33"/>
      <c r="Z30" s="33"/>
      <c r="AB30" s="243">
        <f>ROW()</f>
        <v>30</v>
      </c>
      <c r="AC30" s="116">
        <f t="shared" ca="1" si="6"/>
        <v>0</v>
      </c>
      <c r="AD30" s="116">
        <f t="shared" ca="1" si="7"/>
        <v>0</v>
      </c>
      <c r="AE30" s="117" t="str">
        <f t="shared" ca="1" si="8"/>
        <v>-</v>
      </c>
      <c r="AF30" s="116" t="str">
        <f t="shared" ca="1" si="9"/>
        <v>-</v>
      </c>
      <c r="AG30" s="117" t="str">
        <f t="shared" ca="1" si="10"/>
        <v>-</v>
      </c>
      <c r="AH30" s="116" t="str">
        <f t="shared" ca="1" si="11"/>
        <v>-</v>
      </c>
      <c r="AI30" s="116">
        <f t="shared" ca="1" si="12"/>
        <v>0</v>
      </c>
      <c r="AJ30" s="118">
        <f t="shared" ca="1" si="13"/>
        <v>0</v>
      </c>
      <c r="AK30" s="116">
        <f t="shared" ca="1" si="14"/>
        <v>0</v>
      </c>
      <c r="AL30" s="116">
        <f t="shared" ca="1" si="15"/>
        <v>0</v>
      </c>
    </row>
    <row r="31" spans="1:47" ht="30" customHeight="1" x14ac:dyDescent="0.2">
      <c r="A31" s="53">
        <f>'OSNOVNA PLAČA'!A25</f>
        <v>16</v>
      </c>
      <c r="B31" s="362" t="str">
        <f t="shared" ca="1" si="16"/>
        <v>A16</v>
      </c>
      <c r="C31" s="362"/>
      <c r="D31" s="54" t="str">
        <f>+IF(LEN('OSNOVNA PLAČA'!C25)&gt;0,'OSNOVNA PLAČA'!C25,"")</f>
        <v/>
      </c>
      <c r="E31" s="55" t="str">
        <f>+IF(LEN('OSNOVNA PLAČA'!D25)&gt;0,'OSNOVNA PLAČA'!D25,"")</f>
        <v/>
      </c>
      <c r="F31" s="161">
        <f ca="1">IF(LEN(B31)&gt;0,'OBRAČUNANA OSNOVNA PLAČA'!E25,"")</f>
        <v>0</v>
      </c>
      <c r="G31" s="57"/>
      <c r="H31" s="57"/>
      <c r="I31" s="57"/>
      <c r="J31" s="57"/>
      <c r="K31" s="57"/>
      <c r="L31" s="175">
        <f t="shared" si="4"/>
        <v>0</v>
      </c>
      <c r="M31" s="176">
        <f t="shared" ca="1" si="17"/>
        <v>0</v>
      </c>
      <c r="N31" s="176">
        <f t="shared" ca="1" si="20"/>
        <v>0</v>
      </c>
      <c r="O31" s="177">
        <f t="shared" ca="1" si="5"/>
        <v>0</v>
      </c>
      <c r="P31" s="178">
        <f t="shared" ca="1" si="18"/>
        <v>0</v>
      </c>
      <c r="Q31" s="179">
        <f t="shared" ca="1" si="19"/>
        <v>0</v>
      </c>
      <c r="R31" s="179">
        <f ca="1">IF(LEN(B31)&gt;0,2*'OSNOVNA PLAČA'!E25,"")</f>
        <v>0</v>
      </c>
      <c r="S31" s="180"/>
      <c r="T31" s="33"/>
      <c r="U31" s="33"/>
      <c r="V31" s="33"/>
      <c r="W31" s="33"/>
      <c r="X31" s="33"/>
      <c r="Y31" s="33"/>
      <c r="Z31" s="33"/>
      <c r="AB31" s="243">
        <f>ROW()</f>
        <v>31</v>
      </c>
      <c r="AC31" s="116">
        <f t="shared" ca="1" si="6"/>
        <v>0</v>
      </c>
      <c r="AD31" s="116">
        <f t="shared" ca="1" si="7"/>
        <v>0</v>
      </c>
      <c r="AE31" s="117" t="str">
        <f t="shared" ca="1" si="8"/>
        <v>-</v>
      </c>
      <c r="AF31" s="116" t="str">
        <f t="shared" ca="1" si="9"/>
        <v>-</v>
      </c>
      <c r="AG31" s="117" t="str">
        <f t="shared" ca="1" si="10"/>
        <v>-</v>
      </c>
      <c r="AH31" s="116" t="str">
        <f t="shared" ca="1" si="11"/>
        <v>-</v>
      </c>
      <c r="AI31" s="116">
        <f t="shared" ca="1" si="12"/>
        <v>0</v>
      </c>
      <c r="AJ31" s="118">
        <f t="shared" ca="1" si="13"/>
        <v>0</v>
      </c>
      <c r="AK31" s="116">
        <f t="shared" ca="1" si="14"/>
        <v>0</v>
      </c>
      <c r="AL31" s="116">
        <f t="shared" ca="1" si="15"/>
        <v>0</v>
      </c>
    </row>
    <row r="32" spans="1:47" ht="30" customHeight="1" x14ac:dyDescent="0.2">
      <c r="A32" s="53">
        <f>'OSNOVNA PLAČA'!A26</f>
        <v>17</v>
      </c>
      <c r="B32" s="362" t="str">
        <f t="shared" ca="1" si="16"/>
        <v>A17</v>
      </c>
      <c r="C32" s="362"/>
      <c r="D32" s="54" t="str">
        <f>+IF(LEN('OSNOVNA PLAČA'!C26)&gt;0,'OSNOVNA PLAČA'!C26,"")</f>
        <v/>
      </c>
      <c r="E32" s="55" t="str">
        <f>+IF(LEN('OSNOVNA PLAČA'!D26)&gt;0,'OSNOVNA PLAČA'!D26,"")</f>
        <v/>
      </c>
      <c r="F32" s="161">
        <f ca="1">IF(LEN(B32)&gt;0,'OBRAČUNANA OSNOVNA PLAČA'!E26,"")</f>
        <v>0</v>
      </c>
      <c r="G32" s="57"/>
      <c r="H32" s="57"/>
      <c r="I32" s="57"/>
      <c r="J32" s="57"/>
      <c r="K32" s="57"/>
      <c r="L32" s="175">
        <f t="shared" si="4"/>
        <v>0</v>
      </c>
      <c r="M32" s="176">
        <f t="shared" ca="1" si="17"/>
        <v>0</v>
      </c>
      <c r="N32" s="176">
        <f t="shared" ca="1" si="20"/>
        <v>0</v>
      </c>
      <c r="O32" s="177">
        <f t="shared" ca="1" si="5"/>
        <v>0</v>
      </c>
      <c r="P32" s="178">
        <f t="shared" ca="1" si="18"/>
        <v>0</v>
      </c>
      <c r="Q32" s="179">
        <f t="shared" ca="1" si="19"/>
        <v>0</v>
      </c>
      <c r="R32" s="179">
        <f ca="1">IF(LEN(B32)&gt;0,2*'OSNOVNA PLAČA'!E26,"")</f>
        <v>0</v>
      </c>
      <c r="S32" s="180"/>
      <c r="T32" s="33"/>
      <c r="U32" s="33"/>
      <c r="V32" s="33"/>
      <c r="W32" s="33"/>
      <c r="X32" s="33"/>
      <c r="Y32" s="33"/>
      <c r="Z32" s="33"/>
      <c r="AB32" s="243">
        <f>ROW()</f>
        <v>32</v>
      </c>
      <c r="AC32" s="116">
        <f t="shared" ca="1" si="6"/>
        <v>0</v>
      </c>
      <c r="AD32" s="116">
        <f t="shared" ca="1" si="7"/>
        <v>0</v>
      </c>
      <c r="AE32" s="117" t="str">
        <f t="shared" ca="1" si="8"/>
        <v>-</v>
      </c>
      <c r="AF32" s="116" t="str">
        <f t="shared" ca="1" si="9"/>
        <v>-</v>
      </c>
      <c r="AG32" s="117" t="str">
        <f t="shared" ca="1" si="10"/>
        <v>-</v>
      </c>
      <c r="AH32" s="116" t="str">
        <f t="shared" ca="1" si="11"/>
        <v>-</v>
      </c>
      <c r="AI32" s="116">
        <f t="shared" ca="1" si="12"/>
        <v>0</v>
      </c>
      <c r="AJ32" s="118">
        <f t="shared" ca="1" si="13"/>
        <v>0</v>
      </c>
      <c r="AK32" s="116">
        <f t="shared" ca="1" si="14"/>
        <v>0</v>
      </c>
      <c r="AL32" s="116">
        <f t="shared" ca="1" si="15"/>
        <v>0</v>
      </c>
    </row>
    <row r="33" spans="1:38" ht="30" customHeight="1" x14ac:dyDescent="0.2">
      <c r="A33" s="53">
        <f>'OSNOVNA PLAČA'!A27</f>
        <v>18</v>
      </c>
      <c r="B33" s="362" t="str">
        <f t="shared" ca="1" si="16"/>
        <v>A18</v>
      </c>
      <c r="C33" s="362"/>
      <c r="D33" s="54" t="str">
        <f>+IF(LEN('OSNOVNA PLAČA'!C27)&gt;0,'OSNOVNA PLAČA'!C27,"")</f>
        <v/>
      </c>
      <c r="E33" s="55" t="str">
        <f>+IF(LEN('OSNOVNA PLAČA'!D27)&gt;0,'OSNOVNA PLAČA'!D27,"")</f>
        <v/>
      </c>
      <c r="F33" s="161">
        <f ca="1">IF(LEN(B33)&gt;0,'OBRAČUNANA OSNOVNA PLAČA'!E27,"")</f>
        <v>0</v>
      </c>
      <c r="G33" s="57"/>
      <c r="H33" s="57"/>
      <c r="I33" s="57"/>
      <c r="J33" s="57"/>
      <c r="K33" s="57"/>
      <c r="L33" s="175">
        <f t="shared" si="4"/>
        <v>0</v>
      </c>
      <c r="M33" s="176">
        <f t="shared" ca="1" si="17"/>
        <v>0</v>
      </c>
      <c r="N33" s="176">
        <f t="shared" ca="1" si="20"/>
        <v>0</v>
      </c>
      <c r="O33" s="177">
        <f t="shared" ca="1" si="5"/>
        <v>0</v>
      </c>
      <c r="P33" s="178">
        <f t="shared" ca="1" si="18"/>
        <v>0</v>
      </c>
      <c r="Q33" s="179">
        <f t="shared" ca="1" si="19"/>
        <v>0</v>
      </c>
      <c r="R33" s="179">
        <f ca="1">IF(LEN(B33)&gt;0,2*'OSNOVNA PLAČA'!E27,"")</f>
        <v>0</v>
      </c>
      <c r="S33" s="180"/>
      <c r="T33" s="33"/>
      <c r="U33" s="33"/>
      <c r="V33" s="33"/>
      <c r="W33" s="33"/>
      <c r="X33" s="33"/>
      <c r="Y33" s="33"/>
      <c r="Z33" s="33"/>
      <c r="AB33" s="243">
        <f>ROW()</f>
        <v>33</v>
      </c>
      <c r="AC33" s="116">
        <f t="shared" ca="1" si="6"/>
        <v>0</v>
      </c>
      <c r="AD33" s="116">
        <f t="shared" ca="1" si="7"/>
        <v>0</v>
      </c>
      <c r="AE33" s="117" t="str">
        <f t="shared" ca="1" si="8"/>
        <v>-</v>
      </c>
      <c r="AF33" s="116" t="str">
        <f t="shared" ca="1" si="9"/>
        <v>-</v>
      </c>
      <c r="AG33" s="117" t="str">
        <f t="shared" ca="1" si="10"/>
        <v>-</v>
      </c>
      <c r="AH33" s="116" t="str">
        <f t="shared" ca="1" si="11"/>
        <v>-</v>
      </c>
      <c r="AI33" s="116">
        <f t="shared" ca="1" si="12"/>
        <v>0</v>
      </c>
      <c r="AJ33" s="118">
        <f t="shared" ca="1" si="13"/>
        <v>0</v>
      </c>
      <c r="AK33" s="116">
        <f t="shared" ca="1" si="14"/>
        <v>0</v>
      </c>
      <c r="AL33" s="116">
        <f t="shared" ca="1" si="15"/>
        <v>0</v>
      </c>
    </row>
    <row r="34" spans="1:38" ht="30" customHeight="1" x14ac:dyDescent="0.2">
      <c r="A34" s="53">
        <f>'OSNOVNA PLAČA'!A28</f>
        <v>19</v>
      </c>
      <c r="B34" s="362" t="str">
        <f t="shared" ca="1" si="16"/>
        <v>A19</v>
      </c>
      <c r="C34" s="362"/>
      <c r="D34" s="54" t="str">
        <f>+IF(LEN('OSNOVNA PLAČA'!C28)&gt;0,'OSNOVNA PLAČA'!C28,"")</f>
        <v/>
      </c>
      <c r="E34" s="55" t="str">
        <f>+IF(LEN('OSNOVNA PLAČA'!D28)&gt;0,'OSNOVNA PLAČA'!D28,"")</f>
        <v/>
      </c>
      <c r="F34" s="161">
        <f ca="1">IF(LEN(B34)&gt;0,'OBRAČUNANA OSNOVNA PLAČA'!E28,"")</f>
        <v>0</v>
      </c>
      <c r="G34" s="57"/>
      <c r="H34" s="57"/>
      <c r="I34" s="57"/>
      <c r="J34" s="57"/>
      <c r="K34" s="57"/>
      <c r="L34" s="175">
        <f t="shared" si="4"/>
        <v>0</v>
      </c>
      <c r="M34" s="176">
        <f t="shared" ca="1" si="17"/>
        <v>0</v>
      </c>
      <c r="N34" s="176">
        <f t="shared" ca="1" si="20"/>
        <v>0</v>
      </c>
      <c r="O34" s="177">
        <f t="shared" ca="1" si="5"/>
        <v>0</v>
      </c>
      <c r="P34" s="178">
        <f t="shared" ca="1" si="18"/>
        <v>0</v>
      </c>
      <c r="Q34" s="179">
        <f t="shared" ca="1" si="19"/>
        <v>0</v>
      </c>
      <c r="R34" s="179">
        <f ca="1">IF(LEN(B34)&gt;0,2*'OSNOVNA PLAČA'!E28,"")</f>
        <v>0</v>
      </c>
      <c r="S34" s="180"/>
      <c r="T34" s="33"/>
      <c r="U34" s="33"/>
      <c r="V34" s="33"/>
      <c r="W34" s="33"/>
      <c r="X34" s="33"/>
      <c r="Y34" s="33"/>
      <c r="Z34" s="33"/>
      <c r="AB34" s="243">
        <f>ROW()</f>
        <v>34</v>
      </c>
      <c r="AC34" s="116">
        <f t="shared" ca="1" si="6"/>
        <v>0</v>
      </c>
      <c r="AD34" s="116">
        <f t="shared" ca="1" si="7"/>
        <v>0</v>
      </c>
      <c r="AE34" s="117" t="str">
        <f t="shared" ca="1" si="8"/>
        <v>-</v>
      </c>
      <c r="AF34" s="116" t="str">
        <f t="shared" ca="1" si="9"/>
        <v>-</v>
      </c>
      <c r="AG34" s="117" t="str">
        <f t="shared" ca="1" si="10"/>
        <v>-</v>
      </c>
      <c r="AH34" s="116" t="str">
        <f t="shared" ca="1" si="11"/>
        <v>-</v>
      </c>
      <c r="AI34" s="116">
        <f t="shared" ca="1" si="12"/>
        <v>0</v>
      </c>
      <c r="AJ34" s="118">
        <f t="shared" ca="1" si="13"/>
        <v>0</v>
      </c>
      <c r="AK34" s="116">
        <f t="shared" ca="1" si="14"/>
        <v>0</v>
      </c>
      <c r="AL34" s="116">
        <f t="shared" ca="1" si="15"/>
        <v>0</v>
      </c>
    </row>
    <row r="35" spans="1:38" ht="30" customHeight="1" x14ac:dyDescent="0.2">
      <c r="A35" s="53">
        <f>'OSNOVNA PLAČA'!A29</f>
        <v>20</v>
      </c>
      <c r="B35" s="362" t="str">
        <f t="shared" ca="1" si="16"/>
        <v>A20</v>
      </c>
      <c r="C35" s="362"/>
      <c r="D35" s="54" t="str">
        <f>+IF(LEN('OSNOVNA PLAČA'!C29)&gt;0,'OSNOVNA PLAČA'!C29,"")</f>
        <v/>
      </c>
      <c r="E35" s="55" t="str">
        <f>+IF(LEN('OSNOVNA PLAČA'!D29)&gt;0,'OSNOVNA PLAČA'!D29,"")</f>
        <v/>
      </c>
      <c r="F35" s="161">
        <f ca="1">IF(LEN(B35)&gt;0,'OBRAČUNANA OSNOVNA PLAČA'!E29,"")</f>
        <v>0</v>
      </c>
      <c r="G35" s="57"/>
      <c r="H35" s="57"/>
      <c r="I35" s="57"/>
      <c r="J35" s="57"/>
      <c r="K35" s="57"/>
      <c r="L35" s="175">
        <f t="shared" si="4"/>
        <v>0</v>
      </c>
      <c r="M35" s="176">
        <f t="shared" ca="1" si="17"/>
        <v>0</v>
      </c>
      <c r="N35" s="176">
        <f t="shared" ca="1" si="20"/>
        <v>0</v>
      </c>
      <c r="O35" s="177">
        <f t="shared" ca="1" si="5"/>
        <v>0</v>
      </c>
      <c r="P35" s="178">
        <f t="shared" ca="1" si="18"/>
        <v>0</v>
      </c>
      <c r="Q35" s="179">
        <f t="shared" ca="1" si="19"/>
        <v>0</v>
      </c>
      <c r="R35" s="179">
        <f ca="1">IF(LEN(B35)&gt;0,2*'OSNOVNA PLAČA'!E29,"")</f>
        <v>0</v>
      </c>
      <c r="S35" s="180"/>
      <c r="T35" s="33"/>
      <c r="U35" s="33"/>
      <c r="V35" s="33"/>
      <c r="W35" s="33"/>
      <c r="X35" s="33"/>
      <c r="Y35" s="33"/>
      <c r="Z35" s="33"/>
      <c r="AB35" s="243">
        <f>ROW()</f>
        <v>35</v>
      </c>
      <c r="AC35" s="116">
        <f t="shared" ca="1" si="6"/>
        <v>0</v>
      </c>
      <c r="AD35" s="116">
        <f t="shared" ca="1" si="7"/>
        <v>0</v>
      </c>
      <c r="AE35" s="117" t="str">
        <f t="shared" ca="1" si="8"/>
        <v>-</v>
      </c>
      <c r="AF35" s="116" t="str">
        <f t="shared" ca="1" si="9"/>
        <v>-</v>
      </c>
      <c r="AG35" s="117" t="str">
        <f t="shared" ca="1" si="10"/>
        <v>-</v>
      </c>
      <c r="AH35" s="116" t="str">
        <f t="shared" ca="1" si="11"/>
        <v>-</v>
      </c>
      <c r="AI35" s="116">
        <f t="shared" ca="1" si="12"/>
        <v>0</v>
      </c>
      <c r="AJ35" s="118">
        <f t="shared" ca="1" si="13"/>
        <v>0</v>
      </c>
      <c r="AK35" s="116">
        <f t="shared" ca="1" si="14"/>
        <v>0</v>
      </c>
      <c r="AL35" s="116">
        <f t="shared" ca="1" si="15"/>
        <v>0</v>
      </c>
    </row>
    <row r="36" spans="1:38" ht="30" customHeight="1" x14ac:dyDescent="0.2">
      <c r="A36" s="53">
        <f>'OSNOVNA PLAČA'!A30</f>
        <v>21</v>
      </c>
      <c r="B36" s="362" t="str">
        <f t="shared" ca="1" si="16"/>
        <v>A21</v>
      </c>
      <c r="C36" s="362"/>
      <c r="D36" s="54" t="str">
        <f>+IF(LEN('OSNOVNA PLAČA'!C30)&gt;0,'OSNOVNA PLAČA'!C30,"")</f>
        <v/>
      </c>
      <c r="E36" s="55" t="str">
        <f>+IF(LEN('OSNOVNA PLAČA'!D30)&gt;0,'OSNOVNA PLAČA'!D30,"")</f>
        <v/>
      </c>
      <c r="F36" s="161">
        <f ca="1">IF(LEN(B36)&gt;0,'OBRAČUNANA OSNOVNA PLAČA'!E30,"")</f>
        <v>0</v>
      </c>
      <c r="G36" s="57"/>
      <c r="H36" s="57"/>
      <c r="I36" s="57"/>
      <c r="J36" s="57"/>
      <c r="K36" s="57"/>
      <c r="L36" s="175">
        <f t="shared" si="4"/>
        <v>0</v>
      </c>
      <c r="M36" s="176">
        <f t="shared" ca="1" si="17"/>
        <v>0</v>
      </c>
      <c r="N36" s="176">
        <f t="shared" ca="1" si="20"/>
        <v>0</v>
      </c>
      <c r="O36" s="177">
        <f t="shared" ca="1" si="5"/>
        <v>0</v>
      </c>
      <c r="P36" s="178">
        <f t="shared" ca="1" si="18"/>
        <v>0</v>
      </c>
      <c r="Q36" s="179">
        <f t="shared" ca="1" si="19"/>
        <v>0</v>
      </c>
      <c r="R36" s="179">
        <f ca="1">IF(LEN(B36)&gt;0,2*'OSNOVNA PLAČA'!E30,"")</f>
        <v>0</v>
      </c>
      <c r="S36" s="180"/>
      <c r="T36" s="33"/>
      <c r="U36" s="33"/>
      <c r="V36" s="33"/>
      <c r="W36" s="33"/>
      <c r="X36" s="33"/>
      <c r="Y36" s="33"/>
      <c r="Z36" s="33"/>
      <c r="AB36" s="243">
        <f>ROW()</f>
        <v>36</v>
      </c>
      <c r="AC36" s="116">
        <f t="shared" ca="1" si="6"/>
        <v>0</v>
      </c>
      <c r="AD36" s="116">
        <f t="shared" ca="1" si="7"/>
        <v>0</v>
      </c>
      <c r="AE36" s="117" t="str">
        <f t="shared" ca="1" si="8"/>
        <v>-</v>
      </c>
      <c r="AF36" s="116" t="str">
        <f t="shared" ca="1" si="9"/>
        <v>-</v>
      </c>
      <c r="AG36" s="117" t="str">
        <f t="shared" ca="1" si="10"/>
        <v>-</v>
      </c>
      <c r="AH36" s="116" t="str">
        <f t="shared" ca="1" si="11"/>
        <v>-</v>
      </c>
      <c r="AI36" s="116">
        <f t="shared" ca="1" si="12"/>
        <v>0</v>
      </c>
      <c r="AJ36" s="118">
        <f t="shared" ca="1" si="13"/>
        <v>0</v>
      </c>
      <c r="AK36" s="116">
        <f t="shared" ca="1" si="14"/>
        <v>0</v>
      </c>
      <c r="AL36" s="116">
        <f t="shared" ca="1" si="15"/>
        <v>0</v>
      </c>
    </row>
    <row r="37" spans="1:38" ht="30" customHeight="1" x14ac:dyDescent="0.2">
      <c r="A37" s="53">
        <f>'OSNOVNA PLAČA'!A31</f>
        <v>22</v>
      </c>
      <c r="B37" s="362" t="str">
        <f t="shared" ca="1" si="16"/>
        <v>A22</v>
      </c>
      <c r="C37" s="362"/>
      <c r="D37" s="54" t="str">
        <f>+IF(LEN('OSNOVNA PLAČA'!C31)&gt;0,'OSNOVNA PLAČA'!C31,"")</f>
        <v/>
      </c>
      <c r="E37" s="55" t="str">
        <f>+IF(LEN('OSNOVNA PLAČA'!D31)&gt;0,'OSNOVNA PLAČA'!D31,"")</f>
        <v/>
      </c>
      <c r="F37" s="161">
        <f ca="1">IF(LEN(B37)&gt;0,'OBRAČUNANA OSNOVNA PLAČA'!E31,"")</f>
        <v>0</v>
      </c>
      <c r="G37" s="57"/>
      <c r="H37" s="57"/>
      <c r="I37" s="57"/>
      <c r="J37" s="57"/>
      <c r="K37" s="57"/>
      <c r="L37" s="175">
        <f t="shared" si="4"/>
        <v>0</v>
      </c>
      <c r="M37" s="176">
        <f t="shared" ca="1" si="17"/>
        <v>0</v>
      </c>
      <c r="N37" s="176">
        <f t="shared" ca="1" si="20"/>
        <v>0</v>
      </c>
      <c r="O37" s="177">
        <f t="shared" ca="1" si="5"/>
        <v>0</v>
      </c>
      <c r="P37" s="178">
        <f t="shared" ca="1" si="18"/>
        <v>0</v>
      </c>
      <c r="Q37" s="179">
        <f t="shared" ca="1" si="19"/>
        <v>0</v>
      </c>
      <c r="R37" s="179">
        <f ca="1">IF(LEN(B37)&gt;0,2*'OSNOVNA PLAČA'!E31,"")</f>
        <v>0</v>
      </c>
      <c r="S37" s="180"/>
      <c r="T37" s="33"/>
      <c r="U37" s="33"/>
      <c r="V37" s="33"/>
      <c r="W37" s="33"/>
      <c r="X37" s="33"/>
      <c r="Y37" s="33"/>
      <c r="Z37" s="33"/>
      <c r="AB37" s="243">
        <f>ROW()</f>
        <v>37</v>
      </c>
      <c r="AC37" s="116">
        <f t="shared" ca="1" si="6"/>
        <v>0</v>
      </c>
      <c r="AD37" s="116">
        <f t="shared" ca="1" si="7"/>
        <v>0</v>
      </c>
      <c r="AE37" s="117" t="str">
        <f t="shared" ca="1" si="8"/>
        <v>-</v>
      </c>
      <c r="AF37" s="116" t="str">
        <f t="shared" ca="1" si="9"/>
        <v>-</v>
      </c>
      <c r="AG37" s="117" t="str">
        <f t="shared" ca="1" si="10"/>
        <v>-</v>
      </c>
      <c r="AH37" s="116" t="str">
        <f t="shared" ca="1" si="11"/>
        <v>-</v>
      </c>
      <c r="AI37" s="116">
        <f t="shared" ca="1" si="12"/>
        <v>0</v>
      </c>
      <c r="AJ37" s="118">
        <f t="shared" ca="1" si="13"/>
        <v>0</v>
      </c>
      <c r="AK37" s="116">
        <f t="shared" ca="1" si="14"/>
        <v>0</v>
      </c>
      <c r="AL37" s="116">
        <f t="shared" ca="1" si="15"/>
        <v>0</v>
      </c>
    </row>
    <row r="38" spans="1:38" ht="30" customHeight="1" x14ac:dyDescent="0.2">
      <c r="A38" s="53">
        <f>'OSNOVNA PLAČA'!A32</f>
        <v>23</v>
      </c>
      <c r="B38" s="362" t="str">
        <f t="shared" ca="1" si="16"/>
        <v>A23</v>
      </c>
      <c r="C38" s="362"/>
      <c r="D38" s="54" t="str">
        <f>+IF(LEN('OSNOVNA PLAČA'!C32)&gt;0,'OSNOVNA PLAČA'!C32,"")</f>
        <v/>
      </c>
      <c r="E38" s="55" t="str">
        <f>+IF(LEN('OSNOVNA PLAČA'!D32)&gt;0,'OSNOVNA PLAČA'!D32,"")</f>
        <v/>
      </c>
      <c r="F38" s="161">
        <f ca="1">IF(LEN(B38)&gt;0,'OBRAČUNANA OSNOVNA PLAČA'!E32,"")</f>
        <v>0</v>
      </c>
      <c r="G38" s="57"/>
      <c r="H38" s="57"/>
      <c r="I38" s="57"/>
      <c r="J38" s="57"/>
      <c r="K38" s="57"/>
      <c r="L38" s="175">
        <f t="shared" si="4"/>
        <v>0</v>
      </c>
      <c r="M38" s="176">
        <f t="shared" ca="1" si="17"/>
        <v>0</v>
      </c>
      <c r="N38" s="176">
        <f t="shared" ca="1" si="20"/>
        <v>0</v>
      </c>
      <c r="O38" s="177">
        <f t="shared" ca="1" si="5"/>
        <v>0</v>
      </c>
      <c r="P38" s="178">
        <f t="shared" ca="1" si="18"/>
        <v>0</v>
      </c>
      <c r="Q38" s="179">
        <f t="shared" ca="1" si="19"/>
        <v>0</v>
      </c>
      <c r="R38" s="179">
        <f ca="1">IF(LEN(B38)&gt;0,2*'OSNOVNA PLAČA'!E32,"")</f>
        <v>0</v>
      </c>
      <c r="S38" s="180"/>
      <c r="T38" s="33"/>
      <c r="U38" s="33"/>
      <c r="V38" s="33"/>
      <c r="W38" s="33"/>
      <c r="X38" s="33"/>
      <c r="Y38" s="33"/>
      <c r="Z38" s="33"/>
      <c r="AB38" s="243">
        <f>ROW()</f>
        <v>38</v>
      </c>
      <c r="AC38" s="116">
        <f t="shared" ca="1" si="6"/>
        <v>0</v>
      </c>
      <c r="AD38" s="116">
        <f t="shared" ca="1" si="7"/>
        <v>0</v>
      </c>
      <c r="AE38" s="117" t="str">
        <f t="shared" ca="1" si="8"/>
        <v>-</v>
      </c>
      <c r="AF38" s="116" t="str">
        <f t="shared" ca="1" si="9"/>
        <v>-</v>
      </c>
      <c r="AG38" s="117" t="str">
        <f t="shared" ca="1" si="10"/>
        <v>-</v>
      </c>
      <c r="AH38" s="116" t="str">
        <f t="shared" ca="1" si="11"/>
        <v>-</v>
      </c>
      <c r="AI38" s="116">
        <f t="shared" ca="1" si="12"/>
        <v>0</v>
      </c>
      <c r="AJ38" s="118">
        <f t="shared" ca="1" si="13"/>
        <v>0</v>
      </c>
      <c r="AK38" s="116">
        <f t="shared" ca="1" si="14"/>
        <v>0</v>
      </c>
      <c r="AL38" s="116">
        <f t="shared" ca="1" si="15"/>
        <v>0</v>
      </c>
    </row>
    <row r="39" spans="1:38" ht="30" customHeight="1" x14ac:dyDescent="0.2">
      <c r="A39" s="53">
        <f>'OSNOVNA PLAČA'!A33</f>
        <v>24</v>
      </c>
      <c r="B39" s="362" t="str">
        <f t="shared" ca="1" si="16"/>
        <v>A24</v>
      </c>
      <c r="C39" s="362"/>
      <c r="D39" s="54" t="str">
        <f>+IF(LEN('OSNOVNA PLAČA'!C33)&gt;0,'OSNOVNA PLAČA'!C33,"")</f>
        <v/>
      </c>
      <c r="E39" s="55" t="str">
        <f>+IF(LEN('OSNOVNA PLAČA'!D33)&gt;0,'OSNOVNA PLAČA'!D33,"")</f>
        <v/>
      </c>
      <c r="F39" s="161">
        <f ca="1">IF(LEN(B39)&gt;0,'OBRAČUNANA OSNOVNA PLAČA'!E33,"")</f>
        <v>0</v>
      </c>
      <c r="G39" s="57"/>
      <c r="H39" s="57"/>
      <c r="I39" s="57"/>
      <c r="J39" s="57"/>
      <c r="K39" s="57"/>
      <c r="L39" s="175">
        <f t="shared" si="4"/>
        <v>0</v>
      </c>
      <c r="M39" s="176">
        <f t="shared" ca="1" si="17"/>
        <v>0</v>
      </c>
      <c r="N39" s="176">
        <f t="shared" ca="1" si="20"/>
        <v>0</v>
      </c>
      <c r="O39" s="177">
        <f t="shared" ca="1" si="5"/>
        <v>0</v>
      </c>
      <c r="P39" s="178">
        <f t="shared" ca="1" si="18"/>
        <v>0</v>
      </c>
      <c r="Q39" s="179">
        <f t="shared" ca="1" si="19"/>
        <v>0</v>
      </c>
      <c r="R39" s="179">
        <f ca="1">IF(LEN(B39)&gt;0,2*'OSNOVNA PLAČA'!E33,"")</f>
        <v>0</v>
      </c>
      <c r="S39" s="180"/>
      <c r="T39" s="33"/>
      <c r="U39" s="33"/>
      <c r="V39" s="33"/>
      <c r="W39" s="33"/>
      <c r="X39" s="33"/>
      <c r="Y39" s="33"/>
      <c r="Z39" s="33"/>
      <c r="AB39" s="243">
        <f>ROW()</f>
        <v>39</v>
      </c>
      <c r="AC39" s="116">
        <f t="shared" ca="1" si="6"/>
        <v>0</v>
      </c>
      <c r="AD39" s="116">
        <f t="shared" ca="1" si="7"/>
        <v>0</v>
      </c>
      <c r="AE39" s="117" t="str">
        <f t="shared" ca="1" si="8"/>
        <v>-</v>
      </c>
      <c r="AF39" s="116" t="str">
        <f t="shared" ca="1" si="9"/>
        <v>-</v>
      </c>
      <c r="AG39" s="117" t="str">
        <f t="shared" ca="1" si="10"/>
        <v>-</v>
      </c>
      <c r="AH39" s="116" t="str">
        <f t="shared" ca="1" si="11"/>
        <v>-</v>
      </c>
      <c r="AI39" s="116">
        <f t="shared" ca="1" si="12"/>
        <v>0</v>
      </c>
      <c r="AJ39" s="118">
        <f t="shared" ca="1" si="13"/>
        <v>0</v>
      </c>
      <c r="AK39" s="116">
        <f t="shared" ca="1" si="14"/>
        <v>0</v>
      </c>
      <c r="AL39" s="116">
        <f t="shared" ca="1" si="15"/>
        <v>0</v>
      </c>
    </row>
    <row r="40" spans="1:38" ht="30" customHeight="1" x14ac:dyDescent="0.2">
      <c r="A40" s="53">
        <f>'OSNOVNA PLAČA'!A34</f>
        <v>25</v>
      </c>
      <c r="B40" s="362" t="str">
        <f t="shared" ca="1" si="16"/>
        <v>A25</v>
      </c>
      <c r="C40" s="362"/>
      <c r="D40" s="54" t="str">
        <f>+IF(LEN('OSNOVNA PLAČA'!C34)&gt;0,'OSNOVNA PLAČA'!C34,"")</f>
        <v/>
      </c>
      <c r="E40" s="55" t="str">
        <f>+IF(LEN('OSNOVNA PLAČA'!D34)&gt;0,'OSNOVNA PLAČA'!D34,"")</f>
        <v/>
      </c>
      <c r="F40" s="161">
        <f ca="1">IF(LEN(B40)&gt;0,'OBRAČUNANA OSNOVNA PLAČA'!E34,"")</f>
        <v>0</v>
      </c>
      <c r="G40" s="57"/>
      <c r="H40" s="57"/>
      <c r="I40" s="57"/>
      <c r="J40" s="57"/>
      <c r="K40" s="57"/>
      <c r="L40" s="175">
        <f t="shared" si="4"/>
        <v>0</v>
      </c>
      <c r="M40" s="176">
        <f t="shared" ca="1" si="17"/>
        <v>0</v>
      </c>
      <c r="N40" s="176">
        <f t="shared" ca="1" si="20"/>
        <v>0</v>
      </c>
      <c r="O40" s="177">
        <f t="shared" ca="1" si="5"/>
        <v>0</v>
      </c>
      <c r="P40" s="178">
        <f t="shared" ca="1" si="18"/>
        <v>0</v>
      </c>
      <c r="Q40" s="179">
        <f t="shared" ca="1" si="19"/>
        <v>0</v>
      </c>
      <c r="R40" s="179">
        <f ca="1">IF(LEN(B40)&gt;0,2*'OSNOVNA PLAČA'!E34,"")</f>
        <v>0</v>
      </c>
      <c r="S40" s="180"/>
      <c r="T40" s="33"/>
      <c r="U40" s="33"/>
      <c r="V40" s="33"/>
      <c r="W40" s="33"/>
      <c r="X40" s="33"/>
      <c r="Y40" s="33"/>
      <c r="Z40" s="33"/>
      <c r="AB40" s="243">
        <f>ROW()</f>
        <v>40</v>
      </c>
      <c r="AC40" s="116">
        <f t="shared" ca="1" si="6"/>
        <v>0</v>
      </c>
      <c r="AD40" s="116">
        <f t="shared" ca="1" si="7"/>
        <v>0</v>
      </c>
      <c r="AE40" s="117" t="str">
        <f t="shared" ca="1" si="8"/>
        <v>-</v>
      </c>
      <c r="AF40" s="116" t="str">
        <f t="shared" ca="1" si="9"/>
        <v>-</v>
      </c>
      <c r="AG40" s="117" t="str">
        <f t="shared" ca="1" si="10"/>
        <v>-</v>
      </c>
      <c r="AH40" s="116" t="str">
        <f t="shared" ca="1" si="11"/>
        <v>-</v>
      </c>
      <c r="AI40" s="116">
        <f t="shared" ca="1" si="12"/>
        <v>0</v>
      </c>
      <c r="AJ40" s="118">
        <f t="shared" ca="1" si="13"/>
        <v>0</v>
      </c>
      <c r="AK40" s="116">
        <f t="shared" ca="1" si="14"/>
        <v>0</v>
      </c>
      <c r="AL40" s="116">
        <f t="shared" ca="1" si="15"/>
        <v>0</v>
      </c>
    </row>
    <row r="41" spans="1:38" ht="30" customHeight="1" x14ac:dyDescent="0.2">
      <c r="A41" s="53">
        <f>'OSNOVNA PLAČA'!A35</f>
        <v>26</v>
      </c>
      <c r="B41" s="362" t="str">
        <f t="shared" ca="1" si="16"/>
        <v>A26</v>
      </c>
      <c r="C41" s="362"/>
      <c r="D41" s="54" t="str">
        <f>+IF(LEN('OSNOVNA PLAČA'!C35)&gt;0,'OSNOVNA PLAČA'!C35,"")</f>
        <v/>
      </c>
      <c r="E41" s="55" t="str">
        <f>+IF(LEN('OSNOVNA PLAČA'!D35)&gt;0,'OSNOVNA PLAČA'!D35,"")</f>
        <v/>
      </c>
      <c r="F41" s="161">
        <f ca="1">IF(LEN(B41)&gt;0,'OBRAČUNANA OSNOVNA PLAČA'!E35,"")</f>
        <v>0</v>
      </c>
      <c r="G41" s="57"/>
      <c r="H41" s="57"/>
      <c r="I41" s="57"/>
      <c r="J41" s="57"/>
      <c r="K41" s="57"/>
      <c r="L41" s="175">
        <f t="shared" si="4"/>
        <v>0</v>
      </c>
      <c r="M41" s="176">
        <f t="shared" ca="1" si="17"/>
        <v>0</v>
      </c>
      <c r="N41" s="176">
        <f t="shared" ca="1" si="20"/>
        <v>0</v>
      </c>
      <c r="O41" s="177">
        <f t="shared" ca="1" si="5"/>
        <v>0</v>
      </c>
      <c r="P41" s="178">
        <f t="shared" ca="1" si="18"/>
        <v>0</v>
      </c>
      <c r="Q41" s="179">
        <f t="shared" ca="1" si="19"/>
        <v>0</v>
      </c>
      <c r="R41" s="179">
        <f ca="1">IF(LEN(B41)&gt;0,2*'OSNOVNA PLAČA'!E35,"")</f>
        <v>0</v>
      </c>
      <c r="S41" s="180"/>
      <c r="T41" s="33"/>
      <c r="U41" s="33"/>
      <c r="V41" s="33"/>
      <c r="W41" s="33"/>
      <c r="X41" s="33"/>
      <c r="Y41" s="33"/>
      <c r="Z41" s="33"/>
      <c r="AB41" s="243">
        <f>ROW()</f>
        <v>41</v>
      </c>
      <c r="AC41" s="116">
        <f t="shared" ca="1" si="6"/>
        <v>0</v>
      </c>
      <c r="AD41" s="116">
        <f t="shared" ca="1" si="7"/>
        <v>0</v>
      </c>
      <c r="AE41" s="117" t="str">
        <f t="shared" ca="1" si="8"/>
        <v>-</v>
      </c>
      <c r="AF41" s="116" t="str">
        <f t="shared" ca="1" si="9"/>
        <v>-</v>
      </c>
      <c r="AG41" s="117" t="str">
        <f t="shared" ca="1" si="10"/>
        <v>-</v>
      </c>
      <c r="AH41" s="116" t="str">
        <f t="shared" ca="1" si="11"/>
        <v>-</v>
      </c>
      <c r="AI41" s="116">
        <f t="shared" ca="1" si="12"/>
        <v>0</v>
      </c>
      <c r="AJ41" s="118">
        <f t="shared" ca="1" si="13"/>
        <v>0</v>
      </c>
      <c r="AK41" s="116">
        <f t="shared" ca="1" si="14"/>
        <v>0</v>
      </c>
      <c r="AL41" s="116">
        <f t="shared" ca="1" si="15"/>
        <v>0</v>
      </c>
    </row>
    <row r="42" spans="1:38" ht="30" customHeight="1" x14ac:dyDescent="0.2">
      <c r="A42" s="53">
        <f>'OSNOVNA PLAČA'!A36</f>
        <v>27</v>
      </c>
      <c r="B42" s="362" t="str">
        <f t="shared" ca="1" si="16"/>
        <v>A27</v>
      </c>
      <c r="C42" s="362"/>
      <c r="D42" s="54" t="str">
        <f>+IF(LEN('OSNOVNA PLAČA'!C36)&gt;0,'OSNOVNA PLAČA'!C36,"")</f>
        <v/>
      </c>
      <c r="E42" s="55" t="str">
        <f>+IF(LEN('OSNOVNA PLAČA'!D36)&gt;0,'OSNOVNA PLAČA'!D36,"")</f>
        <v/>
      </c>
      <c r="F42" s="161">
        <f ca="1">IF(LEN(B42)&gt;0,'OBRAČUNANA OSNOVNA PLAČA'!E36,"")</f>
        <v>0</v>
      </c>
      <c r="G42" s="57"/>
      <c r="H42" s="57"/>
      <c r="I42" s="57"/>
      <c r="J42" s="57"/>
      <c r="K42" s="57"/>
      <c r="L42" s="175">
        <f t="shared" si="4"/>
        <v>0</v>
      </c>
      <c r="M42" s="176">
        <f t="shared" ca="1" si="17"/>
        <v>0</v>
      </c>
      <c r="N42" s="176">
        <f t="shared" ca="1" si="20"/>
        <v>0</v>
      </c>
      <c r="O42" s="177">
        <f t="shared" ca="1" si="5"/>
        <v>0</v>
      </c>
      <c r="P42" s="178">
        <f t="shared" ca="1" si="18"/>
        <v>0</v>
      </c>
      <c r="Q42" s="179">
        <f t="shared" ca="1" si="19"/>
        <v>0</v>
      </c>
      <c r="R42" s="179">
        <f ca="1">IF(LEN(B42)&gt;0,2*'OSNOVNA PLAČA'!E36,"")</f>
        <v>0</v>
      </c>
      <c r="S42" s="180"/>
      <c r="T42" s="33"/>
      <c r="U42" s="33"/>
      <c r="V42" s="33"/>
      <c r="W42" s="33"/>
      <c r="X42" s="33"/>
      <c r="Y42" s="33"/>
      <c r="Z42" s="33"/>
      <c r="AB42" s="243">
        <f>ROW()</f>
        <v>42</v>
      </c>
      <c r="AC42" s="116">
        <f t="shared" ca="1" si="6"/>
        <v>0</v>
      </c>
      <c r="AD42" s="116">
        <f t="shared" ca="1" si="7"/>
        <v>0</v>
      </c>
      <c r="AE42" s="117" t="str">
        <f t="shared" ca="1" si="8"/>
        <v>-</v>
      </c>
      <c r="AF42" s="116" t="str">
        <f t="shared" ca="1" si="9"/>
        <v>-</v>
      </c>
      <c r="AG42" s="117" t="str">
        <f t="shared" ca="1" si="10"/>
        <v>-</v>
      </c>
      <c r="AH42" s="116" t="str">
        <f t="shared" ca="1" si="11"/>
        <v>-</v>
      </c>
      <c r="AI42" s="116">
        <f t="shared" ca="1" si="12"/>
        <v>0</v>
      </c>
      <c r="AJ42" s="118">
        <f t="shared" ca="1" si="13"/>
        <v>0</v>
      </c>
      <c r="AK42" s="116">
        <f t="shared" ca="1" si="14"/>
        <v>0</v>
      </c>
      <c r="AL42" s="116">
        <f t="shared" ca="1" si="15"/>
        <v>0</v>
      </c>
    </row>
    <row r="43" spans="1:38" ht="30" customHeight="1" x14ac:dyDescent="0.2">
      <c r="A43" s="53">
        <f>'OSNOVNA PLAČA'!A37</f>
        <v>28</v>
      </c>
      <c r="B43" s="362" t="str">
        <f t="shared" ca="1" si="16"/>
        <v>A28</v>
      </c>
      <c r="C43" s="362"/>
      <c r="D43" s="54" t="str">
        <f>+IF(LEN('OSNOVNA PLAČA'!C37)&gt;0,'OSNOVNA PLAČA'!C37,"")</f>
        <v/>
      </c>
      <c r="E43" s="55" t="str">
        <f>+IF(LEN('OSNOVNA PLAČA'!D37)&gt;0,'OSNOVNA PLAČA'!D37,"")</f>
        <v/>
      </c>
      <c r="F43" s="161">
        <f ca="1">IF(LEN(B43)&gt;0,'OBRAČUNANA OSNOVNA PLAČA'!E37,"")</f>
        <v>0</v>
      </c>
      <c r="G43" s="57"/>
      <c r="H43" s="57"/>
      <c r="I43" s="57"/>
      <c r="J43" s="57"/>
      <c r="K43" s="57"/>
      <c r="L43" s="175">
        <f t="shared" si="4"/>
        <v>0</v>
      </c>
      <c r="M43" s="176">
        <f t="shared" ca="1" si="17"/>
        <v>0</v>
      </c>
      <c r="N43" s="176">
        <f t="shared" ca="1" si="20"/>
        <v>0</v>
      </c>
      <c r="O43" s="177">
        <f t="shared" ca="1" si="5"/>
        <v>0</v>
      </c>
      <c r="P43" s="178">
        <f t="shared" ca="1" si="18"/>
        <v>0</v>
      </c>
      <c r="Q43" s="179">
        <f t="shared" ca="1" si="19"/>
        <v>0</v>
      </c>
      <c r="R43" s="179">
        <f ca="1">IF(LEN(B43)&gt;0,2*'OSNOVNA PLAČA'!E37,"")</f>
        <v>0</v>
      </c>
      <c r="S43" s="180"/>
      <c r="T43" s="33"/>
      <c r="U43" s="33"/>
      <c r="V43" s="33"/>
      <c r="W43" s="33"/>
      <c r="X43" s="33"/>
      <c r="Y43" s="33"/>
      <c r="Z43" s="33"/>
      <c r="AB43" s="243">
        <f>ROW()</f>
        <v>43</v>
      </c>
      <c r="AC43" s="116">
        <f t="shared" ca="1" si="6"/>
        <v>0</v>
      </c>
      <c r="AD43" s="116">
        <f t="shared" ca="1" si="7"/>
        <v>0</v>
      </c>
      <c r="AE43" s="117" t="str">
        <f t="shared" ca="1" si="8"/>
        <v>-</v>
      </c>
      <c r="AF43" s="116" t="str">
        <f t="shared" ca="1" si="9"/>
        <v>-</v>
      </c>
      <c r="AG43" s="117" t="str">
        <f t="shared" ca="1" si="10"/>
        <v>-</v>
      </c>
      <c r="AH43" s="116" t="str">
        <f t="shared" ca="1" si="11"/>
        <v>-</v>
      </c>
      <c r="AI43" s="116">
        <f t="shared" ca="1" si="12"/>
        <v>0</v>
      </c>
      <c r="AJ43" s="118">
        <f t="shared" ca="1" si="13"/>
        <v>0</v>
      </c>
      <c r="AK43" s="116">
        <f t="shared" ca="1" si="14"/>
        <v>0</v>
      </c>
      <c r="AL43" s="116">
        <f t="shared" ca="1" si="15"/>
        <v>0</v>
      </c>
    </row>
    <row r="44" spans="1:38" ht="30" customHeight="1" x14ac:dyDescent="0.2">
      <c r="A44" s="53">
        <f>'OSNOVNA PLAČA'!A38</f>
        <v>29</v>
      </c>
      <c r="B44" s="362" t="str">
        <f t="shared" ca="1" si="16"/>
        <v>A29</v>
      </c>
      <c r="C44" s="362"/>
      <c r="D44" s="54" t="str">
        <f>+IF(LEN('OSNOVNA PLAČA'!C38)&gt;0,'OSNOVNA PLAČA'!C38,"")</f>
        <v/>
      </c>
      <c r="E44" s="55" t="str">
        <f>+IF(LEN('OSNOVNA PLAČA'!D38)&gt;0,'OSNOVNA PLAČA'!D38,"")</f>
        <v/>
      </c>
      <c r="F44" s="161">
        <f ca="1">IF(LEN(B44)&gt;0,'OBRAČUNANA OSNOVNA PLAČA'!E38,"")</f>
        <v>0</v>
      </c>
      <c r="G44" s="57"/>
      <c r="H44" s="57"/>
      <c r="I44" s="57"/>
      <c r="J44" s="57"/>
      <c r="K44" s="57"/>
      <c r="L44" s="175">
        <f t="shared" si="4"/>
        <v>0</v>
      </c>
      <c r="M44" s="176">
        <f t="shared" ca="1" si="17"/>
        <v>0</v>
      </c>
      <c r="N44" s="176">
        <f t="shared" ca="1" si="20"/>
        <v>0</v>
      </c>
      <c r="O44" s="177">
        <f t="shared" ca="1" si="5"/>
        <v>0</v>
      </c>
      <c r="P44" s="178">
        <f t="shared" ca="1" si="18"/>
        <v>0</v>
      </c>
      <c r="Q44" s="179">
        <f t="shared" ca="1" si="19"/>
        <v>0</v>
      </c>
      <c r="R44" s="179">
        <f ca="1">IF(LEN(B44)&gt;0,2*'OSNOVNA PLAČA'!E38,"")</f>
        <v>0</v>
      </c>
      <c r="S44" s="180"/>
      <c r="T44" s="33"/>
      <c r="U44" s="33"/>
      <c r="V44" s="33"/>
      <c r="W44" s="33"/>
      <c r="X44" s="33"/>
      <c r="Y44" s="33"/>
      <c r="Z44" s="33"/>
      <c r="AB44" s="243">
        <f>ROW()</f>
        <v>44</v>
      </c>
      <c r="AC44" s="116">
        <f t="shared" ca="1" si="6"/>
        <v>0</v>
      </c>
      <c r="AD44" s="116">
        <f t="shared" ca="1" si="7"/>
        <v>0</v>
      </c>
      <c r="AE44" s="117" t="str">
        <f t="shared" ca="1" si="8"/>
        <v>-</v>
      </c>
      <c r="AF44" s="116" t="str">
        <f t="shared" ca="1" si="9"/>
        <v>-</v>
      </c>
      <c r="AG44" s="117" t="str">
        <f t="shared" ca="1" si="10"/>
        <v>-</v>
      </c>
      <c r="AH44" s="116" t="str">
        <f t="shared" ca="1" si="11"/>
        <v>-</v>
      </c>
      <c r="AI44" s="116">
        <f t="shared" ca="1" si="12"/>
        <v>0</v>
      </c>
      <c r="AJ44" s="118">
        <f t="shared" ca="1" si="13"/>
        <v>0</v>
      </c>
      <c r="AK44" s="116">
        <f t="shared" ca="1" si="14"/>
        <v>0</v>
      </c>
      <c r="AL44" s="116">
        <f t="shared" ca="1" si="15"/>
        <v>0</v>
      </c>
    </row>
    <row r="45" spans="1:38" ht="30" customHeight="1" x14ac:dyDescent="0.2">
      <c r="A45" s="53">
        <f>'OSNOVNA PLAČA'!A39</f>
        <v>30</v>
      </c>
      <c r="B45" s="362" t="str">
        <f t="shared" ca="1" si="16"/>
        <v>A30</v>
      </c>
      <c r="C45" s="362"/>
      <c r="D45" s="54" t="str">
        <f>+IF(LEN('OSNOVNA PLAČA'!C39)&gt;0,'OSNOVNA PLAČA'!C39,"")</f>
        <v/>
      </c>
      <c r="E45" s="55" t="str">
        <f>+IF(LEN('OSNOVNA PLAČA'!D39)&gt;0,'OSNOVNA PLAČA'!D39,"")</f>
        <v/>
      </c>
      <c r="F45" s="161">
        <f ca="1">IF(LEN(B45)&gt;0,'OBRAČUNANA OSNOVNA PLAČA'!E39,"")</f>
        <v>0</v>
      </c>
      <c r="G45" s="57"/>
      <c r="H45" s="57"/>
      <c r="I45" s="57"/>
      <c r="J45" s="57"/>
      <c r="K45" s="57"/>
      <c r="L45" s="175">
        <f t="shared" si="4"/>
        <v>0</v>
      </c>
      <c r="M45" s="176">
        <f t="shared" ca="1" si="17"/>
        <v>0</v>
      </c>
      <c r="N45" s="176">
        <f t="shared" ca="1" si="20"/>
        <v>0</v>
      </c>
      <c r="O45" s="177">
        <f t="shared" ca="1" si="5"/>
        <v>0</v>
      </c>
      <c r="P45" s="178">
        <f t="shared" ca="1" si="18"/>
        <v>0</v>
      </c>
      <c r="Q45" s="179">
        <f t="shared" ca="1" si="19"/>
        <v>0</v>
      </c>
      <c r="R45" s="179">
        <f ca="1">IF(LEN(B45)&gt;0,2*'OSNOVNA PLAČA'!E39,"")</f>
        <v>0</v>
      </c>
      <c r="S45" s="180"/>
      <c r="T45" s="33"/>
      <c r="U45" s="33"/>
      <c r="V45" s="33"/>
      <c r="W45" s="33"/>
      <c r="X45" s="33"/>
      <c r="Y45" s="33"/>
      <c r="Z45" s="33"/>
      <c r="AB45" s="243">
        <f>ROW()</f>
        <v>45</v>
      </c>
      <c r="AC45" s="116">
        <f t="shared" ca="1" si="6"/>
        <v>0</v>
      </c>
      <c r="AD45" s="116">
        <f t="shared" ca="1" si="7"/>
        <v>0</v>
      </c>
      <c r="AE45" s="117" t="str">
        <f t="shared" ca="1" si="8"/>
        <v>-</v>
      </c>
      <c r="AF45" s="116" t="str">
        <f t="shared" ca="1" si="9"/>
        <v>-</v>
      </c>
      <c r="AG45" s="117" t="str">
        <f t="shared" ca="1" si="10"/>
        <v>-</v>
      </c>
      <c r="AH45" s="116" t="str">
        <f t="shared" ca="1" si="11"/>
        <v>-</v>
      </c>
      <c r="AI45" s="116">
        <f t="shared" ca="1" si="12"/>
        <v>0</v>
      </c>
      <c r="AJ45" s="118">
        <f t="shared" ca="1" si="13"/>
        <v>0</v>
      </c>
      <c r="AK45" s="116">
        <f t="shared" ca="1" si="14"/>
        <v>0</v>
      </c>
      <c r="AL45" s="116">
        <f t="shared" ca="1" si="15"/>
        <v>0</v>
      </c>
    </row>
    <row r="46" spans="1:38" ht="30" customHeight="1" x14ac:dyDescent="0.2">
      <c r="A46" s="53">
        <f>'OSNOVNA PLAČA'!A40</f>
        <v>31</v>
      </c>
      <c r="B46" s="362" t="str">
        <f t="shared" ref="B46:B65" ca="1" si="21">IF(LEN(INDIRECT( "'" &amp; $AD$2 &amp; "'!B" &amp; TEXT($AB46-6,0)))&gt;0,INDIRECT( "'" &amp; $AD$2 &amp; "'!B" &amp; TEXT($AB46-6,0)),"")</f>
        <v>A31</v>
      </c>
      <c r="C46" s="362"/>
      <c r="D46" s="54" t="str">
        <f>+IF(LEN('OSNOVNA PLAČA'!C40)&gt;0,'OSNOVNA PLAČA'!C40,"")</f>
        <v/>
      </c>
      <c r="E46" s="55" t="str">
        <f>+IF(LEN('OSNOVNA PLAČA'!D40)&gt;0,'OSNOVNA PLAČA'!D40,"")</f>
        <v/>
      </c>
      <c r="F46" s="161">
        <f ca="1">IF(LEN(B46)&gt;0,'OBRAČUNANA OSNOVNA PLAČA'!E40,"")</f>
        <v>0</v>
      </c>
      <c r="G46" s="57"/>
      <c r="H46" s="57"/>
      <c r="I46" s="57"/>
      <c r="J46" s="57"/>
      <c r="K46" s="57"/>
      <c r="L46" s="175">
        <f t="shared" si="4"/>
        <v>0</v>
      </c>
      <c r="M46" s="176">
        <f t="shared" ca="1" si="17"/>
        <v>0</v>
      </c>
      <c r="N46" s="176">
        <f t="shared" ca="1" si="20"/>
        <v>0</v>
      </c>
      <c r="O46" s="177">
        <f t="shared" ca="1" si="5"/>
        <v>0</v>
      </c>
      <c r="P46" s="178">
        <f t="shared" ca="1" si="18"/>
        <v>0</v>
      </c>
      <c r="Q46" s="179">
        <f t="shared" ca="1" si="19"/>
        <v>0</v>
      </c>
      <c r="R46" s="179">
        <f ca="1">IF(LEN(B46)&gt;0,2*'OSNOVNA PLAČA'!E40,"")</f>
        <v>0</v>
      </c>
      <c r="S46" s="180"/>
      <c r="T46" s="33"/>
      <c r="U46" s="33"/>
      <c r="V46" s="33"/>
      <c r="W46" s="33"/>
      <c r="X46" s="33"/>
      <c r="Y46" s="33"/>
      <c r="Z46" s="33"/>
      <c r="AB46" s="243">
        <f>ROW()</f>
        <v>46</v>
      </c>
      <c r="AC46" s="116">
        <f t="shared" ref="AC46:AC65" ca="1" si="22">IF($AO$3=1,0,INDIRECT( "'" &amp; $AO$2 &amp; "'!P" &amp; TEXT($AB46,0)))</f>
        <v>0</v>
      </c>
      <c r="AD46" s="116">
        <f t="shared" ref="AD46:AD65" ca="1" si="23">IF($AO$3=1,(INDIRECT( "'" &amp; $AD$2 &amp; "'!F" &amp; TEXT($AB46-6,0))*2/12+INDIRECT( "'" &amp; $AD$2 &amp; "'!G" &amp; TEXT($AB46-6,0))*10/12)*2,INDIRECT( "'" &amp; $AO$2 &amp; "'!Q" &amp; TEXT($AB46,0)))</f>
        <v>0</v>
      </c>
      <c r="AE46" s="117" t="str">
        <f t="shared" ca="1" si="8"/>
        <v>-</v>
      </c>
      <c r="AF46" s="116" t="str">
        <f t="shared" ca="1" si="9"/>
        <v>-</v>
      </c>
      <c r="AG46" s="117" t="str">
        <f t="shared" ca="1" si="10"/>
        <v>-</v>
      </c>
      <c r="AH46" s="116" t="str">
        <f t="shared" ca="1" si="11"/>
        <v>-</v>
      </c>
      <c r="AI46" s="116">
        <f t="shared" ca="1" si="12"/>
        <v>0</v>
      </c>
      <c r="AJ46" s="118">
        <f t="shared" ca="1" si="13"/>
        <v>0</v>
      </c>
      <c r="AK46" s="116">
        <f t="shared" ref="AK46:AK65" ca="1" si="24">SUM(OFFSET(INDIRECT( "'" &amp; $AD$3 &amp; "'!" &amp; $AI$3),ROW()-ROW(INDIRECT( "'" &amp; $AD$3 &amp; "'!" &amp; $AI$3))-$AI$4,COLUMN()-COLUMN(INDIRECT( "'" &amp; $AD$3 &amp; "'!" &amp; $AI$3))-$AI$6+(12/$AO$4)*($AO$3-1),1,12/$AO$4))</f>
        <v>0</v>
      </c>
      <c r="AL46" s="116">
        <f t="shared" ref="AL46:AL65" ca="1" si="25">SUM(OFFSET(INDIRECT( "'" &amp; $AD$2 &amp; "'!" &amp; $AI$3),ROW()-ROW(INDIRECT( "'" &amp; $AD$2 &amp; "'!" &amp; $AI$3))-$AI$4,COLUMN()-COLUMN(INDIRECT( "'" &amp; $AD$2 &amp; "'!" &amp; $AI$3))-$AI$5+(12/$AO$4)*($AO$3-1),1,12/$AO$4))</f>
        <v>0</v>
      </c>
    </row>
    <row r="47" spans="1:38" ht="30" customHeight="1" x14ac:dyDescent="0.2">
      <c r="A47" s="53">
        <f>'OSNOVNA PLAČA'!A41</f>
        <v>32</v>
      </c>
      <c r="B47" s="362" t="str">
        <f t="shared" ca="1" si="21"/>
        <v>A32</v>
      </c>
      <c r="C47" s="362"/>
      <c r="D47" s="54" t="str">
        <f>+IF(LEN('OSNOVNA PLAČA'!C41)&gt;0,'OSNOVNA PLAČA'!C41,"")</f>
        <v/>
      </c>
      <c r="E47" s="55" t="str">
        <f>+IF(LEN('OSNOVNA PLAČA'!D41)&gt;0,'OSNOVNA PLAČA'!D41,"")</f>
        <v/>
      </c>
      <c r="F47" s="161">
        <f ca="1">IF(LEN(B47)&gt;0,'OBRAČUNANA OSNOVNA PLAČA'!E41,"")</f>
        <v>0</v>
      </c>
      <c r="G47" s="57"/>
      <c r="H47" s="57"/>
      <c r="I47" s="57"/>
      <c r="J47" s="57"/>
      <c r="K47" s="57"/>
      <c r="L47" s="175">
        <f t="shared" si="4"/>
        <v>0</v>
      </c>
      <c r="M47" s="176">
        <f t="shared" ca="1" si="17"/>
        <v>0</v>
      </c>
      <c r="N47" s="176">
        <f t="shared" ca="1" si="20"/>
        <v>0</v>
      </c>
      <c r="O47" s="177">
        <f t="shared" ca="1" si="5"/>
        <v>0</v>
      </c>
      <c r="P47" s="178">
        <f t="shared" ca="1" si="18"/>
        <v>0</v>
      </c>
      <c r="Q47" s="179">
        <f t="shared" ca="1" si="19"/>
        <v>0</v>
      </c>
      <c r="R47" s="179">
        <f ca="1">IF(LEN(B47)&gt;0,2*'OSNOVNA PLAČA'!E41,"")</f>
        <v>0</v>
      </c>
      <c r="S47" s="180"/>
      <c r="T47" s="33"/>
      <c r="U47" s="33"/>
      <c r="V47" s="33"/>
      <c r="W47" s="33"/>
      <c r="X47" s="33"/>
      <c r="Y47" s="33"/>
      <c r="Z47" s="33"/>
      <c r="AB47" s="243">
        <f>ROW()</f>
        <v>47</v>
      </c>
      <c r="AC47" s="116">
        <f t="shared" ca="1" si="22"/>
        <v>0</v>
      </c>
      <c r="AD47" s="116">
        <f t="shared" ca="1" si="23"/>
        <v>0</v>
      </c>
      <c r="AE47" s="117" t="str">
        <f t="shared" ca="1" si="8"/>
        <v>-</v>
      </c>
      <c r="AF47" s="116" t="str">
        <f t="shared" ca="1" si="9"/>
        <v>-</v>
      </c>
      <c r="AG47" s="117" t="str">
        <f t="shared" ca="1" si="10"/>
        <v>-</v>
      </c>
      <c r="AH47" s="116" t="str">
        <f t="shared" ca="1" si="11"/>
        <v>-</v>
      </c>
      <c r="AI47" s="116">
        <f t="shared" ca="1" si="12"/>
        <v>0</v>
      </c>
      <c r="AJ47" s="118">
        <f t="shared" ca="1" si="13"/>
        <v>0</v>
      </c>
      <c r="AK47" s="116">
        <f t="shared" ca="1" si="24"/>
        <v>0</v>
      </c>
      <c r="AL47" s="116">
        <f t="shared" ca="1" si="25"/>
        <v>0</v>
      </c>
    </row>
    <row r="48" spans="1:38" ht="30" customHeight="1" x14ac:dyDescent="0.2">
      <c r="A48" s="53">
        <f>'OSNOVNA PLAČA'!A42</f>
        <v>33</v>
      </c>
      <c r="B48" s="362" t="str">
        <f t="shared" ca="1" si="21"/>
        <v>A33</v>
      </c>
      <c r="C48" s="362"/>
      <c r="D48" s="54" t="str">
        <f>+IF(LEN('OSNOVNA PLAČA'!C42)&gt;0,'OSNOVNA PLAČA'!C42,"")</f>
        <v/>
      </c>
      <c r="E48" s="55" t="str">
        <f>+IF(LEN('OSNOVNA PLAČA'!D42)&gt;0,'OSNOVNA PLAČA'!D42,"")</f>
        <v/>
      </c>
      <c r="F48" s="161">
        <f ca="1">IF(LEN(B48)&gt;0,'OBRAČUNANA OSNOVNA PLAČA'!E42,"")</f>
        <v>0</v>
      </c>
      <c r="G48" s="57"/>
      <c r="H48" s="57"/>
      <c r="I48" s="57"/>
      <c r="J48" s="57"/>
      <c r="K48" s="57"/>
      <c r="L48" s="175">
        <f t="shared" si="4"/>
        <v>0</v>
      </c>
      <c r="M48" s="176">
        <f t="shared" ca="1" si="17"/>
        <v>0</v>
      </c>
      <c r="N48" s="176">
        <f t="shared" ca="1" si="20"/>
        <v>0</v>
      </c>
      <c r="O48" s="177">
        <f t="shared" ref="O48:O65" ca="1" si="26">IF(LEN(B48)&gt;0,M48*$P$67,"")</f>
        <v>0</v>
      </c>
      <c r="P48" s="178">
        <f t="shared" ca="1" si="18"/>
        <v>0</v>
      </c>
      <c r="Q48" s="179">
        <f t="shared" ca="1" si="19"/>
        <v>0</v>
      </c>
      <c r="R48" s="179">
        <f ca="1">IF(LEN(B48)&gt;0,2*'OSNOVNA PLAČA'!E42,"")</f>
        <v>0</v>
      </c>
      <c r="S48" s="180"/>
      <c r="T48" s="33"/>
      <c r="U48" s="33"/>
      <c r="V48" s="33"/>
      <c r="W48" s="33"/>
      <c r="X48" s="33"/>
      <c r="Y48" s="33"/>
      <c r="Z48" s="33"/>
      <c r="AB48" s="243">
        <f>ROW()</f>
        <v>48</v>
      </c>
      <c r="AC48" s="116">
        <f t="shared" ca="1" si="22"/>
        <v>0</v>
      </c>
      <c r="AD48" s="116">
        <f t="shared" ca="1" si="23"/>
        <v>0</v>
      </c>
      <c r="AE48" s="117" t="str">
        <f t="shared" ref="AE48:AE65" ca="1" si="27">IF(AC48&gt;=AD48,"-",$L48/(5*MAX($M$71:$M$72)))</f>
        <v>-</v>
      </c>
      <c r="AF48" s="116" t="str">
        <f t="shared" ref="AF48:AF65" ca="1" si="28">IF(AC48&gt;=AD48,"-",$L48/(5*MAX($M$71:$M$72))*AK48)</f>
        <v>-</v>
      </c>
      <c r="AG48" s="117" t="str">
        <f t="shared" ref="AG48:AG65" ca="1" si="29">IF(AE48="-","-",AE48*$AF$67)</f>
        <v>-</v>
      </c>
      <c r="AH48" s="116" t="str">
        <f t="shared" ref="AH48:AH65" ca="1" si="30">IF(AF48="-","-",AF48*$AF$67)</f>
        <v>-</v>
      </c>
      <c r="AI48" s="116">
        <f t="shared" ca="1" si="12"/>
        <v>0</v>
      </c>
      <c r="AJ48" s="118">
        <f t="shared" ca="1" si="13"/>
        <v>0</v>
      </c>
      <c r="AK48" s="116">
        <f t="shared" ca="1" si="24"/>
        <v>0</v>
      </c>
      <c r="AL48" s="116">
        <f t="shared" ca="1" si="25"/>
        <v>0</v>
      </c>
    </row>
    <row r="49" spans="1:38" ht="30" customHeight="1" x14ac:dyDescent="0.2">
      <c r="A49" s="53">
        <f>'OSNOVNA PLAČA'!A43</f>
        <v>34</v>
      </c>
      <c r="B49" s="362" t="str">
        <f t="shared" ca="1" si="21"/>
        <v>A34</v>
      </c>
      <c r="C49" s="362"/>
      <c r="D49" s="54" t="str">
        <f>+IF(LEN('OSNOVNA PLAČA'!C43)&gt;0,'OSNOVNA PLAČA'!C43,"")</f>
        <v/>
      </c>
      <c r="E49" s="55" t="str">
        <f>+IF(LEN('OSNOVNA PLAČA'!D43)&gt;0,'OSNOVNA PLAČA'!D43,"")</f>
        <v/>
      </c>
      <c r="F49" s="161">
        <f ca="1">IF(LEN(B49)&gt;0,'OBRAČUNANA OSNOVNA PLAČA'!E43,"")</f>
        <v>0</v>
      </c>
      <c r="G49" s="57"/>
      <c r="H49" s="57"/>
      <c r="I49" s="57"/>
      <c r="J49" s="57"/>
      <c r="K49" s="57"/>
      <c r="L49" s="175">
        <f t="shared" si="4"/>
        <v>0</v>
      </c>
      <c r="M49" s="176">
        <f t="shared" ca="1" si="17"/>
        <v>0</v>
      </c>
      <c r="N49" s="176">
        <f t="shared" ca="1" si="20"/>
        <v>0</v>
      </c>
      <c r="O49" s="177">
        <f t="shared" ca="1" si="26"/>
        <v>0</v>
      </c>
      <c r="P49" s="178">
        <f t="shared" ca="1" si="18"/>
        <v>0</v>
      </c>
      <c r="Q49" s="179">
        <f t="shared" ca="1" si="19"/>
        <v>0</v>
      </c>
      <c r="R49" s="179">
        <f ca="1">IF(LEN(B49)&gt;0,2*'OSNOVNA PLAČA'!E43,"")</f>
        <v>0</v>
      </c>
      <c r="S49" s="180"/>
      <c r="T49" s="33"/>
      <c r="U49" s="33"/>
      <c r="V49" s="33"/>
      <c r="W49" s="33"/>
      <c r="X49" s="33"/>
      <c r="Y49" s="33"/>
      <c r="Z49" s="33"/>
      <c r="AB49" s="243">
        <f>ROW()</f>
        <v>49</v>
      </c>
      <c r="AC49" s="116">
        <f t="shared" ca="1" si="22"/>
        <v>0</v>
      </c>
      <c r="AD49" s="116">
        <f t="shared" ca="1" si="23"/>
        <v>0</v>
      </c>
      <c r="AE49" s="117" t="str">
        <f t="shared" ca="1" si="27"/>
        <v>-</v>
      </c>
      <c r="AF49" s="116" t="str">
        <f t="shared" ca="1" si="28"/>
        <v>-</v>
      </c>
      <c r="AG49" s="117" t="str">
        <f t="shared" ca="1" si="29"/>
        <v>-</v>
      </c>
      <c r="AH49" s="116" t="str">
        <f t="shared" ca="1" si="30"/>
        <v>-</v>
      </c>
      <c r="AI49" s="116">
        <f t="shared" ca="1" si="12"/>
        <v>0</v>
      </c>
      <c r="AJ49" s="118">
        <f t="shared" ca="1" si="13"/>
        <v>0</v>
      </c>
      <c r="AK49" s="116">
        <f t="shared" ca="1" si="24"/>
        <v>0</v>
      </c>
      <c r="AL49" s="116">
        <f t="shared" ca="1" si="25"/>
        <v>0</v>
      </c>
    </row>
    <row r="50" spans="1:38" ht="30" customHeight="1" x14ac:dyDescent="0.2">
      <c r="A50" s="53">
        <f>'OSNOVNA PLAČA'!A44</f>
        <v>35</v>
      </c>
      <c r="B50" s="362" t="str">
        <f t="shared" ca="1" si="21"/>
        <v>A35</v>
      </c>
      <c r="C50" s="362"/>
      <c r="D50" s="54" t="str">
        <f>+IF(LEN('OSNOVNA PLAČA'!C44)&gt;0,'OSNOVNA PLAČA'!C44,"")</f>
        <v/>
      </c>
      <c r="E50" s="55" t="str">
        <f>+IF(LEN('OSNOVNA PLAČA'!D44)&gt;0,'OSNOVNA PLAČA'!D44,"")</f>
        <v/>
      </c>
      <c r="F50" s="161">
        <f ca="1">IF(LEN(B50)&gt;0,'OBRAČUNANA OSNOVNA PLAČA'!E44,"")</f>
        <v>0</v>
      </c>
      <c r="G50" s="57"/>
      <c r="H50" s="57"/>
      <c r="I50" s="57"/>
      <c r="J50" s="57"/>
      <c r="K50" s="57"/>
      <c r="L50" s="175">
        <f t="shared" si="4"/>
        <v>0</v>
      </c>
      <c r="M50" s="176">
        <f t="shared" ca="1" si="17"/>
        <v>0</v>
      </c>
      <c r="N50" s="176">
        <f t="shared" ca="1" si="20"/>
        <v>0</v>
      </c>
      <c r="O50" s="177">
        <f t="shared" ca="1" si="26"/>
        <v>0</v>
      </c>
      <c r="P50" s="178">
        <f t="shared" ca="1" si="18"/>
        <v>0</v>
      </c>
      <c r="Q50" s="179">
        <f t="shared" ca="1" si="19"/>
        <v>0</v>
      </c>
      <c r="R50" s="179">
        <f ca="1">IF(LEN(B50)&gt;0,2*'OSNOVNA PLAČA'!E44,"")</f>
        <v>0</v>
      </c>
      <c r="S50" s="180"/>
      <c r="T50" s="33"/>
      <c r="U50" s="33"/>
      <c r="V50" s="33"/>
      <c r="W50" s="33"/>
      <c r="X50" s="33"/>
      <c r="Y50" s="33"/>
      <c r="Z50" s="33"/>
      <c r="AB50" s="243">
        <f>ROW()</f>
        <v>50</v>
      </c>
      <c r="AC50" s="116">
        <f t="shared" ca="1" si="22"/>
        <v>0</v>
      </c>
      <c r="AD50" s="116">
        <f t="shared" ca="1" si="23"/>
        <v>0</v>
      </c>
      <c r="AE50" s="117" t="str">
        <f t="shared" ca="1" si="27"/>
        <v>-</v>
      </c>
      <c r="AF50" s="116" t="str">
        <f t="shared" ca="1" si="28"/>
        <v>-</v>
      </c>
      <c r="AG50" s="117" t="str">
        <f t="shared" ca="1" si="29"/>
        <v>-</v>
      </c>
      <c r="AH50" s="116" t="str">
        <f t="shared" ca="1" si="30"/>
        <v>-</v>
      </c>
      <c r="AI50" s="116">
        <f t="shared" ca="1" si="12"/>
        <v>0</v>
      </c>
      <c r="AJ50" s="118">
        <f t="shared" ca="1" si="13"/>
        <v>0</v>
      </c>
      <c r="AK50" s="116">
        <f t="shared" ca="1" si="24"/>
        <v>0</v>
      </c>
      <c r="AL50" s="116">
        <f t="shared" ca="1" si="25"/>
        <v>0</v>
      </c>
    </row>
    <row r="51" spans="1:38" ht="30" customHeight="1" x14ac:dyDescent="0.2">
      <c r="A51" s="53">
        <f>'OSNOVNA PLAČA'!A45</f>
        <v>36</v>
      </c>
      <c r="B51" s="362" t="str">
        <f t="shared" ca="1" si="21"/>
        <v>A36</v>
      </c>
      <c r="C51" s="362"/>
      <c r="D51" s="54" t="str">
        <f>+IF(LEN('OSNOVNA PLAČA'!C45)&gt;0,'OSNOVNA PLAČA'!C45,"")</f>
        <v/>
      </c>
      <c r="E51" s="55" t="str">
        <f>+IF(LEN('OSNOVNA PLAČA'!D45)&gt;0,'OSNOVNA PLAČA'!D45,"")</f>
        <v/>
      </c>
      <c r="F51" s="161">
        <f ca="1">IF(LEN(B51)&gt;0,'OBRAČUNANA OSNOVNA PLAČA'!E45,"")</f>
        <v>0</v>
      </c>
      <c r="G51" s="57"/>
      <c r="H51" s="57"/>
      <c r="I51" s="57"/>
      <c r="J51" s="57"/>
      <c r="K51" s="57"/>
      <c r="L51" s="175">
        <f t="shared" si="4"/>
        <v>0</v>
      </c>
      <c r="M51" s="176">
        <f t="shared" ca="1" si="17"/>
        <v>0</v>
      </c>
      <c r="N51" s="176">
        <f t="shared" ca="1" si="20"/>
        <v>0</v>
      </c>
      <c r="O51" s="177">
        <f t="shared" ca="1" si="26"/>
        <v>0</v>
      </c>
      <c r="P51" s="178">
        <f t="shared" ca="1" si="18"/>
        <v>0</v>
      </c>
      <c r="Q51" s="179">
        <f t="shared" ca="1" si="19"/>
        <v>0</v>
      </c>
      <c r="R51" s="179">
        <f ca="1">IF(LEN(B51)&gt;0,2*'OSNOVNA PLAČA'!E45,"")</f>
        <v>0</v>
      </c>
      <c r="S51" s="180"/>
      <c r="T51" s="33"/>
      <c r="U51" s="33"/>
      <c r="V51" s="33"/>
      <c r="W51" s="33"/>
      <c r="X51" s="33"/>
      <c r="Y51" s="33"/>
      <c r="Z51" s="33"/>
      <c r="AB51" s="243">
        <f>ROW()</f>
        <v>51</v>
      </c>
      <c r="AC51" s="116">
        <f t="shared" ca="1" si="22"/>
        <v>0</v>
      </c>
      <c r="AD51" s="116">
        <f t="shared" ca="1" si="23"/>
        <v>0</v>
      </c>
      <c r="AE51" s="117" t="str">
        <f t="shared" ca="1" si="27"/>
        <v>-</v>
      </c>
      <c r="AF51" s="116" t="str">
        <f t="shared" ca="1" si="28"/>
        <v>-</v>
      </c>
      <c r="AG51" s="117" t="str">
        <f t="shared" ca="1" si="29"/>
        <v>-</v>
      </c>
      <c r="AH51" s="116" t="str">
        <f t="shared" ca="1" si="30"/>
        <v>-</v>
      </c>
      <c r="AI51" s="116">
        <f t="shared" ca="1" si="12"/>
        <v>0</v>
      </c>
      <c r="AJ51" s="118">
        <f t="shared" ca="1" si="13"/>
        <v>0</v>
      </c>
      <c r="AK51" s="116">
        <f t="shared" ca="1" si="24"/>
        <v>0</v>
      </c>
      <c r="AL51" s="116">
        <f t="shared" ca="1" si="25"/>
        <v>0</v>
      </c>
    </row>
    <row r="52" spans="1:38" ht="30" customHeight="1" x14ac:dyDescent="0.2">
      <c r="A52" s="53">
        <f>'OSNOVNA PLAČA'!A46</f>
        <v>37</v>
      </c>
      <c r="B52" s="362" t="str">
        <f t="shared" ca="1" si="21"/>
        <v>A37</v>
      </c>
      <c r="C52" s="362"/>
      <c r="D52" s="54" t="str">
        <f>+IF(LEN('OSNOVNA PLAČA'!C46)&gt;0,'OSNOVNA PLAČA'!C46,"")</f>
        <v/>
      </c>
      <c r="E52" s="55" t="str">
        <f>+IF(LEN('OSNOVNA PLAČA'!D46)&gt;0,'OSNOVNA PLAČA'!D46,"")</f>
        <v/>
      </c>
      <c r="F52" s="161">
        <f ca="1">IF(LEN(B52)&gt;0,'OBRAČUNANA OSNOVNA PLAČA'!E46,"")</f>
        <v>0</v>
      </c>
      <c r="G52" s="57"/>
      <c r="H52" s="57"/>
      <c r="I52" s="57"/>
      <c r="J52" s="57"/>
      <c r="K52" s="57"/>
      <c r="L52" s="175">
        <f t="shared" si="4"/>
        <v>0</v>
      </c>
      <c r="M52" s="176">
        <f t="shared" ca="1" si="17"/>
        <v>0</v>
      </c>
      <c r="N52" s="176">
        <f t="shared" ca="1" si="20"/>
        <v>0</v>
      </c>
      <c r="O52" s="177">
        <f t="shared" ca="1" si="26"/>
        <v>0</v>
      </c>
      <c r="P52" s="178">
        <f t="shared" ca="1" si="18"/>
        <v>0</v>
      </c>
      <c r="Q52" s="179">
        <f t="shared" ca="1" si="19"/>
        <v>0</v>
      </c>
      <c r="R52" s="179">
        <f ca="1">IF(LEN(B52)&gt;0,2*'OSNOVNA PLAČA'!E46,"")</f>
        <v>0</v>
      </c>
      <c r="S52" s="180"/>
      <c r="T52" s="33"/>
      <c r="U52" s="33"/>
      <c r="V52" s="33"/>
      <c r="W52" s="33"/>
      <c r="X52" s="33"/>
      <c r="Y52" s="33"/>
      <c r="Z52" s="33"/>
      <c r="AB52" s="243">
        <f>ROW()</f>
        <v>52</v>
      </c>
      <c r="AC52" s="116">
        <f t="shared" ca="1" si="22"/>
        <v>0</v>
      </c>
      <c r="AD52" s="116">
        <f t="shared" ca="1" si="23"/>
        <v>0</v>
      </c>
      <c r="AE52" s="117" t="str">
        <f t="shared" ca="1" si="27"/>
        <v>-</v>
      </c>
      <c r="AF52" s="116" t="str">
        <f t="shared" ca="1" si="28"/>
        <v>-</v>
      </c>
      <c r="AG52" s="117" t="str">
        <f t="shared" ca="1" si="29"/>
        <v>-</v>
      </c>
      <c r="AH52" s="116" t="str">
        <f t="shared" ca="1" si="30"/>
        <v>-</v>
      </c>
      <c r="AI52" s="116">
        <f t="shared" ca="1" si="12"/>
        <v>0</v>
      </c>
      <c r="AJ52" s="118">
        <f t="shared" ca="1" si="13"/>
        <v>0</v>
      </c>
      <c r="AK52" s="116">
        <f t="shared" ca="1" si="24"/>
        <v>0</v>
      </c>
      <c r="AL52" s="116">
        <f t="shared" ca="1" si="25"/>
        <v>0</v>
      </c>
    </row>
    <row r="53" spans="1:38" ht="30" customHeight="1" x14ac:dyDescent="0.2">
      <c r="A53" s="53">
        <f>'OSNOVNA PLAČA'!A47</f>
        <v>38</v>
      </c>
      <c r="B53" s="362" t="str">
        <f t="shared" ca="1" si="21"/>
        <v>A38</v>
      </c>
      <c r="C53" s="362"/>
      <c r="D53" s="54" t="str">
        <f>+IF(LEN('OSNOVNA PLAČA'!C47)&gt;0,'OSNOVNA PLAČA'!C47,"")</f>
        <v/>
      </c>
      <c r="E53" s="55" t="str">
        <f>+IF(LEN('OSNOVNA PLAČA'!D47)&gt;0,'OSNOVNA PLAČA'!D47,"")</f>
        <v/>
      </c>
      <c r="F53" s="161">
        <f ca="1">IF(LEN(B53)&gt;0,'OBRAČUNANA OSNOVNA PLAČA'!E47,"")</f>
        <v>0</v>
      </c>
      <c r="G53" s="57"/>
      <c r="H53" s="57"/>
      <c r="I53" s="57"/>
      <c r="J53" s="57"/>
      <c r="K53" s="57"/>
      <c r="L53" s="175">
        <f t="shared" si="4"/>
        <v>0</v>
      </c>
      <c r="M53" s="176">
        <f t="shared" ca="1" si="17"/>
        <v>0</v>
      </c>
      <c r="N53" s="176">
        <f t="shared" ca="1" si="20"/>
        <v>0</v>
      </c>
      <c r="O53" s="177">
        <f t="shared" ca="1" si="26"/>
        <v>0</v>
      </c>
      <c r="P53" s="178">
        <f t="shared" ca="1" si="18"/>
        <v>0</v>
      </c>
      <c r="Q53" s="179">
        <f t="shared" ca="1" si="19"/>
        <v>0</v>
      </c>
      <c r="R53" s="179">
        <f ca="1">IF(LEN(B53)&gt;0,2*'OSNOVNA PLAČA'!E47,"")</f>
        <v>0</v>
      </c>
      <c r="S53" s="180"/>
      <c r="T53" s="33"/>
      <c r="U53" s="33"/>
      <c r="V53" s="33"/>
      <c r="W53" s="33"/>
      <c r="X53" s="33"/>
      <c r="Y53" s="33"/>
      <c r="Z53" s="33"/>
      <c r="AB53" s="243">
        <f>ROW()</f>
        <v>53</v>
      </c>
      <c r="AC53" s="116">
        <f t="shared" ca="1" si="22"/>
        <v>0</v>
      </c>
      <c r="AD53" s="116">
        <f t="shared" ca="1" si="23"/>
        <v>0</v>
      </c>
      <c r="AE53" s="117" t="str">
        <f t="shared" ca="1" si="27"/>
        <v>-</v>
      </c>
      <c r="AF53" s="116" t="str">
        <f t="shared" ca="1" si="28"/>
        <v>-</v>
      </c>
      <c r="AG53" s="117" t="str">
        <f t="shared" ca="1" si="29"/>
        <v>-</v>
      </c>
      <c r="AH53" s="116" t="str">
        <f t="shared" ca="1" si="30"/>
        <v>-</v>
      </c>
      <c r="AI53" s="116">
        <f t="shared" ca="1" si="12"/>
        <v>0</v>
      </c>
      <c r="AJ53" s="118">
        <f t="shared" ca="1" si="13"/>
        <v>0</v>
      </c>
      <c r="AK53" s="116">
        <f t="shared" ca="1" si="24"/>
        <v>0</v>
      </c>
      <c r="AL53" s="116">
        <f t="shared" ca="1" si="25"/>
        <v>0</v>
      </c>
    </row>
    <row r="54" spans="1:38" ht="30" customHeight="1" x14ac:dyDescent="0.2">
      <c r="A54" s="53">
        <f>'OSNOVNA PLAČA'!A48</f>
        <v>39</v>
      </c>
      <c r="B54" s="362" t="str">
        <f t="shared" ca="1" si="21"/>
        <v>A39</v>
      </c>
      <c r="C54" s="362"/>
      <c r="D54" s="54" t="str">
        <f>+IF(LEN('OSNOVNA PLAČA'!C48)&gt;0,'OSNOVNA PLAČA'!C48,"")</f>
        <v/>
      </c>
      <c r="E54" s="55" t="str">
        <f>+IF(LEN('OSNOVNA PLAČA'!D48)&gt;0,'OSNOVNA PLAČA'!D48,"")</f>
        <v/>
      </c>
      <c r="F54" s="161">
        <f ca="1">IF(LEN(B54)&gt;0,'OBRAČUNANA OSNOVNA PLAČA'!E48,"")</f>
        <v>0</v>
      </c>
      <c r="G54" s="57"/>
      <c r="H54" s="57"/>
      <c r="I54" s="57"/>
      <c r="J54" s="57"/>
      <c r="K54" s="57"/>
      <c r="L54" s="175">
        <f t="shared" si="4"/>
        <v>0</v>
      </c>
      <c r="M54" s="176">
        <f t="shared" ca="1" si="17"/>
        <v>0</v>
      </c>
      <c r="N54" s="176">
        <f t="shared" ca="1" si="20"/>
        <v>0</v>
      </c>
      <c r="O54" s="177">
        <f t="shared" ca="1" si="26"/>
        <v>0</v>
      </c>
      <c r="P54" s="178">
        <f t="shared" ca="1" si="18"/>
        <v>0</v>
      </c>
      <c r="Q54" s="179">
        <f t="shared" ca="1" si="19"/>
        <v>0</v>
      </c>
      <c r="R54" s="179">
        <f ca="1">IF(LEN(B54)&gt;0,2*'OSNOVNA PLAČA'!E48,"")</f>
        <v>0</v>
      </c>
      <c r="S54" s="180"/>
      <c r="T54" s="33"/>
      <c r="U54" s="33"/>
      <c r="V54" s="33"/>
      <c r="W54" s="33"/>
      <c r="X54" s="33"/>
      <c r="Y54" s="33"/>
      <c r="Z54" s="33"/>
      <c r="AB54" s="243">
        <f>ROW()</f>
        <v>54</v>
      </c>
      <c r="AC54" s="116">
        <f t="shared" ca="1" si="22"/>
        <v>0</v>
      </c>
      <c r="AD54" s="116">
        <f t="shared" ca="1" si="23"/>
        <v>0</v>
      </c>
      <c r="AE54" s="117" t="str">
        <f t="shared" ca="1" si="27"/>
        <v>-</v>
      </c>
      <c r="AF54" s="116" t="str">
        <f t="shared" ca="1" si="28"/>
        <v>-</v>
      </c>
      <c r="AG54" s="117" t="str">
        <f t="shared" ca="1" si="29"/>
        <v>-</v>
      </c>
      <c r="AH54" s="116" t="str">
        <f t="shared" ca="1" si="30"/>
        <v>-</v>
      </c>
      <c r="AI54" s="116">
        <f t="shared" ca="1" si="12"/>
        <v>0</v>
      </c>
      <c r="AJ54" s="118">
        <f t="shared" ca="1" si="13"/>
        <v>0</v>
      </c>
      <c r="AK54" s="116">
        <f t="shared" ca="1" si="24"/>
        <v>0</v>
      </c>
      <c r="AL54" s="116">
        <f t="shared" ca="1" si="25"/>
        <v>0</v>
      </c>
    </row>
    <row r="55" spans="1:38" ht="30" customHeight="1" x14ac:dyDescent="0.2">
      <c r="A55" s="53">
        <f>'OSNOVNA PLAČA'!A49</f>
        <v>40</v>
      </c>
      <c r="B55" s="362" t="str">
        <f t="shared" ca="1" si="21"/>
        <v>A40</v>
      </c>
      <c r="C55" s="362"/>
      <c r="D55" s="54" t="str">
        <f>+IF(LEN('OSNOVNA PLAČA'!C49)&gt;0,'OSNOVNA PLAČA'!C49,"")</f>
        <v/>
      </c>
      <c r="E55" s="55" t="str">
        <f>+IF(LEN('OSNOVNA PLAČA'!D49)&gt;0,'OSNOVNA PLAČA'!D49,"")</f>
        <v/>
      </c>
      <c r="F55" s="161">
        <f ca="1">IF(LEN(B55)&gt;0,'OBRAČUNANA OSNOVNA PLAČA'!E49,"")</f>
        <v>0</v>
      </c>
      <c r="G55" s="57"/>
      <c r="H55" s="57"/>
      <c r="I55" s="57"/>
      <c r="J55" s="57"/>
      <c r="K55" s="57"/>
      <c r="L55" s="175">
        <f t="shared" si="4"/>
        <v>0</v>
      </c>
      <c r="M55" s="176">
        <f t="shared" ca="1" si="17"/>
        <v>0</v>
      </c>
      <c r="N55" s="176">
        <f t="shared" ca="1" si="20"/>
        <v>0</v>
      </c>
      <c r="O55" s="177">
        <f t="shared" ca="1" si="26"/>
        <v>0</v>
      </c>
      <c r="P55" s="178">
        <f t="shared" ca="1" si="18"/>
        <v>0</v>
      </c>
      <c r="Q55" s="179">
        <f t="shared" ca="1" si="19"/>
        <v>0</v>
      </c>
      <c r="R55" s="179">
        <f ca="1">IF(LEN(B55)&gt;0,2*'OSNOVNA PLAČA'!E49,"")</f>
        <v>0</v>
      </c>
      <c r="S55" s="180"/>
      <c r="T55" s="33"/>
      <c r="U55" s="33"/>
      <c r="V55" s="33"/>
      <c r="W55" s="33"/>
      <c r="X55" s="33"/>
      <c r="Y55" s="33"/>
      <c r="Z55" s="33"/>
      <c r="AB55" s="243">
        <f>ROW()</f>
        <v>55</v>
      </c>
      <c r="AC55" s="116">
        <f t="shared" ca="1" si="22"/>
        <v>0</v>
      </c>
      <c r="AD55" s="116">
        <f t="shared" ca="1" si="23"/>
        <v>0</v>
      </c>
      <c r="AE55" s="117" t="str">
        <f t="shared" ca="1" si="27"/>
        <v>-</v>
      </c>
      <c r="AF55" s="116" t="str">
        <f t="shared" ca="1" si="28"/>
        <v>-</v>
      </c>
      <c r="AG55" s="117" t="str">
        <f t="shared" ca="1" si="29"/>
        <v>-</v>
      </c>
      <c r="AH55" s="116" t="str">
        <f t="shared" ca="1" si="30"/>
        <v>-</v>
      </c>
      <c r="AI55" s="116">
        <f t="shared" ca="1" si="12"/>
        <v>0</v>
      </c>
      <c r="AJ55" s="118">
        <f t="shared" ca="1" si="13"/>
        <v>0</v>
      </c>
      <c r="AK55" s="116">
        <f t="shared" ca="1" si="24"/>
        <v>0</v>
      </c>
      <c r="AL55" s="116">
        <f t="shared" ca="1" si="25"/>
        <v>0</v>
      </c>
    </row>
    <row r="56" spans="1:38" ht="30" customHeight="1" x14ac:dyDescent="0.2">
      <c r="A56" s="53">
        <f>'OSNOVNA PLAČA'!A50</f>
        <v>41</v>
      </c>
      <c r="B56" s="362" t="str">
        <f t="shared" ca="1" si="21"/>
        <v>A41</v>
      </c>
      <c r="C56" s="362"/>
      <c r="D56" s="54" t="str">
        <f>+IF(LEN('OSNOVNA PLAČA'!C50)&gt;0,'OSNOVNA PLAČA'!C50,"")</f>
        <v/>
      </c>
      <c r="E56" s="55" t="str">
        <f>+IF(LEN('OSNOVNA PLAČA'!D50)&gt;0,'OSNOVNA PLAČA'!D50,"")</f>
        <v/>
      </c>
      <c r="F56" s="161">
        <f ca="1">IF(LEN(B56)&gt;0,'OBRAČUNANA OSNOVNA PLAČA'!E50,"")</f>
        <v>0</v>
      </c>
      <c r="G56" s="57"/>
      <c r="H56" s="57"/>
      <c r="I56" s="57"/>
      <c r="J56" s="57"/>
      <c r="K56" s="57"/>
      <c r="L56" s="175">
        <f t="shared" si="4"/>
        <v>0</v>
      </c>
      <c r="M56" s="176">
        <f t="shared" ca="1" si="17"/>
        <v>0</v>
      </c>
      <c r="N56" s="176">
        <f t="shared" ca="1" si="20"/>
        <v>0</v>
      </c>
      <c r="O56" s="177">
        <f t="shared" ca="1" si="26"/>
        <v>0</v>
      </c>
      <c r="P56" s="178">
        <f t="shared" ca="1" si="18"/>
        <v>0</v>
      </c>
      <c r="Q56" s="179">
        <f t="shared" ca="1" si="19"/>
        <v>0</v>
      </c>
      <c r="R56" s="179">
        <f ca="1">IF(LEN(B56)&gt;0,2*'OSNOVNA PLAČA'!E50,"")</f>
        <v>0</v>
      </c>
      <c r="S56" s="180"/>
      <c r="T56" s="33"/>
      <c r="U56" s="33"/>
      <c r="V56" s="33"/>
      <c r="W56" s="33"/>
      <c r="X56" s="33"/>
      <c r="Y56" s="33"/>
      <c r="Z56" s="33"/>
      <c r="AB56" s="243">
        <f>ROW()</f>
        <v>56</v>
      </c>
      <c r="AC56" s="116">
        <f t="shared" ca="1" si="22"/>
        <v>0</v>
      </c>
      <c r="AD56" s="116">
        <f t="shared" ca="1" si="23"/>
        <v>0</v>
      </c>
      <c r="AE56" s="117" t="str">
        <f t="shared" ca="1" si="27"/>
        <v>-</v>
      </c>
      <c r="AF56" s="116" t="str">
        <f t="shared" ca="1" si="28"/>
        <v>-</v>
      </c>
      <c r="AG56" s="117" t="str">
        <f t="shared" ca="1" si="29"/>
        <v>-</v>
      </c>
      <c r="AH56" s="116" t="str">
        <f t="shared" ca="1" si="30"/>
        <v>-</v>
      </c>
      <c r="AI56" s="116">
        <f t="shared" ca="1" si="12"/>
        <v>0</v>
      </c>
      <c r="AJ56" s="118">
        <f t="shared" ca="1" si="13"/>
        <v>0</v>
      </c>
      <c r="AK56" s="116">
        <f t="shared" ca="1" si="24"/>
        <v>0</v>
      </c>
      <c r="AL56" s="116">
        <f t="shared" ca="1" si="25"/>
        <v>0</v>
      </c>
    </row>
    <row r="57" spans="1:38" ht="30" customHeight="1" x14ac:dyDescent="0.2">
      <c r="A57" s="53">
        <f>'OSNOVNA PLAČA'!A51</f>
        <v>42</v>
      </c>
      <c r="B57" s="362" t="str">
        <f t="shared" ca="1" si="21"/>
        <v>A42</v>
      </c>
      <c r="C57" s="362"/>
      <c r="D57" s="54" t="str">
        <f>+IF(LEN('OSNOVNA PLAČA'!C51)&gt;0,'OSNOVNA PLAČA'!C51,"")</f>
        <v/>
      </c>
      <c r="E57" s="55" t="str">
        <f>+IF(LEN('OSNOVNA PLAČA'!D51)&gt;0,'OSNOVNA PLAČA'!D51,"")</f>
        <v/>
      </c>
      <c r="F57" s="161">
        <f ca="1">IF(LEN(B57)&gt;0,'OBRAČUNANA OSNOVNA PLAČA'!E51,"")</f>
        <v>0</v>
      </c>
      <c r="G57" s="57"/>
      <c r="H57" s="57"/>
      <c r="I57" s="57"/>
      <c r="J57" s="57"/>
      <c r="K57" s="57"/>
      <c r="L57" s="175">
        <f t="shared" si="4"/>
        <v>0</v>
      </c>
      <c r="M57" s="176">
        <f t="shared" ca="1" si="17"/>
        <v>0</v>
      </c>
      <c r="N57" s="176">
        <f t="shared" ca="1" si="20"/>
        <v>0</v>
      </c>
      <c r="O57" s="177">
        <f t="shared" ca="1" si="26"/>
        <v>0</v>
      </c>
      <c r="P57" s="178">
        <f t="shared" ca="1" si="18"/>
        <v>0</v>
      </c>
      <c r="Q57" s="179">
        <f t="shared" ca="1" si="19"/>
        <v>0</v>
      </c>
      <c r="R57" s="179">
        <f ca="1">IF(LEN(B57)&gt;0,2*'OSNOVNA PLAČA'!E51,"")</f>
        <v>0</v>
      </c>
      <c r="S57" s="180"/>
      <c r="T57" s="33"/>
      <c r="U57" s="33"/>
      <c r="V57" s="33"/>
      <c r="W57" s="33"/>
      <c r="X57" s="33"/>
      <c r="Y57" s="33"/>
      <c r="Z57" s="33"/>
      <c r="AB57" s="243">
        <f>ROW()</f>
        <v>57</v>
      </c>
      <c r="AC57" s="116">
        <f t="shared" ca="1" si="22"/>
        <v>0</v>
      </c>
      <c r="AD57" s="116">
        <f t="shared" ca="1" si="23"/>
        <v>0</v>
      </c>
      <c r="AE57" s="117" t="str">
        <f t="shared" ca="1" si="27"/>
        <v>-</v>
      </c>
      <c r="AF57" s="116" t="str">
        <f t="shared" ca="1" si="28"/>
        <v>-</v>
      </c>
      <c r="AG57" s="117" t="str">
        <f t="shared" ca="1" si="29"/>
        <v>-</v>
      </c>
      <c r="AH57" s="116" t="str">
        <f t="shared" ca="1" si="30"/>
        <v>-</v>
      </c>
      <c r="AI57" s="116">
        <f t="shared" ca="1" si="12"/>
        <v>0</v>
      </c>
      <c r="AJ57" s="118">
        <f t="shared" ca="1" si="13"/>
        <v>0</v>
      </c>
      <c r="AK57" s="116">
        <f t="shared" ca="1" si="24"/>
        <v>0</v>
      </c>
      <c r="AL57" s="116">
        <f t="shared" ca="1" si="25"/>
        <v>0</v>
      </c>
    </row>
    <row r="58" spans="1:38" ht="30" customHeight="1" x14ac:dyDescent="0.2">
      <c r="A58" s="53">
        <f>'OSNOVNA PLAČA'!A52</f>
        <v>43</v>
      </c>
      <c r="B58" s="362" t="str">
        <f t="shared" ca="1" si="21"/>
        <v>A43</v>
      </c>
      <c r="C58" s="362"/>
      <c r="D58" s="54" t="str">
        <f>+IF(LEN('OSNOVNA PLAČA'!C52)&gt;0,'OSNOVNA PLAČA'!C52,"")</f>
        <v/>
      </c>
      <c r="E58" s="55" t="str">
        <f>+IF(LEN('OSNOVNA PLAČA'!D52)&gt;0,'OSNOVNA PLAČA'!D52,"")</f>
        <v/>
      </c>
      <c r="F58" s="161">
        <f ca="1">IF(LEN(B58)&gt;0,'OBRAČUNANA OSNOVNA PLAČA'!E52,"")</f>
        <v>0</v>
      </c>
      <c r="G58" s="57"/>
      <c r="H58" s="57"/>
      <c r="I58" s="57"/>
      <c r="J58" s="57"/>
      <c r="K58" s="57"/>
      <c r="L58" s="175">
        <f t="shared" si="4"/>
        <v>0</v>
      </c>
      <c r="M58" s="176">
        <f t="shared" ca="1" si="17"/>
        <v>0</v>
      </c>
      <c r="N58" s="176">
        <f t="shared" ca="1" si="20"/>
        <v>0</v>
      </c>
      <c r="O58" s="177">
        <f t="shared" ca="1" si="26"/>
        <v>0</v>
      </c>
      <c r="P58" s="178">
        <f t="shared" ca="1" si="18"/>
        <v>0</v>
      </c>
      <c r="Q58" s="179">
        <f t="shared" ca="1" si="19"/>
        <v>0</v>
      </c>
      <c r="R58" s="179">
        <f ca="1">IF(LEN(B58)&gt;0,2*'OSNOVNA PLAČA'!E52,"")</f>
        <v>0</v>
      </c>
      <c r="S58" s="180"/>
      <c r="T58" s="33"/>
      <c r="U58" s="33"/>
      <c r="V58" s="33"/>
      <c r="W58" s="33"/>
      <c r="X58" s="33"/>
      <c r="Y58" s="33"/>
      <c r="Z58" s="33"/>
      <c r="AB58" s="243">
        <f>ROW()</f>
        <v>58</v>
      </c>
      <c r="AC58" s="116">
        <f t="shared" ca="1" si="22"/>
        <v>0</v>
      </c>
      <c r="AD58" s="116">
        <f t="shared" ca="1" si="23"/>
        <v>0</v>
      </c>
      <c r="AE58" s="117" t="str">
        <f t="shared" ca="1" si="27"/>
        <v>-</v>
      </c>
      <c r="AF58" s="116" t="str">
        <f t="shared" ca="1" si="28"/>
        <v>-</v>
      </c>
      <c r="AG58" s="117" t="str">
        <f t="shared" ca="1" si="29"/>
        <v>-</v>
      </c>
      <c r="AH58" s="116" t="str">
        <f t="shared" ca="1" si="30"/>
        <v>-</v>
      </c>
      <c r="AI58" s="116">
        <f t="shared" ca="1" si="12"/>
        <v>0</v>
      </c>
      <c r="AJ58" s="118">
        <f t="shared" ca="1" si="13"/>
        <v>0</v>
      </c>
      <c r="AK58" s="116">
        <f t="shared" ca="1" si="24"/>
        <v>0</v>
      </c>
      <c r="AL58" s="116">
        <f t="shared" ca="1" si="25"/>
        <v>0</v>
      </c>
    </row>
    <row r="59" spans="1:38" ht="30" customHeight="1" x14ac:dyDescent="0.2">
      <c r="A59" s="53">
        <f>'OSNOVNA PLAČA'!A53</f>
        <v>44</v>
      </c>
      <c r="B59" s="362" t="str">
        <f t="shared" ca="1" si="21"/>
        <v>A44</v>
      </c>
      <c r="C59" s="362"/>
      <c r="D59" s="54" t="str">
        <f>+IF(LEN('OSNOVNA PLAČA'!C53)&gt;0,'OSNOVNA PLAČA'!C53,"")</f>
        <v/>
      </c>
      <c r="E59" s="55" t="str">
        <f>+IF(LEN('OSNOVNA PLAČA'!D53)&gt;0,'OSNOVNA PLAČA'!D53,"")</f>
        <v/>
      </c>
      <c r="F59" s="161">
        <f ca="1">IF(LEN(B59)&gt;0,'OBRAČUNANA OSNOVNA PLAČA'!E53,"")</f>
        <v>0</v>
      </c>
      <c r="G59" s="57"/>
      <c r="H59" s="57"/>
      <c r="I59" s="57"/>
      <c r="J59" s="57"/>
      <c r="K59" s="57"/>
      <c r="L59" s="175">
        <f t="shared" si="4"/>
        <v>0</v>
      </c>
      <c r="M59" s="176">
        <f t="shared" ca="1" si="17"/>
        <v>0</v>
      </c>
      <c r="N59" s="176">
        <f t="shared" ca="1" si="20"/>
        <v>0</v>
      </c>
      <c r="O59" s="177">
        <f t="shared" ca="1" si="26"/>
        <v>0</v>
      </c>
      <c r="P59" s="178">
        <f t="shared" ca="1" si="18"/>
        <v>0</v>
      </c>
      <c r="Q59" s="179">
        <f t="shared" ca="1" si="19"/>
        <v>0</v>
      </c>
      <c r="R59" s="179">
        <f ca="1">IF(LEN(B59)&gt;0,2*'OSNOVNA PLAČA'!E53,"")</f>
        <v>0</v>
      </c>
      <c r="S59" s="180"/>
      <c r="T59" s="33"/>
      <c r="U59" s="33"/>
      <c r="V59" s="33"/>
      <c r="W59" s="33"/>
      <c r="X59" s="33"/>
      <c r="Y59" s="33"/>
      <c r="Z59" s="33"/>
      <c r="AB59" s="243">
        <f>ROW()</f>
        <v>59</v>
      </c>
      <c r="AC59" s="116">
        <f t="shared" ca="1" si="22"/>
        <v>0</v>
      </c>
      <c r="AD59" s="116">
        <f t="shared" ca="1" si="23"/>
        <v>0</v>
      </c>
      <c r="AE59" s="117" t="str">
        <f t="shared" ca="1" si="27"/>
        <v>-</v>
      </c>
      <c r="AF59" s="116" t="str">
        <f t="shared" ca="1" si="28"/>
        <v>-</v>
      </c>
      <c r="AG59" s="117" t="str">
        <f t="shared" ca="1" si="29"/>
        <v>-</v>
      </c>
      <c r="AH59" s="116" t="str">
        <f t="shared" ca="1" si="30"/>
        <v>-</v>
      </c>
      <c r="AI59" s="116">
        <f t="shared" ca="1" si="12"/>
        <v>0</v>
      </c>
      <c r="AJ59" s="118">
        <f t="shared" ca="1" si="13"/>
        <v>0</v>
      </c>
      <c r="AK59" s="116">
        <f t="shared" ca="1" si="24"/>
        <v>0</v>
      </c>
      <c r="AL59" s="116">
        <f t="shared" ca="1" si="25"/>
        <v>0</v>
      </c>
    </row>
    <row r="60" spans="1:38" ht="30" customHeight="1" x14ac:dyDescent="0.2">
      <c r="A60" s="53">
        <f>'OSNOVNA PLAČA'!A54</f>
        <v>45</v>
      </c>
      <c r="B60" s="362" t="str">
        <f t="shared" ca="1" si="21"/>
        <v>A45</v>
      </c>
      <c r="C60" s="362"/>
      <c r="D60" s="54" t="str">
        <f>+IF(LEN('OSNOVNA PLAČA'!C54)&gt;0,'OSNOVNA PLAČA'!C54,"")</f>
        <v/>
      </c>
      <c r="E60" s="55" t="str">
        <f>+IF(LEN('OSNOVNA PLAČA'!D54)&gt;0,'OSNOVNA PLAČA'!D54,"")</f>
        <v/>
      </c>
      <c r="F60" s="161">
        <f ca="1">IF(LEN(B60)&gt;0,'OBRAČUNANA OSNOVNA PLAČA'!E54,"")</f>
        <v>0</v>
      </c>
      <c r="G60" s="57"/>
      <c r="H60" s="57"/>
      <c r="I60" s="57"/>
      <c r="J60" s="57"/>
      <c r="K60" s="57"/>
      <c r="L60" s="175">
        <f t="shared" si="4"/>
        <v>0</v>
      </c>
      <c r="M60" s="176">
        <f t="shared" ca="1" si="17"/>
        <v>0</v>
      </c>
      <c r="N60" s="176">
        <f t="shared" ca="1" si="20"/>
        <v>0</v>
      </c>
      <c r="O60" s="177">
        <f t="shared" ca="1" si="26"/>
        <v>0</v>
      </c>
      <c r="P60" s="178">
        <f t="shared" ca="1" si="18"/>
        <v>0</v>
      </c>
      <c r="Q60" s="179">
        <f t="shared" ca="1" si="19"/>
        <v>0</v>
      </c>
      <c r="R60" s="179">
        <f ca="1">IF(LEN(B60)&gt;0,2*'OSNOVNA PLAČA'!E54,"")</f>
        <v>0</v>
      </c>
      <c r="S60" s="180"/>
      <c r="T60" s="33"/>
      <c r="U60" s="33"/>
      <c r="V60" s="33"/>
      <c r="W60" s="33"/>
      <c r="X60" s="33"/>
      <c r="Y60" s="33"/>
      <c r="Z60" s="33"/>
      <c r="AB60" s="243">
        <f>ROW()</f>
        <v>60</v>
      </c>
      <c r="AC60" s="116">
        <f t="shared" ca="1" si="22"/>
        <v>0</v>
      </c>
      <c r="AD60" s="116">
        <f t="shared" ca="1" si="23"/>
        <v>0</v>
      </c>
      <c r="AE60" s="117" t="str">
        <f t="shared" ca="1" si="27"/>
        <v>-</v>
      </c>
      <c r="AF60" s="116" t="str">
        <f t="shared" ca="1" si="28"/>
        <v>-</v>
      </c>
      <c r="AG60" s="117" t="str">
        <f t="shared" ca="1" si="29"/>
        <v>-</v>
      </c>
      <c r="AH60" s="116" t="str">
        <f t="shared" ca="1" si="30"/>
        <v>-</v>
      </c>
      <c r="AI60" s="116">
        <f t="shared" ca="1" si="12"/>
        <v>0</v>
      </c>
      <c r="AJ60" s="118">
        <f t="shared" ca="1" si="13"/>
        <v>0</v>
      </c>
      <c r="AK60" s="116">
        <f t="shared" ca="1" si="24"/>
        <v>0</v>
      </c>
      <c r="AL60" s="116">
        <f t="shared" ca="1" si="25"/>
        <v>0</v>
      </c>
    </row>
    <row r="61" spans="1:38" ht="30" customHeight="1" x14ac:dyDescent="0.2">
      <c r="A61" s="53">
        <f>'OSNOVNA PLAČA'!A55</f>
        <v>46</v>
      </c>
      <c r="B61" s="362" t="str">
        <f t="shared" ca="1" si="21"/>
        <v>A46</v>
      </c>
      <c r="C61" s="362"/>
      <c r="D61" s="54" t="str">
        <f>+IF(LEN('OSNOVNA PLAČA'!C55)&gt;0,'OSNOVNA PLAČA'!C55,"")</f>
        <v/>
      </c>
      <c r="E61" s="55" t="str">
        <f>+IF(LEN('OSNOVNA PLAČA'!D55)&gt;0,'OSNOVNA PLAČA'!D55,"")</f>
        <v/>
      </c>
      <c r="F61" s="161">
        <f ca="1">IF(LEN(B61)&gt;0,'OBRAČUNANA OSNOVNA PLAČA'!E55,"")</f>
        <v>0</v>
      </c>
      <c r="G61" s="57"/>
      <c r="H61" s="57"/>
      <c r="I61" s="57"/>
      <c r="J61" s="57"/>
      <c r="K61" s="57"/>
      <c r="L61" s="175">
        <f t="shared" si="4"/>
        <v>0</v>
      </c>
      <c r="M61" s="176">
        <f t="shared" ca="1" si="17"/>
        <v>0</v>
      </c>
      <c r="N61" s="176">
        <f t="shared" ca="1" si="20"/>
        <v>0</v>
      </c>
      <c r="O61" s="177">
        <f t="shared" ca="1" si="26"/>
        <v>0</v>
      </c>
      <c r="P61" s="178">
        <f t="shared" ca="1" si="18"/>
        <v>0</v>
      </c>
      <c r="Q61" s="179">
        <f t="shared" ca="1" si="19"/>
        <v>0</v>
      </c>
      <c r="R61" s="179">
        <f ca="1">IF(LEN(B61)&gt;0,2*'OSNOVNA PLAČA'!E55,"")</f>
        <v>0</v>
      </c>
      <c r="S61" s="180"/>
      <c r="T61" s="33"/>
      <c r="U61" s="33"/>
      <c r="V61" s="33"/>
      <c r="W61" s="33"/>
      <c r="X61" s="33"/>
      <c r="Y61" s="33"/>
      <c r="Z61" s="33"/>
      <c r="AB61" s="243">
        <f>ROW()</f>
        <v>61</v>
      </c>
      <c r="AC61" s="116">
        <f t="shared" ca="1" si="22"/>
        <v>0</v>
      </c>
      <c r="AD61" s="116">
        <f t="shared" ca="1" si="23"/>
        <v>0</v>
      </c>
      <c r="AE61" s="117" t="str">
        <f t="shared" ca="1" si="27"/>
        <v>-</v>
      </c>
      <c r="AF61" s="116" t="str">
        <f t="shared" ca="1" si="28"/>
        <v>-</v>
      </c>
      <c r="AG61" s="117" t="str">
        <f t="shared" ca="1" si="29"/>
        <v>-</v>
      </c>
      <c r="AH61" s="116" t="str">
        <f t="shared" ca="1" si="30"/>
        <v>-</v>
      </c>
      <c r="AI61" s="116">
        <f t="shared" ca="1" si="12"/>
        <v>0</v>
      </c>
      <c r="AJ61" s="118">
        <f t="shared" ca="1" si="13"/>
        <v>0</v>
      </c>
      <c r="AK61" s="116">
        <f t="shared" ca="1" si="24"/>
        <v>0</v>
      </c>
      <c r="AL61" s="116">
        <f t="shared" ca="1" si="25"/>
        <v>0</v>
      </c>
    </row>
    <row r="62" spans="1:38" ht="30" customHeight="1" x14ac:dyDescent="0.2">
      <c r="A62" s="53">
        <f>'OSNOVNA PLAČA'!A56</f>
        <v>47</v>
      </c>
      <c r="B62" s="362" t="str">
        <f t="shared" ca="1" si="21"/>
        <v>A47</v>
      </c>
      <c r="C62" s="362"/>
      <c r="D62" s="54" t="str">
        <f>+IF(LEN('OSNOVNA PLAČA'!C56)&gt;0,'OSNOVNA PLAČA'!C56,"")</f>
        <v/>
      </c>
      <c r="E62" s="55" t="str">
        <f>+IF(LEN('OSNOVNA PLAČA'!D56)&gt;0,'OSNOVNA PLAČA'!D56,"")</f>
        <v/>
      </c>
      <c r="F62" s="161">
        <f ca="1">IF(LEN(B62)&gt;0,'OBRAČUNANA OSNOVNA PLAČA'!E56,"")</f>
        <v>0</v>
      </c>
      <c r="G62" s="57"/>
      <c r="H62" s="57"/>
      <c r="I62" s="57"/>
      <c r="J62" s="57"/>
      <c r="K62" s="57"/>
      <c r="L62" s="175">
        <f t="shared" si="4"/>
        <v>0</v>
      </c>
      <c r="M62" s="176">
        <f t="shared" ca="1" si="17"/>
        <v>0</v>
      </c>
      <c r="N62" s="176">
        <f t="shared" ca="1" si="20"/>
        <v>0</v>
      </c>
      <c r="O62" s="177">
        <f t="shared" ca="1" si="26"/>
        <v>0</v>
      </c>
      <c r="P62" s="178">
        <f t="shared" ca="1" si="18"/>
        <v>0</v>
      </c>
      <c r="Q62" s="179">
        <f t="shared" ca="1" si="19"/>
        <v>0</v>
      </c>
      <c r="R62" s="179">
        <f ca="1">IF(LEN(B62)&gt;0,2*'OSNOVNA PLAČA'!E56,"")</f>
        <v>0</v>
      </c>
      <c r="S62" s="180"/>
      <c r="T62" s="33"/>
      <c r="U62" s="33"/>
      <c r="V62" s="33"/>
      <c r="W62" s="33"/>
      <c r="X62" s="33"/>
      <c r="Y62" s="33"/>
      <c r="Z62" s="33"/>
      <c r="AB62" s="243">
        <f>ROW()</f>
        <v>62</v>
      </c>
      <c r="AC62" s="116">
        <f t="shared" ca="1" si="22"/>
        <v>0</v>
      </c>
      <c r="AD62" s="116">
        <f t="shared" ca="1" si="23"/>
        <v>0</v>
      </c>
      <c r="AE62" s="117" t="str">
        <f t="shared" ca="1" si="27"/>
        <v>-</v>
      </c>
      <c r="AF62" s="116" t="str">
        <f t="shared" ca="1" si="28"/>
        <v>-</v>
      </c>
      <c r="AG62" s="117" t="str">
        <f t="shared" ca="1" si="29"/>
        <v>-</v>
      </c>
      <c r="AH62" s="116" t="str">
        <f t="shared" ca="1" si="30"/>
        <v>-</v>
      </c>
      <c r="AI62" s="116">
        <f t="shared" ca="1" si="12"/>
        <v>0</v>
      </c>
      <c r="AJ62" s="118">
        <f t="shared" ca="1" si="13"/>
        <v>0</v>
      </c>
      <c r="AK62" s="116">
        <f t="shared" ca="1" si="24"/>
        <v>0</v>
      </c>
      <c r="AL62" s="116">
        <f t="shared" ca="1" si="25"/>
        <v>0</v>
      </c>
    </row>
    <row r="63" spans="1:38" ht="30" customHeight="1" x14ac:dyDescent="0.2">
      <c r="A63" s="53">
        <f>'OSNOVNA PLAČA'!A57</f>
        <v>48</v>
      </c>
      <c r="B63" s="362" t="str">
        <f t="shared" ca="1" si="21"/>
        <v>A48</v>
      </c>
      <c r="C63" s="362"/>
      <c r="D63" s="54" t="str">
        <f>+IF(LEN('OSNOVNA PLAČA'!C57)&gt;0,'OSNOVNA PLAČA'!C57,"")</f>
        <v/>
      </c>
      <c r="E63" s="55" t="str">
        <f>+IF(LEN('OSNOVNA PLAČA'!D57)&gt;0,'OSNOVNA PLAČA'!D57,"")</f>
        <v/>
      </c>
      <c r="F63" s="161">
        <f ca="1">IF(LEN(B63)&gt;0,'OBRAČUNANA OSNOVNA PLAČA'!E57,"")</f>
        <v>0</v>
      </c>
      <c r="G63" s="57"/>
      <c r="H63" s="57"/>
      <c r="I63" s="57"/>
      <c r="J63" s="57"/>
      <c r="K63" s="57"/>
      <c r="L63" s="175">
        <f t="shared" si="4"/>
        <v>0</v>
      </c>
      <c r="M63" s="176">
        <f t="shared" ca="1" si="17"/>
        <v>0</v>
      </c>
      <c r="N63" s="176">
        <f t="shared" ca="1" si="20"/>
        <v>0</v>
      </c>
      <c r="O63" s="177">
        <f t="shared" ca="1" si="26"/>
        <v>0</v>
      </c>
      <c r="P63" s="178">
        <f t="shared" ca="1" si="18"/>
        <v>0</v>
      </c>
      <c r="Q63" s="179">
        <f t="shared" ca="1" si="19"/>
        <v>0</v>
      </c>
      <c r="R63" s="179">
        <f ca="1">IF(LEN(B63)&gt;0,2*'OSNOVNA PLAČA'!E57,"")</f>
        <v>0</v>
      </c>
      <c r="S63" s="180"/>
      <c r="T63" s="33"/>
      <c r="U63" s="33"/>
      <c r="V63" s="33"/>
      <c r="W63" s="33"/>
      <c r="X63" s="33"/>
      <c r="Y63" s="33"/>
      <c r="Z63" s="33"/>
      <c r="AB63" s="243">
        <f>ROW()</f>
        <v>63</v>
      </c>
      <c r="AC63" s="116">
        <f t="shared" ca="1" si="22"/>
        <v>0</v>
      </c>
      <c r="AD63" s="116">
        <f t="shared" ca="1" si="23"/>
        <v>0</v>
      </c>
      <c r="AE63" s="117" t="str">
        <f t="shared" ca="1" si="27"/>
        <v>-</v>
      </c>
      <c r="AF63" s="116" t="str">
        <f t="shared" ca="1" si="28"/>
        <v>-</v>
      </c>
      <c r="AG63" s="117" t="str">
        <f t="shared" ca="1" si="29"/>
        <v>-</v>
      </c>
      <c r="AH63" s="116" t="str">
        <f t="shared" ca="1" si="30"/>
        <v>-</v>
      </c>
      <c r="AI63" s="116">
        <f t="shared" ca="1" si="12"/>
        <v>0</v>
      </c>
      <c r="AJ63" s="118">
        <f t="shared" ca="1" si="13"/>
        <v>0</v>
      </c>
      <c r="AK63" s="116">
        <f t="shared" ca="1" si="24"/>
        <v>0</v>
      </c>
      <c r="AL63" s="116">
        <f t="shared" ca="1" si="25"/>
        <v>0</v>
      </c>
    </row>
    <row r="64" spans="1:38" ht="30" customHeight="1" x14ac:dyDescent="0.2">
      <c r="A64" s="53">
        <f>'OSNOVNA PLAČA'!A58</f>
        <v>49</v>
      </c>
      <c r="B64" s="362" t="str">
        <f t="shared" ca="1" si="21"/>
        <v>A49</v>
      </c>
      <c r="C64" s="362"/>
      <c r="D64" s="54" t="str">
        <f>+IF(LEN('OSNOVNA PLAČA'!C58)&gt;0,'OSNOVNA PLAČA'!C58,"")</f>
        <v/>
      </c>
      <c r="E64" s="55" t="str">
        <f>+IF(LEN('OSNOVNA PLAČA'!D58)&gt;0,'OSNOVNA PLAČA'!D58,"")</f>
        <v/>
      </c>
      <c r="F64" s="161">
        <f ca="1">IF(LEN(B64)&gt;0,'OBRAČUNANA OSNOVNA PLAČA'!E58,"")</f>
        <v>0</v>
      </c>
      <c r="G64" s="57"/>
      <c r="H64" s="57"/>
      <c r="I64" s="57"/>
      <c r="J64" s="57"/>
      <c r="K64" s="57"/>
      <c r="L64" s="175">
        <f t="shared" si="4"/>
        <v>0</v>
      </c>
      <c r="M64" s="176">
        <f t="shared" ca="1" si="17"/>
        <v>0</v>
      </c>
      <c r="N64" s="176">
        <f t="shared" ca="1" si="20"/>
        <v>0</v>
      </c>
      <c r="O64" s="177">
        <f t="shared" ca="1" si="26"/>
        <v>0</v>
      </c>
      <c r="P64" s="178">
        <f t="shared" ca="1" si="18"/>
        <v>0</v>
      </c>
      <c r="Q64" s="179">
        <f t="shared" ca="1" si="19"/>
        <v>0</v>
      </c>
      <c r="R64" s="179">
        <f ca="1">IF(LEN(B64)&gt;0,2*'OSNOVNA PLAČA'!E58,"")</f>
        <v>0</v>
      </c>
      <c r="S64" s="180"/>
      <c r="T64" s="33"/>
      <c r="U64" s="33"/>
      <c r="V64" s="33"/>
      <c r="W64" s="33"/>
      <c r="X64" s="33"/>
      <c r="Y64" s="33"/>
      <c r="Z64" s="33"/>
      <c r="AB64" s="243">
        <f>ROW()</f>
        <v>64</v>
      </c>
      <c r="AC64" s="116">
        <f t="shared" ca="1" si="22"/>
        <v>0</v>
      </c>
      <c r="AD64" s="116">
        <f t="shared" ca="1" si="23"/>
        <v>0</v>
      </c>
      <c r="AE64" s="117" t="str">
        <f t="shared" ca="1" si="27"/>
        <v>-</v>
      </c>
      <c r="AF64" s="116" t="str">
        <f t="shared" ca="1" si="28"/>
        <v>-</v>
      </c>
      <c r="AG64" s="117" t="str">
        <f t="shared" ca="1" si="29"/>
        <v>-</v>
      </c>
      <c r="AH64" s="116" t="str">
        <f t="shared" ca="1" si="30"/>
        <v>-</v>
      </c>
      <c r="AI64" s="116">
        <f t="shared" ca="1" si="12"/>
        <v>0</v>
      </c>
      <c r="AJ64" s="118">
        <f t="shared" ca="1" si="13"/>
        <v>0</v>
      </c>
      <c r="AK64" s="116">
        <f t="shared" ca="1" si="24"/>
        <v>0</v>
      </c>
      <c r="AL64" s="116">
        <f t="shared" ca="1" si="25"/>
        <v>0</v>
      </c>
    </row>
    <row r="65" spans="1:44" ht="30" customHeight="1" x14ac:dyDescent="0.2">
      <c r="A65" s="53">
        <f>'OSNOVNA PLAČA'!A59</f>
        <v>50</v>
      </c>
      <c r="B65" s="362" t="str">
        <f t="shared" ca="1" si="21"/>
        <v>A50</v>
      </c>
      <c r="C65" s="362"/>
      <c r="D65" s="54" t="str">
        <f>+IF(LEN('OSNOVNA PLAČA'!C59)&gt;0,'OSNOVNA PLAČA'!C59,"")</f>
        <v/>
      </c>
      <c r="E65" s="55" t="str">
        <f>+IF(LEN('OSNOVNA PLAČA'!D59)&gt;0,'OSNOVNA PLAČA'!D59,"")</f>
        <v/>
      </c>
      <c r="F65" s="161">
        <f ca="1">IF(LEN(B65)&gt;0,'OBRAČUNANA OSNOVNA PLAČA'!E59,"")</f>
        <v>0</v>
      </c>
      <c r="G65" s="57"/>
      <c r="H65" s="57"/>
      <c r="I65" s="57"/>
      <c r="J65" s="57"/>
      <c r="K65" s="57"/>
      <c r="L65" s="175">
        <f t="shared" si="4"/>
        <v>0</v>
      </c>
      <c r="M65" s="176">
        <f t="shared" ca="1" si="17"/>
        <v>0</v>
      </c>
      <c r="N65" s="176">
        <f t="shared" ca="1" si="20"/>
        <v>0</v>
      </c>
      <c r="O65" s="177">
        <f t="shared" ca="1" si="26"/>
        <v>0</v>
      </c>
      <c r="P65" s="178">
        <f t="shared" ca="1" si="18"/>
        <v>0</v>
      </c>
      <c r="Q65" s="179">
        <f t="shared" ca="1" si="19"/>
        <v>0</v>
      </c>
      <c r="R65" s="179">
        <f ca="1">IF(LEN(B65)&gt;0,2*'OSNOVNA PLAČA'!E59,"")</f>
        <v>0</v>
      </c>
      <c r="S65" s="180"/>
      <c r="T65" s="33"/>
      <c r="U65" s="33"/>
      <c r="V65" s="33"/>
      <c r="W65" s="33"/>
      <c r="X65" s="33"/>
      <c r="Y65" s="33"/>
      <c r="Z65" s="33"/>
      <c r="AB65" s="243">
        <f>ROW()</f>
        <v>65</v>
      </c>
      <c r="AC65" s="116">
        <f t="shared" ca="1" si="22"/>
        <v>0</v>
      </c>
      <c r="AD65" s="116">
        <f t="shared" ca="1" si="23"/>
        <v>0</v>
      </c>
      <c r="AE65" s="117" t="str">
        <f t="shared" ca="1" si="27"/>
        <v>-</v>
      </c>
      <c r="AF65" s="116" t="str">
        <f t="shared" ca="1" si="28"/>
        <v>-</v>
      </c>
      <c r="AG65" s="117" t="str">
        <f t="shared" ca="1" si="29"/>
        <v>-</v>
      </c>
      <c r="AH65" s="116" t="str">
        <f t="shared" ca="1" si="30"/>
        <v>-</v>
      </c>
      <c r="AI65" s="116">
        <f t="shared" ca="1" si="12"/>
        <v>0</v>
      </c>
      <c r="AJ65" s="118">
        <f t="shared" ca="1" si="13"/>
        <v>0</v>
      </c>
      <c r="AK65" s="116">
        <f t="shared" ca="1" si="24"/>
        <v>0</v>
      </c>
      <c r="AL65" s="116">
        <f t="shared" ca="1" si="25"/>
        <v>0</v>
      </c>
    </row>
    <row r="66" spans="1:44" ht="26.25" customHeight="1" thickBot="1" x14ac:dyDescent="0.25">
      <c r="A66" s="33"/>
      <c r="B66" s="162" t="s">
        <v>37</v>
      </c>
      <c r="C66" s="365" t="s">
        <v>46</v>
      </c>
      <c r="D66" s="366"/>
      <c r="E66" s="367"/>
      <c r="F66" s="163">
        <f>'OSNOVNA PLAČA'!F60</f>
        <v>5400</v>
      </c>
      <c r="G66" s="119"/>
      <c r="H66" s="119"/>
      <c r="L66" s="33"/>
      <c r="M66" s="42"/>
      <c r="N66" s="42"/>
      <c r="O66" s="181" t="s">
        <v>211</v>
      </c>
      <c r="P66" s="182">
        <f ca="1">SUM(N16:N65)</f>
        <v>2200</v>
      </c>
      <c r="Q66" s="183" t="s">
        <v>86</v>
      </c>
      <c r="R66" s="184">
        <f ca="1">SUM(Q16:Q65)</f>
        <v>108</v>
      </c>
      <c r="S66" s="185"/>
      <c r="T66" s="33"/>
      <c r="U66" s="33"/>
      <c r="V66" s="33"/>
      <c r="W66" s="33"/>
      <c r="X66" s="33"/>
      <c r="Y66" s="33"/>
      <c r="Z66" s="33"/>
      <c r="AB66" s="120">
        <f>ROW()</f>
        <v>66</v>
      </c>
      <c r="AC66" s="121">
        <f ca="1">SUM(AC16:AC65)</f>
        <v>102.00000000000001</v>
      </c>
      <c r="AD66" s="121">
        <f ca="1">SUM(AD16:AD65)</f>
        <v>102.00000000000001</v>
      </c>
      <c r="AE66" s="122" t="str">
        <f>+O66</f>
        <v>Izračunana masa (KF)</v>
      </c>
      <c r="AF66" s="122">
        <f ca="1">SUM(AF16:AF65)</f>
        <v>0</v>
      </c>
      <c r="AG66" s="123"/>
      <c r="AH66" s="240" t="str">
        <f>+Q66</f>
        <v>Izplačana masa</v>
      </c>
      <c r="AI66" s="121">
        <f ca="1">SUM(AI16:AI65)</f>
        <v>0</v>
      </c>
      <c r="AL66" s="116">
        <f ca="1">SUM(AL16:AL65)</f>
        <v>4700</v>
      </c>
      <c r="AM66" s="378" t="str">
        <f>+C66</f>
        <v>SREDSTVA ZA
OSNOVNE PLAČE</v>
      </c>
      <c r="AN66" s="379"/>
      <c r="AO66" s="379"/>
      <c r="AP66" s="379"/>
      <c r="AQ66" s="379"/>
      <c r="AR66" s="380"/>
    </row>
    <row r="67" spans="1:44" ht="26.25" customHeight="1" thickBot="1" x14ac:dyDescent="0.25">
      <c r="A67" s="33"/>
      <c r="B67" s="164" t="s">
        <v>47</v>
      </c>
      <c r="C67" s="363" t="s">
        <v>48</v>
      </c>
      <c r="D67" s="364"/>
      <c r="E67" s="165">
        <v>0.02</v>
      </c>
      <c r="F67" s="166">
        <f>0.02*F66</f>
        <v>108</v>
      </c>
      <c r="G67" s="86"/>
      <c r="H67" s="86"/>
      <c r="I67" s="86"/>
      <c r="J67" s="86"/>
      <c r="K67" s="124"/>
      <c r="L67" s="33"/>
      <c r="M67" s="42"/>
      <c r="N67" s="42"/>
      <c r="O67" s="186" t="s">
        <v>83</v>
      </c>
      <c r="P67" s="187">
        <f ca="1">IF(SUM(N16:N65)=0,0,F67/SUM(N16:N65))</f>
        <v>4.9090909090909088E-2</v>
      </c>
      <c r="Q67" s="188" t="s">
        <v>87</v>
      </c>
      <c r="R67" s="189">
        <f ca="1">F67-R66</f>
        <v>0</v>
      </c>
      <c r="S67" s="71"/>
      <c r="T67" s="33"/>
      <c r="U67" s="33"/>
      <c r="V67" s="33"/>
      <c r="W67" s="33"/>
      <c r="X67" s="33"/>
      <c r="Y67" s="33"/>
      <c r="Z67" s="33"/>
      <c r="AB67" s="120">
        <f>ROW()</f>
        <v>67</v>
      </c>
      <c r="AC67" s="125" t="str">
        <f>+Q67</f>
        <v>Ostanek</v>
      </c>
      <c r="AD67" s="126" t="str">
        <f ca="1">IF($AO$3=1,0,INDIRECT( "'" &amp; $AO$2 &amp; "'!Q" &amp; TEXT($AB67,0)))</f>
        <v>Ostanek</v>
      </c>
      <c r="AE67" s="122" t="str">
        <f>+O67</f>
        <v>Kor. faktor (KF)</v>
      </c>
      <c r="AF67" s="127">
        <f ca="1">IF(AF66=0,0,(AD67+AL67)/AF66)</f>
        <v>0</v>
      </c>
      <c r="AG67" s="123"/>
      <c r="AH67" s="128" t="str">
        <f>+AC67</f>
        <v>Ostanek</v>
      </c>
      <c r="AI67" s="126" t="e">
        <f ca="1">+F67-AI66+AD67</f>
        <v>#VALUE!</v>
      </c>
      <c r="AL67" s="116">
        <f ca="1">+AM67*AL66</f>
        <v>94</v>
      </c>
      <c r="AM67" s="129">
        <f>+E67</f>
        <v>0.02</v>
      </c>
      <c r="AN67" s="378" t="str">
        <f>+C67</f>
        <v>SKUPEN OBSEG SREDSTEV
DELOVNE USPEŠNOSTI</v>
      </c>
      <c r="AO67" s="379"/>
      <c r="AP67" s="379"/>
      <c r="AQ67" s="379"/>
      <c r="AR67" s="380"/>
    </row>
    <row r="68" spans="1:44" x14ac:dyDescent="0.2">
      <c r="A68" s="33"/>
      <c r="B68" s="33"/>
      <c r="C68" s="33"/>
      <c r="D68" s="33"/>
      <c r="E68" s="33"/>
      <c r="F68" s="42"/>
      <c r="G68" s="86"/>
      <c r="H68" s="86"/>
      <c r="I68" s="86"/>
      <c r="J68" s="86"/>
      <c r="K68" s="86"/>
      <c r="L68" s="190"/>
      <c r="M68" s="42"/>
      <c r="N68" s="42"/>
      <c r="O68" s="42"/>
      <c r="P68" s="42"/>
      <c r="Q68" s="157"/>
      <c r="R68" s="157"/>
      <c r="S68" s="42"/>
      <c r="T68" s="190"/>
      <c r="U68" s="33"/>
      <c r="V68" s="33"/>
      <c r="W68" s="33"/>
      <c r="X68" s="33"/>
      <c r="Y68" s="33"/>
      <c r="Z68" s="33"/>
    </row>
    <row r="69" spans="1:44" ht="13.5" thickBot="1" x14ac:dyDescent="0.25">
      <c r="L69" s="33"/>
      <c r="M69" s="42"/>
      <c r="N69" s="42"/>
      <c r="O69" s="42"/>
      <c r="P69" s="42"/>
      <c r="Q69" s="42"/>
      <c r="R69" s="42"/>
      <c r="S69" s="42"/>
      <c r="T69" s="33"/>
      <c r="U69" s="33"/>
      <c r="V69" s="33"/>
      <c r="W69" s="33"/>
      <c r="X69" s="33"/>
      <c r="Y69" s="33"/>
      <c r="Z69" s="33"/>
    </row>
    <row r="70" spans="1:44" ht="12.75" customHeight="1" x14ac:dyDescent="0.2">
      <c r="B70" s="356" t="s">
        <v>30</v>
      </c>
      <c r="C70" s="357"/>
      <c r="D70" s="358"/>
      <c r="E70" s="131"/>
      <c r="F70" s="381" t="s">
        <v>29</v>
      </c>
      <c r="G70" s="382"/>
      <c r="H70" s="382"/>
      <c r="I70" s="382"/>
      <c r="J70" s="382"/>
      <c r="K70" s="383"/>
      <c r="L70" s="191"/>
      <c r="M70" s="192" t="s">
        <v>21</v>
      </c>
      <c r="N70" s="195"/>
      <c r="O70" s="193"/>
      <c r="P70" s="384" t="s">
        <v>88</v>
      </c>
      <c r="Q70" s="385"/>
      <c r="R70" s="386"/>
      <c r="S70" s="42"/>
      <c r="T70" s="33"/>
      <c r="U70" s="33"/>
      <c r="V70" s="33"/>
      <c r="W70" s="33"/>
      <c r="X70" s="33"/>
      <c r="Y70" s="33"/>
      <c r="Z70" s="33"/>
    </row>
    <row r="71" spans="1:44" x14ac:dyDescent="0.2">
      <c r="B71" s="359"/>
      <c r="C71" s="360"/>
      <c r="D71" s="361"/>
      <c r="E71" s="131"/>
      <c r="F71" s="135" t="s">
        <v>25</v>
      </c>
      <c r="G71" s="136"/>
      <c r="H71" s="136"/>
      <c r="I71" s="136"/>
      <c r="J71" s="136"/>
      <c r="K71" s="137"/>
      <c r="L71" s="191"/>
      <c r="M71" s="194">
        <v>0</v>
      </c>
      <c r="N71" s="195"/>
      <c r="O71" s="193"/>
      <c r="P71" s="387"/>
      <c r="Q71" s="388"/>
      <c r="R71" s="389"/>
      <c r="S71" s="42"/>
      <c r="T71" s="33"/>
      <c r="U71" s="33"/>
      <c r="V71" s="33"/>
      <c r="W71" s="33"/>
      <c r="X71" s="33"/>
      <c r="Y71" s="33"/>
      <c r="Z71" s="33"/>
    </row>
    <row r="72" spans="1:44" ht="13.5" thickBot="1" x14ac:dyDescent="0.25">
      <c r="B72" s="140" t="s">
        <v>50</v>
      </c>
      <c r="C72" s="141" t="s">
        <v>31</v>
      </c>
      <c r="D72" s="142">
        <v>2</v>
      </c>
      <c r="E72" s="131"/>
      <c r="F72" s="135" t="s">
        <v>24</v>
      </c>
      <c r="G72" s="136"/>
      <c r="H72" s="136"/>
      <c r="I72" s="136"/>
      <c r="J72" s="136"/>
      <c r="K72" s="137"/>
      <c r="L72" s="191"/>
      <c r="M72" s="196">
        <v>1</v>
      </c>
      <c r="N72" s="195"/>
      <c r="O72" s="193"/>
      <c r="P72" s="197" t="s">
        <v>85</v>
      </c>
      <c r="Q72" s="198" t="s">
        <v>93</v>
      </c>
      <c r="R72" s="199">
        <v>5</v>
      </c>
      <c r="S72" s="42"/>
      <c r="T72" s="33"/>
      <c r="U72" s="33"/>
      <c r="V72" s="33"/>
      <c r="W72" s="33"/>
      <c r="X72" s="33"/>
      <c r="Y72" s="33"/>
      <c r="Z72" s="33"/>
    </row>
    <row r="73" spans="1:44" x14ac:dyDescent="0.2">
      <c r="B73" s="147"/>
      <c r="C73" s="31"/>
      <c r="D73" s="45"/>
      <c r="E73" s="131"/>
      <c r="F73" s="135" t="s">
        <v>26</v>
      </c>
      <c r="G73" s="136"/>
      <c r="H73" s="136"/>
      <c r="I73" s="136"/>
      <c r="J73" s="136"/>
      <c r="K73" s="137"/>
      <c r="L73" s="131"/>
      <c r="M73" s="9"/>
      <c r="N73" s="9"/>
      <c r="O73" s="148"/>
      <c r="P73" s="134"/>
      <c r="Q73" s="134"/>
      <c r="R73" s="134"/>
    </row>
    <row r="74" spans="1:44" x14ac:dyDescent="0.2">
      <c r="B74" s="131"/>
      <c r="C74" s="131"/>
      <c r="D74" s="131"/>
      <c r="E74" s="131"/>
      <c r="F74" s="135" t="s">
        <v>27</v>
      </c>
      <c r="G74" s="136"/>
      <c r="H74" s="136"/>
      <c r="I74" s="136"/>
      <c r="J74" s="136"/>
      <c r="K74" s="137"/>
      <c r="L74" s="131"/>
      <c r="M74" s="134"/>
      <c r="N74" s="134"/>
      <c r="O74" s="134"/>
      <c r="P74" s="134"/>
      <c r="Q74" s="134"/>
      <c r="R74" s="134"/>
    </row>
    <row r="75" spans="1:44" ht="13.5" thickBot="1" x14ac:dyDescent="0.25">
      <c r="B75" s="131"/>
      <c r="C75" s="131"/>
      <c r="D75" s="131"/>
      <c r="E75" s="131"/>
      <c r="F75" s="149" t="s">
        <v>28</v>
      </c>
      <c r="G75" s="150"/>
      <c r="H75" s="150"/>
      <c r="I75" s="150"/>
      <c r="J75" s="150"/>
      <c r="K75" s="151"/>
      <c r="L75" s="131"/>
      <c r="M75" s="134"/>
      <c r="N75" s="134"/>
      <c r="O75" s="134"/>
      <c r="P75" s="134"/>
      <c r="Q75" s="152"/>
      <c r="R75" s="134"/>
    </row>
    <row r="76" spans="1:44" x14ac:dyDescent="0.2">
      <c r="K76" s="9"/>
    </row>
  </sheetData>
  <sheetProtection algorithmName="SHA-512" hashValue="LmA3qARbb1h2ijgOcizzeliveep7Ee6WD9xyCCCbuZjwbI8ss4Ny1GdImTjjbaiiGvXndaAroTd2LchgYjKNJQ==" saltValue="ujLIU0UYI9ZyXQZwnjWUBQ==" spinCount="100000" sheet="1" objects="1" scenarios="1"/>
  <mergeCells count="101">
    <mergeCell ref="B53:C53"/>
    <mergeCell ref="B52:C52"/>
    <mergeCell ref="B47:C47"/>
    <mergeCell ref="B46:C46"/>
    <mergeCell ref="B51:C51"/>
    <mergeCell ref="B50:C50"/>
    <mergeCell ref="B49:C49"/>
    <mergeCell ref="B48:C48"/>
    <mergeCell ref="B65:C65"/>
    <mergeCell ref="B64:C64"/>
    <mergeCell ref="B63:C63"/>
    <mergeCell ref="B62:C62"/>
    <mergeCell ref="B61:C61"/>
    <mergeCell ref="B60:C60"/>
    <mergeCell ref="B59:C59"/>
    <mergeCell ref="B58:C58"/>
    <mergeCell ref="B56:C56"/>
    <mergeCell ref="B55:C55"/>
    <mergeCell ref="B54:C54"/>
    <mergeCell ref="B57:C57"/>
    <mergeCell ref="B28:C28"/>
    <mergeCell ref="B29:C29"/>
    <mergeCell ref="B30:C30"/>
    <mergeCell ref="B45:C45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M12:P12"/>
    <mergeCell ref="AN67:AR67"/>
    <mergeCell ref="AM66:AR66"/>
    <mergeCell ref="E8:R8"/>
    <mergeCell ref="F70:K70"/>
    <mergeCell ref="P70:R71"/>
    <mergeCell ref="AC12:AC14"/>
    <mergeCell ref="AD12:AD14"/>
    <mergeCell ref="AE12:AF14"/>
    <mergeCell ref="AG12:AH14"/>
    <mergeCell ref="AI12:AI14"/>
    <mergeCell ref="AC11:AD11"/>
    <mergeCell ref="Q13:Q14"/>
    <mergeCell ref="R13:R14"/>
    <mergeCell ref="M10:R10"/>
    <mergeCell ref="D13:D14"/>
    <mergeCell ref="AL12:AL14"/>
    <mergeCell ref="B70:D71"/>
    <mergeCell ref="B17:C17"/>
    <mergeCell ref="B18:C18"/>
    <mergeCell ref="C67:D67"/>
    <mergeCell ref="C66:E66"/>
    <mergeCell ref="AJ12:AJ14"/>
    <mergeCell ref="AK12:AK14"/>
    <mergeCell ref="O13:O14"/>
    <mergeCell ref="P13:P14"/>
    <mergeCell ref="L13:L14"/>
    <mergeCell ref="B24:C24"/>
    <mergeCell ref="B25:C25"/>
    <mergeCell ref="B26:C26"/>
    <mergeCell ref="B27:C27"/>
    <mergeCell ref="B23:C23"/>
    <mergeCell ref="B19:C19"/>
    <mergeCell ref="B20:C20"/>
    <mergeCell ref="B21:C21"/>
    <mergeCell ref="B22:C22"/>
    <mergeCell ref="B15:C15"/>
    <mergeCell ref="B16:C16"/>
    <mergeCell ref="M13:M14"/>
    <mergeCell ref="A13:A14"/>
    <mergeCell ref="N13:N14"/>
    <mergeCell ref="AH1:AL2"/>
    <mergeCell ref="AB1:AF1"/>
    <mergeCell ref="AJ6:AL6"/>
    <mergeCell ref="AJ5:AL5"/>
    <mergeCell ref="AD3:AF3"/>
    <mergeCell ref="AB2:AC2"/>
    <mergeCell ref="AD2:AF2"/>
    <mergeCell ref="B3:D3"/>
    <mergeCell ref="B4:D4"/>
    <mergeCell ref="B7:D7"/>
    <mergeCell ref="E7:F7"/>
    <mergeCell ref="E3:F3"/>
    <mergeCell ref="E5:F5"/>
    <mergeCell ref="E4:R4"/>
    <mergeCell ref="B8:D8"/>
    <mergeCell ref="E13:E14"/>
    <mergeCell ref="F13:F14"/>
    <mergeCell ref="B10:L10"/>
    <mergeCell ref="B12:F12"/>
    <mergeCell ref="G12:L12"/>
    <mergeCell ref="G13:K13"/>
    <mergeCell ref="B13:C14"/>
  </mergeCells>
  <phoneticPr fontId="2" type="noConversion"/>
  <dataValidations count="1">
    <dataValidation type="list" allowBlank="1" showInputMessage="1" showErrorMessage="1" sqref="G16:K65" xr:uid="{00000000-0002-0000-0200-000000000000}">
      <formula1>$M$71:$M$72</formula1>
    </dataValidation>
  </dataValidations>
  <printOptions horizontalCentered="1"/>
  <pageMargins left="0.75" right="0.75" top="0.19685039370078741" bottom="0.39370078740157483" header="0" footer="0"/>
  <pageSetup paperSize="9" scale="90" orientation="landscape" r:id="rId1"/>
  <headerFooter alignWithMargins="0">
    <oddFooter>&amp;C&amp;D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23"/>
  <dimension ref="A1:BE76"/>
  <sheetViews>
    <sheetView showGridLines="0" showRowColHeaders="0" zoomScaleNormal="100" workbookViewId="0">
      <selection activeCell="F65" sqref="F65"/>
    </sheetView>
  </sheetViews>
  <sheetFormatPr defaultColWidth="9.140625" defaultRowHeight="12.75" x14ac:dyDescent="0.2"/>
  <cols>
    <col min="1" max="1" width="12.140625" style="6" customWidth="1"/>
    <col min="2" max="2" width="6.5703125" style="6" customWidth="1"/>
    <col min="3" max="3" width="38.85546875" style="6" customWidth="1"/>
    <col min="4" max="5" width="7" style="6" customWidth="1"/>
    <col min="6" max="6" width="13.28515625" style="8" customWidth="1"/>
    <col min="7" max="11" width="5.42578125" style="6" customWidth="1"/>
    <col min="12" max="12" width="13.42578125" style="6" customWidth="1"/>
    <col min="13" max="17" width="13.42578125" style="8" customWidth="1"/>
    <col min="18" max="18" width="13.140625" style="8" customWidth="1"/>
    <col min="19" max="19" width="1.7109375" style="8" hidden="1" customWidth="1"/>
    <col min="20" max="22" width="9.42578125" style="6" customWidth="1"/>
    <col min="23" max="23" width="10.85546875" style="6" customWidth="1"/>
    <col min="24" max="27" width="9.140625" style="6"/>
    <col min="28" max="28" width="9.28515625" style="89" hidden="1" customWidth="1"/>
    <col min="29" max="29" width="21.5703125" style="6" hidden="1" customWidth="1"/>
    <col min="30" max="30" width="12.85546875" style="6" hidden="1" customWidth="1"/>
    <col min="31" max="32" width="12.7109375" style="6" hidden="1" customWidth="1"/>
    <col min="33" max="33" width="13.42578125" style="83" hidden="1" customWidth="1"/>
    <col min="34" max="34" width="13.42578125" style="6" hidden="1" customWidth="1"/>
    <col min="35" max="38" width="13.7109375" style="6" hidden="1" customWidth="1"/>
    <col min="39" max="39" width="9.140625" style="6" hidden="1" customWidth="1"/>
    <col min="40" max="40" width="19.7109375" style="6" hidden="1" customWidth="1"/>
    <col min="41" max="41" width="25.28515625" style="6" hidden="1" customWidth="1"/>
    <col min="42" max="42" width="9.140625" style="6" hidden="1" customWidth="1"/>
    <col min="43" max="43" width="18.85546875" style="6" hidden="1" customWidth="1"/>
    <col min="44" max="44" width="9.85546875" style="6" hidden="1" customWidth="1"/>
    <col min="45" max="45" width="17.5703125" style="6" hidden="1" customWidth="1"/>
    <col min="46" max="46" width="11.7109375" style="6" hidden="1" customWidth="1"/>
    <col min="47" max="47" width="16" style="6" hidden="1" customWidth="1"/>
    <col min="48" max="53" width="9.140625" style="6" hidden="1" customWidth="1"/>
    <col min="54" max="16384" width="9.140625" style="6"/>
  </cols>
  <sheetData>
    <row r="1" spans="1:57" ht="15.75" x14ac:dyDescent="0.2">
      <c r="A1" s="33"/>
      <c r="B1" s="7" t="s">
        <v>199</v>
      </c>
      <c r="C1" s="46"/>
      <c r="D1" s="33"/>
      <c r="E1" s="33"/>
      <c r="F1" s="42"/>
      <c r="G1" s="33"/>
      <c r="H1" s="33"/>
      <c r="I1" s="33"/>
      <c r="J1" s="33"/>
      <c r="K1" s="33"/>
      <c r="L1" s="33"/>
      <c r="M1" s="42"/>
      <c r="N1" s="42"/>
      <c r="O1" s="42"/>
      <c r="P1" s="42"/>
      <c r="Q1" s="42"/>
      <c r="R1" s="153"/>
      <c r="S1" s="154"/>
      <c r="T1" s="246"/>
      <c r="U1" s="73"/>
      <c r="AB1" s="313" t="s">
        <v>113</v>
      </c>
      <c r="AC1" s="314"/>
      <c r="AD1" s="314"/>
      <c r="AE1" s="314"/>
      <c r="AF1" s="315"/>
      <c r="AG1" s="74"/>
      <c r="AH1" s="307" t="s">
        <v>112</v>
      </c>
      <c r="AI1" s="308"/>
      <c r="AJ1" s="308"/>
      <c r="AK1" s="308"/>
      <c r="AL1" s="309"/>
      <c r="AN1" s="75" t="s">
        <v>33</v>
      </c>
      <c r="AO1" s="76" t="str">
        <f ca="1">RIGHT(CELL("filename",A1),LEN(CELL("filename",A1))-FIND("]",CELL("filename",A1)))</f>
        <v>2</v>
      </c>
      <c r="AP1" s="77" t="s">
        <v>33</v>
      </c>
      <c r="AQ1" s="77" t="s">
        <v>108</v>
      </c>
      <c r="AR1" s="77" t="s">
        <v>77</v>
      </c>
      <c r="AS1" s="77" t="s">
        <v>106</v>
      </c>
      <c r="AT1" s="77" t="s">
        <v>107</v>
      </c>
      <c r="AU1" s="77" t="s">
        <v>106</v>
      </c>
    </row>
    <row r="2" spans="1:57" ht="15.75" x14ac:dyDescent="0.2">
      <c r="A2" s="33"/>
      <c r="B2" s="46"/>
      <c r="C2" s="46"/>
      <c r="D2" s="33"/>
      <c r="E2" s="33"/>
      <c r="F2" s="42"/>
      <c r="G2" s="33"/>
      <c r="H2" s="33"/>
      <c r="I2" s="33"/>
      <c r="J2" s="33"/>
      <c r="K2" s="33"/>
      <c r="L2" s="33"/>
      <c r="M2" s="42"/>
      <c r="N2" s="42"/>
      <c r="O2" s="42"/>
      <c r="P2" s="42"/>
      <c r="Q2" s="42"/>
      <c r="R2" s="153"/>
      <c r="S2" s="154"/>
      <c r="T2" s="247"/>
      <c r="U2" s="73"/>
      <c r="AB2" s="323" t="s">
        <v>49</v>
      </c>
      <c r="AC2" s="324"/>
      <c r="AD2" s="320" t="s">
        <v>49</v>
      </c>
      <c r="AE2" s="321"/>
      <c r="AF2" s="322"/>
      <c r="AG2" s="74"/>
      <c r="AH2" s="310"/>
      <c r="AI2" s="311"/>
      <c r="AJ2" s="311"/>
      <c r="AK2" s="311"/>
      <c r="AL2" s="312"/>
      <c r="AN2" s="242" t="s">
        <v>108</v>
      </c>
      <c r="AO2" s="77" t="str">
        <f ca="1">VLOOKUP(AO1,AP2:AQ19,2,FALSE)</f>
        <v>1</v>
      </c>
      <c r="AP2" s="78" t="s">
        <v>105</v>
      </c>
      <c r="AQ2" s="78"/>
      <c r="AR2" s="79">
        <f t="shared" ref="AR2:AR13" ca="1" si="0">MAX($AS$2:$AS$13)</f>
        <v>12</v>
      </c>
      <c r="AS2" s="80">
        <f t="shared" ref="AS2:AS19" ca="1" si="1">ROW(INDIRECT(CELL("address",AP2)))-ROW(INDIRECT(AT2))+1</f>
        <v>1</v>
      </c>
      <c r="AT2" s="1" t="str">
        <f t="shared" ref="AT2:AT13" ca="1" si="2">CELL("address",$AP$2)</f>
        <v>$AP$2</v>
      </c>
      <c r="AU2" s="10" t="s">
        <v>73</v>
      </c>
      <c r="BA2" s="9"/>
    </row>
    <row r="3" spans="1:57" x14ac:dyDescent="0.2">
      <c r="A3" s="33"/>
      <c r="B3" s="325" t="str">
        <f ca="1">INDIRECT( "'" &amp; $AD$2 &amp; "'!B3")</f>
        <v>Šifra proračunskega uporabnika:</v>
      </c>
      <c r="C3" s="325"/>
      <c r="D3" s="326"/>
      <c r="E3" s="287"/>
      <c r="F3" s="288"/>
      <c r="R3" s="72"/>
      <c r="S3" s="156"/>
      <c r="T3" s="73"/>
      <c r="U3" s="73"/>
      <c r="AB3" s="81" t="s">
        <v>78</v>
      </c>
      <c r="AC3" s="82"/>
      <c r="AD3" s="320" t="s">
        <v>78</v>
      </c>
      <c r="AE3" s="321"/>
      <c r="AF3" s="322"/>
      <c r="AH3" s="84" t="s">
        <v>110</v>
      </c>
      <c r="AI3" s="85" t="s">
        <v>116</v>
      </c>
      <c r="AJ3" s="86"/>
      <c r="AK3" s="86"/>
      <c r="AL3" s="87"/>
      <c r="AN3" s="75" t="s">
        <v>106</v>
      </c>
      <c r="AO3" s="77">
        <f ca="1">VLOOKUP(AO1,AP2:AS19,4,FALSE)</f>
        <v>4</v>
      </c>
      <c r="AP3" s="78" t="s">
        <v>36</v>
      </c>
      <c r="AQ3" s="78" t="str">
        <f t="shared" ref="AQ3:AQ19" si="3">+AP2</f>
        <v>11</v>
      </c>
      <c r="AR3" s="79">
        <f t="shared" ca="1" si="0"/>
        <v>12</v>
      </c>
      <c r="AS3" s="80">
        <f t="shared" ca="1" si="1"/>
        <v>2</v>
      </c>
      <c r="AT3" s="1" t="str">
        <f t="shared" ca="1" si="2"/>
        <v>$AP$2</v>
      </c>
      <c r="AU3" s="10" t="s">
        <v>74</v>
      </c>
      <c r="BA3" s="9"/>
    </row>
    <row r="4" spans="1:57" x14ac:dyDescent="0.2">
      <c r="A4" s="33"/>
      <c r="B4" s="325" t="str">
        <f ca="1">INDIRECT( "'" &amp; $AD$2 &amp; "'!B4")</f>
        <v>Organizacijska enota:</v>
      </c>
      <c r="C4" s="325"/>
      <c r="D4" s="325"/>
      <c r="E4" s="332"/>
      <c r="F4" s="333"/>
      <c r="G4" s="333"/>
      <c r="H4" s="333"/>
      <c r="I4" s="333"/>
      <c r="J4" s="333"/>
      <c r="K4" s="333"/>
      <c r="L4" s="333"/>
      <c r="M4" s="333"/>
      <c r="N4" s="333"/>
      <c r="O4" s="333"/>
      <c r="P4" s="333"/>
      <c r="Q4" s="333"/>
      <c r="R4" s="330"/>
      <c r="S4" s="157"/>
      <c r="T4" s="88"/>
      <c r="AH4" s="75" t="s">
        <v>109</v>
      </c>
      <c r="AI4" s="30">
        <v>6</v>
      </c>
      <c r="AJ4" s="86"/>
      <c r="AK4" s="86"/>
      <c r="AL4" s="87"/>
      <c r="AN4" s="75" t="s">
        <v>77</v>
      </c>
      <c r="AO4" s="77">
        <f ca="1">VLOOKUP(AO1,AP2:AR19,3,FALSE)</f>
        <v>12</v>
      </c>
      <c r="AP4" s="78" t="s">
        <v>95</v>
      </c>
      <c r="AQ4" s="78" t="str">
        <f t="shared" si="3"/>
        <v>12</v>
      </c>
      <c r="AR4" s="79">
        <f t="shared" ca="1" si="0"/>
        <v>12</v>
      </c>
      <c r="AS4" s="80">
        <f t="shared" ca="1" si="1"/>
        <v>3</v>
      </c>
      <c r="AT4" s="1" t="str">
        <f t="shared" ca="1" si="2"/>
        <v>$AP$2</v>
      </c>
      <c r="AU4" s="10" t="s">
        <v>63</v>
      </c>
    </row>
    <row r="5" spans="1:57" x14ac:dyDescent="0.2">
      <c r="A5" s="33"/>
      <c r="B5" s="65" t="str">
        <f ca="1">INDIRECT( "'" &amp; $AD$2 &amp; "'!B5")</f>
        <v>Leto:</v>
      </c>
      <c r="C5" s="65"/>
      <c r="D5" s="65"/>
      <c r="E5" s="331"/>
      <c r="F5" s="330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47"/>
      <c r="T5" s="11"/>
      <c r="AB5" s="90"/>
      <c r="AC5" s="73"/>
      <c r="AD5" s="73"/>
      <c r="AE5" s="73"/>
      <c r="AH5" s="75" t="s">
        <v>111</v>
      </c>
      <c r="AI5" s="30">
        <v>29</v>
      </c>
      <c r="AJ5" s="317" t="str">
        <f>+$AD$2</f>
        <v>OSNOVNA PLAČA</v>
      </c>
      <c r="AK5" s="318"/>
      <c r="AL5" s="319"/>
      <c r="AN5" s="75" t="s">
        <v>106</v>
      </c>
      <c r="AO5" s="77" t="str">
        <f ca="1">VLOOKUP(AO1,AP2:AU19,6,FALSE)</f>
        <v>februar</v>
      </c>
      <c r="AP5" s="78" t="s">
        <v>96</v>
      </c>
      <c r="AQ5" s="78" t="str">
        <f t="shared" si="3"/>
        <v>1</v>
      </c>
      <c r="AR5" s="79">
        <f t="shared" ca="1" si="0"/>
        <v>12</v>
      </c>
      <c r="AS5" s="80">
        <f t="shared" ca="1" si="1"/>
        <v>4</v>
      </c>
      <c r="AT5" s="1" t="str">
        <f t="shared" ca="1" si="2"/>
        <v>$AP$2</v>
      </c>
      <c r="AU5" s="10" t="s">
        <v>64</v>
      </c>
    </row>
    <row r="6" spans="1:57" x14ac:dyDescent="0.2">
      <c r="B6" s="17"/>
      <c r="C6" s="17"/>
      <c r="D6" s="17"/>
      <c r="E6" s="8"/>
      <c r="F6" s="6"/>
      <c r="R6" s="72"/>
      <c r="S6" s="72"/>
      <c r="T6" s="73"/>
      <c r="AB6" s="90"/>
      <c r="AE6" s="73"/>
      <c r="AH6" s="75" t="s">
        <v>111</v>
      </c>
      <c r="AI6" s="30">
        <v>29</v>
      </c>
      <c r="AJ6" s="316" t="str">
        <f>+$AD$3</f>
        <v>OBRAČUNANA OSNOVNA PLAČA</v>
      </c>
      <c r="AK6" s="316"/>
      <c r="AL6" s="316"/>
      <c r="AN6" s="75" t="s">
        <v>129</v>
      </c>
      <c r="AO6" s="77" t="str">
        <f ca="1">+IF(ISERROR(FIND("-",AO5,1)),AO5&amp;" "&amp;AO7,IF(ISERROR(FIND("november-",AO5,1)),REPLACE(AO5,FIND("-",AO5,1),1," " &amp; AO7 &amp; " - ") &amp; " " &amp; AO7, REPLACE(AO5,1,LEN("november-"),"november "&amp;(AO7-1) &amp; " - ") &amp;" "&amp;AO7))</f>
        <v xml:space="preserve">februar </v>
      </c>
      <c r="AP6" s="78" t="s">
        <v>97</v>
      </c>
      <c r="AQ6" s="78" t="str">
        <f t="shared" si="3"/>
        <v>2</v>
      </c>
      <c r="AR6" s="79">
        <f t="shared" ca="1" si="0"/>
        <v>12</v>
      </c>
      <c r="AS6" s="80">
        <f t="shared" ca="1" si="1"/>
        <v>5</v>
      </c>
      <c r="AT6" s="1" t="str">
        <f t="shared" ca="1" si="2"/>
        <v>$AP$2</v>
      </c>
      <c r="AU6" s="10" t="s">
        <v>65</v>
      </c>
    </row>
    <row r="7" spans="1:57" x14ac:dyDescent="0.2">
      <c r="B7" s="327" t="s">
        <v>9</v>
      </c>
      <c r="C7" s="327"/>
      <c r="D7" s="328"/>
      <c r="E7" s="329"/>
      <c r="F7" s="330"/>
      <c r="R7" s="72"/>
      <c r="S7" s="72"/>
      <c r="T7" s="73"/>
      <c r="AB7" s="90"/>
      <c r="AE7" s="73"/>
      <c r="AN7" s="75" t="s">
        <v>61</v>
      </c>
      <c r="AO7" s="77" t="str">
        <f ca="1">+IF( ISERROR(FIND("-",AO5,1)),IF(LEN(INDIRECT( "'" &amp; $AD$2 &amp; "'!E5"))&gt;0,IF(VALUE($AO$1)&gt;10,VALUE(INDIRECT( "'" &amp; $AD$2 &amp; "'!E5"))-1,VALUE(INDIRECT( "'" &amp; $AD$2 &amp; "'!E5"))),""),VALUE(INDIRECT( "'" &amp; $AD$2 &amp; "'!E5")))</f>
        <v/>
      </c>
      <c r="AP7" s="78" t="s">
        <v>98</v>
      </c>
      <c r="AQ7" s="78" t="str">
        <f t="shared" si="3"/>
        <v>3</v>
      </c>
      <c r="AR7" s="79">
        <f t="shared" ca="1" si="0"/>
        <v>12</v>
      </c>
      <c r="AS7" s="80">
        <f t="shared" ca="1" si="1"/>
        <v>6</v>
      </c>
      <c r="AT7" s="1" t="str">
        <f t="shared" ca="1" si="2"/>
        <v>$AP$2</v>
      </c>
      <c r="AU7" s="10" t="s">
        <v>66</v>
      </c>
      <c r="AY7" s="9"/>
      <c r="AZ7" s="9"/>
      <c r="BA7" s="9"/>
    </row>
    <row r="8" spans="1:57" x14ac:dyDescent="0.2">
      <c r="B8" s="327" t="s">
        <v>10</v>
      </c>
      <c r="C8" s="327"/>
      <c r="D8" s="334"/>
      <c r="E8" s="332"/>
      <c r="F8" s="333"/>
      <c r="G8" s="333"/>
      <c r="H8" s="333"/>
      <c r="I8" s="333"/>
      <c r="J8" s="333"/>
      <c r="K8" s="333"/>
      <c r="L8" s="333"/>
      <c r="M8" s="333"/>
      <c r="N8" s="333"/>
      <c r="O8" s="333"/>
      <c r="P8" s="333"/>
      <c r="Q8" s="333"/>
      <c r="R8" s="330"/>
      <c r="S8" s="88"/>
      <c r="T8" s="88"/>
      <c r="AP8" s="78" t="s">
        <v>99</v>
      </c>
      <c r="AQ8" s="78" t="str">
        <f t="shared" si="3"/>
        <v>4</v>
      </c>
      <c r="AR8" s="79">
        <f t="shared" ca="1" si="0"/>
        <v>12</v>
      </c>
      <c r="AS8" s="80">
        <f t="shared" ca="1" si="1"/>
        <v>7</v>
      </c>
      <c r="AT8" s="1" t="str">
        <f t="shared" ca="1" si="2"/>
        <v>$AP$2</v>
      </c>
      <c r="AU8" s="10" t="s">
        <v>67</v>
      </c>
      <c r="AY8" s="9"/>
      <c r="AZ8" s="9"/>
      <c r="BA8" s="9"/>
    </row>
    <row r="9" spans="1:57" ht="16.5" thickBot="1" x14ac:dyDescent="0.25">
      <c r="B9" s="7"/>
      <c r="C9" s="7"/>
      <c r="AP9" s="78" t="s">
        <v>100</v>
      </c>
      <c r="AQ9" s="78" t="str">
        <f t="shared" si="3"/>
        <v>5</v>
      </c>
      <c r="AR9" s="79">
        <f t="shared" ca="1" si="0"/>
        <v>12</v>
      </c>
      <c r="AS9" s="80">
        <f t="shared" ca="1" si="1"/>
        <v>8</v>
      </c>
      <c r="AT9" s="1" t="str">
        <f t="shared" ca="1" si="2"/>
        <v>$AP$2</v>
      </c>
      <c r="AU9" s="10" t="s">
        <v>68</v>
      </c>
      <c r="AY9" s="9"/>
      <c r="AZ9" s="9"/>
      <c r="BA9" s="9"/>
    </row>
    <row r="10" spans="1:57" ht="15.75" customHeight="1" thickBot="1" x14ac:dyDescent="0.25">
      <c r="B10" s="339" t="s">
        <v>0</v>
      </c>
      <c r="C10" s="340"/>
      <c r="D10" s="340"/>
      <c r="E10" s="340"/>
      <c r="F10" s="340"/>
      <c r="G10" s="340"/>
      <c r="H10" s="340"/>
      <c r="I10" s="340"/>
      <c r="J10" s="340"/>
      <c r="K10" s="340"/>
      <c r="L10" s="341"/>
      <c r="M10" s="397" t="s">
        <v>1</v>
      </c>
      <c r="N10" s="398"/>
      <c r="O10" s="398"/>
      <c r="P10" s="398"/>
      <c r="Q10" s="398"/>
      <c r="R10" s="398"/>
      <c r="S10" s="91"/>
      <c r="T10" s="92"/>
      <c r="AP10" s="78" t="s">
        <v>101</v>
      </c>
      <c r="AQ10" s="78" t="str">
        <f t="shared" si="3"/>
        <v>6</v>
      </c>
      <c r="AR10" s="79">
        <f t="shared" ca="1" si="0"/>
        <v>12</v>
      </c>
      <c r="AS10" s="80">
        <f t="shared" ca="1" si="1"/>
        <v>9</v>
      </c>
      <c r="AT10" s="1" t="str">
        <f t="shared" ca="1" si="2"/>
        <v>$AP$2</v>
      </c>
      <c r="AU10" s="10" t="s">
        <v>69</v>
      </c>
      <c r="AY10" s="9"/>
      <c r="AZ10" s="9"/>
      <c r="BA10" s="9"/>
    </row>
    <row r="11" spans="1:57" ht="13.5" thickBot="1" x14ac:dyDescent="0.25">
      <c r="B11" s="93"/>
      <c r="C11" s="93"/>
      <c r="D11" s="93"/>
      <c r="E11" s="93"/>
      <c r="F11" s="94"/>
      <c r="G11" s="95"/>
      <c r="H11" s="95"/>
      <c r="I11" s="95"/>
      <c r="J11" s="95"/>
      <c r="K11" s="95"/>
      <c r="L11" s="95"/>
      <c r="M11" s="94"/>
      <c r="N11" s="94"/>
      <c r="O11" s="94"/>
      <c r="P11" s="94"/>
      <c r="Q11" s="94"/>
      <c r="R11" s="96"/>
      <c r="S11" s="88"/>
      <c r="T11" s="86"/>
      <c r="AC11" s="392" t="s">
        <v>35</v>
      </c>
      <c r="AD11" s="392"/>
      <c r="AG11" s="6"/>
      <c r="AP11" s="78" t="s">
        <v>102</v>
      </c>
      <c r="AQ11" s="78" t="str">
        <f t="shared" si="3"/>
        <v>7</v>
      </c>
      <c r="AR11" s="79">
        <f t="shared" ca="1" si="0"/>
        <v>12</v>
      </c>
      <c r="AS11" s="80">
        <f t="shared" ca="1" si="1"/>
        <v>10</v>
      </c>
      <c r="AT11" s="1" t="str">
        <f t="shared" ca="1" si="2"/>
        <v>$AP$2</v>
      </c>
      <c r="AU11" s="10" t="s">
        <v>70</v>
      </c>
    </row>
    <row r="12" spans="1:57" s="17" customFormat="1" ht="76.5" customHeight="1" x14ac:dyDescent="0.2">
      <c r="A12" s="158"/>
      <c r="B12" s="342" t="s">
        <v>13</v>
      </c>
      <c r="C12" s="343"/>
      <c r="D12" s="343"/>
      <c r="E12" s="343"/>
      <c r="F12" s="344"/>
      <c r="G12" s="345" t="s">
        <v>14</v>
      </c>
      <c r="H12" s="346"/>
      <c r="I12" s="346"/>
      <c r="J12" s="346"/>
      <c r="K12" s="346"/>
      <c r="L12" s="347"/>
      <c r="M12" s="376" t="s">
        <v>80</v>
      </c>
      <c r="N12" s="377"/>
      <c r="O12" s="377"/>
      <c r="P12" s="377"/>
      <c r="Q12" s="97" t="s">
        <v>38</v>
      </c>
      <c r="R12" s="98" t="s">
        <v>84</v>
      </c>
      <c r="S12" s="99"/>
      <c r="T12" s="36"/>
      <c r="U12" s="36"/>
      <c r="V12" s="36"/>
      <c r="W12" s="36"/>
      <c r="X12" s="36"/>
      <c r="Y12" s="36"/>
      <c r="Z12" s="36"/>
      <c r="AA12" s="36"/>
      <c r="AB12" s="249"/>
      <c r="AC12" s="402" t="str">
        <f>+Q12</f>
        <v>IZPLAČILO REDNE DELOVNE USPEŠNOSTI</v>
      </c>
      <c r="AD12" s="402" t="str">
        <f>+R12</f>
        <v>NAJVIŠJE MOŽNO IZPLAČILO REDNE LETNE DELOVNE USPEŠNOSTI</v>
      </c>
      <c r="AE12" s="403" t="s">
        <v>15</v>
      </c>
      <c r="AF12" s="403"/>
      <c r="AG12" s="404" t="s">
        <v>16</v>
      </c>
      <c r="AH12" s="404"/>
      <c r="AI12" s="402" t="s">
        <v>17</v>
      </c>
      <c r="AJ12" s="402" t="s">
        <v>18</v>
      </c>
      <c r="AK12" s="402" t="str">
        <f>+AD3</f>
        <v>OBRAČUNANA OSNOVNA PLAČA</v>
      </c>
      <c r="AL12" s="402" t="str">
        <f>+AD2</f>
        <v>OSNOVNA PLAČA</v>
      </c>
      <c r="AM12" s="36"/>
      <c r="AN12" s="33"/>
      <c r="AO12" s="33"/>
      <c r="AP12" s="61" t="s">
        <v>103</v>
      </c>
      <c r="AQ12" s="61" t="str">
        <f t="shared" si="3"/>
        <v>8</v>
      </c>
      <c r="AR12" s="205">
        <f t="shared" ca="1" si="0"/>
        <v>12</v>
      </c>
      <c r="AS12" s="206">
        <f t="shared" ca="1" si="1"/>
        <v>11</v>
      </c>
      <c r="AT12" s="54" t="str">
        <f t="shared" ca="1" si="2"/>
        <v>$AP$2</v>
      </c>
      <c r="AU12" s="35" t="s">
        <v>71</v>
      </c>
      <c r="AV12" s="36"/>
      <c r="AW12" s="36"/>
      <c r="AX12" s="36"/>
      <c r="AY12" s="33"/>
      <c r="AZ12" s="33"/>
      <c r="BA12" s="33"/>
      <c r="BB12" s="36"/>
      <c r="BC12" s="36"/>
      <c r="BD12" s="36"/>
      <c r="BE12" s="36"/>
    </row>
    <row r="13" spans="1:57" ht="12.75" customHeight="1" x14ac:dyDescent="0.2">
      <c r="A13" s="303" t="s">
        <v>130</v>
      </c>
      <c r="B13" s="351" t="s">
        <v>2</v>
      </c>
      <c r="C13" s="352"/>
      <c r="D13" s="335" t="s">
        <v>11</v>
      </c>
      <c r="E13" s="335" t="s">
        <v>12</v>
      </c>
      <c r="F13" s="337" t="s">
        <v>94</v>
      </c>
      <c r="G13" s="348" t="s">
        <v>39</v>
      </c>
      <c r="H13" s="349"/>
      <c r="I13" s="349"/>
      <c r="J13" s="349"/>
      <c r="K13" s="350"/>
      <c r="L13" s="370" t="s">
        <v>3</v>
      </c>
      <c r="M13" s="374" t="s">
        <v>79</v>
      </c>
      <c r="N13" s="305" t="s">
        <v>82</v>
      </c>
      <c r="O13" s="368" t="s">
        <v>81</v>
      </c>
      <c r="P13" s="305" t="s">
        <v>82</v>
      </c>
      <c r="Q13" s="393" t="s">
        <v>82</v>
      </c>
      <c r="R13" s="395" t="s">
        <v>82</v>
      </c>
      <c r="S13" s="167"/>
      <c r="T13" s="33"/>
      <c r="U13" s="33"/>
      <c r="V13" s="33"/>
      <c r="W13" s="33"/>
      <c r="X13" s="33"/>
      <c r="Y13" s="33"/>
      <c r="Z13" s="33"/>
      <c r="AA13" s="33"/>
      <c r="AB13" s="213"/>
      <c r="AC13" s="402"/>
      <c r="AD13" s="402"/>
      <c r="AE13" s="403"/>
      <c r="AF13" s="403"/>
      <c r="AG13" s="404"/>
      <c r="AH13" s="404"/>
      <c r="AI13" s="402"/>
      <c r="AJ13" s="402"/>
      <c r="AK13" s="402"/>
      <c r="AL13" s="402"/>
      <c r="AM13" s="33"/>
      <c r="AN13" s="33"/>
      <c r="AO13" s="33"/>
      <c r="AP13" s="61" t="s">
        <v>104</v>
      </c>
      <c r="AQ13" s="61" t="str">
        <f t="shared" si="3"/>
        <v>9</v>
      </c>
      <c r="AR13" s="205">
        <f t="shared" ca="1" si="0"/>
        <v>12</v>
      </c>
      <c r="AS13" s="206">
        <f t="shared" ca="1" si="1"/>
        <v>12</v>
      </c>
      <c r="AT13" s="54" t="str">
        <f t="shared" ca="1" si="2"/>
        <v>$AP$2</v>
      </c>
      <c r="AU13" s="35" t="s">
        <v>72</v>
      </c>
      <c r="AV13" s="33"/>
      <c r="AW13" s="33"/>
      <c r="AX13" s="33"/>
      <c r="AY13" s="33"/>
      <c r="AZ13" s="33"/>
      <c r="BA13" s="33"/>
      <c r="BB13" s="33"/>
      <c r="BC13" s="33"/>
      <c r="BD13" s="33"/>
      <c r="BE13" s="33"/>
    </row>
    <row r="14" spans="1:57" ht="13.5" thickBot="1" x14ac:dyDescent="0.25">
      <c r="A14" s="304"/>
      <c r="B14" s="353"/>
      <c r="C14" s="354"/>
      <c r="D14" s="336"/>
      <c r="E14" s="336"/>
      <c r="F14" s="338"/>
      <c r="G14" s="101" t="s">
        <v>4</v>
      </c>
      <c r="H14" s="102" t="s">
        <v>5</v>
      </c>
      <c r="I14" s="103" t="s">
        <v>6</v>
      </c>
      <c r="J14" s="102" t="s">
        <v>22</v>
      </c>
      <c r="K14" s="104" t="s">
        <v>23</v>
      </c>
      <c r="L14" s="371"/>
      <c r="M14" s="375"/>
      <c r="N14" s="306"/>
      <c r="O14" s="369"/>
      <c r="P14" s="306"/>
      <c r="Q14" s="394"/>
      <c r="R14" s="396"/>
      <c r="S14" s="167"/>
      <c r="T14" s="33"/>
      <c r="U14" s="33"/>
      <c r="V14" s="33"/>
      <c r="W14" s="33"/>
      <c r="X14" s="33"/>
      <c r="Y14" s="33"/>
      <c r="Z14" s="33"/>
      <c r="AA14" s="33"/>
      <c r="AB14" s="213"/>
      <c r="AC14" s="402"/>
      <c r="AD14" s="402"/>
      <c r="AE14" s="403"/>
      <c r="AF14" s="403"/>
      <c r="AG14" s="404"/>
      <c r="AH14" s="404"/>
      <c r="AI14" s="402"/>
      <c r="AJ14" s="402"/>
      <c r="AK14" s="402"/>
      <c r="AL14" s="402"/>
      <c r="AM14" s="33"/>
      <c r="AN14" s="33"/>
      <c r="AO14" s="33"/>
      <c r="AP14" s="61" t="s">
        <v>117</v>
      </c>
      <c r="AQ14" s="61" t="str">
        <f t="shared" si="3"/>
        <v>10</v>
      </c>
      <c r="AR14" s="205">
        <f ca="1">MAX($AS$14:$AS$17)</f>
        <v>4</v>
      </c>
      <c r="AS14" s="206">
        <f t="shared" ca="1" si="1"/>
        <v>1</v>
      </c>
      <c r="AT14" s="54" t="str">
        <f ca="1">CELL("address",$AP$14)</f>
        <v>$AP$14</v>
      </c>
      <c r="AU14" s="35" t="s">
        <v>123</v>
      </c>
      <c r="AV14" s="33"/>
      <c r="AW14" s="33"/>
      <c r="AX14" s="33"/>
      <c r="AY14" s="33"/>
      <c r="AZ14" s="33"/>
      <c r="BA14" s="33"/>
      <c r="BB14" s="33"/>
      <c r="BC14" s="33"/>
      <c r="BD14" s="33"/>
      <c r="BE14" s="33"/>
    </row>
    <row r="15" spans="1:57" s="29" customFormat="1" ht="13.5" customHeight="1" thickTop="1" x14ac:dyDescent="0.2">
      <c r="A15" s="159"/>
      <c r="B15" s="372">
        <v>1</v>
      </c>
      <c r="C15" s="373"/>
      <c r="D15" s="159">
        <v>2</v>
      </c>
      <c r="E15" s="241">
        <v>3</v>
      </c>
      <c r="F15" s="160">
        <v>4</v>
      </c>
      <c r="G15" s="105">
        <v>5</v>
      </c>
      <c r="H15" s="106">
        <v>6</v>
      </c>
      <c r="I15" s="107">
        <v>7</v>
      </c>
      <c r="J15" s="106">
        <v>8</v>
      </c>
      <c r="K15" s="108">
        <v>9</v>
      </c>
      <c r="L15" s="168" t="s">
        <v>32</v>
      </c>
      <c r="M15" s="169" t="s">
        <v>76</v>
      </c>
      <c r="N15" s="169"/>
      <c r="O15" s="170" t="s">
        <v>90</v>
      </c>
      <c r="P15" s="171" t="s">
        <v>91</v>
      </c>
      <c r="Q15" s="172" t="s">
        <v>92</v>
      </c>
      <c r="R15" s="173">
        <v>15</v>
      </c>
      <c r="S15" s="174"/>
      <c r="T15" s="37"/>
      <c r="U15" s="37"/>
      <c r="V15" s="37"/>
      <c r="W15" s="37"/>
      <c r="X15" s="37"/>
      <c r="Y15" s="37"/>
      <c r="Z15" s="37"/>
      <c r="AA15" s="37"/>
      <c r="AB15" s="250" t="s">
        <v>34</v>
      </c>
      <c r="AC15" s="251" t="str">
        <f>+Q13</f>
        <v>€</v>
      </c>
      <c r="AD15" s="251" t="str">
        <f>+R13</f>
        <v>€</v>
      </c>
      <c r="AE15" s="252" t="s">
        <v>19</v>
      </c>
      <c r="AF15" s="252" t="s">
        <v>20</v>
      </c>
      <c r="AG15" s="253" t="s">
        <v>19</v>
      </c>
      <c r="AH15" s="254" t="s">
        <v>20</v>
      </c>
      <c r="AI15" s="255" t="s">
        <v>20</v>
      </c>
      <c r="AJ15" s="256" t="s">
        <v>20</v>
      </c>
      <c r="AK15" s="251" t="s">
        <v>20</v>
      </c>
      <c r="AL15" s="251" t="s">
        <v>20</v>
      </c>
      <c r="AM15" s="37"/>
      <c r="AN15" s="33"/>
      <c r="AO15" s="33"/>
      <c r="AP15" s="61" t="s">
        <v>118</v>
      </c>
      <c r="AQ15" s="61" t="str">
        <f t="shared" si="3"/>
        <v>11-1</v>
      </c>
      <c r="AR15" s="205">
        <f ca="1">MAX($AS$14:$AS$17)</f>
        <v>4</v>
      </c>
      <c r="AS15" s="206">
        <f t="shared" ca="1" si="1"/>
        <v>2</v>
      </c>
      <c r="AT15" s="54" t="str">
        <f ca="1">CELL("address",$AP$14)</f>
        <v>$AP$14</v>
      </c>
      <c r="AU15" s="35" t="s">
        <v>124</v>
      </c>
      <c r="AV15" s="37"/>
      <c r="AW15" s="37"/>
      <c r="AX15" s="37"/>
      <c r="AY15" s="37"/>
      <c r="AZ15" s="37"/>
      <c r="BA15" s="37"/>
      <c r="BB15" s="37"/>
      <c r="BC15" s="37"/>
      <c r="BD15" s="37"/>
      <c r="BE15" s="37"/>
    </row>
    <row r="16" spans="1:57" ht="27" customHeight="1" x14ac:dyDescent="0.2">
      <c r="A16" s="53">
        <f>'OSNOVNA PLAČA'!A10</f>
        <v>1</v>
      </c>
      <c r="B16" s="362" t="str">
        <f t="shared" ref="B16:B45" ca="1" si="4">IF(LEN(INDIRECT( "'" &amp; $AD$2 &amp; "'!B" &amp; TEXT($AB16-6,0)))&gt;0,INDIRECT( "'" &amp; $AD$2 &amp; "'!B" &amp; TEXT($AB16-6,0)),"")</f>
        <v>A1</v>
      </c>
      <c r="C16" s="362"/>
      <c r="D16" s="54" t="str">
        <f>+IF(LEN('OSNOVNA PLAČA'!C10)&gt;0,'OSNOVNA PLAČA'!C10,"")</f>
        <v>V</v>
      </c>
      <c r="E16" s="55">
        <f>+IF(LEN('OSNOVNA PLAČA'!D10)&gt;0,'OSNOVNA PLAČA'!D10,"")</f>
        <v>20</v>
      </c>
      <c r="F16" s="161">
        <f ca="1">IF(LEN(B16)&gt;0,'OBRAČUNANA OSNOVNA PLAČA'!F10,"")</f>
        <v>1000</v>
      </c>
      <c r="G16" s="57">
        <v>1</v>
      </c>
      <c r="H16" s="57">
        <v>1</v>
      </c>
      <c r="I16" s="57">
        <v>1</v>
      </c>
      <c r="J16" s="57">
        <v>1</v>
      </c>
      <c r="K16" s="57"/>
      <c r="L16" s="175">
        <f t="shared" ref="L16:L65" si="5">+G16+H16+I16+J16+K16</f>
        <v>4</v>
      </c>
      <c r="M16" s="176">
        <f ca="1">IF(LEN(B16)&gt;0,L16/5,"")</f>
        <v>0.8</v>
      </c>
      <c r="N16" s="176">
        <f ca="1">IF(LEN(B16)&gt;0,F16*M16,"")</f>
        <v>800</v>
      </c>
      <c r="O16" s="177">
        <f t="shared" ref="O16:O47" ca="1" si="6">IF(LEN(B16)&gt;0,M16*$P$67,"")</f>
        <v>0.03</v>
      </c>
      <c r="P16" s="178">
        <f ca="1">IF(LEN(B16)&gt;0,F16*O16,"")</f>
        <v>30</v>
      </c>
      <c r="Q16" s="179">
        <f t="shared" ref="Q16:Q65" ca="1" si="7">MIN(P16,R16)</f>
        <v>30</v>
      </c>
      <c r="R16" s="179">
        <f ca="1">IF(LEN(B16)&gt;0,'1'!R16-'1'!Q16,"")</f>
        <v>1970.5454545454545</v>
      </c>
      <c r="S16" s="180"/>
      <c r="T16" s="33"/>
      <c r="U16" s="33"/>
      <c r="V16" s="33"/>
      <c r="W16" s="33"/>
      <c r="X16" s="33"/>
      <c r="Y16" s="33"/>
      <c r="Z16" s="33"/>
      <c r="AA16" s="33"/>
      <c r="AB16" s="273">
        <f>ROW()</f>
        <v>16</v>
      </c>
      <c r="AC16" s="257">
        <f t="shared" ref="AC16:AC45" ca="1" si="8">IF($AO$3=1,0,INDIRECT( "'" &amp; $AO$2 &amp; "'!P" &amp; TEXT($AB16,0)))</f>
        <v>29.454545454545453</v>
      </c>
      <c r="AD16" s="257">
        <f t="shared" ref="AD16:AD45" ca="1" si="9">IF($AO$3=1,(INDIRECT( "'" &amp; $AD$2 &amp; "'!F" &amp; TEXT($AB16-6,0))*2/12+INDIRECT( "'" &amp; $AD$2 &amp; "'!G" &amp; TEXT($AB16-6,0))*10/12)*2,INDIRECT( "'" &amp; $AO$2 &amp; "'!Q" &amp; TEXT($AB16,0)))</f>
        <v>29.454545454545453</v>
      </c>
      <c r="AE16" s="258" t="str">
        <f t="shared" ref="AE16:AE47" ca="1" si="10">IF(AC16&gt;=AD16,"-",$L16/(5*MAX($M$71:$M$72)))</f>
        <v>-</v>
      </c>
      <c r="AF16" s="257" t="str">
        <f t="shared" ref="AF16:AF47" ca="1" si="11">IF(AC16&gt;=AD16,"-",$L16/(5*MAX($M$71:$M$72))*AK16)</f>
        <v>-</v>
      </c>
      <c r="AG16" s="258" t="str">
        <f t="shared" ref="AG16:AG47" ca="1" si="12">IF(AE16="-","-",AE16*$AF$67)</f>
        <v>-</v>
      </c>
      <c r="AH16" s="257" t="str">
        <f t="shared" ref="AH16:AH47" ca="1" si="13">IF(AF16="-","-",AF16*$AF$67)</f>
        <v>-</v>
      </c>
      <c r="AI16" s="257">
        <f t="shared" ref="AI16:AI65" ca="1" si="14">IF(AG16="-",0,MIN(AH16,R16))</f>
        <v>0</v>
      </c>
      <c r="AJ16" s="259">
        <f t="shared" ref="AJ16:AJ65" ca="1" si="15">+AD16-AC16</f>
        <v>0</v>
      </c>
      <c r="AK16" s="257">
        <f t="shared" ref="AK16:AK45" ca="1" si="16">SUM(OFFSET(INDIRECT( "'" &amp; $AD$3 &amp; "'!" &amp; $AI$3),ROW()-ROW(INDIRECT( "'" &amp; $AD$3 &amp; "'!" &amp; $AI$3))-$AI$4,COLUMN()-COLUMN(INDIRECT( "'" &amp; $AD$3 &amp; "'!" &amp; $AI$3))-$AI$6+(12/$AO$4)*($AO$3-1),1,12/$AO$4))</f>
        <v>1000</v>
      </c>
      <c r="AL16" s="257">
        <f t="shared" ref="AL16:AL45" ca="1" si="17">SUM(OFFSET(INDIRECT( "'" &amp; $AD$2 &amp; "'!" &amp; $AI$3),ROW()-ROW(INDIRECT( "'" &amp; $AD$2 &amp; "'!" &amp; $AI$3))-$AI$4,COLUMN()-COLUMN(INDIRECT( "'" &amp; $AD$2 &amp; "'!" &amp; $AI$3))-$AI$5+(12/$AO$4)*($AO$3-1),1,12/$AO$4))</f>
        <v>1200</v>
      </c>
      <c r="AM16" s="33"/>
      <c r="AN16" s="33"/>
      <c r="AO16" s="33"/>
      <c r="AP16" s="61" t="s">
        <v>119</v>
      </c>
      <c r="AQ16" s="61" t="str">
        <f t="shared" si="3"/>
        <v>2-4</v>
      </c>
      <c r="AR16" s="205">
        <f ca="1">MAX($AS$14:$AS$17)</f>
        <v>4</v>
      </c>
      <c r="AS16" s="206">
        <f t="shared" ca="1" si="1"/>
        <v>3</v>
      </c>
      <c r="AT16" s="54" t="str">
        <f ca="1">CELL("address",$AP$14)</f>
        <v>$AP$14</v>
      </c>
      <c r="AU16" s="35" t="s">
        <v>125</v>
      </c>
      <c r="AV16" s="33"/>
      <c r="AW16" s="33"/>
      <c r="AX16" s="33"/>
      <c r="AY16" s="33"/>
      <c r="AZ16" s="33"/>
      <c r="BA16" s="33"/>
      <c r="BB16" s="33"/>
      <c r="BC16" s="33"/>
      <c r="BD16" s="33"/>
      <c r="BE16" s="33"/>
    </row>
    <row r="17" spans="1:57" ht="27" customHeight="1" x14ac:dyDescent="0.2">
      <c r="A17" s="53">
        <f>'OSNOVNA PLAČA'!A11</f>
        <v>2</v>
      </c>
      <c r="B17" s="362" t="str">
        <f t="shared" ca="1" si="4"/>
        <v>A2</v>
      </c>
      <c r="C17" s="362"/>
      <c r="D17" s="54" t="str">
        <f>+IF(LEN('OSNOVNA PLAČA'!C11)&gt;0,'OSNOVNA PLAČA'!C11,"")</f>
        <v>VII</v>
      </c>
      <c r="E17" s="55">
        <f>+IF(LEN('OSNOVNA PLAČA'!D11)&gt;0,'OSNOVNA PLAČA'!D11,"")</f>
        <v>40</v>
      </c>
      <c r="F17" s="161">
        <f ca="1">IF(LEN(B17)&gt;0,'OBRAČUNANA OSNOVNA PLAČA'!F11,"")</f>
        <v>2000</v>
      </c>
      <c r="G17" s="57"/>
      <c r="H17" s="57">
        <v>1</v>
      </c>
      <c r="I17" s="57">
        <v>1</v>
      </c>
      <c r="J17" s="57">
        <v>1</v>
      </c>
      <c r="K17" s="57">
        <v>1</v>
      </c>
      <c r="L17" s="175">
        <f t="shared" si="5"/>
        <v>4</v>
      </c>
      <c r="M17" s="176">
        <f t="shared" ref="M17:M65" ca="1" si="18">IF(LEN(B17)&gt;0,L17/5,"")</f>
        <v>0.8</v>
      </c>
      <c r="N17" s="176">
        <f t="shared" ref="N17:N65" ca="1" si="19">IF(LEN(B17)&gt;0,F17*M17,"")</f>
        <v>1600</v>
      </c>
      <c r="O17" s="177">
        <f t="shared" ca="1" si="6"/>
        <v>0.03</v>
      </c>
      <c r="P17" s="178">
        <f t="shared" ref="P17:P65" ca="1" si="20">IF(LEN(B17)&gt;0,F17*O17,"")</f>
        <v>60</v>
      </c>
      <c r="Q17" s="179">
        <f t="shared" ca="1" si="7"/>
        <v>60</v>
      </c>
      <c r="R17" s="179">
        <f ca="1">IF(LEN(B17)&gt;0,'1'!R17-'1'!Q17,"")</f>
        <v>3921.4545454545455</v>
      </c>
      <c r="S17" s="180"/>
      <c r="T17" s="33"/>
      <c r="U17" s="33"/>
      <c r="V17" s="33"/>
      <c r="W17" s="33"/>
      <c r="X17" s="33"/>
      <c r="Y17" s="33"/>
      <c r="Z17" s="33"/>
      <c r="AA17" s="33"/>
      <c r="AB17" s="273">
        <f>ROW()</f>
        <v>17</v>
      </c>
      <c r="AC17" s="257">
        <f t="shared" ca="1" si="8"/>
        <v>78.545454545454547</v>
      </c>
      <c r="AD17" s="257">
        <f t="shared" ca="1" si="9"/>
        <v>78.545454545454547</v>
      </c>
      <c r="AE17" s="258" t="str">
        <f t="shared" ca="1" si="10"/>
        <v>-</v>
      </c>
      <c r="AF17" s="257" t="str">
        <f t="shared" ca="1" si="11"/>
        <v>-</v>
      </c>
      <c r="AG17" s="258" t="str">
        <f t="shared" ca="1" si="12"/>
        <v>-</v>
      </c>
      <c r="AH17" s="257" t="str">
        <f t="shared" ca="1" si="13"/>
        <v>-</v>
      </c>
      <c r="AI17" s="257">
        <f t="shared" ca="1" si="14"/>
        <v>0</v>
      </c>
      <c r="AJ17" s="259">
        <f t="shared" ca="1" si="15"/>
        <v>0</v>
      </c>
      <c r="AK17" s="257">
        <f t="shared" ca="1" si="16"/>
        <v>2000</v>
      </c>
      <c r="AL17" s="257">
        <f t="shared" ca="1" si="17"/>
        <v>2000</v>
      </c>
      <c r="AM17" s="33"/>
      <c r="AN17" s="33"/>
      <c r="AO17" s="33"/>
      <c r="AP17" s="61" t="s">
        <v>120</v>
      </c>
      <c r="AQ17" s="61" t="str">
        <f t="shared" si="3"/>
        <v>5-7</v>
      </c>
      <c r="AR17" s="205">
        <f ca="1">MAX($AS$14:$AS$17)</f>
        <v>4</v>
      </c>
      <c r="AS17" s="206">
        <f t="shared" ca="1" si="1"/>
        <v>4</v>
      </c>
      <c r="AT17" s="54" t="str">
        <f ca="1">CELL("address",$AP$14)</f>
        <v>$AP$14</v>
      </c>
      <c r="AU17" s="35" t="s">
        <v>126</v>
      </c>
      <c r="AV17" s="33"/>
      <c r="AW17" s="33"/>
      <c r="AX17" s="33"/>
      <c r="AY17" s="33"/>
      <c r="AZ17" s="33"/>
      <c r="BA17" s="33"/>
      <c r="BB17" s="33"/>
      <c r="BC17" s="33"/>
      <c r="BD17" s="33"/>
      <c r="BE17" s="33"/>
    </row>
    <row r="18" spans="1:57" ht="27" customHeight="1" x14ac:dyDescent="0.2">
      <c r="A18" s="53">
        <f>'OSNOVNA PLAČA'!A12</f>
        <v>3</v>
      </c>
      <c r="B18" s="362" t="str">
        <f t="shared" ca="1" si="4"/>
        <v>A3</v>
      </c>
      <c r="C18" s="362"/>
      <c r="D18" s="54" t="str">
        <f>+IF(LEN('OSNOVNA PLAČA'!C12)&gt;0,'OSNOVNA PLAČA'!C12,"")</f>
        <v>VIII</v>
      </c>
      <c r="E18" s="55">
        <f>+IF(LEN('OSNOVNA PLAČA'!D12)&gt;0,'OSNOVNA PLAČA'!D12,"")</f>
        <v>48</v>
      </c>
      <c r="F18" s="161">
        <f ca="1">IF(LEN(B18)&gt;0,'OBRAČUNANA OSNOVNA PLAČA'!F12,"")</f>
        <v>0</v>
      </c>
      <c r="G18" s="57"/>
      <c r="H18" s="57"/>
      <c r="I18" s="57"/>
      <c r="J18" s="57"/>
      <c r="K18" s="57"/>
      <c r="L18" s="175">
        <f t="shared" si="5"/>
        <v>0</v>
      </c>
      <c r="M18" s="176">
        <f t="shared" ca="1" si="18"/>
        <v>0</v>
      </c>
      <c r="N18" s="176">
        <f t="shared" ca="1" si="19"/>
        <v>0</v>
      </c>
      <c r="O18" s="177">
        <f t="shared" ca="1" si="6"/>
        <v>0</v>
      </c>
      <c r="P18" s="178">
        <f t="shared" ca="1" si="20"/>
        <v>0</v>
      </c>
      <c r="Q18" s="179">
        <f t="shared" ca="1" si="7"/>
        <v>0</v>
      </c>
      <c r="R18" s="179">
        <f ca="1">IF(LEN(B18)&gt;0,'1'!R18-'1'!Q18,"")</f>
        <v>5000</v>
      </c>
      <c r="S18" s="180"/>
      <c r="T18" s="33"/>
      <c r="U18" s="33"/>
      <c r="V18" s="33"/>
      <c r="W18" s="33"/>
      <c r="X18" s="33"/>
      <c r="Y18" s="33"/>
      <c r="Z18" s="33"/>
      <c r="AA18" s="33"/>
      <c r="AB18" s="273">
        <f>ROW()</f>
        <v>18</v>
      </c>
      <c r="AC18" s="257">
        <f t="shared" ca="1" si="8"/>
        <v>0</v>
      </c>
      <c r="AD18" s="257">
        <f t="shared" ca="1" si="9"/>
        <v>0</v>
      </c>
      <c r="AE18" s="258" t="str">
        <f t="shared" ca="1" si="10"/>
        <v>-</v>
      </c>
      <c r="AF18" s="257" t="str">
        <f t="shared" ca="1" si="11"/>
        <v>-</v>
      </c>
      <c r="AG18" s="258" t="str">
        <f t="shared" ca="1" si="12"/>
        <v>-</v>
      </c>
      <c r="AH18" s="257" t="str">
        <f t="shared" ca="1" si="13"/>
        <v>-</v>
      </c>
      <c r="AI18" s="257">
        <f t="shared" ca="1" si="14"/>
        <v>0</v>
      </c>
      <c r="AJ18" s="259">
        <f t="shared" ca="1" si="15"/>
        <v>0</v>
      </c>
      <c r="AK18" s="257">
        <f t="shared" ca="1" si="16"/>
        <v>0</v>
      </c>
      <c r="AL18" s="257">
        <f t="shared" ca="1" si="17"/>
        <v>0</v>
      </c>
      <c r="AM18" s="33"/>
      <c r="AN18" s="33"/>
      <c r="AO18" s="33"/>
      <c r="AP18" s="61" t="s">
        <v>121</v>
      </c>
      <c r="AQ18" s="61" t="str">
        <f t="shared" si="3"/>
        <v>8-10</v>
      </c>
      <c r="AR18" s="205">
        <f ca="1">MAX($AS$18:$AS$19)</f>
        <v>2</v>
      </c>
      <c r="AS18" s="206">
        <f t="shared" ca="1" si="1"/>
        <v>1</v>
      </c>
      <c r="AT18" s="54" t="str">
        <f ca="1">CELL("address",$AP$18)</f>
        <v>$AP$18</v>
      </c>
      <c r="AU18" s="35" t="s">
        <v>127</v>
      </c>
      <c r="AV18" s="33"/>
      <c r="AW18" s="33"/>
      <c r="AX18" s="33"/>
      <c r="AY18" s="33"/>
      <c r="AZ18" s="33"/>
      <c r="BA18" s="33"/>
      <c r="BB18" s="33"/>
      <c r="BC18" s="33"/>
      <c r="BD18" s="33"/>
      <c r="BE18" s="33"/>
    </row>
    <row r="19" spans="1:57" ht="27" customHeight="1" x14ac:dyDescent="0.2">
      <c r="A19" s="53">
        <f>'OSNOVNA PLAČA'!A13</f>
        <v>4</v>
      </c>
      <c r="B19" s="362" t="str">
        <f t="shared" ca="1" si="4"/>
        <v>A4</v>
      </c>
      <c r="C19" s="362"/>
      <c r="D19" s="54" t="str">
        <f>+IF(LEN('OSNOVNA PLAČA'!C13)&gt;0,'OSNOVNA PLAČA'!C13,"")</f>
        <v/>
      </c>
      <c r="E19" s="55" t="str">
        <f>+IF(LEN('OSNOVNA PLAČA'!D13)&gt;0,'OSNOVNA PLAČA'!D13,"")</f>
        <v/>
      </c>
      <c r="F19" s="161">
        <f ca="1">IF(LEN(B19)&gt;0,'OBRAČUNANA OSNOVNA PLAČA'!F13,"")</f>
        <v>0</v>
      </c>
      <c r="G19" s="57"/>
      <c r="H19" s="57"/>
      <c r="I19" s="57"/>
      <c r="J19" s="57"/>
      <c r="K19" s="57"/>
      <c r="L19" s="175">
        <f t="shared" si="5"/>
        <v>0</v>
      </c>
      <c r="M19" s="176">
        <f t="shared" ca="1" si="18"/>
        <v>0</v>
      </c>
      <c r="N19" s="176">
        <f t="shared" ca="1" si="19"/>
        <v>0</v>
      </c>
      <c r="O19" s="177">
        <f t="shared" ca="1" si="6"/>
        <v>0</v>
      </c>
      <c r="P19" s="178">
        <f t="shared" ca="1" si="20"/>
        <v>0</v>
      </c>
      <c r="Q19" s="179">
        <f t="shared" ca="1" si="7"/>
        <v>0</v>
      </c>
      <c r="R19" s="179">
        <f ca="1">IF(LEN(B19)&gt;0,'1'!R19-'1'!Q19,"")</f>
        <v>0</v>
      </c>
      <c r="S19" s="180"/>
      <c r="T19" s="33"/>
      <c r="U19" s="33"/>
      <c r="V19" s="33"/>
      <c r="W19" s="33"/>
      <c r="X19" s="33"/>
      <c r="Y19" s="33"/>
      <c r="Z19" s="33"/>
      <c r="AA19" s="33"/>
      <c r="AB19" s="273">
        <f>ROW()</f>
        <v>19</v>
      </c>
      <c r="AC19" s="257">
        <f t="shared" ca="1" si="8"/>
        <v>0</v>
      </c>
      <c r="AD19" s="257">
        <f t="shared" ca="1" si="9"/>
        <v>0</v>
      </c>
      <c r="AE19" s="258" t="str">
        <f t="shared" ca="1" si="10"/>
        <v>-</v>
      </c>
      <c r="AF19" s="257" t="str">
        <f t="shared" ca="1" si="11"/>
        <v>-</v>
      </c>
      <c r="AG19" s="258" t="str">
        <f t="shared" ca="1" si="12"/>
        <v>-</v>
      </c>
      <c r="AH19" s="257" t="str">
        <f t="shared" ca="1" si="13"/>
        <v>-</v>
      </c>
      <c r="AI19" s="257">
        <f t="shared" ca="1" si="14"/>
        <v>0</v>
      </c>
      <c r="AJ19" s="259">
        <f t="shared" ca="1" si="15"/>
        <v>0</v>
      </c>
      <c r="AK19" s="257">
        <f t="shared" ca="1" si="16"/>
        <v>0</v>
      </c>
      <c r="AL19" s="257">
        <f t="shared" ca="1" si="17"/>
        <v>0</v>
      </c>
      <c r="AM19" s="33"/>
      <c r="AN19" s="33"/>
      <c r="AO19" s="33"/>
      <c r="AP19" s="61" t="s">
        <v>122</v>
      </c>
      <c r="AQ19" s="61" t="str">
        <f t="shared" si="3"/>
        <v>11-4</v>
      </c>
      <c r="AR19" s="205">
        <f ca="1">MAX($AS$18:$AS$19)</f>
        <v>2</v>
      </c>
      <c r="AS19" s="206">
        <f t="shared" ca="1" si="1"/>
        <v>2</v>
      </c>
      <c r="AT19" s="54" t="str">
        <f ca="1">CELL("address",$AP$18)</f>
        <v>$AP$18</v>
      </c>
      <c r="AU19" s="35" t="s">
        <v>128</v>
      </c>
      <c r="AV19" s="33"/>
      <c r="AW19" s="33"/>
      <c r="AX19" s="33"/>
      <c r="AY19" s="33"/>
      <c r="AZ19" s="33"/>
      <c r="BA19" s="33"/>
      <c r="BB19" s="33"/>
      <c r="BC19" s="33"/>
      <c r="BD19" s="33"/>
      <c r="BE19" s="33"/>
    </row>
    <row r="20" spans="1:57" ht="27" customHeight="1" x14ac:dyDescent="0.2">
      <c r="A20" s="53">
        <f>'OSNOVNA PLAČA'!A14</f>
        <v>5</v>
      </c>
      <c r="B20" s="362" t="str">
        <f t="shared" ca="1" si="4"/>
        <v>A5</v>
      </c>
      <c r="C20" s="362"/>
      <c r="D20" s="54" t="str">
        <f>+IF(LEN('OSNOVNA PLAČA'!C14)&gt;0,'OSNOVNA PLAČA'!C14,"")</f>
        <v/>
      </c>
      <c r="E20" s="55" t="str">
        <f>+IF(LEN('OSNOVNA PLAČA'!D14)&gt;0,'OSNOVNA PLAČA'!D14,"")</f>
        <v/>
      </c>
      <c r="F20" s="161">
        <f ca="1">IF(LEN(B20)&gt;0,'OBRAČUNANA OSNOVNA PLAČA'!F14,"")</f>
        <v>0</v>
      </c>
      <c r="G20" s="57"/>
      <c r="H20" s="57"/>
      <c r="I20" s="57"/>
      <c r="J20" s="57"/>
      <c r="K20" s="57"/>
      <c r="L20" s="175">
        <f t="shared" si="5"/>
        <v>0</v>
      </c>
      <c r="M20" s="176">
        <f t="shared" ca="1" si="18"/>
        <v>0</v>
      </c>
      <c r="N20" s="176">
        <f t="shared" ca="1" si="19"/>
        <v>0</v>
      </c>
      <c r="O20" s="177">
        <f t="shared" ca="1" si="6"/>
        <v>0</v>
      </c>
      <c r="P20" s="178">
        <f t="shared" ca="1" si="20"/>
        <v>0</v>
      </c>
      <c r="Q20" s="179">
        <f t="shared" ca="1" si="7"/>
        <v>0</v>
      </c>
      <c r="R20" s="179">
        <f ca="1">IF(LEN(B20)&gt;0,'1'!R20-'1'!Q20,"")</f>
        <v>0</v>
      </c>
      <c r="S20" s="180"/>
      <c r="T20" s="33"/>
      <c r="U20" s="33"/>
      <c r="V20" s="33"/>
      <c r="W20" s="33"/>
      <c r="X20" s="33"/>
      <c r="Y20" s="33"/>
      <c r="Z20" s="33"/>
      <c r="AA20" s="33"/>
      <c r="AB20" s="273">
        <f>ROW()</f>
        <v>20</v>
      </c>
      <c r="AC20" s="257">
        <f t="shared" ca="1" si="8"/>
        <v>0</v>
      </c>
      <c r="AD20" s="257">
        <f t="shared" ca="1" si="9"/>
        <v>0</v>
      </c>
      <c r="AE20" s="258" t="str">
        <f t="shared" ca="1" si="10"/>
        <v>-</v>
      </c>
      <c r="AF20" s="257" t="str">
        <f t="shared" ca="1" si="11"/>
        <v>-</v>
      </c>
      <c r="AG20" s="258" t="str">
        <f t="shared" ca="1" si="12"/>
        <v>-</v>
      </c>
      <c r="AH20" s="257" t="str">
        <f t="shared" ca="1" si="13"/>
        <v>-</v>
      </c>
      <c r="AI20" s="257">
        <f t="shared" ca="1" si="14"/>
        <v>0</v>
      </c>
      <c r="AJ20" s="259">
        <f t="shared" ca="1" si="15"/>
        <v>0</v>
      </c>
      <c r="AK20" s="257">
        <f t="shared" ca="1" si="16"/>
        <v>0</v>
      </c>
      <c r="AL20" s="257">
        <f t="shared" ca="1" si="17"/>
        <v>0</v>
      </c>
      <c r="AM20" s="33"/>
      <c r="AN20" s="33"/>
      <c r="AO20" s="33"/>
      <c r="AP20" s="33"/>
      <c r="AQ20" s="33"/>
      <c r="AR20" s="33"/>
      <c r="AS20" s="33"/>
      <c r="AT20" s="33"/>
      <c r="AU20" s="33"/>
      <c r="AV20" s="33"/>
      <c r="AW20" s="33"/>
      <c r="AX20" s="33"/>
      <c r="AY20" s="33"/>
      <c r="AZ20" s="33"/>
      <c r="BA20" s="33"/>
      <c r="BB20" s="33"/>
      <c r="BC20" s="33"/>
      <c r="BD20" s="33"/>
      <c r="BE20" s="33"/>
    </row>
    <row r="21" spans="1:57" ht="27" customHeight="1" x14ac:dyDescent="0.2">
      <c r="A21" s="53">
        <f>'OSNOVNA PLAČA'!A15</f>
        <v>6</v>
      </c>
      <c r="B21" s="362" t="str">
        <f t="shared" ca="1" si="4"/>
        <v>A6</v>
      </c>
      <c r="C21" s="362"/>
      <c r="D21" s="54" t="str">
        <f>+IF(LEN('OSNOVNA PLAČA'!C15)&gt;0,'OSNOVNA PLAČA'!C15,"")</f>
        <v/>
      </c>
      <c r="E21" s="55" t="str">
        <f>+IF(LEN('OSNOVNA PLAČA'!D15)&gt;0,'OSNOVNA PLAČA'!D15,"")</f>
        <v/>
      </c>
      <c r="F21" s="161">
        <f ca="1">IF(LEN(B21)&gt;0,'OBRAČUNANA OSNOVNA PLAČA'!F15,"")</f>
        <v>0</v>
      </c>
      <c r="G21" s="57"/>
      <c r="H21" s="57"/>
      <c r="I21" s="57"/>
      <c r="J21" s="57"/>
      <c r="K21" s="57"/>
      <c r="L21" s="175">
        <f t="shared" si="5"/>
        <v>0</v>
      </c>
      <c r="M21" s="176">
        <f t="shared" ca="1" si="18"/>
        <v>0</v>
      </c>
      <c r="N21" s="176">
        <f t="shared" ca="1" si="19"/>
        <v>0</v>
      </c>
      <c r="O21" s="177">
        <f t="shared" ca="1" si="6"/>
        <v>0</v>
      </c>
      <c r="P21" s="178">
        <f t="shared" ca="1" si="20"/>
        <v>0</v>
      </c>
      <c r="Q21" s="179">
        <f t="shared" ca="1" si="7"/>
        <v>0</v>
      </c>
      <c r="R21" s="179">
        <f ca="1">IF(LEN(B21)&gt;0,'1'!R21-'1'!Q21,"")</f>
        <v>0</v>
      </c>
      <c r="S21" s="180"/>
      <c r="T21" s="33"/>
      <c r="U21" s="33"/>
      <c r="V21" s="33"/>
      <c r="W21" s="33"/>
      <c r="X21" s="33"/>
      <c r="Y21" s="33"/>
      <c r="Z21" s="33"/>
      <c r="AA21" s="33"/>
      <c r="AB21" s="273">
        <f>ROW()</f>
        <v>21</v>
      </c>
      <c r="AC21" s="257">
        <f t="shared" ca="1" si="8"/>
        <v>0</v>
      </c>
      <c r="AD21" s="257">
        <f t="shared" ca="1" si="9"/>
        <v>0</v>
      </c>
      <c r="AE21" s="258" t="str">
        <f t="shared" ca="1" si="10"/>
        <v>-</v>
      </c>
      <c r="AF21" s="257" t="str">
        <f t="shared" ca="1" si="11"/>
        <v>-</v>
      </c>
      <c r="AG21" s="258" t="str">
        <f t="shared" ca="1" si="12"/>
        <v>-</v>
      </c>
      <c r="AH21" s="257" t="str">
        <f t="shared" ca="1" si="13"/>
        <v>-</v>
      </c>
      <c r="AI21" s="257">
        <f t="shared" ca="1" si="14"/>
        <v>0</v>
      </c>
      <c r="AJ21" s="259">
        <f t="shared" ca="1" si="15"/>
        <v>0</v>
      </c>
      <c r="AK21" s="257">
        <f t="shared" ca="1" si="16"/>
        <v>0</v>
      </c>
      <c r="AL21" s="257">
        <f t="shared" ca="1" si="17"/>
        <v>0</v>
      </c>
      <c r="AM21" s="33"/>
      <c r="AN21" s="33"/>
      <c r="AO21" s="33"/>
      <c r="AP21" s="33"/>
      <c r="AQ21" s="33"/>
      <c r="AR21" s="33"/>
      <c r="AS21" s="33"/>
      <c r="AT21" s="33"/>
      <c r="AU21" s="33"/>
      <c r="AV21" s="33"/>
      <c r="AW21" s="33"/>
      <c r="AX21" s="33"/>
      <c r="AY21" s="33"/>
      <c r="AZ21" s="33"/>
      <c r="BA21" s="33"/>
      <c r="BB21" s="33"/>
      <c r="BC21" s="33"/>
      <c r="BD21" s="33"/>
      <c r="BE21" s="33"/>
    </row>
    <row r="22" spans="1:57" ht="27" customHeight="1" x14ac:dyDescent="0.2">
      <c r="A22" s="53">
        <f>'OSNOVNA PLAČA'!A16</f>
        <v>7</v>
      </c>
      <c r="B22" s="362" t="str">
        <f t="shared" ca="1" si="4"/>
        <v>A7</v>
      </c>
      <c r="C22" s="362"/>
      <c r="D22" s="54" t="str">
        <f>+IF(LEN('OSNOVNA PLAČA'!C16)&gt;0,'OSNOVNA PLAČA'!C16,"")</f>
        <v>IV</v>
      </c>
      <c r="E22" s="55">
        <f>+IF(LEN('OSNOVNA PLAČA'!D16)&gt;0,'OSNOVNA PLAČA'!D16,"")</f>
        <v>34</v>
      </c>
      <c r="F22" s="161">
        <f ca="1">IF(LEN(B22)&gt;0,'OBRAČUNANA OSNOVNA PLAČA'!F16,"")</f>
        <v>0</v>
      </c>
      <c r="G22" s="57"/>
      <c r="H22" s="57"/>
      <c r="I22" s="57"/>
      <c r="J22" s="57"/>
      <c r="K22" s="57"/>
      <c r="L22" s="175">
        <f t="shared" si="5"/>
        <v>0</v>
      </c>
      <c r="M22" s="176">
        <f t="shared" ca="1" si="18"/>
        <v>0</v>
      </c>
      <c r="N22" s="176">
        <f t="shared" ca="1" si="19"/>
        <v>0</v>
      </c>
      <c r="O22" s="177">
        <f t="shared" ca="1" si="6"/>
        <v>0</v>
      </c>
      <c r="P22" s="178">
        <f t="shared" ca="1" si="20"/>
        <v>0</v>
      </c>
      <c r="Q22" s="179">
        <f t="shared" ca="1" si="7"/>
        <v>0</v>
      </c>
      <c r="R22" s="179">
        <f ca="1">IF(LEN(B22)&gt;0,'1'!R22-'1'!Q22,"")</f>
        <v>3000</v>
      </c>
      <c r="S22" s="180"/>
      <c r="T22" s="33"/>
      <c r="U22" s="33"/>
      <c r="V22" s="33"/>
      <c r="W22" s="33"/>
      <c r="X22" s="33"/>
      <c r="Y22" s="33"/>
      <c r="Z22" s="33"/>
      <c r="AA22" s="33"/>
      <c r="AB22" s="273">
        <f>ROW()</f>
        <v>22</v>
      </c>
      <c r="AC22" s="257">
        <f t="shared" ca="1" si="8"/>
        <v>0</v>
      </c>
      <c r="AD22" s="257">
        <f t="shared" ca="1" si="9"/>
        <v>0</v>
      </c>
      <c r="AE22" s="258" t="str">
        <f t="shared" ca="1" si="10"/>
        <v>-</v>
      </c>
      <c r="AF22" s="257" t="str">
        <f t="shared" ca="1" si="11"/>
        <v>-</v>
      </c>
      <c r="AG22" s="258" t="str">
        <f t="shared" ca="1" si="12"/>
        <v>-</v>
      </c>
      <c r="AH22" s="257" t="str">
        <f t="shared" ca="1" si="13"/>
        <v>-</v>
      </c>
      <c r="AI22" s="257">
        <f t="shared" ca="1" si="14"/>
        <v>0</v>
      </c>
      <c r="AJ22" s="259">
        <f t="shared" ca="1" si="15"/>
        <v>0</v>
      </c>
      <c r="AK22" s="257">
        <f t="shared" ca="1" si="16"/>
        <v>0</v>
      </c>
      <c r="AL22" s="257">
        <f t="shared" ca="1" si="17"/>
        <v>1500</v>
      </c>
      <c r="AM22" s="33"/>
      <c r="AN22" s="33"/>
      <c r="AO22" s="33"/>
      <c r="AP22" s="33"/>
      <c r="AQ22" s="33"/>
      <c r="AR22" s="33"/>
      <c r="AS22" s="33"/>
      <c r="AT22" s="33"/>
      <c r="AU22" s="33"/>
      <c r="AV22" s="33"/>
      <c r="AW22" s="33"/>
      <c r="AX22" s="33"/>
      <c r="AY22" s="33"/>
      <c r="AZ22" s="33"/>
      <c r="BA22" s="33"/>
      <c r="BB22" s="33"/>
      <c r="BC22" s="33"/>
      <c r="BD22" s="33"/>
      <c r="BE22" s="33"/>
    </row>
    <row r="23" spans="1:57" ht="27" customHeight="1" x14ac:dyDescent="0.2">
      <c r="A23" s="53">
        <f>'OSNOVNA PLAČA'!A17</f>
        <v>8</v>
      </c>
      <c r="B23" s="362" t="str">
        <f t="shared" ca="1" si="4"/>
        <v>A8</v>
      </c>
      <c r="C23" s="362"/>
      <c r="D23" s="54" t="str">
        <f>+IF(LEN('OSNOVNA PLAČA'!C17)&gt;0,'OSNOVNA PLAČA'!C17,"")</f>
        <v/>
      </c>
      <c r="E23" s="55" t="str">
        <f>+IF(LEN('OSNOVNA PLAČA'!D17)&gt;0,'OSNOVNA PLAČA'!D17,"")</f>
        <v/>
      </c>
      <c r="F23" s="161">
        <f ca="1">IF(LEN(B23)&gt;0,'OBRAČUNANA OSNOVNA PLAČA'!F17,"")</f>
        <v>0</v>
      </c>
      <c r="G23" s="57"/>
      <c r="H23" s="57"/>
      <c r="I23" s="57"/>
      <c r="J23" s="57"/>
      <c r="K23" s="57"/>
      <c r="L23" s="175">
        <f t="shared" si="5"/>
        <v>0</v>
      </c>
      <c r="M23" s="176">
        <f t="shared" ca="1" si="18"/>
        <v>0</v>
      </c>
      <c r="N23" s="176">
        <f t="shared" ca="1" si="19"/>
        <v>0</v>
      </c>
      <c r="O23" s="177">
        <f t="shared" ca="1" si="6"/>
        <v>0</v>
      </c>
      <c r="P23" s="178">
        <f t="shared" ca="1" si="20"/>
        <v>0</v>
      </c>
      <c r="Q23" s="179">
        <f t="shared" ca="1" si="7"/>
        <v>0</v>
      </c>
      <c r="R23" s="179">
        <f ca="1">IF(LEN(B23)&gt;0,'1'!R23-'1'!Q23,"")</f>
        <v>0</v>
      </c>
      <c r="S23" s="180"/>
      <c r="T23" s="33"/>
      <c r="U23" s="33"/>
      <c r="V23" s="33"/>
      <c r="W23" s="33"/>
      <c r="X23" s="33"/>
      <c r="Y23" s="33"/>
      <c r="Z23" s="33"/>
      <c r="AA23" s="33"/>
      <c r="AB23" s="273">
        <f>ROW()</f>
        <v>23</v>
      </c>
      <c r="AC23" s="257">
        <f t="shared" ca="1" si="8"/>
        <v>0</v>
      </c>
      <c r="AD23" s="257">
        <f t="shared" ca="1" si="9"/>
        <v>0</v>
      </c>
      <c r="AE23" s="258" t="str">
        <f t="shared" ca="1" si="10"/>
        <v>-</v>
      </c>
      <c r="AF23" s="257" t="str">
        <f t="shared" ca="1" si="11"/>
        <v>-</v>
      </c>
      <c r="AG23" s="258" t="str">
        <f t="shared" ca="1" si="12"/>
        <v>-</v>
      </c>
      <c r="AH23" s="257" t="str">
        <f t="shared" ca="1" si="13"/>
        <v>-</v>
      </c>
      <c r="AI23" s="257">
        <f t="shared" ca="1" si="14"/>
        <v>0</v>
      </c>
      <c r="AJ23" s="259">
        <f t="shared" ca="1" si="15"/>
        <v>0</v>
      </c>
      <c r="AK23" s="257">
        <f t="shared" ca="1" si="16"/>
        <v>0</v>
      </c>
      <c r="AL23" s="257">
        <f t="shared" ca="1" si="17"/>
        <v>0</v>
      </c>
      <c r="AM23" s="33"/>
      <c r="AN23" s="33"/>
      <c r="AO23" s="33"/>
      <c r="AP23" s="33"/>
      <c r="AQ23" s="33"/>
      <c r="AR23" s="33"/>
      <c r="AS23" s="33"/>
      <c r="AT23" s="33"/>
      <c r="AU23" s="33"/>
      <c r="AV23" s="33"/>
      <c r="AW23" s="33"/>
      <c r="AX23" s="33"/>
      <c r="AY23" s="33"/>
      <c r="AZ23" s="33"/>
      <c r="BA23" s="33"/>
      <c r="BB23" s="33"/>
      <c r="BC23" s="33"/>
      <c r="BD23" s="33"/>
      <c r="BE23" s="33"/>
    </row>
    <row r="24" spans="1:57" ht="27" customHeight="1" x14ac:dyDescent="0.2">
      <c r="A24" s="53">
        <f>'OSNOVNA PLAČA'!A18</f>
        <v>9</v>
      </c>
      <c r="B24" s="362" t="str">
        <f t="shared" ca="1" si="4"/>
        <v>A9</v>
      </c>
      <c r="C24" s="362"/>
      <c r="D24" s="54" t="str">
        <f>+IF(LEN('OSNOVNA PLAČA'!C18)&gt;0,'OSNOVNA PLAČA'!C18,"")</f>
        <v/>
      </c>
      <c r="E24" s="55" t="str">
        <f>+IF(LEN('OSNOVNA PLAČA'!D18)&gt;0,'OSNOVNA PLAČA'!D18,"")</f>
        <v/>
      </c>
      <c r="F24" s="161">
        <f ca="1">IF(LEN(B24)&gt;0,'OBRAČUNANA OSNOVNA PLAČA'!F18,"")</f>
        <v>0</v>
      </c>
      <c r="G24" s="57"/>
      <c r="H24" s="57"/>
      <c r="I24" s="57"/>
      <c r="J24" s="57"/>
      <c r="K24" s="57"/>
      <c r="L24" s="175">
        <f t="shared" si="5"/>
        <v>0</v>
      </c>
      <c r="M24" s="176">
        <f t="shared" ca="1" si="18"/>
        <v>0</v>
      </c>
      <c r="N24" s="176">
        <f t="shared" ca="1" si="19"/>
        <v>0</v>
      </c>
      <c r="O24" s="177">
        <f t="shared" ca="1" si="6"/>
        <v>0</v>
      </c>
      <c r="P24" s="178">
        <f t="shared" ca="1" si="20"/>
        <v>0</v>
      </c>
      <c r="Q24" s="179">
        <f t="shared" ca="1" si="7"/>
        <v>0</v>
      </c>
      <c r="R24" s="179">
        <f ca="1">IF(LEN(B24)&gt;0,'1'!R24-'1'!Q24,"")</f>
        <v>0</v>
      </c>
      <c r="S24" s="180"/>
      <c r="T24" s="33"/>
      <c r="U24" s="33"/>
      <c r="V24" s="33"/>
      <c r="W24" s="33"/>
      <c r="X24" s="33"/>
      <c r="Y24" s="33"/>
      <c r="Z24" s="33"/>
      <c r="AA24" s="33"/>
      <c r="AB24" s="273">
        <f>ROW()</f>
        <v>24</v>
      </c>
      <c r="AC24" s="257">
        <f t="shared" ca="1" si="8"/>
        <v>0</v>
      </c>
      <c r="AD24" s="257">
        <f t="shared" ca="1" si="9"/>
        <v>0</v>
      </c>
      <c r="AE24" s="258" t="str">
        <f t="shared" ca="1" si="10"/>
        <v>-</v>
      </c>
      <c r="AF24" s="257" t="str">
        <f t="shared" ca="1" si="11"/>
        <v>-</v>
      </c>
      <c r="AG24" s="258" t="str">
        <f t="shared" ca="1" si="12"/>
        <v>-</v>
      </c>
      <c r="AH24" s="257" t="str">
        <f t="shared" ca="1" si="13"/>
        <v>-</v>
      </c>
      <c r="AI24" s="257">
        <f t="shared" ca="1" si="14"/>
        <v>0</v>
      </c>
      <c r="AJ24" s="259">
        <f t="shared" ca="1" si="15"/>
        <v>0</v>
      </c>
      <c r="AK24" s="257">
        <f t="shared" ca="1" si="16"/>
        <v>0</v>
      </c>
      <c r="AL24" s="257">
        <f t="shared" ca="1" si="17"/>
        <v>0</v>
      </c>
      <c r="AM24" s="33"/>
      <c r="AN24" s="33"/>
      <c r="AO24" s="33"/>
      <c r="AP24" s="33"/>
      <c r="AQ24" s="33"/>
      <c r="AR24" s="33"/>
      <c r="AS24" s="33"/>
      <c r="AT24" s="33"/>
      <c r="AU24" s="33"/>
      <c r="AV24" s="33"/>
      <c r="AW24" s="33"/>
      <c r="AX24" s="33"/>
      <c r="AY24" s="33"/>
      <c r="AZ24" s="33"/>
      <c r="BA24" s="33"/>
      <c r="BB24" s="33"/>
      <c r="BC24" s="33"/>
      <c r="BD24" s="33"/>
      <c r="BE24" s="33"/>
    </row>
    <row r="25" spans="1:57" ht="27" customHeight="1" x14ac:dyDescent="0.2">
      <c r="A25" s="53">
        <f>'OSNOVNA PLAČA'!A19</f>
        <v>10</v>
      </c>
      <c r="B25" s="362" t="str">
        <f t="shared" ca="1" si="4"/>
        <v>A10</v>
      </c>
      <c r="C25" s="362"/>
      <c r="D25" s="54" t="str">
        <f>+IF(LEN('OSNOVNA PLAČA'!C19)&gt;0,'OSNOVNA PLAČA'!C19,"")</f>
        <v/>
      </c>
      <c r="E25" s="55" t="str">
        <f>+IF(LEN('OSNOVNA PLAČA'!D19)&gt;0,'OSNOVNA PLAČA'!D19,"")</f>
        <v/>
      </c>
      <c r="F25" s="161">
        <f ca="1">IF(LEN(B25)&gt;0,'OBRAČUNANA OSNOVNA PLAČA'!F19,"")</f>
        <v>0</v>
      </c>
      <c r="G25" s="57"/>
      <c r="H25" s="57"/>
      <c r="I25" s="57"/>
      <c r="J25" s="57"/>
      <c r="K25" s="57"/>
      <c r="L25" s="175">
        <f t="shared" si="5"/>
        <v>0</v>
      </c>
      <c r="M25" s="176">
        <f t="shared" ca="1" si="18"/>
        <v>0</v>
      </c>
      <c r="N25" s="176">
        <f t="shared" ca="1" si="19"/>
        <v>0</v>
      </c>
      <c r="O25" s="177">
        <f t="shared" ca="1" si="6"/>
        <v>0</v>
      </c>
      <c r="P25" s="178">
        <f t="shared" ca="1" si="20"/>
        <v>0</v>
      </c>
      <c r="Q25" s="179">
        <f t="shared" ca="1" si="7"/>
        <v>0</v>
      </c>
      <c r="R25" s="179">
        <f ca="1">IF(LEN(B25)&gt;0,'1'!R25-'1'!Q25,"")</f>
        <v>0</v>
      </c>
      <c r="S25" s="180"/>
      <c r="T25" s="33"/>
      <c r="U25" s="33"/>
      <c r="V25" s="33"/>
      <c r="W25" s="33"/>
      <c r="X25" s="33"/>
      <c r="Y25" s="33"/>
      <c r="Z25" s="33"/>
      <c r="AA25" s="33"/>
      <c r="AB25" s="273">
        <f>ROW()</f>
        <v>25</v>
      </c>
      <c r="AC25" s="257">
        <f t="shared" ca="1" si="8"/>
        <v>0</v>
      </c>
      <c r="AD25" s="257">
        <f t="shared" ca="1" si="9"/>
        <v>0</v>
      </c>
      <c r="AE25" s="258" t="str">
        <f t="shared" ca="1" si="10"/>
        <v>-</v>
      </c>
      <c r="AF25" s="257" t="str">
        <f t="shared" ca="1" si="11"/>
        <v>-</v>
      </c>
      <c r="AG25" s="258" t="str">
        <f t="shared" ca="1" si="12"/>
        <v>-</v>
      </c>
      <c r="AH25" s="257" t="str">
        <f t="shared" ca="1" si="13"/>
        <v>-</v>
      </c>
      <c r="AI25" s="257">
        <f t="shared" ca="1" si="14"/>
        <v>0</v>
      </c>
      <c r="AJ25" s="259">
        <f t="shared" ca="1" si="15"/>
        <v>0</v>
      </c>
      <c r="AK25" s="257">
        <f t="shared" ca="1" si="16"/>
        <v>0</v>
      </c>
      <c r="AL25" s="257">
        <f t="shared" ca="1" si="17"/>
        <v>0</v>
      </c>
      <c r="AM25" s="33"/>
      <c r="AN25" s="33"/>
      <c r="AO25" s="33"/>
      <c r="AP25" s="33"/>
      <c r="AQ25" s="33"/>
      <c r="AR25" s="33"/>
      <c r="AS25" s="33"/>
      <c r="AT25" s="33"/>
      <c r="AU25" s="33"/>
      <c r="AV25" s="33"/>
      <c r="AW25" s="33"/>
      <c r="AX25" s="33"/>
      <c r="AY25" s="33"/>
      <c r="AZ25" s="33"/>
      <c r="BA25" s="33"/>
      <c r="BB25" s="33"/>
      <c r="BC25" s="33"/>
      <c r="BD25" s="33"/>
      <c r="BE25" s="33"/>
    </row>
    <row r="26" spans="1:57" ht="27" customHeight="1" x14ac:dyDescent="0.2">
      <c r="A26" s="53">
        <f>'OSNOVNA PLAČA'!A20</f>
        <v>11</v>
      </c>
      <c r="B26" s="362" t="str">
        <f t="shared" ca="1" si="4"/>
        <v>A11</v>
      </c>
      <c r="C26" s="362"/>
      <c r="D26" s="54" t="str">
        <f>+IF(LEN('OSNOVNA PLAČA'!C20)&gt;0,'OSNOVNA PLAČA'!C20,"")</f>
        <v/>
      </c>
      <c r="E26" s="55" t="str">
        <f>+IF(LEN('OSNOVNA PLAČA'!D20)&gt;0,'OSNOVNA PLAČA'!D20,"")</f>
        <v/>
      </c>
      <c r="F26" s="161">
        <f ca="1">IF(LEN(B26)&gt;0,'OBRAČUNANA OSNOVNA PLAČA'!F20,"")</f>
        <v>0</v>
      </c>
      <c r="G26" s="57"/>
      <c r="H26" s="57"/>
      <c r="I26" s="57"/>
      <c r="J26" s="57"/>
      <c r="K26" s="57"/>
      <c r="L26" s="175">
        <f t="shared" si="5"/>
        <v>0</v>
      </c>
      <c r="M26" s="176">
        <f t="shared" ca="1" si="18"/>
        <v>0</v>
      </c>
      <c r="N26" s="176">
        <f t="shared" ca="1" si="19"/>
        <v>0</v>
      </c>
      <c r="O26" s="177">
        <f t="shared" ca="1" si="6"/>
        <v>0</v>
      </c>
      <c r="P26" s="178">
        <f t="shared" ca="1" si="20"/>
        <v>0</v>
      </c>
      <c r="Q26" s="179">
        <f t="shared" ca="1" si="7"/>
        <v>0</v>
      </c>
      <c r="R26" s="179">
        <f ca="1">IF(LEN(B26)&gt;0,'1'!R26-'1'!Q26,"")</f>
        <v>0</v>
      </c>
      <c r="S26" s="180"/>
      <c r="T26" s="33"/>
      <c r="U26" s="33"/>
      <c r="V26" s="33"/>
      <c r="W26" s="33"/>
      <c r="X26" s="33"/>
      <c r="Y26" s="33"/>
      <c r="Z26" s="33"/>
      <c r="AA26" s="33"/>
      <c r="AB26" s="273">
        <f>ROW()</f>
        <v>26</v>
      </c>
      <c r="AC26" s="257">
        <f t="shared" ca="1" si="8"/>
        <v>0</v>
      </c>
      <c r="AD26" s="257">
        <f t="shared" ca="1" si="9"/>
        <v>0</v>
      </c>
      <c r="AE26" s="258" t="str">
        <f t="shared" ca="1" si="10"/>
        <v>-</v>
      </c>
      <c r="AF26" s="257" t="str">
        <f t="shared" ca="1" si="11"/>
        <v>-</v>
      </c>
      <c r="AG26" s="258" t="str">
        <f t="shared" ca="1" si="12"/>
        <v>-</v>
      </c>
      <c r="AH26" s="257" t="str">
        <f t="shared" ca="1" si="13"/>
        <v>-</v>
      </c>
      <c r="AI26" s="257">
        <f t="shared" ca="1" si="14"/>
        <v>0</v>
      </c>
      <c r="AJ26" s="259">
        <f t="shared" ca="1" si="15"/>
        <v>0</v>
      </c>
      <c r="AK26" s="257">
        <f t="shared" ca="1" si="16"/>
        <v>0</v>
      </c>
      <c r="AL26" s="257">
        <f t="shared" ca="1" si="17"/>
        <v>0</v>
      </c>
      <c r="AM26" s="33"/>
      <c r="AN26" s="33"/>
      <c r="AO26" s="33"/>
      <c r="AP26" s="33"/>
      <c r="AQ26" s="33"/>
      <c r="AR26" s="33"/>
      <c r="AS26" s="33"/>
      <c r="AT26" s="33"/>
      <c r="AU26" s="33"/>
      <c r="AV26" s="33"/>
      <c r="AW26" s="33"/>
      <c r="AX26" s="33"/>
      <c r="AY26" s="33"/>
      <c r="AZ26" s="33"/>
      <c r="BA26" s="33"/>
      <c r="BB26" s="33"/>
      <c r="BC26" s="33"/>
      <c r="BD26" s="33"/>
      <c r="BE26" s="33"/>
    </row>
    <row r="27" spans="1:57" ht="27" customHeight="1" x14ac:dyDescent="0.2">
      <c r="A27" s="53">
        <f>'OSNOVNA PLAČA'!A21</f>
        <v>12</v>
      </c>
      <c r="B27" s="362" t="str">
        <f t="shared" ca="1" si="4"/>
        <v>A12</v>
      </c>
      <c r="C27" s="362"/>
      <c r="D27" s="54" t="str">
        <f>+IF(LEN('OSNOVNA PLAČA'!C21)&gt;0,'OSNOVNA PLAČA'!C21,"")</f>
        <v/>
      </c>
      <c r="E27" s="55" t="str">
        <f>+IF(LEN('OSNOVNA PLAČA'!D21)&gt;0,'OSNOVNA PLAČA'!D21,"")</f>
        <v/>
      </c>
      <c r="F27" s="161">
        <f ca="1">IF(LEN(B27)&gt;0,'OBRAČUNANA OSNOVNA PLAČA'!F21,"")</f>
        <v>0</v>
      </c>
      <c r="G27" s="57"/>
      <c r="H27" s="57"/>
      <c r="I27" s="57"/>
      <c r="J27" s="57"/>
      <c r="K27" s="57"/>
      <c r="L27" s="175">
        <f t="shared" si="5"/>
        <v>0</v>
      </c>
      <c r="M27" s="176">
        <f t="shared" ca="1" si="18"/>
        <v>0</v>
      </c>
      <c r="N27" s="176">
        <f t="shared" ca="1" si="19"/>
        <v>0</v>
      </c>
      <c r="O27" s="177">
        <f t="shared" ca="1" si="6"/>
        <v>0</v>
      </c>
      <c r="P27" s="178">
        <f t="shared" ca="1" si="20"/>
        <v>0</v>
      </c>
      <c r="Q27" s="179">
        <f t="shared" ca="1" si="7"/>
        <v>0</v>
      </c>
      <c r="R27" s="179">
        <f ca="1">IF(LEN(B27)&gt;0,'1'!R27-'1'!Q27,"")</f>
        <v>0</v>
      </c>
      <c r="S27" s="180"/>
      <c r="T27" s="33"/>
      <c r="U27" s="33"/>
      <c r="V27" s="33"/>
      <c r="W27" s="33"/>
      <c r="X27" s="33"/>
      <c r="Y27" s="33"/>
      <c r="Z27" s="33"/>
      <c r="AA27" s="33"/>
      <c r="AB27" s="273">
        <f>ROW()</f>
        <v>27</v>
      </c>
      <c r="AC27" s="257">
        <f t="shared" ca="1" si="8"/>
        <v>0</v>
      </c>
      <c r="AD27" s="257">
        <f t="shared" ca="1" si="9"/>
        <v>0</v>
      </c>
      <c r="AE27" s="258" t="str">
        <f t="shared" ca="1" si="10"/>
        <v>-</v>
      </c>
      <c r="AF27" s="257" t="str">
        <f t="shared" ca="1" si="11"/>
        <v>-</v>
      </c>
      <c r="AG27" s="258" t="str">
        <f t="shared" ca="1" si="12"/>
        <v>-</v>
      </c>
      <c r="AH27" s="257" t="str">
        <f t="shared" ca="1" si="13"/>
        <v>-</v>
      </c>
      <c r="AI27" s="257">
        <f t="shared" ca="1" si="14"/>
        <v>0</v>
      </c>
      <c r="AJ27" s="259">
        <f t="shared" ca="1" si="15"/>
        <v>0</v>
      </c>
      <c r="AK27" s="257">
        <f t="shared" ca="1" si="16"/>
        <v>0</v>
      </c>
      <c r="AL27" s="257">
        <f t="shared" ca="1" si="17"/>
        <v>0</v>
      </c>
      <c r="AM27" s="33"/>
      <c r="AN27" s="33"/>
      <c r="AO27" s="33"/>
      <c r="AP27" s="33"/>
      <c r="AQ27" s="33"/>
      <c r="AR27" s="33"/>
      <c r="AS27" s="33"/>
      <c r="AT27" s="33"/>
      <c r="AU27" s="33"/>
      <c r="AV27" s="33"/>
      <c r="AW27" s="33"/>
      <c r="AX27" s="33"/>
      <c r="AY27" s="33"/>
      <c r="AZ27" s="33"/>
      <c r="BA27" s="33"/>
      <c r="BB27" s="33"/>
      <c r="BC27" s="33"/>
      <c r="BD27" s="33"/>
      <c r="BE27" s="33"/>
    </row>
    <row r="28" spans="1:57" ht="27" customHeight="1" x14ac:dyDescent="0.2">
      <c r="A28" s="53">
        <f>'OSNOVNA PLAČA'!A22</f>
        <v>13</v>
      </c>
      <c r="B28" s="362" t="str">
        <f t="shared" ca="1" si="4"/>
        <v>A13</v>
      </c>
      <c r="C28" s="362"/>
      <c r="D28" s="54" t="str">
        <f>+IF(LEN('OSNOVNA PLAČA'!C22)&gt;0,'OSNOVNA PLAČA'!C22,"")</f>
        <v/>
      </c>
      <c r="E28" s="55" t="str">
        <f>+IF(LEN('OSNOVNA PLAČA'!D22)&gt;0,'OSNOVNA PLAČA'!D22,"")</f>
        <v/>
      </c>
      <c r="F28" s="161">
        <f ca="1">IF(LEN(B28)&gt;0,'OBRAČUNANA OSNOVNA PLAČA'!F22,"")</f>
        <v>0</v>
      </c>
      <c r="G28" s="57"/>
      <c r="H28" s="57"/>
      <c r="I28" s="57"/>
      <c r="J28" s="57"/>
      <c r="K28" s="57"/>
      <c r="L28" s="175">
        <f t="shared" si="5"/>
        <v>0</v>
      </c>
      <c r="M28" s="176">
        <f t="shared" ca="1" si="18"/>
        <v>0</v>
      </c>
      <c r="N28" s="176">
        <f t="shared" ca="1" si="19"/>
        <v>0</v>
      </c>
      <c r="O28" s="177">
        <f t="shared" ca="1" si="6"/>
        <v>0</v>
      </c>
      <c r="P28" s="178">
        <f t="shared" ca="1" si="20"/>
        <v>0</v>
      </c>
      <c r="Q28" s="179">
        <f t="shared" ca="1" si="7"/>
        <v>0</v>
      </c>
      <c r="R28" s="179">
        <f ca="1">IF(LEN(B28)&gt;0,'1'!R28-'1'!Q28,"")</f>
        <v>0</v>
      </c>
      <c r="S28" s="180"/>
      <c r="T28" s="33"/>
      <c r="U28" s="33"/>
      <c r="V28" s="33"/>
      <c r="W28" s="33"/>
      <c r="X28" s="33"/>
      <c r="Y28" s="33"/>
      <c r="Z28" s="33"/>
      <c r="AA28" s="33"/>
      <c r="AB28" s="273">
        <f>ROW()</f>
        <v>28</v>
      </c>
      <c r="AC28" s="257">
        <f t="shared" ca="1" si="8"/>
        <v>0</v>
      </c>
      <c r="AD28" s="257">
        <f t="shared" ca="1" si="9"/>
        <v>0</v>
      </c>
      <c r="AE28" s="258" t="str">
        <f t="shared" ca="1" si="10"/>
        <v>-</v>
      </c>
      <c r="AF28" s="257" t="str">
        <f t="shared" ca="1" si="11"/>
        <v>-</v>
      </c>
      <c r="AG28" s="258" t="str">
        <f t="shared" ca="1" si="12"/>
        <v>-</v>
      </c>
      <c r="AH28" s="257" t="str">
        <f t="shared" ca="1" si="13"/>
        <v>-</v>
      </c>
      <c r="AI28" s="257">
        <f t="shared" ca="1" si="14"/>
        <v>0</v>
      </c>
      <c r="AJ28" s="259">
        <f t="shared" ca="1" si="15"/>
        <v>0</v>
      </c>
      <c r="AK28" s="257">
        <f t="shared" ca="1" si="16"/>
        <v>0</v>
      </c>
      <c r="AL28" s="257">
        <f t="shared" ca="1" si="17"/>
        <v>0</v>
      </c>
      <c r="AM28" s="33"/>
      <c r="AN28" s="33"/>
      <c r="AO28" s="33"/>
      <c r="AP28" s="33"/>
      <c r="AQ28" s="33"/>
      <c r="AR28" s="33"/>
      <c r="AS28" s="33"/>
      <c r="AT28" s="33"/>
      <c r="AU28" s="33"/>
      <c r="AV28" s="33"/>
      <c r="AW28" s="33"/>
      <c r="AX28" s="33"/>
      <c r="AY28" s="33"/>
      <c r="AZ28" s="33"/>
      <c r="BA28" s="33"/>
      <c r="BB28" s="33"/>
      <c r="BC28" s="33"/>
      <c r="BD28" s="33"/>
      <c r="BE28" s="33"/>
    </row>
    <row r="29" spans="1:57" ht="27" customHeight="1" x14ac:dyDescent="0.2">
      <c r="A29" s="53">
        <f>'OSNOVNA PLAČA'!A23</f>
        <v>14</v>
      </c>
      <c r="B29" s="362" t="str">
        <f t="shared" ca="1" si="4"/>
        <v>A14</v>
      </c>
      <c r="C29" s="362"/>
      <c r="D29" s="54" t="str">
        <f>+IF(LEN('OSNOVNA PLAČA'!C23)&gt;0,'OSNOVNA PLAČA'!C23,"")</f>
        <v/>
      </c>
      <c r="E29" s="55" t="str">
        <f>+IF(LEN('OSNOVNA PLAČA'!D23)&gt;0,'OSNOVNA PLAČA'!D23,"")</f>
        <v/>
      </c>
      <c r="F29" s="161">
        <f ca="1">IF(LEN(B29)&gt;0,'OBRAČUNANA OSNOVNA PLAČA'!F23,"")</f>
        <v>0</v>
      </c>
      <c r="G29" s="57"/>
      <c r="H29" s="57"/>
      <c r="I29" s="57"/>
      <c r="J29" s="57"/>
      <c r="K29" s="57"/>
      <c r="L29" s="175">
        <f t="shared" si="5"/>
        <v>0</v>
      </c>
      <c r="M29" s="176">
        <f t="shared" ca="1" si="18"/>
        <v>0</v>
      </c>
      <c r="N29" s="176">
        <f t="shared" ca="1" si="19"/>
        <v>0</v>
      </c>
      <c r="O29" s="177">
        <f t="shared" ca="1" si="6"/>
        <v>0</v>
      </c>
      <c r="P29" s="178">
        <f t="shared" ca="1" si="20"/>
        <v>0</v>
      </c>
      <c r="Q29" s="179">
        <f t="shared" ca="1" si="7"/>
        <v>0</v>
      </c>
      <c r="R29" s="179">
        <f ca="1">IF(LEN(B29)&gt;0,'1'!R29-'1'!Q29,"")</f>
        <v>0</v>
      </c>
      <c r="S29" s="180"/>
      <c r="T29" s="33"/>
      <c r="U29" s="33"/>
      <c r="V29" s="33"/>
      <c r="W29" s="33"/>
      <c r="X29" s="33"/>
      <c r="Y29" s="33"/>
      <c r="Z29" s="33"/>
      <c r="AA29" s="33"/>
      <c r="AB29" s="273">
        <f>ROW()</f>
        <v>29</v>
      </c>
      <c r="AC29" s="257">
        <f t="shared" ca="1" si="8"/>
        <v>0</v>
      </c>
      <c r="AD29" s="257">
        <f t="shared" ca="1" si="9"/>
        <v>0</v>
      </c>
      <c r="AE29" s="258" t="str">
        <f t="shared" ca="1" si="10"/>
        <v>-</v>
      </c>
      <c r="AF29" s="257" t="str">
        <f t="shared" ca="1" si="11"/>
        <v>-</v>
      </c>
      <c r="AG29" s="258" t="str">
        <f t="shared" ca="1" si="12"/>
        <v>-</v>
      </c>
      <c r="AH29" s="257" t="str">
        <f t="shared" ca="1" si="13"/>
        <v>-</v>
      </c>
      <c r="AI29" s="257">
        <f t="shared" ca="1" si="14"/>
        <v>0</v>
      </c>
      <c r="AJ29" s="259">
        <f t="shared" ca="1" si="15"/>
        <v>0</v>
      </c>
      <c r="AK29" s="257">
        <f t="shared" ca="1" si="16"/>
        <v>0</v>
      </c>
      <c r="AL29" s="257">
        <f t="shared" ca="1" si="17"/>
        <v>0</v>
      </c>
      <c r="AM29" s="33"/>
      <c r="AN29" s="33"/>
      <c r="AO29" s="33"/>
      <c r="AP29" s="33"/>
      <c r="AQ29" s="33"/>
      <c r="AR29" s="33"/>
      <c r="AS29" s="33"/>
      <c r="AT29" s="33"/>
      <c r="AU29" s="33"/>
      <c r="AV29" s="33"/>
      <c r="AW29" s="33"/>
      <c r="AX29" s="33"/>
      <c r="AY29" s="33"/>
      <c r="AZ29" s="33"/>
      <c r="BA29" s="33"/>
      <c r="BB29" s="33"/>
      <c r="BC29" s="33"/>
      <c r="BD29" s="33"/>
      <c r="BE29" s="33"/>
    </row>
    <row r="30" spans="1:57" ht="27" customHeight="1" x14ac:dyDescent="0.2">
      <c r="A30" s="53">
        <f>'OSNOVNA PLAČA'!A24</f>
        <v>15</v>
      </c>
      <c r="B30" s="362" t="str">
        <f t="shared" ca="1" si="4"/>
        <v>A15</v>
      </c>
      <c r="C30" s="362"/>
      <c r="D30" s="54" t="str">
        <f>+IF(LEN('OSNOVNA PLAČA'!C24)&gt;0,'OSNOVNA PLAČA'!C24,"")</f>
        <v/>
      </c>
      <c r="E30" s="55" t="str">
        <f>+IF(LEN('OSNOVNA PLAČA'!D24)&gt;0,'OSNOVNA PLAČA'!D24,"")</f>
        <v/>
      </c>
      <c r="F30" s="161">
        <f ca="1">IF(LEN(B30)&gt;0,'OBRAČUNANA OSNOVNA PLAČA'!F24,"")</f>
        <v>0</v>
      </c>
      <c r="G30" s="57"/>
      <c r="H30" s="57"/>
      <c r="I30" s="57"/>
      <c r="J30" s="57"/>
      <c r="K30" s="57"/>
      <c r="L30" s="175">
        <f t="shared" si="5"/>
        <v>0</v>
      </c>
      <c r="M30" s="176">
        <f t="shared" ca="1" si="18"/>
        <v>0</v>
      </c>
      <c r="N30" s="176">
        <f t="shared" ca="1" si="19"/>
        <v>0</v>
      </c>
      <c r="O30" s="177">
        <f t="shared" ca="1" si="6"/>
        <v>0</v>
      </c>
      <c r="P30" s="178">
        <f t="shared" ca="1" si="20"/>
        <v>0</v>
      </c>
      <c r="Q30" s="179">
        <f t="shared" ca="1" si="7"/>
        <v>0</v>
      </c>
      <c r="R30" s="179">
        <f ca="1">IF(LEN(B30)&gt;0,'1'!R30-'1'!Q30,"")</f>
        <v>0</v>
      </c>
      <c r="S30" s="180"/>
      <c r="T30" s="33"/>
      <c r="U30" s="33"/>
      <c r="V30" s="33"/>
      <c r="W30" s="33"/>
      <c r="X30" s="33"/>
      <c r="Y30" s="33"/>
      <c r="Z30" s="33"/>
      <c r="AA30" s="33"/>
      <c r="AB30" s="273">
        <f>ROW()</f>
        <v>30</v>
      </c>
      <c r="AC30" s="257">
        <f t="shared" ca="1" si="8"/>
        <v>0</v>
      </c>
      <c r="AD30" s="257">
        <f t="shared" ca="1" si="9"/>
        <v>0</v>
      </c>
      <c r="AE30" s="258" t="str">
        <f t="shared" ca="1" si="10"/>
        <v>-</v>
      </c>
      <c r="AF30" s="257" t="str">
        <f t="shared" ca="1" si="11"/>
        <v>-</v>
      </c>
      <c r="AG30" s="258" t="str">
        <f t="shared" ca="1" si="12"/>
        <v>-</v>
      </c>
      <c r="AH30" s="257" t="str">
        <f t="shared" ca="1" si="13"/>
        <v>-</v>
      </c>
      <c r="AI30" s="257">
        <f t="shared" ca="1" si="14"/>
        <v>0</v>
      </c>
      <c r="AJ30" s="259">
        <f t="shared" ca="1" si="15"/>
        <v>0</v>
      </c>
      <c r="AK30" s="257">
        <f t="shared" ca="1" si="16"/>
        <v>0</v>
      </c>
      <c r="AL30" s="257">
        <f t="shared" ca="1" si="17"/>
        <v>0</v>
      </c>
      <c r="AM30" s="33"/>
      <c r="AN30" s="33"/>
      <c r="AO30" s="33"/>
      <c r="AP30" s="33"/>
      <c r="AQ30" s="33"/>
      <c r="AR30" s="33"/>
      <c r="AS30" s="33"/>
      <c r="AT30" s="33"/>
      <c r="AU30" s="33"/>
      <c r="AV30" s="33"/>
      <c r="AW30" s="33"/>
      <c r="AX30" s="33"/>
      <c r="AY30" s="33"/>
      <c r="AZ30" s="33"/>
      <c r="BA30" s="33"/>
      <c r="BB30" s="33"/>
      <c r="BC30" s="33"/>
      <c r="BD30" s="33"/>
      <c r="BE30" s="33"/>
    </row>
    <row r="31" spans="1:57" ht="27" customHeight="1" x14ac:dyDescent="0.2">
      <c r="A31" s="53">
        <f>'OSNOVNA PLAČA'!A25</f>
        <v>16</v>
      </c>
      <c r="B31" s="362" t="str">
        <f t="shared" ca="1" si="4"/>
        <v>A16</v>
      </c>
      <c r="C31" s="362"/>
      <c r="D31" s="54" t="str">
        <f>+IF(LEN('OSNOVNA PLAČA'!C25)&gt;0,'OSNOVNA PLAČA'!C25,"")</f>
        <v/>
      </c>
      <c r="E31" s="55" t="str">
        <f>+IF(LEN('OSNOVNA PLAČA'!D25)&gt;0,'OSNOVNA PLAČA'!D25,"")</f>
        <v/>
      </c>
      <c r="F31" s="161">
        <f ca="1">IF(LEN(B31)&gt;0,'OBRAČUNANA OSNOVNA PLAČA'!F25,"")</f>
        <v>0</v>
      </c>
      <c r="G31" s="57"/>
      <c r="H31" s="57"/>
      <c r="I31" s="57"/>
      <c r="J31" s="57"/>
      <c r="K31" s="57"/>
      <c r="L31" s="175">
        <f t="shared" si="5"/>
        <v>0</v>
      </c>
      <c r="M31" s="176">
        <f t="shared" ca="1" si="18"/>
        <v>0</v>
      </c>
      <c r="N31" s="176">
        <f t="shared" ca="1" si="19"/>
        <v>0</v>
      </c>
      <c r="O31" s="177">
        <f t="shared" ca="1" si="6"/>
        <v>0</v>
      </c>
      <c r="P31" s="178">
        <f t="shared" ca="1" si="20"/>
        <v>0</v>
      </c>
      <c r="Q31" s="179">
        <f t="shared" ca="1" si="7"/>
        <v>0</v>
      </c>
      <c r="R31" s="179">
        <f ca="1">IF(LEN(B31)&gt;0,'1'!R31-'1'!Q31,"")</f>
        <v>0</v>
      </c>
      <c r="S31" s="180"/>
      <c r="T31" s="33"/>
      <c r="U31" s="33"/>
      <c r="V31" s="33"/>
      <c r="W31" s="33"/>
      <c r="X31" s="33"/>
      <c r="Y31" s="33"/>
      <c r="Z31" s="33"/>
      <c r="AA31" s="33"/>
      <c r="AB31" s="273">
        <f>ROW()</f>
        <v>31</v>
      </c>
      <c r="AC31" s="257">
        <f t="shared" ca="1" si="8"/>
        <v>0</v>
      </c>
      <c r="AD31" s="257">
        <f t="shared" ca="1" si="9"/>
        <v>0</v>
      </c>
      <c r="AE31" s="258" t="str">
        <f t="shared" ca="1" si="10"/>
        <v>-</v>
      </c>
      <c r="AF31" s="257" t="str">
        <f t="shared" ca="1" si="11"/>
        <v>-</v>
      </c>
      <c r="AG31" s="258" t="str">
        <f t="shared" ca="1" si="12"/>
        <v>-</v>
      </c>
      <c r="AH31" s="257" t="str">
        <f t="shared" ca="1" si="13"/>
        <v>-</v>
      </c>
      <c r="AI31" s="257">
        <f t="shared" ca="1" si="14"/>
        <v>0</v>
      </c>
      <c r="AJ31" s="259">
        <f t="shared" ca="1" si="15"/>
        <v>0</v>
      </c>
      <c r="AK31" s="257">
        <f t="shared" ca="1" si="16"/>
        <v>0</v>
      </c>
      <c r="AL31" s="257">
        <f t="shared" ca="1" si="17"/>
        <v>0</v>
      </c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33"/>
      <c r="BA31" s="33"/>
      <c r="BB31" s="33"/>
      <c r="BC31" s="33"/>
      <c r="BD31" s="33"/>
      <c r="BE31" s="33"/>
    </row>
    <row r="32" spans="1:57" ht="27" customHeight="1" x14ac:dyDescent="0.2">
      <c r="A32" s="53">
        <f>'OSNOVNA PLAČA'!A26</f>
        <v>17</v>
      </c>
      <c r="B32" s="362" t="str">
        <f t="shared" ca="1" si="4"/>
        <v>A17</v>
      </c>
      <c r="C32" s="362"/>
      <c r="D32" s="54" t="str">
        <f>+IF(LEN('OSNOVNA PLAČA'!C26)&gt;0,'OSNOVNA PLAČA'!C26,"")</f>
        <v/>
      </c>
      <c r="E32" s="55" t="str">
        <f>+IF(LEN('OSNOVNA PLAČA'!D26)&gt;0,'OSNOVNA PLAČA'!D26,"")</f>
        <v/>
      </c>
      <c r="F32" s="161">
        <f ca="1">IF(LEN(B32)&gt;0,'OBRAČUNANA OSNOVNA PLAČA'!F26,"")</f>
        <v>0</v>
      </c>
      <c r="G32" s="57"/>
      <c r="H32" s="57"/>
      <c r="I32" s="57"/>
      <c r="J32" s="57"/>
      <c r="K32" s="57"/>
      <c r="L32" s="175">
        <f t="shared" si="5"/>
        <v>0</v>
      </c>
      <c r="M32" s="176">
        <f t="shared" ca="1" si="18"/>
        <v>0</v>
      </c>
      <c r="N32" s="176">
        <f t="shared" ca="1" si="19"/>
        <v>0</v>
      </c>
      <c r="O32" s="177">
        <f t="shared" ca="1" si="6"/>
        <v>0</v>
      </c>
      <c r="P32" s="178">
        <f t="shared" ca="1" si="20"/>
        <v>0</v>
      </c>
      <c r="Q32" s="179">
        <f t="shared" ca="1" si="7"/>
        <v>0</v>
      </c>
      <c r="R32" s="179">
        <f ca="1">IF(LEN(B32)&gt;0,'1'!R32-'1'!Q32,"")</f>
        <v>0</v>
      </c>
      <c r="S32" s="180"/>
      <c r="T32" s="33"/>
      <c r="U32" s="33"/>
      <c r="V32" s="33"/>
      <c r="W32" s="33"/>
      <c r="X32" s="33"/>
      <c r="Y32" s="33"/>
      <c r="Z32" s="33"/>
      <c r="AA32" s="33"/>
      <c r="AB32" s="273">
        <f>ROW()</f>
        <v>32</v>
      </c>
      <c r="AC32" s="257">
        <f t="shared" ca="1" si="8"/>
        <v>0</v>
      </c>
      <c r="AD32" s="257">
        <f t="shared" ca="1" si="9"/>
        <v>0</v>
      </c>
      <c r="AE32" s="258" t="str">
        <f t="shared" ca="1" si="10"/>
        <v>-</v>
      </c>
      <c r="AF32" s="257" t="str">
        <f t="shared" ca="1" si="11"/>
        <v>-</v>
      </c>
      <c r="AG32" s="258" t="str">
        <f t="shared" ca="1" si="12"/>
        <v>-</v>
      </c>
      <c r="AH32" s="257" t="str">
        <f t="shared" ca="1" si="13"/>
        <v>-</v>
      </c>
      <c r="AI32" s="257">
        <f t="shared" ca="1" si="14"/>
        <v>0</v>
      </c>
      <c r="AJ32" s="259">
        <f t="shared" ca="1" si="15"/>
        <v>0</v>
      </c>
      <c r="AK32" s="257">
        <f t="shared" ca="1" si="16"/>
        <v>0</v>
      </c>
      <c r="AL32" s="257">
        <f t="shared" ca="1" si="17"/>
        <v>0</v>
      </c>
      <c r="AM32" s="33"/>
      <c r="AN32" s="33"/>
      <c r="AO32" s="33"/>
      <c r="AP32" s="33"/>
      <c r="AQ32" s="33"/>
      <c r="AR32" s="33"/>
      <c r="AS32" s="33"/>
      <c r="AT32" s="33"/>
      <c r="AU32" s="33"/>
      <c r="AV32" s="33"/>
      <c r="AW32" s="33"/>
      <c r="AX32" s="33"/>
      <c r="AY32" s="33"/>
      <c r="AZ32" s="33"/>
      <c r="BA32" s="33"/>
      <c r="BB32" s="33"/>
      <c r="BC32" s="33"/>
      <c r="BD32" s="33"/>
      <c r="BE32" s="33"/>
    </row>
    <row r="33" spans="1:57" ht="27" customHeight="1" x14ac:dyDescent="0.2">
      <c r="A33" s="53">
        <f>'OSNOVNA PLAČA'!A27</f>
        <v>18</v>
      </c>
      <c r="B33" s="362" t="str">
        <f t="shared" ca="1" si="4"/>
        <v>A18</v>
      </c>
      <c r="C33" s="362"/>
      <c r="D33" s="54" t="str">
        <f>+IF(LEN('OSNOVNA PLAČA'!C27)&gt;0,'OSNOVNA PLAČA'!C27,"")</f>
        <v/>
      </c>
      <c r="E33" s="55" t="str">
        <f>+IF(LEN('OSNOVNA PLAČA'!D27)&gt;0,'OSNOVNA PLAČA'!D27,"")</f>
        <v/>
      </c>
      <c r="F33" s="161">
        <f ca="1">IF(LEN(B33)&gt;0,'OBRAČUNANA OSNOVNA PLAČA'!F27,"")</f>
        <v>0</v>
      </c>
      <c r="G33" s="57"/>
      <c r="H33" s="57"/>
      <c r="I33" s="57"/>
      <c r="J33" s="57"/>
      <c r="K33" s="57"/>
      <c r="L33" s="175">
        <f t="shared" si="5"/>
        <v>0</v>
      </c>
      <c r="M33" s="176">
        <f t="shared" ca="1" si="18"/>
        <v>0</v>
      </c>
      <c r="N33" s="176">
        <f t="shared" ca="1" si="19"/>
        <v>0</v>
      </c>
      <c r="O33" s="177">
        <f t="shared" ca="1" si="6"/>
        <v>0</v>
      </c>
      <c r="P33" s="178">
        <f t="shared" ca="1" si="20"/>
        <v>0</v>
      </c>
      <c r="Q33" s="179">
        <f t="shared" ca="1" si="7"/>
        <v>0</v>
      </c>
      <c r="R33" s="179">
        <f ca="1">IF(LEN(B33)&gt;0,'1'!R33-'1'!Q33,"")</f>
        <v>0</v>
      </c>
      <c r="S33" s="180"/>
      <c r="T33" s="33"/>
      <c r="U33" s="33"/>
      <c r="V33" s="33"/>
      <c r="W33" s="33"/>
      <c r="X33" s="33"/>
      <c r="Y33" s="33"/>
      <c r="Z33" s="33"/>
      <c r="AA33" s="33"/>
      <c r="AB33" s="273">
        <f>ROW()</f>
        <v>33</v>
      </c>
      <c r="AC33" s="257">
        <f t="shared" ca="1" si="8"/>
        <v>0</v>
      </c>
      <c r="AD33" s="257">
        <f t="shared" ca="1" si="9"/>
        <v>0</v>
      </c>
      <c r="AE33" s="258" t="str">
        <f t="shared" ca="1" si="10"/>
        <v>-</v>
      </c>
      <c r="AF33" s="257" t="str">
        <f t="shared" ca="1" si="11"/>
        <v>-</v>
      </c>
      <c r="AG33" s="258" t="str">
        <f t="shared" ca="1" si="12"/>
        <v>-</v>
      </c>
      <c r="AH33" s="257" t="str">
        <f t="shared" ca="1" si="13"/>
        <v>-</v>
      </c>
      <c r="AI33" s="257">
        <f t="shared" ca="1" si="14"/>
        <v>0</v>
      </c>
      <c r="AJ33" s="259">
        <f t="shared" ca="1" si="15"/>
        <v>0</v>
      </c>
      <c r="AK33" s="257">
        <f t="shared" ca="1" si="16"/>
        <v>0</v>
      </c>
      <c r="AL33" s="257">
        <f t="shared" ca="1" si="17"/>
        <v>0</v>
      </c>
      <c r="AM33" s="33"/>
      <c r="AN33" s="33"/>
      <c r="AO33" s="33"/>
      <c r="AP33" s="33"/>
      <c r="AQ33" s="33"/>
      <c r="AR33" s="33"/>
      <c r="AS33" s="33"/>
      <c r="AT33" s="33"/>
      <c r="AU33" s="33"/>
      <c r="AV33" s="33"/>
      <c r="AW33" s="33"/>
      <c r="AX33" s="33"/>
      <c r="AY33" s="33"/>
      <c r="AZ33" s="33"/>
      <c r="BA33" s="33"/>
      <c r="BB33" s="33"/>
      <c r="BC33" s="33"/>
      <c r="BD33" s="33"/>
      <c r="BE33" s="33"/>
    </row>
    <row r="34" spans="1:57" ht="27" customHeight="1" x14ac:dyDescent="0.2">
      <c r="A34" s="53">
        <f>'OSNOVNA PLAČA'!A28</f>
        <v>19</v>
      </c>
      <c r="B34" s="362" t="str">
        <f t="shared" ca="1" si="4"/>
        <v>A19</v>
      </c>
      <c r="C34" s="362"/>
      <c r="D34" s="54" t="str">
        <f>+IF(LEN('OSNOVNA PLAČA'!C28)&gt;0,'OSNOVNA PLAČA'!C28,"")</f>
        <v/>
      </c>
      <c r="E34" s="55" t="str">
        <f>+IF(LEN('OSNOVNA PLAČA'!D28)&gt;0,'OSNOVNA PLAČA'!D28,"")</f>
        <v/>
      </c>
      <c r="F34" s="161">
        <f ca="1">IF(LEN(B34)&gt;0,'OBRAČUNANA OSNOVNA PLAČA'!F28,"")</f>
        <v>0</v>
      </c>
      <c r="G34" s="57"/>
      <c r="H34" s="57"/>
      <c r="I34" s="57"/>
      <c r="J34" s="57"/>
      <c r="K34" s="57"/>
      <c r="L34" s="175">
        <f t="shared" si="5"/>
        <v>0</v>
      </c>
      <c r="M34" s="176">
        <f t="shared" ca="1" si="18"/>
        <v>0</v>
      </c>
      <c r="N34" s="176">
        <f t="shared" ca="1" si="19"/>
        <v>0</v>
      </c>
      <c r="O34" s="177">
        <f t="shared" ca="1" si="6"/>
        <v>0</v>
      </c>
      <c r="P34" s="178">
        <f t="shared" ca="1" si="20"/>
        <v>0</v>
      </c>
      <c r="Q34" s="179">
        <f t="shared" ca="1" si="7"/>
        <v>0</v>
      </c>
      <c r="R34" s="179">
        <f ca="1">IF(LEN(B34)&gt;0,'1'!R34-'1'!Q34,"")</f>
        <v>0</v>
      </c>
      <c r="S34" s="180"/>
      <c r="T34" s="33"/>
      <c r="U34" s="33"/>
      <c r="V34" s="33"/>
      <c r="W34" s="33"/>
      <c r="X34" s="33"/>
      <c r="Y34" s="33"/>
      <c r="Z34" s="33"/>
      <c r="AA34" s="33"/>
      <c r="AB34" s="273">
        <f>ROW()</f>
        <v>34</v>
      </c>
      <c r="AC34" s="257">
        <f t="shared" ca="1" si="8"/>
        <v>0</v>
      </c>
      <c r="AD34" s="257">
        <f t="shared" ca="1" si="9"/>
        <v>0</v>
      </c>
      <c r="AE34" s="258" t="str">
        <f t="shared" ca="1" si="10"/>
        <v>-</v>
      </c>
      <c r="AF34" s="257" t="str">
        <f t="shared" ca="1" si="11"/>
        <v>-</v>
      </c>
      <c r="AG34" s="258" t="str">
        <f t="shared" ca="1" si="12"/>
        <v>-</v>
      </c>
      <c r="AH34" s="257" t="str">
        <f t="shared" ca="1" si="13"/>
        <v>-</v>
      </c>
      <c r="AI34" s="257">
        <f t="shared" ca="1" si="14"/>
        <v>0</v>
      </c>
      <c r="AJ34" s="259">
        <f t="shared" ca="1" si="15"/>
        <v>0</v>
      </c>
      <c r="AK34" s="257">
        <f t="shared" ca="1" si="16"/>
        <v>0</v>
      </c>
      <c r="AL34" s="257">
        <f t="shared" ca="1" si="17"/>
        <v>0</v>
      </c>
      <c r="AM34" s="33"/>
      <c r="AN34" s="33"/>
      <c r="AO34" s="33"/>
      <c r="AP34" s="33"/>
      <c r="AQ34" s="33"/>
      <c r="AR34" s="33"/>
      <c r="AS34" s="33"/>
      <c r="AT34" s="33"/>
      <c r="AU34" s="33"/>
      <c r="AV34" s="33"/>
      <c r="AW34" s="33"/>
      <c r="AX34" s="33"/>
      <c r="AY34" s="33"/>
      <c r="AZ34" s="33"/>
      <c r="BA34" s="33"/>
      <c r="BB34" s="33"/>
      <c r="BC34" s="33"/>
      <c r="BD34" s="33"/>
      <c r="BE34" s="33"/>
    </row>
    <row r="35" spans="1:57" ht="27" customHeight="1" x14ac:dyDescent="0.2">
      <c r="A35" s="53">
        <f>'OSNOVNA PLAČA'!A29</f>
        <v>20</v>
      </c>
      <c r="B35" s="362" t="str">
        <f t="shared" ca="1" si="4"/>
        <v>A20</v>
      </c>
      <c r="C35" s="362"/>
      <c r="D35" s="54" t="str">
        <f>+IF(LEN('OSNOVNA PLAČA'!C29)&gt;0,'OSNOVNA PLAČA'!C29,"")</f>
        <v/>
      </c>
      <c r="E35" s="55" t="str">
        <f>+IF(LEN('OSNOVNA PLAČA'!D29)&gt;0,'OSNOVNA PLAČA'!D29,"")</f>
        <v/>
      </c>
      <c r="F35" s="161">
        <f ca="1">IF(LEN(B35)&gt;0,'OBRAČUNANA OSNOVNA PLAČA'!F29,"")</f>
        <v>0</v>
      </c>
      <c r="G35" s="57"/>
      <c r="H35" s="57"/>
      <c r="I35" s="57"/>
      <c r="J35" s="57"/>
      <c r="K35" s="57"/>
      <c r="L35" s="175">
        <f t="shared" si="5"/>
        <v>0</v>
      </c>
      <c r="M35" s="176">
        <f t="shared" ca="1" si="18"/>
        <v>0</v>
      </c>
      <c r="N35" s="176">
        <f t="shared" ca="1" si="19"/>
        <v>0</v>
      </c>
      <c r="O35" s="177">
        <f t="shared" ca="1" si="6"/>
        <v>0</v>
      </c>
      <c r="P35" s="178">
        <f t="shared" ca="1" si="20"/>
        <v>0</v>
      </c>
      <c r="Q35" s="179">
        <f t="shared" ca="1" si="7"/>
        <v>0</v>
      </c>
      <c r="R35" s="179">
        <f ca="1">IF(LEN(B35)&gt;0,'1'!R35-'1'!Q35,"")</f>
        <v>0</v>
      </c>
      <c r="S35" s="180"/>
      <c r="T35" s="33"/>
      <c r="U35" s="33"/>
      <c r="V35" s="33"/>
      <c r="W35" s="33"/>
      <c r="X35" s="33"/>
      <c r="Y35" s="33"/>
      <c r="Z35" s="33"/>
      <c r="AA35" s="33"/>
      <c r="AB35" s="273">
        <f>ROW()</f>
        <v>35</v>
      </c>
      <c r="AC35" s="257">
        <f t="shared" ca="1" si="8"/>
        <v>0</v>
      </c>
      <c r="AD35" s="257">
        <f t="shared" ca="1" si="9"/>
        <v>0</v>
      </c>
      <c r="AE35" s="258" t="str">
        <f t="shared" ca="1" si="10"/>
        <v>-</v>
      </c>
      <c r="AF35" s="257" t="str">
        <f t="shared" ca="1" si="11"/>
        <v>-</v>
      </c>
      <c r="AG35" s="258" t="str">
        <f t="shared" ca="1" si="12"/>
        <v>-</v>
      </c>
      <c r="AH35" s="257" t="str">
        <f t="shared" ca="1" si="13"/>
        <v>-</v>
      </c>
      <c r="AI35" s="257">
        <f t="shared" ca="1" si="14"/>
        <v>0</v>
      </c>
      <c r="AJ35" s="259">
        <f t="shared" ca="1" si="15"/>
        <v>0</v>
      </c>
      <c r="AK35" s="257">
        <f t="shared" ca="1" si="16"/>
        <v>0</v>
      </c>
      <c r="AL35" s="257">
        <f t="shared" ca="1" si="17"/>
        <v>0</v>
      </c>
      <c r="AM35" s="33"/>
      <c r="AN35" s="33"/>
      <c r="AO35" s="33"/>
      <c r="AP35" s="33"/>
      <c r="AQ35" s="33"/>
      <c r="AR35" s="33"/>
      <c r="AS35" s="33"/>
      <c r="AT35" s="33"/>
      <c r="AU35" s="33"/>
      <c r="AV35" s="33"/>
      <c r="AW35" s="33"/>
      <c r="AX35" s="33"/>
      <c r="AY35" s="33"/>
      <c r="AZ35" s="33"/>
      <c r="BA35" s="33"/>
      <c r="BB35" s="33"/>
      <c r="BC35" s="33"/>
      <c r="BD35" s="33"/>
      <c r="BE35" s="33"/>
    </row>
    <row r="36" spans="1:57" ht="27" customHeight="1" x14ac:dyDescent="0.2">
      <c r="A36" s="53">
        <f>'OSNOVNA PLAČA'!A30</f>
        <v>21</v>
      </c>
      <c r="B36" s="362" t="str">
        <f t="shared" ca="1" si="4"/>
        <v>A21</v>
      </c>
      <c r="C36" s="362"/>
      <c r="D36" s="54" t="str">
        <f>+IF(LEN('OSNOVNA PLAČA'!C30)&gt;0,'OSNOVNA PLAČA'!C30,"")</f>
        <v/>
      </c>
      <c r="E36" s="55" t="str">
        <f>+IF(LEN('OSNOVNA PLAČA'!D30)&gt;0,'OSNOVNA PLAČA'!D30,"")</f>
        <v/>
      </c>
      <c r="F36" s="161">
        <f ca="1">IF(LEN(B36)&gt;0,'OBRAČUNANA OSNOVNA PLAČA'!F30,"")</f>
        <v>0</v>
      </c>
      <c r="G36" s="57"/>
      <c r="H36" s="57"/>
      <c r="I36" s="57"/>
      <c r="J36" s="57"/>
      <c r="K36" s="57"/>
      <c r="L36" s="175">
        <f t="shared" si="5"/>
        <v>0</v>
      </c>
      <c r="M36" s="176">
        <f t="shared" ca="1" si="18"/>
        <v>0</v>
      </c>
      <c r="N36" s="176">
        <f t="shared" ca="1" si="19"/>
        <v>0</v>
      </c>
      <c r="O36" s="177">
        <f t="shared" ca="1" si="6"/>
        <v>0</v>
      </c>
      <c r="P36" s="178">
        <f t="shared" ca="1" si="20"/>
        <v>0</v>
      </c>
      <c r="Q36" s="179">
        <f t="shared" ca="1" si="7"/>
        <v>0</v>
      </c>
      <c r="R36" s="179">
        <f ca="1">IF(LEN(B36)&gt;0,'1'!R36-'1'!Q36,"")</f>
        <v>0</v>
      </c>
      <c r="S36" s="180"/>
      <c r="T36" s="33"/>
      <c r="U36" s="33"/>
      <c r="V36" s="33"/>
      <c r="W36" s="33"/>
      <c r="X36" s="33"/>
      <c r="Y36" s="33"/>
      <c r="Z36" s="33"/>
      <c r="AA36" s="33"/>
      <c r="AB36" s="273">
        <f>ROW()</f>
        <v>36</v>
      </c>
      <c r="AC36" s="257">
        <f t="shared" ca="1" si="8"/>
        <v>0</v>
      </c>
      <c r="AD36" s="257">
        <f t="shared" ca="1" si="9"/>
        <v>0</v>
      </c>
      <c r="AE36" s="258" t="str">
        <f t="shared" ca="1" si="10"/>
        <v>-</v>
      </c>
      <c r="AF36" s="257" t="str">
        <f t="shared" ca="1" si="11"/>
        <v>-</v>
      </c>
      <c r="AG36" s="258" t="str">
        <f t="shared" ca="1" si="12"/>
        <v>-</v>
      </c>
      <c r="AH36" s="257" t="str">
        <f t="shared" ca="1" si="13"/>
        <v>-</v>
      </c>
      <c r="AI36" s="257">
        <f t="shared" ca="1" si="14"/>
        <v>0</v>
      </c>
      <c r="AJ36" s="259">
        <f t="shared" ca="1" si="15"/>
        <v>0</v>
      </c>
      <c r="AK36" s="257">
        <f t="shared" ca="1" si="16"/>
        <v>0</v>
      </c>
      <c r="AL36" s="257">
        <f t="shared" ca="1" si="17"/>
        <v>0</v>
      </c>
      <c r="AM36" s="33"/>
      <c r="AN36" s="33"/>
      <c r="AO36" s="33"/>
      <c r="AP36" s="33"/>
      <c r="AQ36" s="33"/>
      <c r="AR36" s="33"/>
      <c r="AS36" s="33"/>
      <c r="AT36" s="33"/>
      <c r="AU36" s="33"/>
      <c r="AV36" s="33"/>
      <c r="AW36" s="33"/>
      <c r="AX36" s="33"/>
      <c r="AY36" s="33"/>
      <c r="AZ36" s="33"/>
      <c r="BA36" s="33"/>
      <c r="BB36" s="33"/>
      <c r="BC36" s="33"/>
      <c r="BD36" s="33"/>
      <c r="BE36" s="33"/>
    </row>
    <row r="37" spans="1:57" ht="27" customHeight="1" x14ac:dyDescent="0.2">
      <c r="A37" s="53">
        <f>'OSNOVNA PLAČA'!A31</f>
        <v>22</v>
      </c>
      <c r="B37" s="362" t="str">
        <f t="shared" ca="1" si="4"/>
        <v>A22</v>
      </c>
      <c r="C37" s="362"/>
      <c r="D37" s="54" t="str">
        <f>+IF(LEN('OSNOVNA PLAČA'!C31)&gt;0,'OSNOVNA PLAČA'!C31,"")</f>
        <v/>
      </c>
      <c r="E37" s="55" t="str">
        <f>+IF(LEN('OSNOVNA PLAČA'!D31)&gt;0,'OSNOVNA PLAČA'!D31,"")</f>
        <v/>
      </c>
      <c r="F37" s="161">
        <f ca="1">IF(LEN(B37)&gt;0,'OBRAČUNANA OSNOVNA PLAČA'!F31,"")</f>
        <v>0</v>
      </c>
      <c r="G37" s="57"/>
      <c r="H37" s="57"/>
      <c r="I37" s="57"/>
      <c r="J37" s="57"/>
      <c r="K37" s="57"/>
      <c r="L37" s="175">
        <f t="shared" si="5"/>
        <v>0</v>
      </c>
      <c r="M37" s="176">
        <f t="shared" ca="1" si="18"/>
        <v>0</v>
      </c>
      <c r="N37" s="176">
        <f t="shared" ca="1" si="19"/>
        <v>0</v>
      </c>
      <c r="O37" s="177">
        <f t="shared" ca="1" si="6"/>
        <v>0</v>
      </c>
      <c r="P37" s="178">
        <f t="shared" ca="1" si="20"/>
        <v>0</v>
      </c>
      <c r="Q37" s="179">
        <f t="shared" ca="1" si="7"/>
        <v>0</v>
      </c>
      <c r="R37" s="179">
        <f ca="1">IF(LEN(B37)&gt;0,'1'!R37-'1'!Q37,"")</f>
        <v>0</v>
      </c>
      <c r="S37" s="180"/>
      <c r="T37" s="33"/>
      <c r="U37" s="33"/>
      <c r="V37" s="33"/>
      <c r="W37" s="33"/>
      <c r="X37" s="33"/>
      <c r="Y37" s="33"/>
      <c r="Z37" s="33"/>
      <c r="AA37" s="33"/>
      <c r="AB37" s="273">
        <f>ROW()</f>
        <v>37</v>
      </c>
      <c r="AC37" s="257">
        <f t="shared" ca="1" si="8"/>
        <v>0</v>
      </c>
      <c r="AD37" s="257">
        <f t="shared" ca="1" si="9"/>
        <v>0</v>
      </c>
      <c r="AE37" s="258" t="str">
        <f t="shared" ca="1" si="10"/>
        <v>-</v>
      </c>
      <c r="AF37" s="257" t="str">
        <f t="shared" ca="1" si="11"/>
        <v>-</v>
      </c>
      <c r="AG37" s="258" t="str">
        <f t="shared" ca="1" si="12"/>
        <v>-</v>
      </c>
      <c r="AH37" s="257" t="str">
        <f t="shared" ca="1" si="13"/>
        <v>-</v>
      </c>
      <c r="AI37" s="257">
        <f t="shared" ca="1" si="14"/>
        <v>0</v>
      </c>
      <c r="AJ37" s="259">
        <f t="shared" ca="1" si="15"/>
        <v>0</v>
      </c>
      <c r="AK37" s="257">
        <f t="shared" ca="1" si="16"/>
        <v>0</v>
      </c>
      <c r="AL37" s="257">
        <f t="shared" ca="1" si="17"/>
        <v>0</v>
      </c>
      <c r="AM37" s="33"/>
      <c r="AN37" s="33"/>
      <c r="AO37" s="33"/>
      <c r="AP37" s="33"/>
      <c r="AQ37" s="33"/>
      <c r="AR37" s="33"/>
      <c r="AS37" s="33"/>
      <c r="AT37" s="33"/>
      <c r="AU37" s="33"/>
      <c r="AV37" s="33"/>
      <c r="AW37" s="33"/>
      <c r="AX37" s="33"/>
      <c r="AY37" s="33"/>
      <c r="AZ37" s="33"/>
      <c r="BA37" s="33"/>
      <c r="BB37" s="33"/>
      <c r="BC37" s="33"/>
      <c r="BD37" s="33"/>
      <c r="BE37" s="33"/>
    </row>
    <row r="38" spans="1:57" ht="27" customHeight="1" x14ac:dyDescent="0.2">
      <c r="A38" s="53">
        <f>'OSNOVNA PLAČA'!A32</f>
        <v>23</v>
      </c>
      <c r="B38" s="362" t="str">
        <f t="shared" ca="1" si="4"/>
        <v>A23</v>
      </c>
      <c r="C38" s="362"/>
      <c r="D38" s="54" t="str">
        <f>+IF(LEN('OSNOVNA PLAČA'!C32)&gt;0,'OSNOVNA PLAČA'!C32,"")</f>
        <v/>
      </c>
      <c r="E38" s="55" t="str">
        <f>+IF(LEN('OSNOVNA PLAČA'!D32)&gt;0,'OSNOVNA PLAČA'!D32,"")</f>
        <v/>
      </c>
      <c r="F38" s="161">
        <f ca="1">IF(LEN(B38)&gt;0,'OBRAČUNANA OSNOVNA PLAČA'!F32,"")</f>
        <v>0</v>
      </c>
      <c r="G38" s="57"/>
      <c r="H38" s="57"/>
      <c r="I38" s="57"/>
      <c r="J38" s="57"/>
      <c r="K38" s="57"/>
      <c r="L38" s="175">
        <f t="shared" si="5"/>
        <v>0</v>
      </c>
      <c r="M38" s="176">
        <f t="shared" ca="1" si="18"/>
        <v>0</v>
      </c>
      <c r="N38" s="176">
        <f t="shared" ca="1" si="19"/>
        <v>0</v>
      </c>
      <c r="O38" s="177">
        <f t="shared" ca="1" si="6"/>
        <v>0</v>
      </c>
      <c r="P38" s="178">
        <f t="shared" ca="1" si="20"/>
        <v>0</v>
      </c>
      <c r="Q38" s="179">
        <f t="shared" ca="1" si="7"/>
        <v>0</v>
      </c>
      <c r="R38" s="179">
        <f ca="1">IF(LEN(B38)&gt;0,'1'!R38-'1'!Q38,"")</f>
        <v>0</v>
      </c>
      <c r="S38" s="180"/>
      <c r="T38" s="33"/>
      <c r="U38" s="33"/>
      <c r="V38" s="33"/>
      <c r="W38" s="33"/>
      <c r="X38" s="33"/>
      <c r="Y38" s="33"/>
      <c r="Z38" s="33"/>
      <c r="AA38" s="33"/>
      <c r="AB38" s="273">
        <f>ROW()</f>
        <v>38</v>
      </c>
      <c r="AC38" s="257">
        <f t="shared" ca="1" si="8"/>
        <v>0</v>
      </c>
      <c r="AD38" s="257">
        <f t="shared" ca="1" si="9"/>
        <v>0</v>
      </c>
      <c r="AE38" s="258" t="str">
        <f t="shared" ca="1" si="10"/>
        <v>-</v>
      </c>
      <c r="AF38" s="257" t="str">
        <f t="shared" ca="1" si="11"/>
        <v>-</v>
      </c>
      <c r="AG38" s="258" t="str">
        <f t="shared" ca="1" si="12"/>
        <v>-</v>
      </c>
      <c r="AH38" s="257" t="str">
        <f t="shared" ca="1" si="13"/>
        <v>-</v>
      </c>
      <c r="AI38" s="257">
        <f t="shared" ca="1" si="14"/>
        <v>0</v>
      </c>
      <c r="AJ38" s="259">
        <f t="shared" ca="1" si="15"/>
        <v>0</v>
      </c>
      <c r="AK38" s="257">
        <f t="shared" ca="1" si="16"/>
        <v>0</v>
      </c>
      <c r="AL38" s="257">
        <f t="shared" ca="1" si="17"/>
        <v>0</v>
      </c>
      <c r="AM38" s="33"/>
      <c r="AN38" s="33"/>
      <c r="AO38" s="33"/>
      <c r="AP38" s="33"/>
      <c r="AQ38" s="33"/>
      <c r="AR38" s="33"/>
      <c r="AS38" s="33"/>
      <c r="AT38" s="33"/>
      <c r="AU38" s="33"/>
      <c r="AV38" s="33"/>
      <c r="AW38" s="33"/>
      <c r="AX38" s="33"/>
      <c r="AY38" s="33"/>
      <c r="AZ38" s="33"/>
      <c r="BA38" s="33"/>
      <c r="BB38" s="33"/>
      <c r="BC38" s="33"/>
      <c r="BD38" s="33"/>
      <c r="BE38" s="33"/>
    </row>
    <row r="39" spans="1:57" ht="27" customHeight="1" x14ac:dyDescent="0.2">
      <c r="A39" s="53">
        <f>'OSNOVNA PLAČA'!A33</f>
        <v>24</v>
      </c>
      <c r="B39" s="362" t="str">
        <f t="shared" ca="1" si="4"/>
        <v>A24</v>
      </c>
      <c r="C39" s="362"/>
      <c r="D39" s="54" t="str">
        <f>+IF(LEN('OSNOVNA PLAČA'!C33)&gt;0,'OSNOVNA PLAČA'!C33,"")</f>
        <v/>
      </c>
      <c r="E39" s="55" t="str">
        <f>+IF(LEN('OSNOVNA PLAČA'!D33)&gt;0,'OSNOVNA PLAČA'!D33,"")</f>
        <v/>
      </c>
      <c r="F39" s="161">
        <f ca="1">IF(LEN(B39)&gt;0,'OBRAČUNANA OSNOVNA PLAČA'!F33,"")</f>
        <v>0</v>
      </c>
      <c r="G39" s="57"/>
      <c r="H39" s="57"/>
      <c r="I39" s="57"/>
      <c r="J39" s="57"/>
      <c r="K39" s="57"/>
      <c r="L39" s="175">
        <f t="shared" si="5"/>
        <v>0</v>
      </c>
      <c r="M39" s="176">
        <f t="shared" ca="1" si="18"/>
        <v>0</v>
      </c>
      <c r="N39" s="176">
        <f t="shared" ca="1" si="19"/>
        <v>0</v>
      </c>
      <c r="O39" s="177">
        <f t="shared" ca="1" si="6"/>
        <v>0</v>
      </c>
      <c r="P39" s="178">
        <f t="shared" ca="1" si="20"/>
        <v>0</v>
      </c>
      <c r="Q39" s="179">
        <f t="shared" ca="1" si="7"/>
        <v>0</v>
      </c>
      <c r="R39" s="179">
        <f ca="1">IF(LEN(B39)&gt;0,'1'!R39-'1'!Q39,"")</f>
        <v>0</v>
      </c>
      <c r="S39" s="180"/>
      <c r="T39" s="33"/>
      <c r="U39" s="33"/>
      <c r="V39" s="33"/>
      <c r="W39" s="33"/>
      <c r="X39" s="33"/>
      <c r="Y39" s="33"/>
      <c r="Z39" s="33"/>
      <c r="AA39" s="33"/>
      <c r="AB39" s="273">
        <f>ROW()</f>
        <v>39</v>
      </c>
      <c r="AC39" s="257">
        <f t="shared" ca="1" si="8"/>
        <v>0</v>
      </c>
      <c r="AD39" s="257">
        <f t="shared" ca="1" si="9"/>
        <v>0</v>
      </c>
      <c r="AE39" s="258" t="str">
        <f t="shared" ca="1" si="10"/>
        <v>-</v>
      </c>
      <c r="AF39" s="257" t="str">
        <f t="shared" ca="1" si="11"/>
        <v>-</v>
      </c>
      <c r="AG39" s="258" t="str">
        <f t="shared" ca="1" si="12"/>
        <v>-</v>
      </c>
      <c r="AH39" s="257" t="str">
        <f t="shared" ca="1" si="13"/>
        <v>-</v>
      </c>
      <c r="AI39" s="257">
        <f t="shared" ca="1" si="14"/>
        <v>0</v>
      </c>
      <c r="AJ39" s="259">
        <f t="shared" ca="1" si="15"/>
        <v>0</v>
      </c>
      <c r="AK39" s="257">
        <f t="shared" ca="1" si="16"/>
        <v>0</v>
      </c>
      <c r="AL39" s="257">
        <f t="shared" ca="1" si="17"/>
        <v>0</v>
      </c>
      <c r="AM39" s="33"/>
      <c r="AN39" s="33"/>
      <c r="AO39" s="33"/>
      <c r="AP39" s="33"/>
      <c r="AQ39" s="33"/>
      <c r="AR39" s="33"/>
      <c r="AS39" s="33"/>
      <c r="AT39" s="33"/>
      <c r="AU39" s="33"/>
      <c r="AV39" s="33"/>
      <c r="AW39" s="33"/>
      <c r="AX39" s="33"/>
      <c r="AY39" s="33"/>
      <c r="AZ39" s="33"/>
      <c r="BA39" s="33"/>
      <c r="BB39" s="33"/>
      <c r="BC39" s="33"/>
      <c r="BD39" s="33"/>
      <c r="BE39" s="33"/>
    </row>
    <row r="40" spans="1:57" ht="27" customHeight="1" x14ac:dyDescent="0.2">
      <c r="A40" s="53">
        <f>'OSNOVNA PLAČA'!A34</f>
        <v>25</v>
      </c>
      <c r="B40" s="362" t="str">
        <f t="shared" ca="1" si="4"/>
        <v>A25</v>
      </c>
      <c r="C40" s="362"/>
      <c r="D40" s="54" t="str">
        <f>+IF(LEN('OSNOVNA PLAČA'!C34)&gt;0,'OSNOVNA PLAČA'!C34,"")</f>
        <v/>
      </c>
      <c r="E40" s="55" t="str">
        <f>+IF(LEN('OSNOVNA PLAČA'!D34)&gt;0,'OSNOVNA PLAČA'!D34,"")</f>
        <v/>
      </c>
      <c r="F40" s="161">
        <f ca="1">IF(LEN(B40)&gt;0,'OBRAČUNANA OSNOVNA PLAČA'!F34,"")</f>
        <v>0</v>
      </c>
      <c r="G40" s="57"/>
      <c r="H40" s="57"/>
      <c r="I40" s="57"/>
      <c r="J40" s="57"/>
      <c r="K40" s="57"/>
      <c r="L40" s="175">
        <f t="shared" si="5"/>
        <v>0</v>
      </c>
      <c r="M40" s="176">
        <f t="shared" ca="1" si="18"/>
        <v>0</v>
      </c>
      <c r="N40" s="176">
        <f t="shared" ca="1" si="19"/>
        <v>0</v>
      </c>
      <c r="O40" s="177">
        <f t="shared" ca="1" si="6"/>
        <v>0</v>
      </c>
      <c r="P40" s="178">
        <f t="shared" ca="1" si="20"/>
        <v>0</v>
      </c>
      <c r="Q40" s="179">
        <f t="shared" ca="1" si="7"/>
        <v>0</v>
      </c>
      <c r="R40" s="179">
        <f ca="1">IF(LEN(B40)&gt;0,'1'!R40-'1'!Q40,"")</f>
        <v>0</v>
      </c>
      <c r="S40" s="180"/>
      <c r="T40" s="33"/>
      <c r="U40" s="33"/>
      <c r="V40" s="33"/>
      <c r="W40" s="33"/>
      <c r="X40" s="33"/>
      <c r="Y40" s="33"/>
      <c r="Z40" s="33"/>
      <c r="AA40" s="33"/>
      <c r="AB40" s="273">
        <f>ROW()</f>
        <v>40</v>
      </c>
      <c r="AC40" s="257">
        <f t="shared" ca="1" si="8"/>
        <v>0</v>
      </c>
      <c r="AD40" s="257">
        <f t="shared" ca="1" si="9"/>
        <v>0</v>
      </c>
      <c r="AE40" s="258" t="str">
        <f t="shared" ca="1" si="10"/>
        <v>-</v>
      </c>
      <c r="AF40" s="257" t="str">
        <f t="shared" ca="1" si="11"/>
        <v>-</v>
      </c>
      <c r="AG40" s="258" t="str">
        <f t="shared" ca="1" si="12"/>
        <v>-</v>
      </c>
      <c r="AH40" s="257" t="str">
        <f t="shared" ca="1" si="13"/>
        <v>-</v>
      </c>
      <c r="AI40" s="257">
        <f t="shared" ca="1" si="14"/>
        <v>0</v>
      </c>
      <c r="AJ40" s="259">
        <f t="shared" ca="1" si="15"/>
        <v>0</v>
      </c>
      <c r="AK40" s="257">
        <f t="shared" ca="1" si="16"/>
        <v>0</v>
      </c>
      <c r="AL40" s="257">
        <f t="shared" ca="1" si="17"/>
        <v>0</v>
      </c>
      <c r="AM40" s="33"/>
      <c r="AN40" s="33"/>
      <c r="AO40" s="33"/>
      <c r="AP40" s="33"/>
      <c r="AQ40" s="33"/>
      <c r="AR40" s="33"/>
      <c r="AS40" s="33"/>
      <c r="AT40" s="33"/>
      <c r="AU40" s="33"/>
      <c r="AV40" s="33"/>
      <c r="AW40" s="33"/>
      <c r="AX40" s="33"/>
      <c r="AY40" s="33"/>
      <c r="AZ40" s="33"/>
      <c r="BA40" s="33"/>
      <c r="BB40" s="33"/>
      <c r="BC40" s="33"/>
      <c r="BD40" s="33"/>
      <c r="BE40" s="33"/>
    </row>
    <row r="41" spans="1:57" ht="27" customHeight="1" x14ac:dyDescent="0.2">
      <c r="A41" s="53">
        <f>'OSNOVNA PLAČA'!A35</f>
        <v>26</v>
      </c>
      <c r="B41" s="362" t="str">
        <f t="shared" ca="1" si="4"/>
        <v>A26</v>
      </c>
      <c r="C41" s="362"/>
      <c r="D41" s="54" t="str">
        <f>+IF(LEN('OSNOVNA PLAČA'!C35)&gt;0,'OSNOVNA PLAČA'!C35,"")</f>
        <v/>
      </c>
      <c r="E41" s="55" t="str">
        <f>+IF(LEN('OSNOVNA PLAČA'!D35)&gt;0,'OSNOVNA PLAČA'!D35,"")</f>
        <v/>
      </c>
      <c r="F41" s="161">
        <f ca="1">IF(LEN(B41)&gt;0,'OBRAČUNANA OSNOVNA PLAČA'!F35,"")</f>
        <v>0</v>
      </c>
      <c r="G41" s="57"/>
      <c r="H41" s="57"/>
      <c r="I41" s="57"/>
      <c r="J41" s="57"/>
      <c r="K41" s="57"/>
      <c r="L41" s="175">
        <f t="shared" si="5"/>
        <v>0</v>
      </c>
      <c r="M41" s="176">
        <f t="shared" ca="1" si="18"/>
        <v>0</v>
      </c>
      <c r="N41" s="176">
        <f t="shared" ca="1" si="19"/>
        <v>0</v>
      </c>
      <c r="O41" s="177">
        <f t="shared" ca="1" si="6"/>
        <v>0</v>
      </c>
      <c r="P41" s="178">
        <f t="shared" ca="1" si="20"/>
        <v>0</v>
      </c>
      <c r="Q41" s="179">
        <f t="shared" ca="1" si="7"/>
        <v>0</v>
      </c>
      <c r="R41" s="179">
        <f ca="1">IF(LEN(B41)&gt;0,'1'!R41-'1'!Q41,"")</f>
        <v>0</v>
      </c>
      <c r="S41" s="180"/>
      <c r="T41" s="33"/>
      <c r="U41" s="33"/>
      <c r="V41" s="33"/>
      <c r="W41" s="33"/>
      <c r="X41" s="33"/>
      <c r="Y41" s="33"/>
      <c r="Z41" s="33"/>
      <c r="AA41" s="33"/>
      <c r="AB41" s="273">
        <f>ROW()</f>
        <v>41</v>
      </c>
      <c r="AC41" s="257">
        <f t="shared" ca="1" si="8"/>
        <v>0</v>
      </c>
      <c r="AD41" s="257">
        <f t="shared" ca="1" si="9"/>
        <v>0</v>
      </c>
      <c r="AE41" s="258" t="str">
        <f t="shared" ca="1" si="10"/>
        <v>-</v>
      </c>
      <c r="AF41" s="257" t="str">
        <f t="shared" ca="1" si="11"/>
        <v>-</v>
      </c>
      <c r="AG41" s="258" t="str">
        <f t="shared" ca="1" si="12"/>
        <v>-</v>
      </c>
      <c r="AH41" s="257" t="str">
        <f t="shared" ca="1" si="13"/>
        <v>-</v>
      </c>
      <c r="AI41" s="257">
        <f t="shared" ca="1" si="14"/>
        <v>0</v>
      </c>
      <c r="AJ41" s="259">
        <f t="shared" ca="1" si="15"/>
        <v>0</v>
      </c>
      <c r="AK41" s="257">
        <f t="shared" ca="1" si="16"/>
        <v>0</v>
      </c>
      <c r="AL41" s="257">
        <f t="shared" ca="1" si="17"/>
        <v>0</v>
      </c>
      <c r="AM41" s="33"/>
      <c r="AN41" s="33"/>
      <c r="AO41" s="33"/>
      <c r="AP41" s="33"/>
      <c r="AQ41" s="33"/>
      <c r="AR41" s="33"/>
      <c r="AS41" s="33"/>
      <c r="AT41" s="33"/>
      <c r="AU41" s="33"/>
      <c r="AV41" s="33"/>
      <c r="AW41" s="33"/>
      <c r="AX41" s="33"/>
      <c r="AY41" s="33"/>
      <c r="AZ41" s="33"/>
      <c r="BA41" s="33"/>
      <c r="BB41" s="33"/>
      <c r="BC41" s="33"/>
      <c r="BD41" s="33"/>
      <c r="BE41" s="33"/>
    </row>
    <row r="42" spans="1:57" ht="27" customHeight="1" x14ac:dyDescent="0.2">
      <c r="A42" s="53">
        <f>'OSNOVNA PLAČA'!A36</f>
        <v>27</v>
      </c>
      <c r="B42" s="362" t="str">
        <f t="shared" ca="1" si="4"/>
        <v>A27</v>
      </c>
      <c r="C42" s="362"/>
      <c r="D42" s="54" t="str">
        <f>+IF(LEN('OSNOVNA PLAČA'!C36)&gt;0,'OSNOVNA PLAČA'!C36,"")</f>
        <v/>
      </c>
      <c r="E42" s="55" t="str">
        <f>+IF(LEN('OSNOVNA PLAČA'!D36)&gt;0,'OSNOVNA PLAČA'!D36,"")</f>
        <v/>
      </c>
      <c r="F42" s="161">
        <f ca="1">IF(LEN(B42)&gt;0,'OBRAČUNANA OSNOVNA PLAČA'!F36,"")</f>
        <v>0</v>
      </c>
      <c r="G42" s="57"/>
      <c r="H42" s="57"/>
      <c r="I42" s="57"/>
      <c r="J42" s="57"/>
      <c r="K42" s="57"/>
      <c r="L42" s="175">
        <f t="shared" si="5"/>
        <v>0</v>
      </c>
      <c r="M42" s="176">
        <f t="shared" ca="1" si="18"/>
        <v>0</v>
      </c>
      <c r="N42" s="176">
        <f t="shared" ca="1" si="19"/>
        <v>0</v>
      </c>
      <c r="O42" s="177">
        <f t="shared" ca="1" si="6"/>
        <v>0</v>
      </c>
      <c r="P42" s="178">
        <f t="shared" ca="1" si="20"/>
        <v>0</v>
      </c>
      <c r="Q42" s="179">
        <f t="shared" ca="1" si="7"/>
        <v>0</v>
      </c>
      <c r="R42" s="179">
        <f ca="1">IF(LEN(B42)&gt;0,'1'!R42-'1'!Q42,"")</f>
        <v>0</v>
      </c>
      <c r="S42" s="180"/>
      <c r="T42" s="33"/>
      <c r="U42" s="33"/>
      <c r="V42" s="33"/>
      <c r="W42" s="33"/>
      <c r="X42" s="33"/>
      <c r="Y42" s="33"/>
      <c r="Z42" s="33"/>
      <c r="AA42" s="33"/>
      <c r="AB42" s="273">
        <f>ROW()</f>
        <v>42</v>
      </c>
      <c r="AC42" s="257">
        <f t="shared" ca="1" si="8"/>
        <v>0</v>
      </c>
      <c r="AD42" s="257">
        <f t="shared" ca="1" si="9"/>
        <v>0</v>
      </c>
      <c r="AE42" s="258" t="str">
        <f t="shared" ca="1" si="10"/>
        <v>-</v>
      </c>
      <c r="AF42" s="257" t="str">
        <f t="shared" ca="1" si="11"/>
        <v>-</v>
      </c>
      <c r="AG42" s="258" t="str">
        <f t="shared" ca="1" si="12"/>
        <v>-</v>
      </c>
      <c r="AH42" s="257" t="str">
        <f t="shared" ca="1" si="13"/>
        <v>-</v>
      </c>
      <c r="AI42" s="257">
        <f t="shared" ca="1" si="14"/>
        <v>0</v>
      </c>
      <c r="AJ42" s="259">
        <f t="shared" ca="1" si="15"/>
        <v>0</v>
      </c>
      <c r="AK42" s="257">
        <f t="shared" ca="1" si="16"/>
        <v>0</v>
      </c>
      <c r="AL42" s="257">
        <f t="shared" ca="1" si="17"/>
        <v>0</v>
      </c>
      <c r="AM42" s="33"/>
      <c r="AN42" s="33"/>
      <c r="AO42" s="33"/>
      <c r="AP42" s="33"/>
      <c r="AQ42" s="33"/>
      <c r="AR42" s="33"/>
      <c r="AS42" s="33"/>
      <c r="AT42" s="33"/>
      <c r="AU42" s="33"/>
      <c r="AV42" s="33"/>
      <c r="AW42" s="33"/>
      <c r="AX42" s="33"/>
      <c r="AY42" s="33"/>
      <c r="AZ42" s="33"/>
      <c r="BA42" s="33"/>
      <c r="BB42" s="33"/>
      <c r="BC42" s="33"/>
      <c r="BD42" s="33"/>
      <c r="BE42" s="33"/>
    </row>
    <row r="43" spans="1:57" ht="27" customHeight="1" x14ac:dyDescent="0.2">
      <c r="A43" s="53">
        <f>'OSNOVNA PLAČA'!A37</f>
        <v>28</v>
      </c>
      <c r="B43" s="362" t="str">
        <f t="shared" ca="1" si="4"/>
        <v>A28</v>
      </c>
      <c r="C43" s="362"/>
      <c r="D43" s="54" t="str">
        <f>+IF(LEN('OSNOVNA PLAČA'!C37)&gt;0,'OSNOVNA PLAČA'!C37,"")</f>
        <v/>
      </c>
      <c r="E43" s="55" t="str">
        <f>+IF(LEN('OSNOVNA PLAČA'!D37)&gt;0,'OSNOVNA PLAČA'!D37,"")</f>
        <v/>
      </c>
      <c r="F43" s="161">
        <f ca="1">IF(LEN(B43)&gt;0,'OBRAČUNANA OSNOVNA PLAČA'!F37,"")</f>
        <v>0</v>
      </c>
      <c r="G43" s="57"/>
      <c r="H43" s="57"/>
      <c r="I43" s="57"/>
      <c r="J43" s="57"/>
      <c r="K43" s="57"/>
      <c r="L43" s="175">
        <f t="shared" si="5"/>
        <v>0</v>
      </c>
      <c r="M43" s="176">
        <f t="shared" ca="1" si="18"/>
        <v>0</v>
      </c>
      <c r="N43" s="176">
        <f t="shared" ca="1" si="19"/>
        <v>0</v>
      </c>
      <c r="O43" s="177">
        <f t="shared" ca="1" si="6"/>
        <v>0</v>
      </c>
      <c r="P43" s="178">
        <f t="shared" ca="1" si="20"/>
        <v>0</v>
      </c>
      <c r="Q43" s="179">
        <f t="shared" ca="1" si="7"/>
        <v>0</v>
      </c>
      <c r="R43" s="179">
        <f ca="1">IF(LEN(B43)&gt;0,'1'!R43-'1'!Q43,"")</f>
        <v>0</v>
      </c>
      <c r="S43" s="180"/>
      <c r="T43" s="33"/>
      <c r="U43" s="33"/>
      <c r="V43" s="33"/>
      <c r="W43" s="33"/>
      <c r="X43" s="33"/>
      <c r="Y43" s="33"/>
      <c r="Z43" s="33"/>
      <c r="AA43" s="33"/>
      <c r="AB43" s="273">
        <f>ROW()</f>
        <v>43</v>
      </c>
      <c r="AC43" s="257">
        <f t="shared" ca="1" si="8"/>
        <v>0</v>
      </c>
      <c r="AD43" s="257">
        <f t="shared" ca="1" si="9"/>
        <v>0</v>
      </c>
      <c r="AE43" s="258" t="str">
        <f t="shared" ca="1" si="10"/>
        <v>-</v>
      </c>
      <c r="AF43" s="257" t="str">
        <f t="shared" ca="1" si="11"/>
        <v>-</v>
      </c>
      <c r="AG43" s="258" t="str">
        <f t="shared" ca="1" si="12"/>
        <v>-</v>
      </c>
      <c r="AH43" s="257" t="str">
        <f t="shared" ca="1" si="13"/>
        <v>-</v>
      </c>
      <c r="AI43" s="257">
        <f t="shared" ca="1" si="14"/>
        <v>0</v>
      </c>
      <c r="AJ43" s="259">
        <f t="shared" ca="1" si="15"/>
        <v>0</v>
      </c>
      <c r="AK43" s="257">
        <f t="shared" ca="1" si="16"/>
        <v>0</v>
      </c>
      <c r="AL43" s="257">
        <f t="shared" ca="1" si="17"/>
        <v>0</v>
      </c>
      <c r="AM43" s="33"/>
      <c r="AN43" s="33"/>
      <c r="AO43" s="33"/>
      <c r="AP43" s="33"/>
      <c r="AQ43" s="33"/>
      <c r="AR43" s="33"/>
      <c r="AS43" s="33"/>
      <c r="AT43" s="33"/>
      <c r="AU43" s="33"/>
      <c r="AV43" s="33"/>
      <c r="AW43" s="33"/>
      <c r="AX43" s="33"/>
      <c r="AY43" s="33"/>
      <c r="AZ43" s="33"/>
      <c r="BA43" s="33"/>
      <c r="BB43" s="33"/>
      <c r="BC43" s="33"/>
      <c r="BD43" s="33"/>
      <c r="BE43" s="33"/>
    </row>
    <row r="44" spans="1:57" ht="27" customHeight="1" x14ac:dyDescent="0.2">
      <c r="A44" s="53">
        <f>'OSNOVNA PLAČA'!A38</f>
        <v>29</v>
      </c>
      <c r="B44" s="362" t="str">
        <f t="shared" ca="1" si="4"/>
        <v>A29</v>
      </c>
      <c r="C44" s="362"/>
      <c r="D44" s="54" t="str">
        <f>+IF(LEN('OSNOVNA PLAČA'!C38)&gt;0,'OSNOVNA PLAČA'!C38,"")</f>
        <v/>
      </c>
      <c r="E44" s="55" t="str">
        <f>+IF(LEN('OSNOVNA PLAČA'!D38)&gt;0,'OSNOVNA PLAČA'!D38,"")</f>
        <v/>
      </c>
      <c r="F44" s="161">
        <f ca="1">IF(LEN(B44)&gt;0,'OBRAČUNANA OSNOVNA PLAČA'!F38,"")</f>
        <v>0</v>
      </c>
      <c r="G44" s="57"/>
      <c r="H44" s="57"/>
      <c r="I44" s="57"/>
      <c r="J44" s="57"/>
      <c r="K44" s="57"/>
      <c r="L44" s="175">
        <f t="shared" si="5"/>
        <v>0</v>
      </c>
      <c r="M44" s="176">
        <f t="shared" ca="1" si="18"/>
        <v>0</v>
      </c>
      <c r="N44" s="176">
        <f t="shared" ca="1" si="19"/>
        <v>0</v>
      </c>
      <c r="O44" s="177">
        <f t="shared" ca="1" si="6"/>
        <v>0</v>
      </c>
      <c r="P44" s="178">
        <f t="shared" ca="1" si="20"/>
        <v>0</v>
      </c>
      <c r="Q44" s="179">
        <f t="shared" ca="1" si="7"/>
        <v>0</v>
      </c>
      <c r="R44" s="179">
        <f ca="1">IF(LEN(B44)&gt;0,'1'!R44-'1'!Q44,"")</f>
        <v>0</v>
      </c>
      <c r="S44" s="180"/>
      <c r="T44" s="33"/>
      <c r="U44" s="33"/>
      <c r="V44" s="33"/>
      <c r="W44" s="33"/>
      <c r="X44" s="33"/>
      <c r="Y44" s="33"/>
      <c r="Z44" s="33"/>
      <c r="AA44" s="33"/>
      <c r="AB44" s="273">
        <f>ROW()</f>
        <v>44</v>
      </c>
      <c r="AC44" s="257">
        <f t="shared" ca="1" si="8"/>
        <v>0</v>
      </c>
      <c r="AD44" s="257">
        <f t="shared" ca="1" si="9"/>
        <v>0</v>
      </c>
      <c r="AE44" s="258" t="str">
        <f t="shared" ca="1" si="10"/>
        <v>-</v>
      </c>
      <c r="AF44" s="257" t="str">
        <f t="shared" ca="1" si="11"/>
        <v>-</v>
      </c>
      <c r="AG44" s="258" t="str">
        <f t="shared" ca="1" si="12"/>
        <v>-</v>
      </c>
      <c r="AH44" s="257" t="str">
        <f t="shared" ca="1" si="13"/>
        <v>-</v>
      </c>
      <c r="AI44" s="257">
        <f t="shared" ca="1" si="14"/>
        <v>0</v>
      </c>
      <c r="AJ44" s="259">
        <f t="shared" ca="1" si="15"/>
        <v>0</v>
      </c>
      <c r="AK44" s="257">
        <f t="shared" ca="1" si="16"/>
        <v>0</v>
      </c>
      <c r="AL44" s="257">
        <f t="shared" ca="1" si="17"/>
        <v>0</v>
      </c>
      <c r="AM44" s="33"/>
      <c r="AN44" s="33"/>
      <c r="AO44" s="33"/>
      <c r="AP44" s="33"/>
      <c r="AQ44" s="33"/>
      <c r="AR44" s="33"/>
      <c r="AS44" s="33"/>
      <c r="AT44" s="33"/>
      <c r="AU44" s="33"/>
      <c r="AV44" s="33"/>
      <c r="AW44" s="33"/>
      <c r="AX44" s="33"/>
      <c r="AY44" s="33"/>
      <c r="AZ44" s="33"/>
      <c r="BA44" s="33"/>
      <c r="BB44" s="33"/>
      <c r="BC44" s="33"/>
      <c r="BD44" s="33"/>
      <c r="BE44" s="33"/>
    </row>
    <row r="45" spans="1:57" ht="27" customHeight="1" x14ac:dyDescent="0.2">
      <c r="A45" s="53">
        <f>'OSNOVNA PLAČA'!A39</f>
        <v>30</v>
      </c>
      <c r="B45" s="362" t="str">
        <f t="shared" ca="1" si="4"/>
        <v>A30</v>
      </c>
      <c r="C45" s="362"/>
      <c r="D45" s="54" t="str">
        <f>+IF(LEN('OSNOVNA PLAČA'!C39)&gt;0,'OSNOVNA PLAČA'!C39,"")</f>
        <v/>
      </c>
      <c r="E45" s="55" t="str">
        <f>+IF(LEN('OSNOVNA PLAČA'!D39)&gt;0,'OSNOVNA PLAČA'!D39,"")</f>
        <v/>
      </c>
      <c r="F45" s="161">
        <f ca="1">IF(LEN(B45)&gt;0,'OBRAČUNANA OSNOVNA PLAČA'!F39,"")</f>
        <v>0</v>
      </c>
      <c r="G45" s="57"/>
      <c r="H45" s="57"/>
      <c r="I45" s="57"/>
      <c r="J45" s="57"/>
      <c r="K45" s="57"/>
      <c r="L45" s="175">
        <f t="shared" si="5"/>
        <v>0</v>
      </c>
      <c r="M45" s="176">
        <f t="shared" ca="1" si="18"/>
        <v>0</v>
      </c>
      <c r="N45" s="176">
        <f t="shared" ca="1" si="19"/>
        <v>0</v>
      </c>
      <c r="O45" s="177">
        <f t="shared" ca="1" si="6"/>
        <v>0</v>
      </c>
      <c r="P45" s="178">
        <f t="shared" ca="1" si="20"/>
        <v>0</v>
      </c>
      <c r="Q45" s="179">
        <f t="shared" ca="1" si="7"/>
        <v>0</v>
      </c>
      <c r="R45" s="179">
        <f ca="1">IF(LEN(B45)&gt;0,'1'!R45-'1'!Q45,"")</f>
        <v>0</v>
      </c>
      <c r="S45" s="180"/>
      <c r="T45" s="33"/>
      <c r="U45" s="33"/>
      <c r="V45" s="33"/>
      <c r="W45" s="33"/>
      <c r="X45" s="33"/>
      <c r="Y45" s="33"/>
      <c r="Z45" s="33"/>
      <c r="AA45" s="33"/>
      <c r="AB45" s="273">
        <f>ROW()</f>
        <v>45</v>
      </c>
      <c r="AC45" s="257">
        <f t="shared" ca="1" si="8"/>
        <v>0</v>
      </c>
      <c r="AD45" s="257">
        <f t="shared" ca="1" si="9"/>
        <v>0</v>
      </c>
      <c r="AE45" s="258" t="str">
        <f t="shared" ca="1" si="10"/>
        <v>-</v>
      </c>
      <c r="AF45" s="257" t="str">
        <f t="shared" ca="1" si="11"/>
        <v>-</v>
      </c>
      <c r="AG45" s="258" t="str">
        <f t="shared" ca="1" si="12"/>
        <v>-</v>
      </c>
      <c r="AH45" s="257" t="str">
        <f t="shared" ca="1" si="13"/>
        <v>-</v>
      </c>
      <c r="AI45" s="257">
        <f t="shared" ca="1" si="14"/>
        <v>0</v>
      </c>
      <c r="AJ45" s="259">
        <f t="shared" ca="1" si="15"/>
        <v>0</v>
      </c>
      <c r="AK45" s="257">
        <f t="shared" ca="1" si="16"/>
        <v>0</v>
      </c>
      <c r="AL45" s="257">
        <f t="shared" ca="1" si="17"/>
        <v>0</v>
      </c>
      <c r="AM45" s="33"/>
      <c r="AN45" s="33"/>
      <c r="AO45" s="33"/>
      <c r="AP45" s="33"/>
      <c r="AQ45" s="33"/>
      <c r="AR45" s="33"/>
      <c r="AS45" s="33"/>
      <c r="AT45" s="33"/>
      <c r="AU45" s="33"/>
      <c r="AV45" s="33"/>
      <c r="AW45" s="33"/>
      <c r="AX45" s="33"/>
      <c r="AY45" s="33"/>
      <c r="AZ45" s="33"/>
      <c r="BA45" s="33"/>
      <c r="BB45" s="33"/>
      <c r="BC45" s="33"/>
      <c r="BD45" s="33"/>
      <c r="BE45" s="33"/>
    </row>
    <row r="46" spans="1:57" ht="27" customHeight="1" x14ac:dyDescent="0.2">
      <c r="A46" s="53">
        <f>'OSNOVNA PLAČA'!A40</f>
        <v>31</v>
      </c>
      <c r="B46" s="362" t="str">
        <f t="shared" ref="B46:B65" ca="1" si="21">IF(LEN(INDIRECT( "'" &amp; $AD$2 &amp; "'!B" &amp; TEXT($AB46-6,0)))&gt;0,INDIRECT( "'" &amp; $AD$2 &amp; "'!B" &amp; TEXT($AB46-6,0)),"")</f>
        <v>A31</v>
      </c>
      <c r="C46" s="362"/>
      <c r="D46" s="54" t="str">
        <f>+IF(LEN('OSNOVNA PLAČA'!C40)&gt;0,'OSNOVNA PLAČA'!C40,"")</f>
        <v/>
      </c>
      <c r="E46" s="55" t="str">
        <f>+IF(LEN('OSNOVNA PLAČA'!D40)&gt;0,'OSNOVNA PLAČA'!D40,"")</f>
        <v/>
      </c>
      <c r="F46" s="161">
        <f ca="1">IF(LEN(B46)&gt;0,'OBRAČUNANA OSNOVNA PLAČA'!F40,"")</f>
        <v>0</v>
      </c>
      <c r="G46" s="57"/>
      <c r="H46" s="57"/>
      <c r="I46" s="57"/>
      <c r="J46" s="57"/>
      <c r="K46" s="57"/>
      <c r="L46" s="175">
        <f t="shared" si="5"/>
        <v>0</v>
      </c>
      <c r="M46" s="176">
        <f t="shared" ca="1" si="18"/>
        <v>0</v>
      </c>
      <c r="N46" s="176">
        <f t="shared" ca="1" si="19"/>
        <v>0</v>
      </c>
      <c r="O46" s="177">
        <f t="shared" ca="1" si="6"/>
        <v>0</v>
      </c>
      <c r="P46" s="178">
        <f t="shared" ca="1" si="20"/>
        <v>0</v>
      </c>
      <c r="Q46" s="179">
        <f t="shared" ca="1" si="7"/>
        <v>0</v>
      </c>
      <c r="R46" s="179">
        <f ca="1">IF(LEN(B46)&gt;0,'1'!R46-'1'!Q46,"")</f>
        <v>0</v>
      </c>
      <c r="S46" s="180"/>
      <c r="T46" s="33"/>
      <c r="U46" s="33"/>
      <c r="V46" s="33"/>
      <c r="W46" s="33"/>
      <c r="X46" s="33"/>
      <c r="Y46" s="33"/>
      <c r="Z46" s="33"/>
      <c r="AA46" s="33"/>
      <c r="AB46" s="273">
        <f>ROW()</f>
        <v>46</v>
      </c>
      <c r="AC46" s="257">
        <f t="shared" ref="AC46:AC65" ca="1" si="22">IF($AO$3=1,0,INDIRECT( "'" &amp; $AO$2 &amp; "'!P" &amp; TEXT($AB46,0)))</f>
        <v>0</v>
      </c>
      <c r="AD46" s="257">
        <f t="shared" ref="AD46:AD65" ca="1" si="23">IF($AO$3=1,(INDIRECT( "'" &amp; $AD$2 &amp; "'!F" &amp; TEXT($AB46-6,0))*2/12+INDIRECT( "'" &amp; $AD$2 &amp; "'!G" &amp; TEXT($AB46-6,0))*10/12)*2,INDIRECT( "'" &amp; $AO$2 &amp; "'!Q" &amp; TEXT($AB46,0)))</f>
        <v>0</v>
      </c>
      <c r="AE46" s="258" t="str">
        <f t="shared" ca="1" si="10"/>
        <v>-</v>
      </c>
      <c r="AF46" s="257" t="str">
        <f t="shared" ca="1" si="11"/>
        <v>-</v>
      </c>
      <c r="AG46" s="258" t="str">
        <f t="shared" ca="1" si="12"/>
        <v>-</v>
      </c>
      <c r="AH46" s="257" t="str">
        <f t="shared" ca="1" si="13"/>
        <v>-</v>
      </c>
      <c r="AI46" s="257">
        <f t="shared" ca="1" si="14"/>
        <v>0</v>
      </c>
      <c r="AJ46" s="259">
        <f t="shared" ca="1" si="15"/>
        <v>0</v>
      </c>
      <c r="AK46" s="257">
        <f t="shared" ref="AK46:AK65" ca="1" si="24">SUM(OFFSET(INDIRECT( "'" &amp; $AD$3 &amp; "'!" &amp; $AI$3),ROW()-ROW(INDIRECT( "'" &amp; $AD$3 &amp; "'!" &amp; $AI$3))-$AI$4,COLUMN()-COLUMN(INDIRECT( "'" &amp; $AD$3 &amp; "'!" &amp; $AI$3))-$AI$6+(12/$AO$4)*($AO$3-1),1,12/$AO$4))</f>
        <v>0</v>
      </c>
      <c r="AL46" s="257">
        <f t="shared" ref="AL46:AL65" ca="1" si="25">SUM(OFFSET(INDIRECT( "'" &amp; $AD$2 &amp; "'!" &amp; $AI$3),ROW()-ROW(INDIRECT( "'" &amp; $AD$2 &amp; "'!" &amp; $AI$3))-$AI$4,COLUMN()-COLUMN(INDIRECT( "'" &amp; $AD$2 &amp; "'!" &amp; $AI$3))-$AI$5+(12/$AO$4)*($AO$3-1),1,12/$AO$4))</f>
        <v>0</v>
      </c>
      <c r="AM46" s="33"/>
      <c r="AN46" s="33"/>
      <c r="AO46" s="33"/>
      <c r="AP46" s="33"/>
      <c r="AQ46" s="33"/>
      <c r="AR46" s="33"/>
      <c r="AS46" s="33"/>
      <c r="AT46" s="33"/>
      <c r="AU46" s="33"/>
      <c r="AV46" s="33"/>
      <c r="AW46" s="33"/>
      <c r="AX46" s="33"/>
      <c r="AY46" s="33"/>
      <c r="AZ46" s="33"/>
      <c r="BA46" s="33"/>
      <c r="BB46" s="33"/>
      <c r="BC46" s="33"/>
      <c r="BD46" s="33"/>
      <c r="BE46" s="33"/>
    </row>
    <row r="47" spans="1:57" ht="27" customHeight="1" x14ac:dyDescent="0.2">
      <c r="A47" s="53">
        <f>'OSNOVNA PLAČA'!A41</f>
        <v>32</v>
      </c>
      <c r="B47" s="362" t="str">
        <f t="shared" ca="1" si="21"/>
        <v>A32</v>
      </c>
      <c r="C47" s="362"/>
      <c r="D47" s="54" t="str">
        <f>+IF(LEN('OSNOVNA PLAČA'!C41)&gt;0,'OSNOVNA PLAČA'!C41,"")</f>
        <v/>
      </c>
      <c r="E47" s="55" t="str">
        <f>+IF(LEN('OSNOVNA PLAČA'!D41)&gt;0,'OSNOVNA PLAČA'!D41,"")</f>
        <v/>
      </c>
      <c r="F47" s="161">
        <f ca="1">IF(LEN(B47)&gt;0,'OBRAČUNANA OSNOVNA PLAČA'!F41,"")</f>
        <v>0</v>
      </c>
      <c r="G47" s="57"/>
      <c r="H47" s="57"/>
      <c r="I47" s="57"/>
      <c r="J47" s="57"/>
      <c r="K47" s="57"/>
      <c r="L47" s="175">
        <f t="shared" si="5"/>
        <v>0</v>
      </c>
      <c r="M47" s="176">
        <f t="shared" ca="1" si="18"/>
        <v>0</v>
      </c>
      <c r="N47" s="176">
        <f t="shared" ca="1" si="19"/>
        <v>0</v>
      </c>
      <c r="O47" s="177">
        <f t="shared" ca="1" si="6"/>
        <v>0</v>
      </c>
      <c r="P47" s="178">
        <f t="shared" ca="1" si="20"/>
        <v>0</v>
      </c>
      <c r="Q47" s="179">
        <f t="shared" ca="1" si="7"/>
        <v>0</v>
      </c>
      <c r="R47" s="179">
        <f ca="1">IF(LEN(B47)&gt;0,'1'!R47-'1'!Q47,"")</f>
        <v>0</v>
      </c>
      <c r="S47" s="180"/>
      <c r="T47" s="33"/>
      <c r="U47" s="33"/>
      <c r="V47" s="33"/>
      <c r="W47" s="33"/>
      <c r="X47" s="33"/>
      <c r="Y47" s="33"/>
      <c r="Z47" s="33"/>
      <c r="AA47" s="33"/>
      <c r="AB47" s="273">
        <f>ROW()</f>
        <v>47</v>
      </c>
      <c r="AC47" s="257">
        <f t="shared" ca="1" si="22"/>
        <v>0</v>
      </c>
      <c r="AD47" s="257">
        <f t="shared" ca="1" si="23"/>
        <v>0</v>
      </c>
      <c r="AE47" s="258" t="str">
        <f t="shared" ca="1" si="10"/>
        <v>-</v>
      </c>
      <c r="AF47" s="257" t="str">
        <f t="shared" ca="1" si="11"/>
        <v>-</v>
      </c>
      <c r="AG47" s="258" t="str">
        <f t="shared" ca="1" si="12"/>
        <v>-</v>
      </c>
      <c r="AH47" s="257" t="str">
        <f t="shared" ca="1" si="13"/>
        <v>-</v>
      </c>
      <c r="AI47" s="257">
        <f t="shared" ca="1" si="14"/>
        <v>0</v>
      </c>
      <c r="AJ47" s="259">
        <f t="shared" ca="1" si="15"/>
        <v>0</v>
      </c>
      <c r="AK47" s="257">
        <f t="shared" ca="1" si="24"/>
        <v>0</v>
      </c>
      <c r="AL47" s="257">
        <f t="shared" ca="1" si="25"/>
        <v>0</v>
      </c>
      <c r="AM47" s="33"/>
      <c r="AN47" s="33"/>
      <c r="AO47" s="33"/>
      <c r="AP47" s="33"/>
      <c r="AQ47" s="33"/>
      <c r="AR47" s="33"/>
      <c r="AS47" s="33"/>
      <c r="AT47" s="33"/>
      <c r="AU47" s="33"/>
      <c r="AV47" s="33"/>
      <c r="AW47" s="33"/>
      <c r="AX47" s="33"/>
      <c r="AY47" s="33"/>
      <c r="AZ47" s="33"/>
      <c r="BA47" s="33"/>
      <c r="BB47" s="33"/>
      <c r="BC47" s="33"/>
      <c r="BD47" s="33"/>
      <c r="BE47" s="33"/>
    </row>
    <row r="48" spans="1:57" ht="27" customHeight="1" x14ac:dyDescent="0.2">
      <c r="A48" s="53">
        <f>'OSNOVNA PLAČA'!A42</f>
        <v>33</v>
      </c>
      <c r="B48" s="362" t="str">
        <f t="shared" ca="1" si="21"/>
        <v>A33</v>
      </c>
      <c r="C48" s="362"/>
      <c r="D48" s="54" t="str">
        <f>+IF(LEN('OSNOVNA PLAČA'!C42)&gt;0,'OSNOVNA PLAČA'!C42,"")</f>
        <v/>
      </c>
      <c r="E48" s="55" t="str">
        <f>+IF(LEN('OSNOVNA PLAČA'!D42)&gt;0,'OSNOVNA PLAČA'!D42,"")</f>
        <v/>
      </c>
      <c r="F48" s="161">
        <f ca="1">IF(LEN(B48)&gt;0,'OBRAČUNANA OSNOVNA PLAČA'!F42,"")</f>
        <v>0</v>
      </c>
      <c r="G48" s="57"/>
      <c r="H48" s="57"/>
      <c r="I48" s="57"/>
      <c r="J48" s="57"/>
      <c r="K48" s="57"/>
      <c r="L48" s="175">
        <f t="shared" si="5"/>
        <v>0</v>
      </c>
      <c r="M48" s="176">
        <f t="shared" ca="1" si="18"/>
        <v>0</v>
      </c>
      <c r="N48" s="176">
        <f t="shared" ca="1" si="19"/>
        <v>0</v>
      </c>
      <c r="O48" s="177">
        <f t="shared" ref="O48:O65" ca="1" si="26">IF(LEN(B48)&gt;0,M48*$P$67,"")</f>
        <v>0</v>
      </c>
      <c r="P48" s="178">
        <f t="shared" ca="1" si="20"/>
        <v>0</v>
      </c>
      <c r="Q48" s="179">
        <f t="shared" ca="1" si="7"/>
        <v>0</v>
      </c>
      <c r="R48" s="179">
        <f ca="1">IF(LEN(B48)&gt;0,'1'!R48-'1'!Q48,"")</f>
        <v>0</v>
      </c>
      <c r="S48" s="180"/>
      <c r="T48" s="33"/>
      <c r="U48" s="33"/>
      <c r="V48" s="33"/>
      <c r="W48" s="33"/>
      <c r="X48" s="33"/>
      <c r="Y48" s="33"/>
      <c r="Z48" s="33"/>
      <c r="AA48" s="33"/>
      <c r="AB48" s="273">
        <f>ROW()</f>
        <v>48</v>
      </c>
      <c r="AC48" s="257">
        <f t="shared" ca="1" si="22"/>
        <v>0</v>
      </c>
      <c r="AD48" s="257">
        <f t="shared" ca="1" si="23"/>
        <v>0</v>
      </c>
      <c r="AE48" s="258" t="str">
        <f t="shared" ref="AE48:AE65" ca="1" si="27">IF(AC48&gt;=AD48,"-",$L48/(5*MAX($M$71:$M$72)))</f>
        <v>-</v>
      </c>
      <c r="AF48" s="257" t="str">
        <f t="shared" ref="AF48:AF65" ca="1" si="28">IF(AC48&gt;=AD48,"-",$L48/(5*MAX($M$71:$M$72))*AK48)</f>
        <v>-</v>
      </c>
      <c r="AG48" s="258" t="str">
        <f t="shared" ref="AG48:AG65" ca="1" si="29">IF(AE48="-","-",AE48*$AF$67)</f>
        <v>-</v>
      </c>
      <c r="AH48" s="257" t="str">
        <f t="shared" ref="AH48:AH65" ca="1" si="30">IF(AF48="-","-",AF48*$AF$67)</f>
        <v>-</v>
      </c>
      <c r="AI48" s="257">
        <f t="shared" ca="1" si="14"/>
        <v>0</v>
      </c>
      <c r="AJ48" s="259">
        <f t="shared" ca="1" si="15"/>
        <v>0</v>
      </c>
      <c r="AK48" s="257">
        <f t="shared" ca="1" si="24"/>
        <v>0</v>
      </c>
      <c r="AL48" s="257">
        <f t="shared" ca="1" si="25"/>
        <v>0</v>
      </c>
      <c r="AM48" s="33"/>
      <c r="AN48" s="33"/>
      <c r="AO48" s="33"/>
      <c r="AP48" s="33"/>
      <c r="AQ48" s="33"/>
      <c r="AR48" s="33"/>
      <c r="AS48" s="33"/>
      <c r="AT48" s="33"/>
      <c r="AU48" s="33"/>
      <c r="AV48" s="33"/>
      <c r="AW48" s="33"/>
      <c r="AX48" s="33"/>
      <c r="AY48" s="33"/>
      <c r="AZ48" s="33"/>
      <c r="BA48" s="33"/>
      <c r="BB48" s="33"/>
      <c r="BC48" s="33"/>
      <c r="BD48" s="33"/>
      <c r="BE48" s="33"/>
    </row>
    <row r="49" spans="1:57" ht="27" customHeight="1" x14ac:dyDescent="0.2">
      <c r="A49" s="53">
        <f>'OSNOVNA PLAČA'!A43</f>
        <v>34</v>
      </c>
      <c r="B49" s="362" t="str">
        <f t="shared" ca="1" si="21"/>
        <v>A34</v>
      </c>
      <c r="C49" s="362"/>
      <c r="D49" s="54" t="str">
        <f>+IF(LEN('OSNOVNA PLAČA'!C43)&gt;0,'OSNOVNA PLAČA'!C43,"")</f>
        <v/>
      </c>
      <c r="E49" s="55" t="str">
        <f>+IF(LEN('OSNOVNA PLAČA'!D43)&gt;0,'OSNOVNA PLAČA'!D43,"")</f>
        <v/>
      </c>
      <c r="F49" s="161">
        <f ca="1">IF(LEN(B49)&gt;0,'OBRAČUNANA OSNOVNA PLAČA'!F43,"")</f>
        <v>0</v>
      </c>
      <c r="G49" s="57"/>
      <c r="H49" s="57"/>
      <c r="I49" s="57"/>
      <c r="J49" s="57"/>
      <c r="K49" s="57"/>
      <c r="L49" s="175">
        <f t="shared" si="5"/>
        <v>0</v>
      </c>
      <c r="M49" s="176">
        <f t="shared" ca="1" si="18"/>
        <v>0</v>
      </c>
      <c r="N49" s="176">
        <f t="shared" ca="1" si="19"/>
        <v>0</v>
      </c>
      <c r="O49" s="177">
        <f t="shared" ca="1" si="26"/>
        <v>0</v>
      </c>
      <c r="P49" s="178">
        <f t="shared" ca="1" si="20"/>
        <v>0</v>
      </c>
      <c r="Q49" s="179">
        <f t="shared" ca="1" si="7"/>
        <v>0</v>
      </c>
      <c r="R49" s="179">
        <f ca="1">IF(LEN(B49)&gt;0,'1'!R49-'1'!Q49,"")</f>
        <v>0</v>
      </c>
      <c r="S49" s="180"/>
      <c r="T49" s="33"/>
      <c r="U49" s="33"/>
      <c r="V49" s="33"/>
      <c r="W49" s="33"/>
      <c r="X49" s="33"/>
      <c r="Y49" s="33"/>
      <c r="Z49" s="33"/>
      <c r="AA49" s="33"/>
      <c r="AB49" s="273">
        <f>ROW()</f>
        <v>49</v>
      </c>
      <c r="AC49" s="257">
        <f t="shared" ca="1" si="22"/>
        <v>0</v>
      </c>
      <c r="AD49" s="257">
        <f t="shared" ca="1" si="23"/>
        <v>0</v>
      </c>
      <c r="AE49" s="258" t="str">
        <f t="shared" ca="1" si="27"/>
        <v>-</v>
      </c>
      <c r="AF49" s="257" t="str">
        <f t="shared" ca="1" si="28"/>
        <v>-</v>
      </c>
      <c r="AG49" s="258" t="str">
        <f t="shared" ca="1" si="29"/>
        <v>-</v>
      </c>
      <c r="AH49" s="257" t="str">
        <f t="shared" ca="1" si="30"/>
        <v>-</v>
      </c>
      <c r="AI49" s="257">
        <f t="shared" ca="1" si="14"/>
        <v>0</v>
      </c>
      <c r="AJ49" s="259">
        <f t="shared" ca="1" si="15"/>
        <v>0</v>
      </c>
      <c r="AK49" s="257">
        <f t="shared" ca="1" si="24"/>
        <v>0</v>
      </c>
      <c r="AL49" s="257">
        <f t="shared" ca="1" si="25"/>
        <v>0</v>
      </c>
      <c r="AM49" s="33"/>
      <c r="AN49" s="33"/>
      <c r="AO49" s="33"/>
      <c r="AP49" s="33"/>
      <c r="AQ49" s="33"/>
      <c r="AR49" s="33"/>
      <c r="AS49" s="33"/>
      <c r="AT49" s="33"/>
      <c r="AU49" s="33"/>
      <c r="AV49" s="33"/>
      <c r="AW49" s="33"/>
      <c r="AX49" s="33"/>
      <c r="AY49" s="33"/>
      <c r="AZ49" s="33"/>
      <c r="BA49" s="33"/>
      <c r="BB49" s="33"/>
      <c r="BC49" s="33"/>
      <c r="BD49" s="33"/>
      <c r="BE49" s="33"/>
    </row>
    <row r="50" spans="1:57" ht="27" customHeight="1" x14ac:dyDescent="0.2">
      <c r="A50" s="53">
        <f>'OSNOVNA PLAČA'!A44</f>
        <v>35</v>
      </c>
      <c r="B50" s="362" t="str">
        <f t="shared" ca="1" si="21"/>
        <v>A35</v>
      </c>
      <c r="C50" s="362"/>
      <c r="D50" s="54" t="str">
        <f>+IF(LEN('OSNOVNA PLAČA'!C44)&gt;0,'OSNOVNA PLAČA'!C44,"")</f>
        <v/>
      </c>
      <c r="E50" s="55" t="str">
        <f>+IF(LEN('OSNOVNA PLAČA'!D44)&gt;0,'OSNOVNA PLAČA'!D44,"")</f>
        <v/>
      </c>
      <c r="F50" s="161">
        <f ca="1">IF(LEN(B50)&gt;0,'OBRAČUNANA OSNOVNA PLAČA'!F44,"")</f>
        <v>0</v>
      </c>
      <c r="G50" s="57"/>
      <c r="H50" s="57"/>
      <c r="I50" s="57"/>
      <c r="J50" s="57"/>
      <c r="K50" s="57"/>
      <c r="L50" s="175">
        <f t="shared" si="5"/>
        <v>0</v>
      </c>
      <c r="M50" s="176">
        <f t="shared" ca="1" si="18"/>
        <v>0</v>
      </c>
      <c r="N50" s="176">
        <f t="shared" ca="1" si="19"/>
        <v>0</v>
      </c>
      <c r="O50" s="177">
        <f t="shared" ca="1" si="26"/>
        <v>0</v>
      </c>
      <c r="P50" s="178">
        <f t="shared" ca="1" si="20"/>
        <v>0</v>
      </c>
      <c r="Q50" s="179">
        <f t="shared" ca="1" si="7"/>
        <v>0</v>
      </c>
      <c r="R50" s="179">
        <f ca="1">IF(LEN(B50)&gt;0,'1'!R50-'1'!Q50,"")</f>
        <v>0</v>
      </c>
      <c r="S50" s="180"/>
      <c r="T50" s="33"/>
      <c r="U50" s="33"/>
      <c r="V50" s="33"/>
      <c r="W50" s="33"/>
      <c r="X50" s="33"/>
      <c r="Y50" s="33"/>
      <c r="Z50" s="33"/>
      <c r="AA50" s="33"/>
      <c r="AB50" s="273">
        <f>ROW()</f>
        <v>50</v>
      </c>
      <c r="AC50" s="257">
        <f t="shared" ca="1" si="22"/>
        <v>0</v>
      </c>
      <c r="AD50" s="257">
        <f t="shared" ca="1" si="23"/>
        <v>0</v>
      </c>
      <c r="AE50" s="258" t="str">
        <f t="shared" ca="1" si="27"/>
        <v>-</v>
      </c>
      <c r="AF50" s="257" t="str">
        <f t="shared" ca="1" si="28"/>
        <v>-</v>
      </c>
      <c r="AG50" s="258" t="str">
        <f t="shared" ca="1" si="29"/>
        <v>-</v>
      </c>
      <c r="AH50" s="257" t="str">
        <f t="shared" ca="1" si="30"/>
        <v>-</v>
      </c>
      <c r="AI50" s="257">
        <f t="shared" ca="1" si="14"/>
        <v>0</v>
      </c>
      <c r="AJ50" s="259">
        <f t="shared" ca="1" si="15"/>
        <v>0</v>
      </c>
      <c r="AK50" s="257">
        <f t="shared" ca="1" si="24"/>
        <v>0</v>
      </c>
      <c r="AL50" s="257">
        <f t="shared" ca="1" si="25"/>
        <v>0</v>
      </c>
      <c r="AM50" s="33"/>
      <c r="AN50" s="33"/>
      <c r="AO50" s="33"/>
      <c r="AP50" s="33"/>
      <c r="AQ50" s="33"/>
      <c r="AR50" s="33"/>
      <c r="AS50" s="33"/>
      <c r="AT50" s="33"/>
      <c r="AU50" s="33"/>
      <c r="AV50" s="33"/>
      <c r="AW50" s="33"/>
      <c r="AX50" s="33"/>
      <c r="AY50" s="33"/>
      <c r="AZ50" s="33"/>
      <c r="BA50" s="33"/>
      <c r="BB50" s="33"/>
      <c r="BC50" s="33"/>
      <c r="BD50" s="33"/>
      <c r="BE50" s="33"/>
    </row>
    <row r="51" spans="1:57" ht="27" customHeight="1" x14ac:dyDescent="0.2">
      <c r="A51" s="53">
        <f>'OSNOVNA PLAČA'!A45</f>
        <v>36</v>
      </c>
      <c r="B51" s="362" t="str">
        <f t="shared" ca="1" si="21"/>
        <v>A36</v>
      </c>
      <c r="C51" s="362"/>
      <c r="D51" s="54" t="str">
        <f>+IF(LEN('OSNOVNA PLAČA'!C45)&gt;0,'OSNOVNA PLAČA'!C45,"")</f>
        <v/>
      </c>
      <c r="E51" s="55" t="str">
        <f>+IF(LEN('OSNOVNA PLAČA'!D45)&gt;0,'OSNOVNA PLAČA'!D45,"")</f>
        <v/>
      </c>
      <c r="F51" s="161">
        <f ca="1">IF(LEN(B51)&gt;0,'OBRAČUNANA OSNOVNA PLAČA'!F45,"")</f>
        <v>0</v>
      </c>
      <c r="G51" s="57"/>
      <c r="H51" s="57"/>
      <c r="I51" s="57"/>
      <c r="J51" s="57"/>
      <c r="K51" s="57"/>
      <c r="L51" s="175">
        <f t="shared" si="5"/>
        <v>0</v>
      </c>
      <c r="M51" s="176">
        <f t="shared" ca="1" si="18"/>
        <v>0</v>
      </c>
      <c r="N51" s="176">
        <f t="shared" ca="1" si="19"/>
        <v>0</v>
      </c>
      <c r="O51" s="177">
        <f t="shared" ca="1" si="26"/>
        <v>0</v>
      </c>
      <c r="P51" s="178">
        <f t="shared" ca="1" si="20"/>
        <v>0</v>
      </c>
      <c r="Q51" s="179">
        <f t="shared" ca="1" si="7"/>
        <v>0</v>
      </c>
      <c r="R51" s="179">
        <f ca="1">IF(LEN(B51)&gt;0,'1'!R51-'1'!Q51,"")</f>
        <v>0</v>
      </c>
      <c r="S51" s="180"/>
      <c r="T51" s="33"/>
      <c r="U51" s="33"/>
      <c r="V51" s="33"/>
      <c r="W51" s="33"/>
      <c r="X51" s="33"/>
      <c r="Y51" s="33"/>
      <c r="Z51" s="33"/>
      <c r="AA51" s="33"/>
      <c r="AB51" s="273">
        <f>ROW()</f>
        <v>51</v>
      </c>
      <c r="AC51" s="257">
        <f t="shared" ca="1" si="22"/>
        <v>0</v>
      </c>
      <c r="AD51" s="257">
        <f t="shared" ca="1" si="23"/>
        <v>0</v>
      </c>
      <c r="AE51" s="258" t="str">
        <f t="shared" ca="1" si="27"/>
        <v>-</v>
      </c>
      <c r="AF51" s="257" t="str">
        <f t="shared" ca="1" si="28"/>
        <v>-</v>
      </c>
      <c r="AG51" s="258" t="str">
        <f t="shared" ca="1" si="29"/>
        <v>-</v>
      </c>
      <c r="AH51" s="257" t="str">
        <f t="shared" ca="1" si="30"/>
        <v>-</v>
      </c>
      <c r="AI51" s="257">
        <f t="shared" ca="1" si="14"/>
        <v>0</v>
      </c>
      <c r="AJ51" s="259">
        <f t="shared" ca="1" si="15"/>
        <v>0</v>
      </c>
      <c r="AK51" s="257">
        <f t="shared" ca="1" si="24"/>
        <v>0</v>
      </c>
      <c r="AL51" s="257">
        <f t="shared" ca="1" si="25"/>
        <v>0</v>
      </c>
      <c r="AM51" s="33"/>
      <c r="AN51" s="33"/>
      <c r="AO51" s="33"/>
      <c r="AP51" s="33"/>
      <c r="AQ51" s="33"/>
      <c r="AR51" s="33"/>
      <c r="AS51" s="33"/>
      <c r="AT51" s="33"/>
      <c r="AU51" s="33"/>
      <c r="AV51" s="33"/>
      <c r="AW51" s="33"/>
      <c r="AX51" s="33"/>
      <c r="AY51" s="33"/>
      <c r="AZ51" s="33"/>
      <c r="BA51" s="33"/>
      <c r="BB51" s="33"/>
      <c r="BC51" s="33"/>
      <c r="BD51" s="33"/>
      <c r="BE51" s="33"/>
    </row>
    <row r="52" spans="1:57" ht="27" customHeight="1" x14ac:dyDescent="0.2">
      <c r="A52" s="53">
        <f>'OSNOVNA PLAČA'!A46</f>
        <v>37</v>
      </c>
      <c r="B52" s="362" t="str">
        <f t="shared" ca="1" si="21"/>
        <v>A37</v>
      </c>
      <c r="C52" s="362"/>
      <c r="D52" s="54" t="str">
        <f>+IF(LEN('OSNOVNA PLAČA'!C46)&gt;0,'OSNOVNA PLAČA'!C46,"")</f>
        <v/>
      </c>
      <c r="E52" s="55" t="str">
        <f>+IF(LEN('OSNOVNA PLAČA'!D46)&gt;0,'OSNOVNA PLAČA'!D46,"")</f>
        <v/>
      </c>
      <c r="F52" s="161">
        <f ca="1">IF(LEN(B52)&gt;0,'OBRAČUNANA OSNOVNA PLAČA'!F46,"")</f>
        <v>0</v>
      </c>
      <c r="G52" s="57"/>
      <c r="H52" s="57"/>
      <c r="I52" s="57"/>
      <c r="J52" s="57"/>
      <c r="K52" s="57"/>
      <c r="L52" s="175">
        <f t="shared" si="5"/>
        <v>0</v>
      </c>
      <c r="M52" s="176">
        <f t="shared" ca="1" si="18"/>
        <v>0</v>
      </c>
      <c r="N52" s="176">
        <f t="shared" ca="1" si="19"/>
        <v>0</v>
      </c>
      <c r="O52" s="177">
        <f t="shared" ca="1" si="26"/>
        <v>0</v>
      </c>
      <c r="P52" s="178">
        <f t="shared" ca="1" si="20"/>
        <v>0</v>
      </c>
      <c r="Q52" s="179">
        <f t="shared" ca="1" si="7"/>
        <v>0</v>
      </c>
      <c r="R52" s="179">
        <f ca="1">IF(LEN(B52)&gt;0,'1'!R52-'1'!Q52,"")</f>
        <v>0</v>
      </c>
      <c r="S52" s="180"/>
      <c r="T52" s="33"/>
      <c r="U52" s="33"/>
      <c r="V52" s="33"/>
      <c r="W52" s="33"/>
      <c r="X52" s="33"/>
      <c r="Y52" s="33"/>
      <c r="Z52" s="33"/>
      <c r="AA52" s="33"/>
      <c r="AB52" s="273">
        <f>ROW()</f>
        <v>52</v>
      </c>
      <c r="AC52" s="257">
        <f t="shared" ca="1" si="22"/>
        <v>0</v>
      </c>
      <c r="AD52" s="257">
        <f t="shared" ca="1" si="23"/>
        <v>0</v>
      </c>
      <c r="AE52" s="258" t="str">
        <f t="shared" ca="1" si="27"/>
        <v>-</v>
      </c>
      <c r="AF52" s="257" t="str">
        <f t="shared" ca="1" si="28"/>
        <v>-</v>
      </c>
      <c r="AG52" s="258" t="str">
        <f t="shared" ca="1" si="29"/>
        <v>-</v>
      </c>
      <c r="AH52" s="257" t="str">
        <f t="shared" ca="1" si="30"/>
        <v>-</v>
      </c>
      <c r="AI52" s="257">
        <f t="shared" ca="1" si="14"/>
        <v>0</v>
      </c>
      <c r="AJ52" s="259">
        <f t="shared" ca="1" si="15"/>
        <v>0</v>
      </c>
      <c r="AK52" s="257">
        <f t="shared" ca="1" si="24"/>
        <v>0</v>
      </c>
      <c r="AL52" s="257">
        <f t="shared" ca="1" si="25"/>
        <v>0</v>
      </c>
      <c r="AM52" s="33"/>
      <c r="AN52" s="33"/>
      <c r="AO52" s="33"/>
      <c r="AP52" s="33"/>
      <c r="AQ52" s="33"/>
      <c r="AR52" s="33"/>
      <c r="AS52" s="33"/>
      <c r="AT52" s="33"/>
      <c r="AU52" s="33"/>
      <c r="AV52" s="33"/>
      <c r="AW52" s="33"/>
      <c r="AX52" s="33"/>
      <c r="AY52" s="33"/>
      <c r="AZ52" s="33"/>
      <c r="BA52" s="33"/>
      <c r="BB52" s="33"/>
      <c r="BC52" s="33"/>
      <c r="BD52" s="33"/>
      <c r="BE52" s="33"/>
    </row>
    <row r="53" spans="1:57" ht="27" customHeight="1" x14ac:dyDescent="0.2">
      <c r="A53" s="53">
        <f>'OSNOVNA PLAČA'!A47</f>
        <v>38</v>
      </c>
      <c r="B53" s="362" t="str">
        <f t="shared" ca="1" si="21"/>
        <v>A38</v>
      </c>
      <c r="C53" s="362"/>
      <c r="D53" s="54" t="str">
        <f>+IF(LEN('OSNOVNA PLAČA'!C47)&gt;0,'OSNOVNA PLAČA'!C47,"")</f>
        <v/>
      </c>
      <c r="E53" s="55" t="str">
        <f>+IF(LEN('OSNOVNA PLAČA'!D47)&gt;0,'OSNOVNA PLAČA'!D47,"")</f>
        <v/>
      </c>
      <c r="F53" s="161">
        <f ca="1">IF(LEN(B53)&gt;0,'OBRAČUNANA OSNOVNA PLAČA'!F47,"")</f>
        <v>0</v>
      </c>
      <c r="G53" s="57"/>
      <c r="H53" s="57"/>
      <c r="I53" s="57"/>
      <c r="J53" s="57"/>
      <c r="K53" s="57"/>
      <c r="L53" s="175">
        <f t="shared" si="5"/>
        <v>0</v>
      </c>
      <c r="M53" s="176">
        <f t="shared" ca="1" si="18"/>
        <v>0</v>
      </c>
      <c r="N53" s="176">
        <f t="shared" ca="1" si="19"/>
        <v>0</v>
      </c>
      <c r="O53" s="177">
        <f t="shared" ca="1" si="26"/>
        <v>0</v>
      </c>
      <c r="P53" s="178">
        <f t="shared" ca="1" si="20"/>
        <v>0</v>
      </c>
      <c r="Q53" s="179">
        <f t="shared" ca="1" si="7"/>
        <v>0</v>
      </c>
      <c r="R53" s="179">
        <f ca="1">IF(LEN(B53)&gt;0,'1'!R53-'1'!Q53,"")</f>
        <v>0</v>
      </c>
      <c r="S53" s="180"/>
      <c r="T53" s="33"/>
      <c r="U53" s="33"/>
      <c r="V53" s="33"/>
      <c r="W53" s="33"/>
      <c r="X53" s="33"/>
      <c r="Y53" s="33"/>
      <c r="Z53" s="33"/>
      <c r="AA53" s="33"/>
      <c r="AB53" s="273">
        <f>ROW()</f>
        <v>53</v>
      </c>
      <c r="AC53" s="257">
        <f t="shared" ca="1" si="22"/>
        <v>0</v>
      </c>
      <c r="AD53" s="257">
        <f t="shared" ca="1" si="23"/>
        <v>0</v>
      </c>
      <c r="AE53" s="258" t="str">
        <f t="shared" ca="1" si="27"/>
        <v>-</v>
      </c>
      <c r="AF53" s="257" t="str">
        <f t="shared" ca="1" si="28"/>
        <v>-</v>
      </c>
      <c r="AG53" s="258" t="str">
        <f t="shared" ca="1" si="29"/>
        <v>-</v>
      </c>
      <c r="AH53" s="257" t="str">
        <f t="shared" ca="1" si="30"/>
        <v>-</v>
      </c>
      <c r="AI53" s="257">
        <f t="shared" ca="1" si="14"/>
        <v>0</v>
      </c>
      <c r="AJ53" s="259">
        <f t="shared" ca="1" si="15"/>
        <v>0</v>
      </c>
      <c r="AK53" s="257">
        <f t="shared" ca="1" si="24"/>
        <v>0</v>
      </c>
      <c r="AL53" s="257">
        <f t="shared" ca="1" si="25"/>
        <v>0</v>
      </c>
      <c r="AM53" s="33"/>
      <c r="AN53" s="33"/>
      <c r="AO53" s="33"/>
      <c r="AP53" s="33"/>
      <c r="AQ53" s="33"/>
      <c r="AR53" s="33"/>
      <c r="AS53" s="33"/>
      <c r="AT53" s="33"/>
      <c r="AU53" s="33"/>
      <c r="AV53" s="33"/>
      <c r="AW53" s="33"/>
      <c r="AX53" s="33"/>
      <c r="AY53" s="33"/>
      <c r="AZ53" s="33"/>
      <c r="BA53" s="33"/>
      <c r="BB53" s="33"/>
      <c r="BC53" s="33"/>
      <c r="BD53" s="33"/>
      <c r="BE53" s="33"/>
    </row>
    <row r="54" spans="1:57" ht="27" customHeight="1" x14ac:dyDescent="0.2">
      <c r="A54" s="53">
        <f>'OSNOVNA PLAČA'!A48</f>
        <v>39</v>
      </c>
      <c r="B54" s="362" t="str">
        <f t="shared" ca="1" si="21"/>
        <v>A39</v>
      </c>
      <c r="C54" s="362"/>
      <c r="D54" s="54" t="str">
        <f>+IF(LEN('OSNOVNA PLAČA'!C48)&gt;0,'OSNOVNA PLAČA'!C48,"")</f>
        <v/>
      </c>
      <c r="E54" s="55" t="str">
        <f>+IF(LEN('OSNOVNA PLAČA'!D48)&gt;0,'OSNOVNA PLAČA'!D48,"")</f>
        <v/>
      </c>
      <c r="F54" s="161">
        <f ca="1">IF(LEN(B54)&gt;0,'OBRAČUNANA OSNOVNA PLAČA'!F48,"")</f>
        <v>0</v>
      </c>
      <c r="G54" s="57"/>
      <c r="H54" s="57"/>
      <c r="I54" s="57"/>
      <c r="J54" s="57"/>
      <c r="K54" s="57"/>
      <c r="L54" s="175">
        <f t="shared" si="5"/>
        <v>0</v>
      </c>
      <c r="M54" s="176">
        <f t="shared" ca="1" si="18"/>
        <v>0</v>
      </c>
      <c r="N54" s="176">
        <f t="shared" ca="1" si="19"/>
        <v>0</v>
      </c>
      <c r="O54" s="177">
        <f t="shared" ca="1" si="26"/>
        <v>0</v>
      </c>
      <c r="P54" s="178">
        <f t="shared" ca="1" si="20"/>
        <v>0</v>
      </c>
      <c r="Q54" s="179">
        <f t="shared" ca="1" si="7"/>
        <v>0</v>
      </c>
      <c r="R54" s="179">
        <f ca="1">IF(LEN(B54)&gt;0,'1'!R54-'1'!Q54,"")</f>
        <v>0</v>
      </c>
      <c r="S54" s="180"/>
      <c r="T54" s="33"/>
      <c r="U54" s="33"/>
      <c r="V54" s="33"/>
      <c r="W54" s="33"/>
      <c r="X54" s="33"/>
      <c r="Y54" s="33"/>
      <c r="Z54" s="33"/>
      <c r="AA54" s="33"/>
      <c r="AB54" s="273">
        <f>ROW()</f>
        <v>54</v>
      </c>
      <c r="AC54" s="257">
        <f t="shared" ca="1" si="22"/>
        <v>0</v>
      </c>
      <c r="AD54" s="257">
        <f t="shared" ca="1" si="23"/>
        <v>0</v>
      </c>
      <c r="AE54" s="258" t="str">
        <f t="shared" ca="1" si="27"/>
        <v>-</v>
      </c>
      <c r="AF54" s="257" t="str">
        <f t="shared" ca="1" si="28"/>
        <v>-</v>
      </c>
      <c r="AG54" s="258" t="str">
        <f t="shared" ca="1" si="29"/>
        <v>-</v>
      </c>
      <c r="AH54" s="257" t="str">
        <f t="shared" ca="1" si="30"/>
        <v>-</v>
      </c>
      <c r="AI54" s="257">
        <f t="shared" ca="1" si="14"/>
        <v>0</v>
      </c>
      <c r="AJ54" s="259">
        <f t="shared" ca="1" si="15"/>
        <v>0</v>
      </c>
      <c r="AK54" s="257">
        <f t="shared" ca="1" si="24"/>
        <v>0</v>
      </c>
      <c r="AL54" s="257">
        <f t="shared" ca="1" si="25"/>
        <v>0</v>
      </c>
      <c r="AM54" s="33"/>
      <c r="AN54" s="33"/>
      <c r="AO54" s="33"/>
      <c r="AP54" s="33"/>
      <c r="AQ54" s="33"/>
      <c r="AR54" s="33"/>
      <c r="AS54" s="33"/>
      <c r="AT54" s="33"/>
      <c r="AU54" s="33"/>
      <c r="AV54" s="33"/>
      <c r="AW54" s="33"/>
      <c r="AX54" s="33"/>
      <c r="AY54" s="33"/>
      <c r="AZ54" s="33"/>
      <c r="BA54" s="33"/>
      <c r="BB54" s="33"/>
      <c r="BC54" s="33"/>
      <c r="BD54" s="33"/>
      <c r="BE54" s="33"/>
    </row>
    <row r="55" spans="1:57" ht="27" customHeight="1" x14ac:dyDescent="0.2">
      <c r="A55" s="53">
        <f>'OSNOVNA PLAČA'!A49</f>
        <v>40</v>
      </c>
      <c r="B55" s="362" t="str">
        <f t="shared" ca="1" si="21"/>
        <v>A40</v>
      </c>
      <c r="C55" s="362"/>
      <c r="D55" s="54" t="str">
        <f>+IF(LEN('OSNOVNA PLAČA'!C49)&gt;0,'OSNOVNA PLAČA'!C49,"")</f>
        <v/>
      </c>
      <c r="E55" s="55" t="str">
        <f>+IF(LEN('OSNOVNA PLAČA'!D49)&gt;0,'OSNOVNA PLAČA'!D49,"")</f>
        <v/>
      </c>
      <c r="F55" s="161">
        <f ca="1">IF(LEN(B55)&gt;0,'OBRAČUNANA OSNOVNA PLAČA'!F49,"")</f>
        <v>0</v>
      </c>
      <c r="G55" s="57"/>
      <c r="H55" s="57"/>
      <c r="I55" s="57"/>
      <c r="J55" s="57"/>
      <c r="K55" s="57"/>
      <c r="L55" s="175">
        <f t="shared" si="5"/>
        <v>0</v>
      </c>
      <c r="M55" s="176">
        <f t="shared" ca="1" si="18"/>
        <v>0</v>
      </c>
      <c r="N55" s="176">
        <f t="shared" ca="1" si="19"/>
        <v>0</v>
      </c>
      <c r="O55" s="177">
        <f t="shared" ca="1" si="26"/>
        <v>0</v>
      </c>
      <c r="P55" s="178">
        <f t="shared" ca="1" si="20"/>
        <v>0</v>
      </c>
      <c r="Q55" s="179">
        <f t="shared" ca="1" si="7"/>
        <v>0</v>
      </c>
      <c r="R55" s="179">
        <f ca="1">IF(LEN(B55)&gt;0,'1'!R55-'1'!Q55,"")</f>
        <v>0</v>
      </c>
      <c r="S55" s="180"/>
      <c r="T55" s="33"/>
      <c r="U55" s="33"/>
      <c r="V55" s="33"/>
      <c r="W55" s="33"/>
      <c r="X55" s="33"/>
      <c r="Y55" s="33"/>
      <c r="Z55" s="33"/>
      <c r="AA55" s="33"/>
      <c r="AB55" s="273">
        <f>ROW()</f>
        <v>55</v>
      </c>
      <c r="AC55" s="257">
        <f t="shared" ca="1" si="22"/>
        <v>0</v>
      </c>
      <c r="AD55" s="257">
        <f t="shared" ca="1" si="23"/>
        <v>0</v>
      </c>
      <c r="AE55" s="258" t="str">
        <f t="shared" ca="1" si="27"/>
        <v>-</v>
      </c>
      <c r="AF55" s="257" t="str">
        <f t="shared" ca="1" si="28"/>
        <v>-</v>
      </c>
      <c r="AG55" s="258" t="str">
        <f t="shared" ca="1" si="29"/>
        <v>-</v>
      </c>
      <c r="AH55" s="257" t="str">
        <f t="shared" ca="1" si="30"/>
        <v>-</v>
      </c>
      <c r="AI55" s="257">
        <f t="shared" ca="1" si="14"/>
        <v>0</v>
      </c>
      <c r="AJ55" s="259">
        <f t="shared" ca="1" si="15"/>
        <v>0</v>
      </c>
      <c r="AK55" s="257">
        <f t="shared" ca="1" si="24"/>
        <v>0</v>
      </c>
      <c r="AL55" s="257">
        <f t="shared" ca="1" si="25"/>
        <v>0</v>
      </c>
      <c r="AM55" s="33"/>
      <c r="AN55" s="33"/>
      <c r="AO55" s="33"/>
      <c r="AP55" s="33"/>
      <c r="AQ55" s="33"/>
      <c r="AR55" s="33"/>
      <c r="AS55" s="33"/>
      <c r="AT55" s="33"/>
      <c r="AU55" s="33"/>
      <c r="AV55" s="33"/>
      <c r="AW55" s="33"/>
      <c r="AX55" s="33"/>
      <c r="AY55" s="33"/>
      <c r="AZ55" s="33"/>
      <c r="BA55" s="33"/>
      <c r="BB55" s="33"/>
      <c r="BC55" s="33"/>
      <c r="BD55" s="33"/>
      <c r="BE55" s="33"/>
    </row>
    <row r="56" spans="1:57" ht="27" customHeight="1" x14ac:dyDescent="0.2">
      <c r="A56" s="53">
        <f>'OSNOVNA PLAČA'!A50</f>
        <v>41</v>
      </c>
      <c r="B56" s="362" t="str">
        <f t="shared" ca="1" si="21"/>
        <v>A41</v>
      </c>
      <c r="C56" s="362"/>
      <c r="D56" s="54" t="str">
        <f>+IF(LEN('OSNOVNA PLAČA'!C50)&gt;0,'OSNOVNA PLAČA'!C50,"")</f>
        <v/>
      </c>
      <c r="E56" s="55" t="str">
        <f>+IF(LEN('OSNOVNA PLAČA'!D50)&gt;0,'OSNOVNA PLAČA'!D50,"")</f>
        <v/>
      </c>
      <c r="F56" s="161">
        <f ca="1">IF(LEN(B56)&gt;0,'OBRAČUNANA OSNOVNA PLAČA'!F50,"")</f>
        <v>0</v>
      </c>
      <c r="G56" s="57"/>
      <c r="H56" s="57"/>
      <c r="I56" s="57"/>
      <c r="J56" s="57"/>
      <c r="K56" s="57"/>
      <c r="L56" s="175">
        <f t="shared" si="5"/>
        <v>0</v>
      </c>
      <c r="M56" s="176">
        <f t="shared" ca="1" si="18"/>
        <v>0</v>
      </c>
      <c r="N56" s="176">
        <f t="shared" ca="1" si="19"/>
        <v>0</v>
      </c>
      <c r="O56" s="177">
        <f t="shared" ca="1" si="26"/>
        <v>0</v>
      </c>
      <c r="P56" s="178">
        <f t="shared" ca="1" si="20"/>
        <v>0</v>
      </c>
      <c r="Q56" s="179">
        <f t="shared" ca="1" si="7"/>
        <v>0</v>
      </c>
      <c r="R56" s="179">
        <f ca="1">IF(LEN(B56)&gt;0,'1'!R56-'1'!Q56,"")</f>
        <v>0</v>
      </c>
      <c r="S56" s="180"/>
      <c r="T56" s="33"/>
      <c r="U56" s="33"/>
      <c r="V56" s="33"/>
      <c r="W56" s="33"/>
      <c r="X56" s="33"/>
      <c r="Y56" s="33"/>
      <c r="Z56" s="33"/>
      <c r="AA56" s="33"/>
      <c r="AB56" s="273">
        <f>ROW()</f>
        <v>56</v>
      </c>
      <c r="AC56" s="257">
        <f t="shared" ca="1" si="22"/>
        <v>0</v>
      </c>
      <c r="AD56" s="257">
        <f t="shared" ca="1" si="23"/>
        <v>0</v>
      </c>
      <c r="AE56" s="258" t="str">
        <f t="shared" ca="1" si="27"/>
        <v>-</v>
      </c>
      <c r="AF56" s="257" t="str">
        <f t="shared" ca="1" si="28"/>
        <v>-</v>
      </c>
      <c r="AG56" s="258" t="str">
        <f t="shared" ca="1" si="29"/>
        <v>-</v>
      </c>
      <c r="AH56" s="257" t="str">
        <f t="shared" ca="1" si="30"/>
        <v>-</v>
      </c>
      <c r="AI56" s="257">
        <f t="shared" ca="1" si="14"/>
        <v>0</v>
      </c>
      <c r="AJ56" s="259">
        <f t="shared" ca="1" si="15"/>
        <v>0</v>
      </c>
      <c r="AK56" s="257">
        <f t="shared" ca="1" si="24"/>
        <v>0</v>
      </c>
      <c r="AL56" s="257">
        <f t="shared" ca="1" si="25"/>
        <v>0</v>
      </c>
      <c r="AM56" s="33"/>
      <c r="AN56" s="33"/>
      <c r="AO56" s="33"/>
      <c r="AP56" s="33"/>
      <c r="AQ56" s="33"/>
      <c r="AR56" s="33"/>
      <c r="AS56" s="33"/>
      <c r="AT56" s="33"/>
      <c r="AU56" s="33"/>
      <c r="AV56" s="33"/>
      <c r="AW56" s="33"/>
      <c r="AX56" s="33"/>
      <c r="AY56" s="33"/>
      <c r="AZ56" s="33"/>
      <c r="BA56" s="33"/>
      <c r="BB56" s="33"/>
      <c r="BC56" s="33"/>
      <c r="BD56" s="33"/>
      <c r="BE56" s="33"/>
    </row>
    <row r="57" spans="1:57" ht="27" customHeight="1" x14ac:dyDescent="0.2">
      <c r="A57" s="53">
        <f>'OSNOVNA PLAČA'!A51</f>
        <v>42</v>
      </c>
      <c r="B57" s="362" t="str">
        <f t="shared" ca="1" si="21"/>
        <v>A42</v>
      </c>
      <c r="C57" s="362"/>
      <c r="D57" s="54" t="str">
        <f>+IF(LEN('OSNOVNA PLAČA'!C51)&gt;0,'OSNOVNA PLAČA'!C51,"")</f>
        <v/>
      </c>
      <c r="E57" s="55" t="str">
        <f>+IF(LEN('OSNOVNA PLAČA'!D51)&gt;0,'OSNOVNA PLAČA'!D51,"")</f>
        <v/>
      </c>
      <c r="F57" s="161">
        <f ca="1">IF(LEN(B57)&gt;0,'OBRAČUNANA OSNOVNA PLAČA'!F51,"")</f>
        <v>0</v>
      </c>
      <c r="G57" s="57"/>
      <c r="H57" s="57"/>
      <c r="I57" s="57"/>
      <c r="J57" s="57"/>
      <c r="K57" s="57"/>
      <c r="L57" s="175">
        <f t="shared" si="5"/>
        <v>0</v>
      </c>
      <c r="M57" s="176">
        <f t="shared" ca="1" si="18"/>
        <v>0</v>
      </c>
      <c r="N57" s="176">
        <f t="shared" ca="1" si="19"/>
        <v>0</v>
      </c>
      <c r="O57" s="177">
        <f t="shared" ca="1" si="26"/>
        <v>0</v>
      </c>
      <c r="P57" s="178">
        <f t="shared" ca="1" si="20"/>
        <v>0</v>
      </c>
      <c r="Q57" s="179">
        <f t="shared" ca="1" si="7"/>
        <v>0</v>
      </c>
      <c r="R57" s="179">
        <f ca="1">IF(LEN(B57)&gt;0,'1'!R57-'1'!Q57,"")</f>
        <v>0</v>
      </c>
      <c r="S57" s="180"/>
      <c r="T57" s="33"/>
      <c r="U57" s="33"/>
      <c r="V57" s="33"/>
      <c r="W57" s="33"/>
      <c r="X57" s="33"/>
      <c r="Y57" s="33"/>
      <c r="Z57" s="33"/>
      <c r="AA57" s="33"/>
      <c r="AB57" s="273">
        <f>ROW()</f>
        <v>57</v>
      </c>
      <c r="AC57" s="257">
        <f t="shared" ca="1" si="22"/>
        <v>0</v>
      </c>
      <c r="AD57" s="257">
        <f t="shared" ca="1" si="23"/>
        <v>0</v>
      </c>
      <c r="AE57" s="258" t="str">
        <f t="shared" ca="1" si="27"/>
        <v>-</v>
      </c>
      <c r="AF57" s="257" t="str">
        <f t="shared" ca="1" si="28"/>
        <v>-</v>
      </c>
      <c r="AG57" s="258" t="str">
        <f t="shared" ca="1" si="29"/>
        <v>-</v>
      </c>
      <c r="AH57" s="257" t="str">
        <f t="shared" ca="1" si="30"/>
        <v>-</v>
      </c>
      <c r="AI57" s="257">
        <f t="shared" ca="1" si="14"/>
        <v>0</v>
      </c>
      <c r="AJ57" s="259">
        <f t="shared" ca="1" si="15"/>
        <v>0</v>
      </c>
      <c r="AK57" s="257">
        <f t="shared" ca="1" si="24"/>
        <v>0</v>
      </c>
      <c r="AL57" s="257">
        <f t="shared" ca="1" si="25"/>
        <v>0</v>
      </c>
      <c r="AM57" s="33"/>
      <c r="AN57" s="33"/>
      <c r="AO57" s="33"/>
      <c r="AP57" s="33"/>
      <c r="AQ57" s="33"/>
      <c r="AR57" s="33"/>
      <c r="AS57" s="33"/>
      <c r="AT57" s="33"/>
      <c r="AU57" s="33"/>
      <c r="AV57" s="33"/>
      <c r="AW57" s="33"/>
      <c r="AX57" s="33"/>
      <c r="AY57" s="33"/>
      <c r="AZ57" s="33"/>
      <c r="BA57" s="33"/>
      <c r="BB57" s="33"/>
      <c r="BC57" s="33"/>
      <c r="BD57" s="33"/>
      <c r="BE57" s="33"/>
    </row>
    <row r="58" spans="1:57" ht="27" customHeight="1" x14ac:dyDescent="0.2">
      <c r="A58" s="53">
        <f>'OSNOVNA PLAČA'!A52</f>
        <v>43</v>
      </c>
      <c r="B58" s="362" t="str">
        <f t="shared" ca="1" si="21"/>
        <v>A43</v>
      </c>
      <c r="C58" s="362"/>
      <c r="D58" s="54" t="str">
        <f>+IF(LEN('OSNOVNA PLAČA'!C52)&gt;0,'OSNOVNA PLAČA'!C52,"")</f>
        <v/>
      </c>
      <c r="E58" s="55" t="str">
        <f>+IF(LEN('OSNOVNA PLAČA'!D52)&gt;0,'OSNOVNA PLAČA'!D52,"")</f>
        <v/>
      </c>
      <c r="F58" s="161">
        <f ca="1">IF(LEN(B58)&gt;0,'OBRAČUNANA OSNOVNA PLAČA'!F52,"")</f>
        <v>0</v>
      </c>
      <c r="G58" s="57"/>
      <c r="H58" s="57"/>
      <c r="I58" s="57"/>
      <c r="J58" s="57"/>
      <c r="K58" s="57"/>
      <c r="L58" s="175">
        <f t="shared" si="5"/>
        <v>0</v>
      </c>
      <c r="M58" s="176">
        <f t="shared" ca="1" si="18"/>
        <v>0</v>
      </c>
      <c r="N58" s="176">
        <f t="shared" ca="1" si="19"/>
        <v>0</v>
      </c>
      <c r="O58" s="177">
        <f t="shared" ca="1" si="26"/>
        <v>0</v>
      </c>
      <c r="P58" s="178">
        <f t="shared" ca="1" si="20"/>
        <v>0</v>
      </c>
      <c r="Q58" s="179">
        <f t="shared" ca="1" si="7"/>
        <v>0</v>
      </c>
      <c r="R58" s="179">
        <f ca="1">IF(LEN(B58)&gt;0,'1'!R58-'1'!Q58,"")</f>
        <v>0</v>
      </c>
      <c r="S58" s="180"/>
      <c r="T58" s="33"/>
      <c r="U58" s="33"/>
      <c r="V58" s="33"/>
      <c r="W58" s="33"/>
      <c r="X58" s="33"/>
      <c r="Y58" s="33"/>
      <c r="Z58" s="33"/>
      <c r="AA58" s="33"/>
      <c r="AB58" s="273">
        <f>ROW()</f>
        <v>58</v>
      </c>
      <c r="AC58" s="257">
        <f t="shared" ca="1" si="22"/>
        <v>0</v>
      </c>
      <c r="AD58" s="257">
        <f t="shared" ca="1" si="23"/>
        <v>0</v>
      </c>
      <c r="AE58" s="258" t="str">
        <f t="shared" ca="1" si="27"/>
        <v>-</v>
      </c>
      <c r="AF58" s="257" t="str">
        <f t="shared" ca="1" si="28"/>
        <v>-</v>
      </c>
      <c r="AG58" s="258" t="str">
        <f t="shared" ca="1" si="29"/>
        <v>-</v>
      </c>
      <c r="AH58" s="257" t="str">
        <f t="shared" ca="1" si="30"/>
        <v>-</v>
      </c>
      <c r="AI58" s="257">
        <f t="shared" ca="1" si="14"/>
        <v>0</v>
      </c>
      <c r="AJ58" s="259">
        <f t="shared" ca="1" si="15"/>
        <v>0</v>
      </c>
      <c r="AK58" s="257">
        <f t="shared" ca="1" si="24"/>
        <v>0</v>
      </c>
      <c r="AL58" s="257">
        <f t="shared" ca="1" si="25"/>
        <v>0</v>
      </c>
      <c r="AM58" s="33"/>
      <c r="AN58" s="33"/>
      <c r="AO58" s="33"/>
      <c r="AP58" s="33"/>
      <c r="AQ58" s="33"/>
      <c r="AR58" s="33"/>
      <c r="AS58" s="33"/>
      <c r="AT58" s="33"/>
      <c r="AU58" s="33"/>
      <c r="AV58" s="33"/>
      <c r="AW58" s="33"/>
      <c r="AX58" s="33"/>
      <c r="AY58" s="33"/>
      <c r="AZ58" s="33"/>
      <c r="BA58" s="33"/>
      <c r="BB58" s="33"/>
      <c r="BC58" s="33"/>
      <c r="BD58" s="33"/>
      <c r="BE58" s="33"/>
    </row>
    <row r="59" spans="1:57" ht="27" customHeight="1" x14ac:dyDescent="0.2">
      <c r="A59" s="53">
        <f>'OSNOVNA PLAČA'!A53</f>
        <v>44</v>
      </c>
      <c r="B59" s="362" t="str">
        <f t="shared" ca="1" si="21"/>
        <v>A44</v>
      </c>
      <c r="C59" s="362"/>
      <c r="D59" s="54" t="str">
        <f>+IF(LEN('OSNOVNA PLAČA'!C53)&gt;0,'OSNOVNA PLAČA'!C53,"")</f>
        <v/>
      </c>
      <c r="E59" s="55" t="str">
        <f>+IF(LEN('OSNOVNA PLAČA'!D53)&gt;0,'OSNOVNA PLAČA'!D53,"")</f>
        <v/>
      </c>
      <c r="F59" s="161">
        <f ca="1">IF(LEN(B59)&gt;0,'OBRAČUNANA OSNOVNA PLAČA'!F53,"")</f>
        <v>0</v>
      </c>
      <c r="G59" s="57"/>
      <c r="H59" s="57"/>
      <c r="I59" s="57"/>
      <c r="J59" s="57"/>
      <c r="K59" s="57"/>
      <c r="L59" s="175">
        <f t="shared" si="5"/>
        <v>0</v>
      </c>
      <c r="M59" s="176">
        <f t="shared" ca="1" si="18"/>
        <v>0</v>
      </c>
      <c r="N59" s="176">
        <f t="shared" ca="1" si="19"/>
        <v>0</v>
      </c>
      <c r="O59" s="177">
        <f t="shared" ca="1" si="26"/>
        <v>0</v>
      </c>
      <c r="P59" s="178">
        <f t="shared" ca="1" si="20"/>
        <v>0</v>
      </c>
      <c r="Q59" s="179">
        <f t="shared" ca="1" si="7"/>
        <v>0</v>
      </c>
      <c r="R59" s="179">
        <f ca="1">IF(LEN(B59)&gt;0,'1'!R59-'1'!Q59,"")</f>
        <v>0</v>
      </c>
      <c r="S59" s="180"/>
      <c r="T59" s="33"/>
      <c r="U59" s="33"/>
      <c r="V59" s="33"/>
      <c r="W59" s="33"/>
      <c r="X59" s="33"/>
      <c r="Y59" s="33"/>
      <c r="Z59" s="33"/>
      <c r="AA59" s="33"/>
      <c r="AB59" s="273">
        <f>ROW()</f>
        <v>59</v>
      </c>
      <c r="AC59" s="257">
        <f t="shared" ca="1" si="22"/>
        <v>0</v>
      </c>
      <c r="AD59" s="257">
        <f t="shared" ca="1" si="23"/>
        <v>0</v>
      </c>
      <c r="AE59" s="258" t="str">
        <f t="shared" ca="1" si="27"/>
        <v>-</v>
      </c>
      <c r="AF59" s="257" t="str">
        <f t="shared" ca="1" si="28"/>
        <v>-</v>
      </c>
      <c r="AG59" s="258" t="str">
        <f t="shared" ca="1" si="29"/>
        <v>-</v>
      </c>
      <c r="AH59" s="257" t="str">
        <f t="shared" ca="1" si="30"/>
        <v>-</v>
      </c>
      <c r="AI59" s="257">
        <f t="shared" ca="1" si="14"/>
        <v>0</v>
      </c>
      <c r="AJ59" s="259">
        <f t="shared" ca="1" si="15"/>
        <v>0</v>
      </c>
      <c r="AK59" s="257">
        <f t="shared" ca="1" si="24"/>
        <v>0</v>
      </c>
      <c r="AL59" s="257">
        <f t="shared" ca="1" si="25"/>
        <v>0</v>
      </c>
      <c r="AM59" s="33"/>
      <c r="AN59" s="33"/>
      <c r="AO59" s="33"/>
      <c r="AP59" s="33"/>
      <c r="AQ59" s="33"/>
      <c r="AR59" s="33"/>
      <c r="AS59" s="33"/>
      <c r="AT59" s="33"/>
      <c r="AU59" s="33"/>
      <c r="AV59" s="33"/>
      <c r="AW59" s="33"/>
      <c r="AX59" s="33"/>
      <c r="AY59" s="33"/>
      <c r="AZ59" s="33"/>
      <c r="BA59" s="33"/>
      <c r="BB59" s="33"/>
      <c r="BC59" s="33"/>
      <c r="BD59" s="33"/>
      <c r="BE59" s="33"/>
    </row>
    <row r="60" spans="1:57" ht="27" customHeight="1" x14ac:dyDescent="0.2">
      <c r="A60" s="53">
        <f>'OSNOVNA PLAČA'!A54</f>
        <v>45</v>
      </c>
      <c r="B60" s="362" t="str">
        <f t="shared" ca="1" si="21"/>
        <v>A45</v>
      </c>
      <c r="C60" s="362"/>
      <c r="D60" s="54" t="str">
        <f>+IF(LEN('OSNOVNA PLAČA'!C54)&gt;0,'OSNOVNA PLAČA'!C54,"")</f>
        <v/>
      </c>
      <c r="E60" s="55" t="str">
        <f>+IF(LEN('OSNOVNA PLAČA'!D54)&gt;0,'OSNOVNA PLAČA'!D54,"")</f>
        <v/>
      </c>
      <c r="F60" s="161">
        <f ca="1">IF(LEN(B60)&gt;0,'OBRAČUNANA OSNOVNA PLAČA'!F54,"")</f>
        <v>0</v>
      </c>
      <c r="G60" s="57"/>
      <c r="H60" s="57"/>
      <c r="I60" s="57"/>
      <c r="J60" s="57"/>
      <c r="K60" s="57"/>
      <c r="L60" s="175">
        <f t="shared" si="5"/>
        <v>0</v>
      </c>
      <c r="M60" s="176">
        <f t="shared" ca="1" si="18"/>
        <v>0</v>
      </c>
      <c r="N60" s="176">
        <f t="shared" ca="1" si="19"/>
        <v>0</v>
      </c>
      <c r="O60" s="177">
        <f t="shared" ca="1" si="26"/>
        <v>0</v>
      </c>
      <c r="P60" s="178">
        <f t="shared" ca="1" si="20"/>
        <v>0</v>
      </c>
      <c r="Q60" s="179">
        <f t="shared" ca="1" si="7"/>
        <v>0</v>
      </c>
      <c r="R60" s="179">
        <f ca="1">IF(LEN(B60)&gt;0,'1'!R60-'1'!Q60,"")</f>
        <v>0</v>
      </c>
      <c r="S60" s="180"/>
      <c r="T60" s="33"/>
      <c r="U60" s="33"/>
      <c r="V60" s="33"/>
      <c r="W60" s="33"/>
      <c r="X60" s="33"/>
      <c r="Y60" s="33"/>
      <c r="Z60" s="33"/>
      <c r="AA60" s="33"/>
      <c r="AB60" s="273">
        <f>ROW()</f>
        <v>60</v>
      </c>
      <c r="AC60" s="257">
        <f t="shared" ca="1" si="22"/>
        <v>0</v>
      </c>
      <c r="AD60" s="257">
        <f t="shared" ca="1" si="23"/>
        <v>0</v>
      </c>
      <c r="AE60" s="258" t="str">
        <f t="shared" ca="1" si="27"/>
        <v>-</v>
      </c>
      <c r="AF60" s="257" t="str">
        <f t="shared" ca="1" si="28"/>
        <v>-</v>
      </c>
      <c r="AG60" s="258" t="str">
        <f t="shared" ca="1" si="29"/>
        <v>-</v>
      </c>
      <c r="AH60" s="257" t="str">
        <f t="shared" ca="1" si="30"/>
        <v>-</v>
      </c>
      <c r="AI60" s="257">
        <f t="shared" ca="1" si="14"/>
        <v>0</v>
      </c>
      <c r="AJ60" s="259">
        <f t="shared" ca="1" si="15"/>
        <v>0</v>
      </c>
      <c r="AK60" s="257">
        <f t="shared" ca="1" si="24"/>
        <v>0</v>
      </c>
      <c r="AL60" s="257">
        <f t="shared" ca="1" si="25"/>
        <v>0</v>
      </c>
      <c r="AM60" s="33"/>
      <c r="AN60" s="33"/>
      <c r="AO60" s="33"/>
      <c r="AP60" s="33"/>
      <c r="AQ60" s="33"/>
      <c r="AR60" s="33"/>
      <c r="AS60" s="33"/>
      <c r="AT60" s="33"/>
      <c r="AU60" s="33"/>
      <c r="AV60" s="33"/>
      <c r="AW60" s="33"/>
      <c r="AX60" s="33"/>
      <c r="AY60" s="33"/>
      <c r="AZ60" s="33"/>
      <c r="BA60" s="33"/>
      <c r="BB60" s="33"/>
      <c r="BC60" s="33"/>
      <c r="BD60" s="33"/>
      <c r="BE60" s="33"/>
    </row>
    <row r="61" spans="1:57" ht="27" customHeight="1" x14ac:dyDescent="0.2">
      <c r="A61" s="53">
        <f>'OSNOVNA PLAČA'!A55</f>
        <v>46</v>
      </c>
      <c r="B61" s="362" t="str">
        <f t="shared" ca="1" si="21"/>
        <v>A46</v>
      </c>
      <c r="C61" s="362"/>
      <c r="D61" s="54" t="str">
        <f>+IF(LEN('OSNOVNA PLAČA'!C55)&gt;0,'OSNOVNA PLAČA'!C55,"")</f>
        <v/>
      </c>
      <c r="E61" s="55" t="str">
        <f>+IF(LEN('OSNOVNA PLAČA'!D55)&gt;0,'OSNOVNA PLAČA'!D55,"")</f>
        <v/>
      </c>
      <c r="F61" s="161">
        <f ca="1">IF(LEN(B61)&gt;0,'OBRAČUNANA OSNOVNA PLAČA'!F55,"")</f>
        <v>0</v>
      </c>
      <c r="G61" s="57"/>
      <c r="H61" s="57"/>
      <c r="I61" s="57"/>
      <c r="J61" s="57"/>
      <c r="K61" s="57"/>
      <c r="L61" s="175">
        <f t="shared" si="5"/>
        <v>0</v>
      </c>
      <c r="M61" s="176">
        <f t="shared" ca="1" si="18"/>
        <v>0</v>
      </c>
      <c r="N61" s="176">
        <f t="shared" ca="1" si="19"/>
        <v>0</v>
      </c>
      <c r="O61" s="177">
        <f t="shared" ca="1" si="26"/>
        <v>0</v>
      </c>
      <c r="P61" s="178">
        <f t="shared" ca="1" si="20"/>
        <v>0</v>
      </c>
      <c r="Q61" s="179">
        <f t="shared" ca="1" si="7"/>
        <v>0</v>
      </c>
      <c r="R61" s="179">
        <f ca="1">IF(LEN(B61)&gt;0,'1'!R61-'1'!Q61,"")</f>
        <v>0</v>
      </c>
      <c r="S61" s="180"/>
      <c r="T61" s="33"/>
      <c r="U61" s="33"/>
      <c r="V61" s="33"/>
      <c r="W61" s="33"/>
      <c r="X61" s="33"/>
      <c r="Y61" s="33"/>
      <c r="Z61" s="33"/>
      <c r="AA61" s="33"/>
      <c r="AB61" s="273">
        <f>ROW()</f>
        <v>61</v>
      </c>
      <c r="AC61" s="257">
        <f t="shared" ca="1" si="22"/>
        <v>0</v>
      </c>
      <c r="AD61" s="257">
        <f t="shared" ca="1" si="23"/>
        <v>0</v>
      </c>
      <c r="AE61" s="258" t="str">
        <f t="shared" ca="1" si="27"/>
        <v>-</v>
      </c>
      <c r="AF61" s="257" t="str">
        <f t="shared" ca="1" si="28"/>
        <v>-</v>
      </c>
      <c r="AG61" s="258" t="str">
        <f t="shared" ca="1" si="29"/>
        <v>-</v>
      </c>
      <c r="AH61" s="257" t="str">
        <f t="shared" ca="1" si="30"/>
        <v>-</v>
      </c>
      <c r="AI61" s="257">
        <f t="shared" ca="1" si="14"/>
        <v>0</v>
      </c>
      <c r="AJ61" s="259">
        <f t="shared" ca="1" si="15"/>
        <v>0</v>
      </c>
      <c r="AK61" s="257">
        <f t="shared" ca="1" si="24"/>
        <v>0</v>
      </c>
      <c r="AL61" s="257">
        <f t="shared" ca="1" si="25"/>
        <v>0</v>
      </c>
      <c r="AM61" s="33"/>
      <c r="AN61" s="33"/>
      <c r="AO61" s="33"/>
      <c r="AP61" s="33"/>
      <c r="AQ61" s="33"/>
      <c r="AR61" s="33"/>
      <c r="AS61" s="33"/>
      <c r="AT61" s="33"/>
      <c r="AU61" s="33"/>
      <c r="AV61" s="33"/>
      <c r="AW61" s="33"/>
      <c r="AX61" s="33"/>
      <c r="AY61" s="33"/>
      <c r="AZ61" s="33"/>
      <c r="BA61" s="33"/>
      <c r="BB61" s="33"/>
      <c r="BC61" s="33"/>
      <c r="BD61" s="33"/>
      <c r="BE61" s="33"/>
    </row>
    <row r="62" spans="1:57" ht="27" customHeight="1" x14ac:dyDescent="0.2">
      <c r="A62" s="53">
        <f>'OSNOVNA PLAČA'!A56</f>
        <v>47</v>
      </c>
      <c r="B62" s="362" t="str">
        <f t="shared" ca="1" si="21"/>
        <v>A47</v>
      </c>
      <c r="C62" s="362"/>
      <c r="D62" s="54" t="str">
        <f>+IF(LEN('OSNOVNA PLAČA'!C56)&gt;0,'OSNOVNA PLAČA'!C56,"")</f>
        <v/>
      </c>
      <c r="E62" s="55" t="str">
        <f>+IF(LEN('OSNOVNA PLAČA'!D56)&gt;0,'OSNOVNA PLAČA'!D56,"")</f>
        <v/>
      </c>
      <c r="F62" s="161">
        <f ca="1">IF(LEN(B62)&gt;0,'OBRAČUNANA OSNOVNA PLAČA'!F56,"")</f>
        <v>0</v>
      </c>
      <c r="G62" s="57"/>
      <c r="H62" s="57"/>
      <c r="I62" s="57"/>
      <c r="J62" s="57"/>
      <c r="K62" s="57"/>
      <c r="L62" s="175">
        <f t="shared" si="5"/>
        <v>0</v>
      </c>
      <c r="M62" s="176">
        <f t="shared" ca="1" si="18"/>
        <v>0</v>
      </c>
      <c r="N62" s="176">
        <f t="shared" ca="1" si="19"/>
        <v>0</v>
      </c>
      <c r="O62" s="177">
        <f t="shared" ca="1" si="26"/>
        <v>0</v>
      </c>
      <c r="P62" s="178">
        <f t="shared" ca="1" si="20"/>
        <v>0</v>
      </c>
      <c r="Q62" s="179">
        <f t="shared" ca="1" si="7"/>
        <v>0</v>
      </c>
      <c r="R62" s="179">
        <f ca="1">IF(LEN(B62)&gt;0,'1'!R62-'1'!Q62,"")</f>
        <v>0</v>
      </c>
      <c r="S62" s="180"/>
      <c r="T62" s="33"/>
      <c r="U62" s="33"/>
      <c r="V62" s="33"/>
      <c r="W62" s="33"/>
      <c r="X62" s="33"/>
      <c r="Y62" s="33"/>
      <c r="Z62" s="33"/>
      <c r="AA62" s="33"/>
      <c r="AB62" s="273">
        <f>ROW()</f>
        <v>62</v>
      </c>
      <c r="AC62" s="257">
        <f t="shared" ca="1" si="22"/>
        <v>0</v>
      </c>
      <c r="AD62" s="257">
        <f t="shared" ca="1" si="23"/>
        <v>0</v>
      </c>
      <c r="AE62" s="258" t="str">
        <f t="shared" ca="1" si="27"/>
        <v>-</v>
      </c>
      <c r="AF62" s="257" t="str">
        <f t="shared" ca="1" si="28"/>
        <v>-</v>
      </c>
      <c r="AG62" s="258" t="str">
        <f t="shared" ca="1" si="29"/>
        <v>-</v>
      </c>
      <c r="AH62" s="257" t="str">
        <f t="shared" ca="1" si="30"/>
        <v>-</v>
      </c>
      <c r="AI62" s="257">
        <f t="shared" ca="1" si="14"/>
        <v>0</v>
      </c>
      <c r="AJ62" s="259">
        <f t="shared" ca="1" si="15"/>
        <v>0</v>
      </c>
      <c r="AK62" s="257">
        <f t="shared" ca="1" si="24"/>
        <v>0</v>
      </c>
      <c r="AL62" s="257">
        <f t="shared" ca="1" si="25"/>
        <v>0</v>
      </c>
      <c r="AM62" s="33"/>
      <c r="AN62" s="33"/>
      <c r="AO62" s="33"/>
      <c r="AP62" s="33"/>
      <c r="AQ62" s="33"/>
      <c r="AR62" s="33"/>
      <c r="AS62" s="33"/>
      <c r="AT62" s="33"/>
      <c r="AU62" s="33"/>
      <c r="AV62" s="33"/>
      <c r="AW62" s="33"/>
      <c r="AX62" s="33"/>
      <c r="AY62" s="33"/>
      <c r="AZ62" s="33"/>
      <c r="BA62" s="33"/>
      <c r="BB62" s="33"/>
      <c r="BC62" s="33"/>
      <c r="BD62" s="33"/>
      <c r="BE62" s="33"/>
    </row>
    <row r="63" spans="1:57" ht="27" customHeight="1" x14ac:dyDescent="0.2">
      <c r="A63" s="53">
        <f>'OSNOVNA PLAČA'!A57</f>
        <v>48</v>
      </c>
      <c r="B63" s="362" t="str">
        <f t="shared" ca="1" si="21"/>
        <v>A48</v>
      </c>
      <c r="C63" s="362"/>
      <c r="D63" s="54" t="str">
        <f>+IF(LEN('OSNOVNA PLAČA'!C57)&gt;0,'OSNOVNA PLAČA'!C57,"")</f>
        <v/>
      </c>
      <c r="E63" s="55" t="str">
        <f>+IF(LEN('OSNOVNA PLAČA'!D57)&gt;0,'OSNOVNA PLAČA'!D57,"")</f>
        <v/>
      </c>
      <c r="F63" s="161">
        <f ca="1">IF(LEN(B63)&gt;0,'OBRAČUNANA OSNOVNA PLAČA'!F57,"")</f>
        <v>0</v>
      </c>
      <c r="G63" s="57"/>
      <c r="H63" s="57"/>
      <c r="I63" s="57"/>
      <c r="J63" s="57"/>
      <c r="K63" s="57"/>
      <c r="L63" s="175">
        <f t="shared" si="5"/>
        <v>0</v>
      </c>
      <c r="M63" s="176">
        <f t="shared" ca="1" si="18"/>
        <v>0</v>
      </c>
      <c r="N63" s="176">
        <f t="shared" ca="1" si="19"/>
        <v>0</v>
      </c>
      <c r="O63" s="177">
        <f t="shared" ca="1" si="26"/>
        <v>0</v>
      </c>
      <c r="P63" s="178">
        <f t="shared" ca="1" si="20"/>
        <v>0</v>
      </c>
      <c r="Q63" s="179">
        <f t="shared" ca="1" si="7"/>
        <v>0</v>
      </c>
      <c r="R63" s="179">
        <f ca="1">IF(LEN(B63)&gt;0,'1'!R63-'1'!Q63,"")</f>
        <v>0</v>
      </c>
      <c r="S63" s="180"/>
      <c r="T63" s="33"/>
      <c r="U63" s="33"/>
      <c r="V63" s="33"/>
      <c r="W63" s="33"/>
      <c r="X63" s="33"/>
      <c r="Y63" s="33"/>
      <c r="Z63" s="33"/>
      <c r="AA63" s="33"/>
      <c r="AB63" s="273">
        <f>ROW()</f>
        <v>63</v>
      </c>
      <c r="AC63" s="257">
        <f t="shared" ca="1" si="22"/>
        <v>0</v>
      </c>
      <c r="AD63" s="257">
        <f t="shared" ca="1" si="23"/>
        <v>0</v>
      </c>
      <c r="AE63" s="258" t="str">
        <f t="shared" ca="1" si="27"/>
        <v>-</v>
      </c>
      <c r="AF63" s="257" t="str">
        <f t="shared" ca="1" si="28"/>
        <v>-</v>
      </c>
      <c r="AG63" s="258" t="str">
        <f t="shared" ca="1" si="29"/>
        <v>-</v>
      </c>
      <c r="AH63" s="257" t="str">
        <f t="shared" ca="1" si="30"/>
        <v>-</v>
      </c>
      <c r="AI63" s="257">
        <f t="shared" ca="1" si="14"/>
        <v>0</v>
      </c>
      <c r="AJ63" s="259">
        <f t="shared" ca="1" si="15"/>
        <v>0</v>
      </c>
      <c r="AK63" s="257">
        <f t="shared" ca="1" si="24"/>
        <v>0</v>
      </c>
      <c r="AL63" s="257">
        <f t="shared" ca="1" si="25"/>
        <v>0</v>
      </c>
      <c r="AM63" s="33"/>
      <c r="AN63" s="33"/>
      <c r="AO63" s="33"/>
      <c r="AP63" s="33"/>
      <c r="AQ63" s="33"/>
      <c r="AR63" s="33"/>
      <c r="AS63" s="33"/>
      <c r="AT63" s="33"/>
      <c r="AU63" s="33"/>
      <c r="AV63" s="33"/>
      <c r="AW63" s="33"/>
      <c r="AX63" s="33"/>
      <c r="AY63" s="33"/>
      <c r="AZ63" s="33"/>
      <c r="BA63" s="33"/>
      <c r="BB63" s="33"/>
      <c r="BC63" s="33"/>
      <c r="BD63" s="33"/>
      <c r="BE63" s="33"/>
    </row>
    <row r="64" spans="1:57" ht="27" customHeight="1" x14ac:dyDescent="0.2">
      <c r="A64" s="53">
        <f>'OSNOVNA PLAČA'!A58</f>
        <v>49</v>
      </c>
      <c r="B64" s="362" t="str">
        <f t="shared" ca="1" si="21"/>
        <v>A49</v>
      </c>
      <c r="C64" s="362"/>
      <c r="D64" s="54" t="str">
        <f>+IF(LEN('OSNOVNA PLAČA'!C58)&gt;0,'OSNOVNA PLAČA'!C58,"")</f>
        <v/>
      </c>
      <c r="E64" s="55" t="str">
        <f>+IF(LEN('OSNOVNA PLAČA'!D58)&gt;0,'OSNOVNA PLAČA'!D58,"")</f>
        <v/>
      </c>
      <c r="F64" s="161">
        <f ca="1">IF(LEN(B64)&gt;0,'OBRAČUNANA OSNOVNA PLAČA'!F58,"")</f>
        <v>0</v>
      </c>
      <c r="G64" s="57"/>
      <c r="H64" s="57"/>
      <c r="I64" s="57"/>
      <c r="J64" s="57"/>
      <c r="K64" s="57"/>
      <c r="L64" s="175">
        <f t="shared" si="5"/>
        <v>0</v>
      </c>
      <c r="M64" s="176">
        <f t="shared" ca="1" si="18"/>
        <v>0</v>
      </c>
      <c r="N64" s="176">
        <f t="shared" ca="1" si="19"/>
        <v>0</v>
      </c>
      <c r="O64" s="177">
        <f t="shared" ca="1" si="26"/>
        <v>0</v>
      </c>
      <c r="P64" s="178">
        <f t="shared" ca="1" si="20"/>
        <v>0</v>
      </c>
      <c r="Q64" s="179">
        <f t="shared" ca="1" si="7"/>
        <v>0</v>
      </c>
      <c r="R64" s="179">
        <f ca="1">IF(LEN(B64)&gt;0,'1'!R64-'1'!Q64,"")</f>
        <v>0</v>
      </c>
      <c r="S64" s="180"/>
      <c r="T64" s="33"/>
      <c r="U64" s="33"/>
      <c r="V64" s="33"/>
      <c r="W64" s="33"/>
      <c r="X64" s="33"/>
      <c r="Y64" s="33"/>
      <c r="Z64" s="33"/>
      <c r="AA64" s="33"/>
      <c r="AB64" s="273">
        <f>ROW()</f>
        <v>64</v>
      </c>
      <c r="AC64" s="257">
        <f t="shared" ca="1" si="22"/>
        <v>0</v>
      </c>
      <c r="AD64" s="257">
        <f t="shared" ca="1" si="23"/>
        <v>0</v>
      </c>
      <c r="AE64" s="258" t="str">
        <f t="shared" ca="1" si="27"/>
        <v>-</v>
      </c>
      <c r="AF64" s="257" t="str">
        <f t="shared" ca="1" si="28"/>
        <v>-</v>
      </c>
      <c r="AG64" s="258" t="str">
        <f t="shared" ca="1" si="29"/>
        <v>-</v>
      </c>
      <c r="AH64" s="257" t="str">
        <f t="shared" ca="1" si="30"/>
        <v>-</v>
      </c>
      <c r="AI64" s="257">
        <f t="shared" ca="1" si="14"/>
        <v>0</v>
      </c>
      <c r="AJ64" s="259">
        <f t="shared" ca="1" si="15"/>
        <v>0</v>
      </c>
      <c r="AK64" s="257">
        <f t="shared" ca="1" si="24"/>
        <v>0</v>
      </c>
      <c r="AL64" s="257">
        <f t="shared" ca="1" si="25"/>
        <v>0</v>
      </c>
      <c r="AM64" s="33"/>
      <c r="AN64" s="33"/>
      <c r="AO64" s="33"/>
      <c r="AP64" s="33"/>
      <c r="AQ64" s="33"/>
      <c r="AR64" s="33"/>
      <c r="AS64" s="33"/>
      <c r="AT64" s="33"/>
      <c r="AU64" s="33"/>
      <c r="AV64" s="33"/>
      <c r="AW64" s="33"/>
      <c r="AX64" s="33"/>
      <c r="AY64" s="33"/>
      <c r="AZ64" s="33"/>
      <c r="BA64" s="33"/>
      <c r="BB64" s="33"/>
      <c r="BC64" s="33"/>
      <c r="BD64" s="33"/>
      <c r="BE64" s="33"/>
    </row>
    <row r="65" spans="1:57" ht="27" customHeight="1" x14ac:dyDescent="0.2">
      <c r="A65" s="53">
        <f>'OSNOVNA PLAČA'!A59</f>
        <v>50</v>
      </c>
      <c r="B65" s="362" t="str">
        <f t="shared" ca="1" si="21"/>
        <v>A50</v>
      </c>
      <c r="C65" s="362"/>
      <c r="D65" s="54" t="str">
        <f>+IF(LEN('OSNOVNA PLAČA'!C59)&gt;0,'OSNOVNA PLAČA'!C59,"")</f>
        <v/>
      </c>
      <c r="E65" s="55" t="str">
        <f>+IF(LEN('OSNOVNA PLAČA'!D59)&gt;0,'OSNOVNA PLAČA'!D59,"")</f>
        <v/>
      </c>
      <c r="F65" s="161">
        <f ca="1">IF(LEN(B65)&gt;0,'OBRAČUNANA OSNOVNA PLAČA'!F59,"")</f>
        <v>0</v>
      </c>
      <c r="G65" s="57"/>
      <c r="H65" s="57"/>
      <c r="I65" s="57"/>
      <c r="J65" s="57"/>
      <c r="K65" s="57"/>
      <c r="L65" s="175">
        <f t="shared" si="5"/>
        <v>0</v>
      </c>
      <c r="M65" s="176">
        <f t="shared" ca="1" si="18"/>
        <v>0</v>
      </c>
      <c r="N65" s="176">
        <f t="shared" ca="1" si="19"/>
        <v>0</v>
      </c>
      <c r="O65" s="177">
        <f t="shared" ca="1" si="26"/>
        <v>0</v>
      </c>
      <c r="P65" s="178">
        <f t="shared" ca="1" si="20"/>
        <v>0</v>
      </c>
      <c r="Q65" s="179">
        <f t="shared" ca="1" si="7"/>
        <v>0</v>
      </c>
      <c r="R65" s="179">
        <f ca="1">IF(LEN(B65)&gt;0,'1'!R65-'1'!Q65,"")</f>
        <v>0</v>
      </c>
      <c r="S65" s="180"/>
      <c r="T65" s="33"/>
      <c r="U65" s="33"/>
      <c r="V65" s="33"/>
      <c r="W65" s="33"/>
      <c r="X65" s="33"/>
      <c r="Y65" s="33"/>
      <c r="Z65" s="33"/>
      <c r="AA65" s="33"/>
      <c r="AB65" s="273">
        <f>ROW()</f>
        <v>65</v>
      </c>
      <c r="AC65" s="257">
        <f t="shared" ca="1" si="22"/>
        <v>0</v>
      </c>
      <c r="AD65" s="257">
        <f t="shared" ca="1" si="23"/>
        <v>0</v>
      </c>
      <c r="AE65" s="258" t="str">
        <f t="shared" ca="1" si="27"/>
        <v>-</v>
      </c>
      <c r="AF65" s="257" t="str">
        <f t="shared" ca="1" si="28"/>
        <v>-</v>
      </c>
      <c r="AG65" s="258" t="str">
        <f t="shared" ca="1" si="29"/>
        <v>-</v>
      </c>
      <c r="AH65" s="257" t="str">
        <f t="shared" ca="1" si="30"/>
        <v>-</v>
      </c>
      <c r="AI65" s="257">
        <f t="shared" ca="1" si="14"/>
        <v>0</v>
      </c>
      <c r="AJ65" s="259">
        <f t="shared" ca="1" si="15"/>
        <v>0</v>
      </c>
      <c r="AK65" s="257">
        <f t="shared" ca="1" si="24"/>
        <v>0</v>
      </c>
      <c r="AL65" s="257">
        <f t="shared" ca="1" si="25"/>
        <v>0</v>
      </c>
      <c r="AM65" s="33"/>
      <c r="AN65" s="33"/>
      <c r="AO65" s="33"/>
      <c r="AP65" s="33"/>
      <c r="AQ65" s="33"/>
      <c r="AR65" s="33"/>
      <c r="AS65" s="33"/>
      <c r="AT65" s="33"/>
      <c r="AU65" s="33"/>
      <c r="AV65" s="33"/>
      <c r="AW65" s="33"/>
      <c r="AX65" s="33"/>
      <c r="AY65" s="33"/>
      <c r="AZ65" s="33"/>
      <c r="BA65" s="33"/>
      <c r="BB65" s="33"/>
      <c r="BC65" s="33"/>
      <c r="BD65" s="33"/>
      <c r="BE65" s="33"/>
    </row>
    <row r="66" spans="1:57" ht="26.25" customHeight="1" thickBot="1" x14ac:dyDescent="0.25">
      <c r="A66" s="33"/>
      <c r="B66" s="162" t="s">
        <v>37</v>
      </c>
      <c r="C66" s="365" t="s">
        <v>46</v>
      </c>
      <c r="D66" s="366"/>
      <c r="E66" s="367"/>
      <c r="F66" s="163">
        <f>'OSNOVNA PLAČA'!G60</f>
        <v>4500</v>
      </c>
      <c r="G66" s="119"/>
      <c r="H66" s="119"/>
      <c r="L66" s="33"/>
      <c r="M66" s="42"/>
      <c r="N66" s="42"/>
      <c r="O66" s="181" t="s">
        <v>211</v>
      </c>
      <c r="P66" s="182">
        <f ca="1">SUM(N16:N65)</f>
        <v>2400</v>
      </c>
      <c r="Q66" s="183" t="s">
        <v>86</v>
      </c>
      <c r="R66" s="184">
        <f ca="1">SUM(Q16:Q65)</f>
        <v>90</v>
      </c>
      <c r="S66" s="185"/>
      <c r="T66" s="33"/>
      <c r="U66" s="33"/>
      <c r="V66" s="33"/>
      <c r="W66" s="33"/>
      <c r="X66" s="33"/>
      <c r="Y66" s="33"/>
      <c r="Z66" s="33"/>
      <c r="AA66" s="33"/>
      <c r="AB66" s="260">
        <f>ROW()</f>
        <v>66</v>
      </c>
      <c r="AC66" s="261">
        <f ca="1">SUM(AC16:AC65)</f>
        <v>108</v>
      </c>
      <c r="AD66" s="261">
        <f ca="1">SUM(AD16:AD65)</f>
        <v>108</v>
      </c>
      <c r="AE66" s="262" t="str">
        <f>+O66</f>
        <v>Izračunana masa (KF)</v>
      </c>
      <c r="AF66" s="262">
        <f ca="1">SUM(AF16:AF65)</f>
        <v>0</v>
      </c>
      <c r="AG66" s="263"/>
      <c r="AH66" s="274" t="str">
        <f>+Q66</f>
        <v>Izplačana masa</v>
      </c>
      <c r="AI66" s="261">
        <f ca="1">SUM(AI16:AI65)</f>
        <v>0</v>
      </c>
      <c r="AJ66" s="33"/>
      <c r="AK66" s="33"/>
      <c r="AL66" s="257">
        <f ca="1">SUM(AL16:AL65)</f>
        <v>4700</v>
      </c>
      <c r="AM66" s="399" t="str">
        <f>+C66</f>
        <v>SREDSTVA ZA
OSNOVNE PLAČE</v>
      </c>
      <c r="AN66" s="400"/>
      <c r="AO66" s="400"/>
      <c r="AP66" s="400"/>
      <c r="AQ66" s="400"/>
      <c r="AR66" s="401"/>
      <c r="AS66" s="33"/>
      <c r="AT66" s="33"/>
      <c r="AU66" s="33"/>
      <c r="AV66" s="33"/>
      <c r="AW66" s="33"/>
      <c r="AX66" s="33"/>
      <c r="AY66" s="33"/>
      <c r="AZ66" s="33"/>
      <c r="BA66" s="33"/>
      <c r="BB66" s="33"/>
      <c r="BC66" s="33"/>
      <c r="BD66" s="33"/>
      <c r="BE66" s="33"/>
    </row>
    <row r="67" spans="1:57" ht="26.25" customHeight="1" thickBot="1" x14ac:dyDescent="0.25">
      <c r="A67" s="33"/>
      <c r="B67" s="164" t="s">
        <v>47</v>
      </c>
      <c r="C67" s="363" t="s">
        <v>48</v>
      </c>
      <c r="D67" s="364"/>
      <c r="E67" s="165">
        <v>0.02</v>
      </c>
      <c r="F67" s="166">
        <f ca="1">0.02*F66+'1'!R67</f>
        <v>90</v>
      </c>
      <c r="G67" s="86"/>
      <c r="H67" s="86"/>
      <c r="I67" s="86"/>
      <c r="J67" s="86"/>
      <c r="K67" s="124"/>
      <c r="L67" s="33"/>
      <c r="M67" s="42"/>
      <c r="N67" s="42"/>
      <c r="O67" s="186" t="s">
        <v>83</v>
      </c>
      <c r="P67" s="187">
        <f ca="1">IF(SUM(N16:N65)=0,0,F67/SUM(N16:N65))</f>
        <v>3.7499999999999999E-2</v>
      </c>
      <c r="Q67" s="188" t="s">
        <v>87</v>
      </c>
      <c r="R67" s="189">
        <f ca="1">F67-R66</f>
        <v>0</v>
      </c>
      <c r="S67" s="71"/>
      <c r="T67" s="33"/>
      <c r="U67" s="33"/>
      <c r="V67" s="33"/>
      <c r="W67" s="33"/>
      <c r="X67" s="33"/>
      <c r="Y67" s="33"/>
      <c r="Z67" s="33"/>
      <c r="AA67" s="33"/>
      <c r="AB67" s="260">
        <f>ROW()</f>
        <v>67</v>
      </c>
      <c r="AC67" s="265" t="str">
        <f>+Q67</f>
        <v>Ostanek</v>
      </c>
      <c r="AD67" s="266" t="str">
        <f ca="1">IF($AO$3=1,0,INDIRECT( "'" &amp; $AO$2 &amp; "'!Q" &amp; TEXT($AB67,0)))</f>
        <v>Ostanek</v>
      </c>
      <c r="AE67" s="262" t="str">
        <f>+O67</f>
        <v>Kor. faktor (KF)</v>
      </c>
      <c r="AF67" s="267">
        <f ca="1">IF(AF66=0,0,(AD67+AL67)/AF66)</f>
        <v>0</v>
      </c>
      <c r="AG67" s="263"/>
      <c r="AH67" s="268" t="str">
        <f>+AC67</f>
        <v>Ostanek</v>
      </c>
      <c r="AI67" s="266" t="e">
        <f ca="1">+F67-AI66+AD67</f>
        <v>#VALUE!</v>
      </c>
      <c r="AJ67" s="33"/>
      <c r="AK67" s="33"/>
      <c r="AL67" s="257">
        <f ca="1">+AM67*AL66</f>
        <v>94</v>
      </c>
      <c r="AM67" s="269">
        <f>+E67</f>
        <v>0.02</v>
      </c>
      <c r="AN67" s="399" t="str">
        <f>+C67</f>
        <v>SKUPEN OBSEG SREDSTEV
DELOVNE USPEŠNOSTI</v>
      </c>
      <c r="AO67" s="400"/>
      <c r="AP67" s="400"/>
      <c r="AQ67" s="400"/>
      <c r="AR67" s="401"/>
      <c r="AS67" s="33"/>
      <c r="AT67" s="33"/>
      <c r="AU67" s="33"/>
      <c r="AV67" s="33"/>
      <c r="AW67" s="33"/>
      <c r="AX67" s="33"/>
      <c r="AY67" s="33"/>
      <c r="AZ67" s="33"/>
      <c r="BA67" s="33"/>
      <c r="BB67" s="33"/>
      <c r="BC67" s="33"/>
      <c r="BD67" s="33"/>
      <c r="BE67" s="33"/>
    </row>
    <row r="68" spans="1:57" x14ac:dyDescent="0.2">
      <c r="G68" s="86"/>
      <c r="H68" s="86"/>
      <c r="I68" s="86"/>
      <c r="J68" s="86"/>
      <c r="K68" s="86"/>
      <c r="L68" s="190"/>
      <c r="M68" s="42"/>
      <c r="N68" s="42"/>
      <c r="O68" s="42"/>
      <c r="P68" s="42"/>
      <c r="Q68" s="157"/>
      <c r="R68" s="157"/>
      <c r="S68" s="42"/>
      <c r="T68" s="190"/>
      <c r="U68" s="33"/>
      <c r="V68" s="33"/>
      <c r="W68" s="33"/>
      <c r="X68" s="33"/>
      <c r="Y68" s="33"/>
      <c r="Z68" s="33"/>
      <c r="AA68" s="33"/>
      <c r="AB68" s="213"/>
      <c r="AC68" s="33"/>
      <c r="AD68" s="33"/>
      <c r="AE68" s="33"/>
      <c r="AF68" s="33"/>
      <c r="AG68" s="209"/>
      <c r="AH68" s="33"/>
      <c r="AI68" s="33"/>
      <c r="AJ68" s="33"/>
      <c r="AK68" s="33"/>
      <c r="AL68" s="33"/>
      <c r="AM68" s="33"/>
      <c r="AN68" s="33"/>
      <c r="AO68" s="33"/>
      <c r="AP68" s="33"/>
      <c r="AQ68" s="33"/>
      <c r="AR68" s="33"/>
      <c r="AS68" s="33"/>
      <c r="AT68" s="33"/>
      <c r="AU68" s="33"/>
      <c r="AV68" s="33"/>
      <c r="AW68" s="33"/>
      <c r="AX68" s="33"/>
      <c r="AY68" s="33"/>
      <c r="AZ68" s="33"/>
      <c r="BA68" s="33"/>
      <c r="BB68" s="33"/>
      <c r="BC68" s="33"/>
      <c r="BD68" s="33"/>
      <c r="BE68" s="33"/>
    </row>
    <row r="69" spans="1:57" ht="13.5" thickBot="1" x14ac:dyDescent="0.25">
      <c r="L69" s="33"/>
      <c r="M69" s="42"/>
      <c r="N69" s="42"/>
      <c r="O69" s="42"/>
      <c r="P69" s="42"/>
      <c r="Q69" s="42"/>
      <c r="R69" s="42"/>
      <c r="S69" s="42"/>
      <c r="T69" s="33"/>
      <c r="U69" s="33"/>
      <c r="V69" s="33"/>
      <c r="W69" s="33"/>
      <c r="X69" s="33"/>
      <c r="Y69" s="33"/>
      <c r="Z69" s="33"/>
      <c r="AA69" s="33"/>
      <c r="AB69" s="213"/>
      <c r="AC69" s="33"/>
      <c r="AD69" s="33"/>
      <c r="AE69" s="33"/>
      <c r="AF69" s="33"/>
      <c r="AG69" s="209"/>
      <c r="AH69" s="33"/>
      <c r="AI69" s="33"/>
      <c r="AJ69" s="33"/>
      <c r="AK69" s="33"/>
      <c r="AL69" s="33"/>
      <c r="AM69" s="33"/>
      <c r="AN69" s="33"/>
      <c r="AO69" s="33"/>
      <c r="AP69" s="33"/>
      <c r="AQ69" s="33"/>
      <c r="AR69" s="33"/>
      <c r="AS69" s="33"/>
      <c r="AT69" s="33"/>
      <c r="AU69" s="33"/>
      <c r="AV69" s="33"/>
      <c r="AW69" s="33"/>
      <c r="AX69" s="33"/>
      <c r="AY69" s="33"/>
      <c r="AZ69" s="33"/>
      <c r="BA69" s="33"/>
      <c r="BB69" s="33"/>
      <c r="BC69" s="33"/>
      <c r="BD69" s="33"/>
      <c r="BE69" s="33"/>
    </row>
    <row r="70" spans="1:57" ht="12.75" customHeight="1" x14ac:dyDescent="0.2">
      <c r="B70" s="356" t="s">
        <v>30</v>
      </c>
      <c r="C70" s="357"/>
      <c r="D70" s="358"/>
      <c r="E70" s="131"/>
      <c r="F70" s="381" t="s">
        <v>29</v>
      </c>
      <c r="G70" s="382"/>
      <c r="H70" s="382"/>
      <c r="I70" s="382"/>
      <c r="J70" s="382"/>
      <c r="K70" s="383"/>
      <c r="L70" s="191"/>
      <c r="M70" s="192" t="s">
        <v>21</v>
      </c>
      <c r="N70" s="195"/>
      <c r="O70" s="193"/>
      <c r="P70" s="384" t="s">
        <v>88</v>
      </c>
      <c r="Q70" s="385"/>
      <c r="R70" s="386"/>
      <c r="S70" s="42"/>
      <c r="T70" s="33"/>
      <c r="U70" s="33"/>
      <c r="V70" s="33"/>
      <c r="W70" s="33"/>
      <c r="X70" s="33"/>
      <c r="Y70" s="33"/>
      <c r="Z70" s="33"/>
      <c r="AA70" s="33"/>
      <c r="AB70" s="213"/>
      <c r="AC70" s="33"/>
      <c r="AD70" s="33"/>
      <c r="AE70" s="33"/>
      <c r="AF70" s="33"/>
      <c r="AG70" s="209"/>
      <c r="AH70" s="33"/>
      <c r="AI70" s="33"/>
      <c r="AJ70" s="33"/>
      <c r="AK70" s="33"/>
      <c r="AL70" s="33"/>
      <c r="AM70" s="33"/>
      <c r="AN70" s="33"/>
      <c r="AO70" s="33"/>
      <c r="AP70" s="33"/>
      <c r="AQ70" s="33"/>
      <c r="AR70" s="33"/>
      <c r="AS70" s="33"/>
      <c r="AT70" s="33"/>
      <c r="AU70" s="33"/>
      <c r="AV70" s="33"/>
      <c r="AW70" s="33"/>
      <c r="AX70" s="33"/>
      <c r="AY70" s="33"/>
      <c r="AZ70" s="33"/>
      <c r="BA70" s="33"/>
      <c r="BB70" s="33"/>
      <c r="BC70" s="33"/>
      <c r="BD70" s="33"/>
      <c r="BE70" s="33"/>
    </row>
    <row r="71" spans="1:57" x14ac:dyDescent="0.2">
      <c r="B71" s="359"/>
      <c r="C71" s="360"/>
      <c r="D71" s="361"/>
      <c r="E71" s="131"/>
      <c r="F71" s="135" t="s">
        <v>25</v>
      </c>
      <c r="G71" s="136"/>
      <c r="H71" s="136"/>
      <c r="I71" s="136"/>
      <c r="J71" s="136"/>
      <c r="K71" s="137"/>
      <c r="L71" s="191"/>
      <c r="M71" s="194">
        <v>0</v>
      </c>
      <c r="N71" s="195"/>
      <c r="O71" s="193"/>
      <c r="P71" s="387"/>
      <c r="Q71" s="388"/>
      <c r="R71" s="389"/>
      <c r="S71" s="42"/>
      <c r="T71" s="33"/>
      <c r="U71" s="33"/>
      <c r="V71" s="33"/>
      <c r="W71" s="33"/>
      <c r="X71" s="33"/>
      <c r="Y71" s="33"/>
      <c r="Z71" s="33"/>
      <c r="AA71" s="33"/>
      <c r="AB71" s="213"/>
      <c r="AC71" s="33"/>
      <c r="AD71" s="33"/>
      <c r="AE71" s="33"/>
      <c r="AF71" s="33"/>
      <c r="AG71" s="209"/>
      <c r="AH71" s="33"/>
      <c r="AI71" s="33"/>
      <c r="AJ71" s="33"/>
      <c r="AK71" s="33"/>
      <c r="AL71" s="33"/>
      <c r="AM71" s="33"/>
      <c r="AN71" s="33"/>
      <c r="AO71" s="33"/>
      <c r="AP71" s="33"/>
      <c r="AQ71" s="33"/>
      <c r="AR71" s="33"/>
      <c r="AS71" s="33"/>
      <c r="AT71" s="33"/>
      <c r="AU71" s="33"/>
      <c r="AV71" s="33"/>
      <c r="AW71" s="33"/>
      <c r="AX71" s="33"/>
      <c r="AY71" s="33"/>
      <c r="AZ71" s="33"/>
      <c r="BA71" s="33"/>
      <c r="BB71" s="33"/>
      <c r="BC71" s="33"/>
      <c r="BD71" s="33"/>
      <c r="BE71" s="33"/>
    </row>
    <row r="72" spans="1:57" ht="13.5" thickBot="1" x14ac:dyDescent="0.25">
      <c r="B72" s="140" t="s">
        <v>50</v>
      </c>
      <c r="C72" s="141" t="s">
        <v>31</v>
      </c>
      <c r="D72" s="142">
        <v>2</v>
      </c>
      <c r="E72" s="131"/>
      <c r="F72" s="135" t="s">
        <v>24</v>
      </c>
      <c r="G72" s="136"/>
      <c r="H72" s="136"/>
      <c r="I72" s="136"/>
      <c r="J72" s="136"/>
      <c r="K72" s="137"/>
      <c r="L72" s="191"/>
      <c r="M72" s="196">
        <v>1</v>
      </c>
      <c r="N72" s="195"/>
      <c r="O72" s="193"/>
      <c r="P72" s="197" t="s">
        <v>85</v>
      </c>
      <c r="Q72" s="198" t="s">
        <v>93</v>
      </c>
      <c r="R72" s="199">
        <v>5</v>
      </c>
      <c r="S72" s="42"/>
      <c r="T72" s="33"/>
      <c r="U72" s="33"/>
      <c r="V72" s="33"/>
      <c r="W72" s="33"/>
      <c r="X72" s="33"/>
      <c r="Y72" s="33"/>
      <c r="Z72" s="33"/>
      <c r="AA72" s="33"/>
      <c r="AB72" s="213"/>
      <c r="AC72" s="33"/>
      <c r="AD72" s="33"/>
      <c r="AE72" s="33"/>
      <c r="AF72" s="33"/>
      <c r="AG72" s="209"/>
      <c r="AH72" s="33"/>
      <c r="AI72" s="33"/>
      <c r="AJ72" s="33"/>
      <c r="AK72" s="33"/>
      <c r="AL72" s="33"/>
      <c r="AM72" s="33"/>
      <c r="AN72" s="33"/>
      <c r="AO72" s="33"/>
      <c r="AP72" s="33"/>
      <c r="AQ72" s="33"/>
      <c r="AR72" s="33"/>
      <c r="AS72" s="33"/>
      <c r="AT72" s="33"/>
      <c r="AU72" s="33"/>
      <c r="AV72" s="33"/>
      <c r="AW72" s="33"/>
      <c r="AX72" s="33"/>
      <c r="AY72" s="33"/>
      <c r="AZ72" s="33"/>
      <c r="BA72" s="33"/>
      <c r="BB72" s="33"/>
      <c r="BC72" s="33"/>
      <c r="BD72" s="33"/>
      <c r="BE72" s="33"/>
    </row>
    <row r="73" spans="1:57" x14ac:dyDescent="0.2">
      <c r="B73" s="147"/>
      <c r="C73" s="31"/>
      <c r="D73" s="45"/>
      <c r="E73" s="131"/>
      <c r="F73" s="135" t="s">
        <v>26</v>
      </c>
      <c r="G73" s="136"/>
      <c r="H73" s="136"/>
      <c r="I73" s="136"/>
      <c r="J73" s="136"/>
      <c r="K73" s="137"/>
      <c r="L73" s="191"/>
      <c r="M73" s="32"/>
      <c r="N73" s="32"/>
      <c r="O73" s="200"/>
      <c r="P73" s="193"/>
      <c r="Q73" s="193"/>
      <c r="R73" s="193"/>
      <c r="S73" s="42"/>
    </row>
    <row r="74" spans="1:57" x14ac:dyDescent="0.2">
      <c r="B74" s="131"/>
      <c r="C74" s="131"/>
      <c r="D74" s="131"/>
      <c r="E74" s="131"/>
      <c r="F74" s="135" t="s">
        <v>27</v>
      </c>
      <c r="G74" s="136"/>
      <c r="H74" s="136"/>
      <c r="I74" s="136"/>
      <c r="J74" s="136"/>
      <c r="K74" s="137"/>
      <c r="L74" s="191"/>
      <c r="M74" s="193"/>
      <c r="N74" s="193"/>
      <c r="O74" s="193"/>
      <c r="P74" s="193"/>
      <c r="Q74" s="193"/>
      <c r="R74" s="193"/>
      <c r="S74" s="42"/>
    </row>
    <row r="75" spans="1:57" ht="13.5" thickBot="1" x14ac:dyDescent="0.25">
      <c r="B75" s="131"/>
      <c r="C75" s="131"/>
      <c r="D75" s="131"/>
      <c r="E75" s="131"/>
      <c r="F75" s="149" t="s">
        <v>28</v>
      </c>
      <c r="G75" s="150"/>
      <c r="H75" s="150"/>
      <c r="I75" s="150"/>
      <c r="J75" s="150"/>
      <c r="K75" s="151"/>
      <c r="L75" s="191"/>
      <c r="M75" s="193"/>
      <c r="N75" s="193"/>
      <c r="O75" s="193"/>
      <c r="P75" s="193"/>
      <c r="Q75" s="201"/>
      <c r="R75" s="193"/>
      <c r="S75" s="42"/>
    </row>
    <row r="76" spans="1:57" x14ac:dyDescent="0.2">
      <c r="K76" s="9"/>
    </row>
  </sheetData>
  <sheetProtection algorithmName="SHA-512" hashValue="+cnEqPAbfONlHQyUpWheFwoECXiIYiBlmRu+qLicfVErMCMu9HJhxTQWdClMJEO8v6fTS3pwbemqPfvVsFMSag==" saltValue="IOZkIdgfvs8T+5+iVziXyA==" spinCount="100000" sheet="1" objects="1" scenarios="1"/>
  <mergeCells count="101">
    <mergeCell ref="B54:C54"/>
    <mergeCell ref="B53:C53"/>
    <mergeCell ref="B52:C52"/>
    <mergeCell ref="B47:C47"/>
    <mergeCell ref="B63:C63"/>
    <mergeCell ref="B62:C62"/>
    <mergeCell ref="B61:C61"/>
    <mergeCell ref="B60:C60"/>
    <mergeCell ref="B59:C59"/>
    <mergeCell ref="B58:C58"/>
    <mergeCell ref="B57:C57"/>
    <mergeCell ref="B56:C56"/>
    <mergeCell ref="B55:C55"/>
    <mergeCell ref="B3:D3"/>
    <mergeCell ref="B4:D4"/>
    <mergeCell ref="B7:D7"/>
    <mergeCell ref="E7:F7"/>
    <mergeCell ref="E3:F3"/>
    <mergeCell ref="E5:F5"/>
    <mergeCell ref="E4:R4"/>
    <mergeCell ref="AH1:AL2"/>
    <mergeCell ref="AB1:AF1"/>
    <mergeCell ref="AJ6:AL6"/>
    <mergeCell ref="AJ5:AL5"/>
    <mergeCell ref="AD3:AF3"/>
    <mergeCell ref="AB2:AC2"/>
    <mergeCell ref="AD2:AF2"/>
    <mergeCell ref="C67:D67"/>
    <mergeCell ref="B8:D8"/>
    <mergeCell ref="E13:E14"/>
    <mergeCell ref="F13:F14"/>
    <mergeCell ref="B10:L10"/>
    <mergeCell ref="B12:F12"/>
    <mergeCell ref="G12:L12"/>
    <mergeCell ref="G13:K13"/>
    <mergeCell ref="B13:C14"/>
    <mergeCell ref="D13:D14"/>
    <mergeCell ref="B45:C45"/>
    <mergeCell ref="B31:C31"/>
    <mergeCell ref="B32:C32"/>
    <mergeCell ref="B33:C33"/>
    <mergeCell ref="B34:C34"/>
    <mergeCell ref="B35:C35"/>
    <mergeCell ref="B36:C36"/>
    <mergeCell ref="B46:C46"/>
    <mergeCell ref="B51:C51"/>
    <mergeCell ref="B50:C50"/>
    <mergeCell ref="B49:C49"/>
    <mergeCell ref="B48:C48"/>
    <mergeCell ref="B65:C65"/>
    <mergeCell ref="B64:C64"/>
    <mergeCell ref="M10:R10"/>
    <mergeCell ref="AN67:AR67"/>
    <mergeCell ref="AM66:AR66"/>
    <mergeCell ref="E8:R8"/>
    <mergeCell ref="F70:K70"/>
    <mergeCell ref="P70:R71"/>
    <mergeCell ref="AC12:AC14"/>
    <mergeCell ref="AD12:AD14"/>
    <mergeCell ref="AE12:AF14"/>
    <mergeCell ref="AG12:AH14"/>
    <mergeCell ref="AI12:AI14"/>
    <mergeCell ref="AL12:AL14"/>
    <mergeCell ref="M13:M14"/>
    <mergeCell ref="C66:E66"/>
    <mergeCell ref="AJ12:AJ14"/>
    <mergeCell ref="AK12:AK14"/>
    <mergeCell ref="O13:O14"/>
    <mergeCell ref="P13:P14"/>
    <mergeCell ref="L13:L14"/>
    <mergeCell ref="B24:C24"/>
    <mergeCell ref="B25:C25"/>
    <mergeCell ref="B26:C26"/>
    <mergeCell ref="B27:C27"/>
    <mergeCell ref="B70:D71"/>
    <mergeCell ref="AC11:AD11"/>
    <mergeCell ref="Q13:Q14"/>
    <mergeCell ref="R13:R14"/>
    <mergeCell ref="M12:P12"/>
    <mergeCell ref="B23:C23"/>
    <mergeCell ref="B19:C19"/>
    <mergeCell ref="B20:C20"/>
    <mergeCell ref="B21:C21"/>
    <mergeCell ref="B22:C22"/>
    <mergeCell ref="B15:C15"/>
    <mergeCell ref="B16:C16"/>
    <mergeCell ref="B17:C17"/>
    <mergeCell ref="B18:C18"/>
    <mergeCell ref="A13:A14"/>
    <mergeCell ref="N13:N14"/>
    <mergeCell ref="B41:C41"/>
    <mergeCell ref="B42:C42"/>
    <mergeCell ref="B43:C43"/>
    <mergeCell ref="B44:C44"/>
    <mergeCell ref="B37:C37"/>
    <mergeCell ref="B38:C38"/>
    <mergeCell ref="B39:C39"/>
    <mergeCell ref="B40:C40"/>
    <mergeCell ref="B28:C28"/>
    <mergeCell ref="B29:C29"/>
    <mergeCell ref="B30:C30"/>
  </mergeCells>
  <phoneticPr fontId="2" type="noConversion"/>
  <dataValidations count="1">
    <dataValidation type="list" allowBlank="1" showInputMessage="1" showErrorMessage="1" sqref="G16:K65" xr:uid="{00000000-0002-0000-0300-000000000000}">
      <formula1>$M$71:$M$72</formula1>
    </dataValidation>
  </dataValidations>
  <printOptions horizontalCentered="1"/>
  <pageMargins left="0.75" right="0.75" top="0.19685039370078741" bottom="0.39370078740157483" header="0" footer="0"/>
  <pageSetup paperSize="9" scale="90" orientation="landscape" r:id="rId1"/>
  <headerFooter alignWithMargins="0">
    <oddFooter>&amp;C&amp;D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24"/>
  <dimension ref="A1:BA76"/>
  <sheetViews>
    <sheetView showGridLines="0" showRowColHeaders="0" zoomScaleNormal="100" workbookViewId="0">
      <selection activeCell="F22" sqref="F22"/>
    </sheetView>
  </sheetViews>
  <sheetFormatPr defaultColWidth="9.140625" defaultRowHeight="12.75" x14ac:dyDescent="0.2"/>
  <cols>
    <col min="1" max="1" width="10" style="6" customWidth="1"/>
    <col min="2" max="2" width="6.5703125" style="6" customWidth="1"/>
    <col min="3" max="3" width="48.140625" style="6" customWidth="1"/>
    <col min="4" max="5" width="7" style="6" customWidth="1"/>
    <col min="6" max="6" width="13.28515625" style="8" customWidth="1"/>
    <col min="7" max="11" width="5.42578125" style="6" customWidth="1"/>
    <col min="12" max="12" width="13.42578125" style="6" customWidth="1"/>
    <col min="13" max="17" width="13.42578125" style="8" customWidth="1"/>
    <col min="18" max="18" width="13.28515625" style="8" customWidth="1"/>
    <col min="19" max="19" width="1.7109375" style="8" hidden="1" customWidth="1"/>
    <col min="20" max="22" width="9.42578125" style="6" customWidth="1"/>
    <col min="23" max="23" width="10.85546875" style="6" customWidth="1"/>
    <col min="24" max="27" width="9.140625" style="6"/>
    <col min="28" max="28" width="9.28515625" style="89" hidden="1" customWidth="1"/>
    <col min="29" max="29" width="21.5703125" style="6" hidden="1" customWidth="1"/>
    <col min="30" max="30" width="12.85546875" style="6" hidden="1" customWidth="1"/>
    <col min="31" max="32" width="12.7109375" style="6" hidden="1" customWidth="1"/>
    <col min="33" max="33" width="13.42578125" style="83" hidden="1" customWidth="1"/>
    <col min="34" max="34" width="13.42578125" style="6" hidden="1" customWidth="1"/>
    <col min="35" max="38" width="13.7109375" style="6" hidden="1" customWidth="1"/>
    <col min="39" max="39" width="9.140625" style="6" hidden="1" customWidth="1"/>
    <col min="40" max="40" width="19.7109375" style="6" hidden="1" customWidth="1"/>
    <col min="41" max="41" width="25.28515625" style="6" hidden="1" customWidth="1"/>
    <col min="42" max="42" width="9.140625" style="6" hidden="1" customWidth="1"/>
    <col min="43" max="43" width="18.85546875" style="6" hidden="1" customWidth="1"/>
    <col min="44" max="44" width="9.85546875" style="6" hidden="1" customWidth="1"/>
    <col min="45" max="45" width="17.5703125" style="6" hidden="1" customWidth="1"/>
    <col min="46" max="46" width="11.7109375" style="6" hidden="1" customWidth="1"/>
    <col min="47" max="47" width="16" style="6" hidden="1" customWidth="1"/>
    <col min="48" max="53" width="9.140625" style="6" hidden="1" customWidth="1"/>
    <col min="54" max="16384" width="9.140625" style="6"/>
  </cols>
  <sheetData>
    <row r="1" spans="1:53" ht="15.75" x14ac:dyDescent="0.2">
      <c r="A1" s="33"/>
      <c r="B1" s="7" t="s">
        <v>209</v>
      </c>
      <c r="C1" s="46"/>
      <c r="D1" s="33"/>
      <c r="E1" s="33"/>
      <c r="F1" s="42"/>
      <c r="G1" s="33"/>
      <c r="H1" s="33"/>
      <c r="I1" s="33"/>
      <c r="J1" s="33"/>
      <c r="K1" s="33"/>
      <c r="L1" s="33"/>
      <c r="M1" s="42"/>
      <c r="N1" s="42"/>
      <c r="O1" s="42"/>
      <c r="P1" s="42"/>
      <c r="Q1" s="42"/>
      <c r="R1" s="153"/>
      <c r="S1" s="154"/>
      <c r="T1" s="154"/>
      <c r="U1" s="155"/>
      <c r="V1" s="33"/>
      <c r="W1" s="33"/>
      <c r="AB1" s="313" t="s">
        <v>113</v>
      </c>
      <c r="AC1" s="314"/>
      <c r="AD1" s="314"/>
      <c r="AE1" s="314"/>
      <c r="AF1" s="315"/>
      <c r="AG1" s="74"/>
      <c r="AH1" s="307" t="s">
        <v>112</v>
      </c>
      <c r="AI1" s="308"/>
      <c r="AJ1" s="308"/>
      <c r="AK1" s="308"/>
      <c r="AL1" s="309"/>
      <c r="AN1" s="75" t="s">
        <v>33</v>
      </c>
      <c r="AO1" s="76" t="str">
        <f ca="1">RIGHT(CELL("filename",A1),LEN(CELL("filename",A1))-FIND("]",CELL("filename",A1)))</f>
        <v>3</v>
      </c>
      <c r="AP1" s="77" t="s">
        <v>33</v>
      </c>
      <c r="AQ1" s="77" t="s">
        <v>108</v>
      </c>
      <c r="AR1" s="77" t="s">
        <v>77</v>
      </c>
      <c r="AS1" s="77" t="s">
        <v>106</v>
      </c>
      <c r="AT1" s="77" t="s">
        <v>107</v>
      </c>
      <c r="AU1" s="77" t="s">
        <v>106</v>
      </c>
    </row>
    <row r="2" spans="1:53" ht="15.75" x14ac:dyDescent="0.2">
      <c r="A2" s="33"/>
      <c r="B2" s="46"/>
      <c r="C2" s="46"/>
      <c r="D2" s="33"/>
      <c r="E2" s="33"/>
      <c r="F2" s="42"/>
      <c r="G2" s="33"/>
      <c r="H2" s="33"/>
      <c r="I2" s="33"/>
      <c r="J2" s="33"/>
      <c r="K2" s="33"/>
      <c r="L2" s="33"/>
      <c r="M2" s="42"/>
      <c r="N2" s="42"/>
      <c r="O2" s="42"/>
      <c r="P2" s="42"/>
      <c r="Q2" s="42"/>
      <c r="R2" s="153"/>
      <c r="S2" s="154"/>
      <c r="T2" s="156"/>
      <c r="U2" s="155"/>
      <c r="V2" s="33"/>
      <c r="W2" s="33"/>
      <c r="AB2" s="323" t="s">
        <v>49</v>
      </c>
      <c r="AC2" s="324"/>
      <c r="AD2" s="320" t="s">
        <v>49</v>
      </c>
      <c r="AE2" s="321"/>
      <c r="AF2" s="322"/>
      <c r="AG2" s="74"/>
      <c r="AH2" s="310"/>
      <c r="AI2" s="311"/>
      <c r="AJ2" s="311"/>
      <c r="AK2" s="311"/>
      <c r="AL2" s="312"/>
      <c r="AN2" s="242" t="s">
        <v>108</v>
      </c>
      <c r="AO2" s="77" t="str">
        <f ca="1">VLOOKUP(AO1,AP2:AQ19,2,FALSE)</f>
        <v>2</v>
      </c>
      <c r="AP2" s="78" t="s">
        <v>105</v>
      </c>
      <c r="AQ2" s="78"/>
      <c r="AR2" s="79">
        <f t="shared" ref="AR2:AR13" ca="1" si="0">MAX($AS$2:$AS$13)</f>
        <v>12</v>
      </c>
      <c r="AS2" s="80">
        <f t="shared" ref="AS2:AS19" ca="1" si="1">ROW(INDIRECT(CELL("address",AP2)))-ROW(INDIRECT(AT2))+1</f>
        <v>1</v>
      </c>
      <c r="AT2" s="1" t="str">
        <f t="shared" ref="AT2:AT13" ca="1" si="2">CELL("address",$AP$2)</f>
        <v>$AP$2</v>
      </c>
      <c r="AU2" s="10" t="s">
        <v>73</v>
      </c>
      <c r="BA2" s="9"/>
    </row>
    <row r="3" spans="1:53" x14ac:dyDescent="0.2">
      <c r="A3" s="33"/>
      <c r="B3" s="325" t="str">
        <f ca="1">INDIRECT( "'" &amp; $AD$2 &amp; "'!B3")</f>
        <v>Šifra proračunskega uporabnika:</v>
      </c>
      <c r="C3" s="325"/>
      <c r="D3" s="326"/>
      <c r="E3" s="287"/>
      <c r="F3" s="288"/>
      <c r="R3" s="72"/>
      <c r="S3" s="156"/>
      <c r="T3" s="155"/>
      <c r="U3" s="155"/>
      <c r="V3" s="33"/>
      <c r="W3" s="33"/>
      <c r="AB3" s="81" t="s">
        <v>78</v>
      </c>
      <c r="AC3" s="82"/>
      <c r="AD3" s="320" t="s">
        <v>78</v>
      </c>
      <c r="AE3" s="321"/>
      <c r="AF3" s="322"/>
      <c r="AH3" s="84" t="s">
        <v>110</v>
      </c>
      <c r="AI3" s="85" t="s">
        <v>116</v>
      </c>
      <c r="AJ3" s="86"/>
      <c r="AK3" s="86"/>
      <c r="AL3" s="87"/>
      <c r="AN3" s="75" t="s">
        <v>106</v>
      </c>
      <c r="AO3" s="77">
        <f ca="1">VLOOKUP(AO1,AP2:AS19,4,FALSE)</f>
        <v>5</v>
      </c>
      <c r="AP3" s="78" t="s">
        <v>36</v>
      </c>
      <c r="AQ3" s="78" t="str">
        <f t="shared" ref="AQ3:AQ19" si="3">+AP2</f>
        <v>11</v>
      </c>
      <c r="AR3" s="79">
        <f t="shared" ca="1" si="0"/>
        <v>12</v>
      </c>
      <c r="AS3" s="80">
        <f t="shared" ca="1" si="1"/>
        <v>2</v>
      </c>
      <c r="AT3" s="1" t="str">
        <f t="shared" ca="1" si="2"/>
        <v>$AP$2</v>
      </c>
      <c r="AU3" s="10" t="s">
        <v>74</v>
      </c>
      <c r="BA3" s="9"/>
    </row>
    <row r="4" spans="1:53" x14ac:dyDescent="0.2">
      <c r="A4" s="33"/>
      <c r="B4" s="325" t="str">
        <f ca="1">INDIRECT( "'" &amp; $AD$2 &amp; "'!B4")</f>
        <v>Organizacijska enota:</v>
      </c>
      <c r="C4" s="325"/>
      <c r="D4" s="325"/>
      <c r="E4" s="332"/>
      <c r="F4" s="333"/>
      <c r="G4" s="333"/>
      <c r="H4" s="333"/>
      <c r="I4" s="333"/>
      <c r="J4" s="333"/>
      <c r="K4" s="333"/>
      <c r="L4" s="333"/>
      <c r="M4" s="333"/>
      <c r="N4" s="333"/>
      <c r="O4" s="333"/>
      <c r="P4" s="333"/>
      <c r="Q4" s="333"/>
      <c r="R4" s="330"/>
      <c r="S4" s="157"/>
      <c r="T4" s="157"/>
      <c r="U4" s="33"/>
      <c r="V4" s="33"/>
      <c r="W4" s="33"/>
      <c r="AH4" s="75" t="s">
        <v>109</v>
      </c>
      <c r="AI4" s="30">
        <v>6</v>
      </c>
      <c r="AJ4" s="86"/>
      <c r="AK4" s="86"/>
      <c r="AL4" s="87"/>
      <c r="AN4" s="75" t="s">
        <v>77</v>
      </c>
      <c r="AO4" s="77">
        <f ca="1">VLOOKUP(AO1,AP2:AR19,3,FALSE)</f>
        <v>12</v>
      </c>
      <c r="AP4" s="78" t="s">
        <v>95</v>
      </c>
      <c r="AQ4" s="78" t="str">
        <f t="shared" si="3"/>
        <v>12</v>
      </c>
      <c r="AR4" s="79">
        <f t="shared" ca="1" si="0"/>
        <v>12</v>
      </c>
      <c r="AS4" s="80">
        <f t="shared" ca="1" si="1"/>
        <v>3</v>
      </c>
      <c r="AT4" s="1" t="str">
        <f t="shared" ca="1" si="2"/>
        <v>$AP$2</v>
      </c>
      <c r="AU4" s="10" t="s">
        <v>63</v>
      </c>
    </row>
    <row r="5" spans="1:53" x14ac:dyDescent="0.2">
      <c r="A5" s="33"/>
      <c r="B5" s="65" t="str">
        <f ca="1">INDIRECT( "'" &amp; $AD$2 &amp; "'!B5")</f>
        <v>Leto:</v>
      </c>
      <c r="C5" s="65"/>
      <c r="D5" s="65"/>
      <c r="E5" s="331"/>
      <c r="F5" s="330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47"/>
      <c r="T5" s="47"/>
      <c r="U5" s="33"/>
      <c r="V5" s="33"/>
      <c r="W5" s="33"/>
      <c r="AB5" s="90"/>
      <c r="AC5" s="73"/>
      <c r="AD5" s="73"/>
      <c r="AE5" s="73"/>
      <c r="AH5" s="75" t="s">
        <v>111</v>
      </c>
      <c r="AI5" s="30">
        <v>29</v>
      </c>
      <c r="AJ5" s="317" t="str">
        <f>+$AD$2</f>
        <v>OSNOVNA PLAČA</v>
      </c>
      <c r="AK5" s="318"/>
      <c r="AL5" s="319"/>
      <c r="AN5" s="75" t="s">
        <v>106</v>
      </c>
      <c r="AO5" s="77" t="str">
        <f ca="1">VLOOKUP(AO1,AP2:AU19,6,FALSE)</f>
        <v>marec</v>
      </c>
      <c r="AP5" s="78" t="s">
        <v>96</v>
      </c>
      <c r="AQ5" s="78" t="str">
        <f t="shared" si="3"/>
        <v>1</v>
      </c>
      <c r="AR5" s="79">
        <f t="shared" ca="1" si="0"/>
        <v>12</v>
      </c>
      <c r="AS5" s="80">
        <f t="shared" ca="1" si="1"/>
        <v>4</v>
      </c>
      <c r="AT5" s="1" t="str">
        <f t="shared" ca="1" si="2"/>
        <v>$AP$2</v>
      </c>
      <c r="AU5" s="10" t="s">
        <v>64</v>
      </c>
    </row>
    <row r="6" spans="1:53" x14ac:dyDescent="0.2">
      <c r="A6" s="33"/>
      <c r="B6" s="36"/>
      <c r="C6" s="36"/>
      <c r="D6" s="36"/>
      <c r="E6" s="8"/>
      <c r="F6" s="6"/>
      <c r="R6" s="72"/>
      <c r="S6" s="153"/>
      <c r="T6" s="155"/>
      <c r="U6" s="33"/>
      <c r="V6" s="33"/>
      <c r="W6" s="33"/>
      <c r="AB6" s="90"/>
      <c r="AE6" s="73"/>
      <c r="AH6" s="75" t="s">
        <v>111</v>
      </c>
      <c r="AI6" s="30">
        <v>29</v>
      </c>
      <c r="AJ6" s="316" t="str">
        <f>+$AD$3</f>
        <v>OBRAČUNANA OSNOVNA PLAČA</v>
      </c>
      <c r="AK6" s="316"/>
      <c r="AL6" s="316"/>
      <c r="AN6" s="75" t="s">
        <v>129</v>
      </c>
      <c r="AO6" s="77" t="str">
        <f ca="1">+IF(ISERROR(FIND("-",AO5,1)),AO5&amp;" "&amp;AO7,IF(ISERROR(FIND("november-",AO5,1)),REPLACE(AO5,FIND("-",AO5,1),1," " &amp; AO7 &amp; " - ") &amp; " " &amp; AO7, REPLACE(AO5,1,LEN("november-"),"november "&amp;(AO7-1) &amp; " - ") &amp;" "&amp;AO7))</f>
        <v xml:space="preserve">marec </v>
      </c>
      <c r="AP6" s="78" t="s">
        <v>97</v>
      </c>
      <c r="AQ6" s="78" t="str">
        <f t="shared" si="3"/>
        <v>2</v>
      </c>
      <c r="AR6" s="79">
        <f t="shared" ca="1" si="0"/>
        <v>12</v>
      </c>
      <c r="AS6" s="80">
        <f t="shared" ca="1" si="1"/>
        <v>5</v>
      </c>
      <c r="AT6" s="1" t="str">
        <f t="shared" ca="1" si="2"/>
        <v>$AP$2</v>
      </c>
      <c r="AU6" s="10" t="s">
        <v>65</v>
      </c>
    </row>
    <row r="7" spans="1:53" x14ac:dyDescent="0.2">
      <c r="B7" s="327" t="s">
        <v>9</v>
      </c>
      <c r="C7" s="327"/>
      <c r="D7" s="328"/>
      <c r="E7" s="329"/>
      <c r="F7" s="330"/>
      <c r="R7" s="72"/>
      <c r="S7" s="72"/>
      <c r="T7" s="73"/>
      <c r="AB7" s="90"/>
      <c r="AE7" s="73"/>
      <c r="AN7" s="75" t="s">
        <v>61</v>
      </c>
      <c r="AO7" s="77" t="str">
        <f ca="1">+IF( ISERROR(FIND("-",AO5,1)),IF(LEN(INDIRECT( "'" &amp; $AD$2 &amp; "'!E5"))&gt;0,IF(VALUE($AO$1)&gt;10,VALUE(INDIRECT( "'" &amp; $AD$2 &amp; "'!E5"))-1,VALUE(INDIRECT( "'" &amp; $AD$2 &amp; "'!E5"))),""),VALUE(INDIRECT( "'" &amp; $AD$2 &amp; "'!E5")))</f>
        <v/>
      </c>
      <c r="AP7" s="78" t="s">
        <v>98</v>
      </c>
      <c r="AQ7" s="78" t="str">
        <f t="shared" si="3"/>
        <v>3</v>
      </c>
      <c r="AR7" s="79">
        <f t="shared" ca="1" si="0"/>
        <v>12</v>
      </c>
      <c r="AS7" s="80">
        <f t="shared" ca="1" si="1"/>
        <v>6</v>
      </c>
      <c r="AT7" s="1" t="str">
        <f t="shared" ca="1" si="2"/>
        <v>$AP$2</v>
      </c>
      <c r="AU7" s="10" t="s">
        <v>66</v>
      </c>
      <c r="AY7" s="9"/>
      <c r="AZ7" s="9"/>
      <c r="BA7" s="9"/>
    </row>
    <row r="8" spans="1:53" x14ac:dyDescent="0.2">
      <c r="B8" s="327" t="s">
        <v>10</v>
      </c>
      <c r="C8" s="327"/>
      <c r="D8" s="334"/>
      <c r="E8" s="332"/>
      <c r="F8" s="333"/>
      <c r="G8" s="333"/>
      <c r="H8" s="333"/>
      <c r="I8" s="333"/>
      <c r="J8" s="333"/>
      <c r="K8" s="333"/>
      <c r="L8" s="333"/>
      <c r="M8" s="333"/>
      <c r="N8" s="333"/>
      <c r="O8" s="333"/>
      <c r="P8" s="333"/>
      <c r="Q8" s="333"/>
      <c r="R8" s="330"/>
      <c r="S8" s="88"/>
      <c r="T8" s="88"/>
      <c r="AP8" s="78" t="s">
        <v>99</v>
      </c>
      <c r="AQ8" s="78" t="str">
        <f t="shared" si="3"/>
        <v>4</v>
      </c>
      <c r="AR8" s="79">
        <f t="shared" ca="1" si="0"/>
        <v>12</v>
      </c>
      <c r="AS8" s="80">
        <f t="shared" ca="1" si="1"/>
        <v>7</v>
      </c>
      <c r="AT8" s="1" t="str">
        <f t="shared" ca="1" si="2"/>
        <v>$AP$2</v>
      </c>
      <c r="AU8" s="10" t="s">
        <v>67</v>
      </c>
      <c r="AY8" s="9"/>
      <c r="AZ8" s="9"/>
      <c r="BA8" s="9"/>
    </row>
    <row r="9" spans="1:53" ht="16.5" thickBot="1" x14ac:dyDescent="0.25">
      <c r="B9" s="7"/>
      <c r="C9" s="7"/>
      <c r="AP9" s="78" t="s">
        <v>100</v>
      </c>
      <c r="AQ9" s="78" t="str">
        <f t="shared" si="3"/>
        <v>5</v>
      </c>
      <c r="AR9" s="79">
        <f t="shared" ca="1" si="0"/>
        <v>12</v>
      </c>
      <c r="AS9" s="80">
        <f t="shared" ca="1" si="1"/>
        <v>8</v>
      </c>
      <c r="AT9" s="1" t="str">
        <f t="shared" ca="1" si="2"/>
        <v>$AP$2</v>
      </c>
      <c r="AU9" s="10" t="s">
        <v>68</v>
      </c>
      <c r="AY9" s="9"/>
      <c r="AZ9" s="9"/>
      <c r="BA9" s="9"/>
    </row>
    <row r="10" spans="1:53" ht="15.75" customHeight="1" thickBot="1" x14ac:dyDescent="0.25">
      <c r="B10" s="339" t="s">
        <v>0</v>
      </c>
      <c r="C10" s="340"/>
      <c r="D10" s="340"/>
      <c r="E10" s="340"/>
      <c r="F10" s="340"/>
      <c r="G10" s="340"/>
      <c r="H10" s="340"/>
      <c r="I10" s="340"/>
      <c r="J10" s="340"/>
      <c r="K10" s="340"/>
      <c r="L10" s="341"/>
      <c r="M10" s="397" t="s">
        <v>1</v>
      </c>
      <c r="N10" s="398"/>
      <c r="O10" s="398"/>
      <c r="P10" s="398"/>
      <c r="Q10" s="398"/>
      <c r="R10" s="398"/>
      <c r="S10" s="91"/>
      <c r="T10" s="92"/>
      <c r="AP10" s="78" t="s">
        <v>101</v>
      </c>
      <c r="AQ10" s="78" t="str">
        <f t="shared" si="3"/>
        <v>6</v>
      </c>
      <c r="AR10" s="79">
        <f t="shared" ca="1" si="0"/>
        <v>12</v>
      </c>
      <c r="AS10" s="80">
        <f t="shared" ca="1" si="1"/>
        <v>9</v>
      </c>
      <c r="AT10" s="1" t="str">
        <f t="shared" ca="1" si="2"/>
        <v>$AP$2</v>
      </c>
      <c r="AU10" s="10" t="s">
        <v>69</v>
      </c>
      <c r="AY10" s="9"/>
      <c r="AZ10" s="9"/>
      <c r="BA10" s="9"/>
    </row>
    <row r="11" spans="1:53" ht="13.5" thickBot="1" x14ac:dyDescent="0.25">
      <c r="B11" s="93"/>
      <c r="C11" s="93"/>
      <c r="D11" s="93"/>
      <c r="E11" s="93"/>
      <c r="F11" s="94"/>
      <c r="G11" s="95"/>
      <c r="H11" s="95"/>
      <c r="I11" s="95"/>
      <c r="J11" s="95"/>
      <c r="K11" s="95"/>
      <c r="L11" s="95"/>
      <c r="M11" s="94"/>
      <c r="N11" s="94"/>
      <c r="O11" s="94"/>
      <c r="P11" s="94"/>
      <c r="Q11" s="94"/>
      <c r="R11" s="96"/>
      <c r="S11" s="88"/>
      <c r="T11" s="86"/>
      <c r="AC11" s="392" t="s">
        <v>35</v>
      </c>
      <c r="AD11" s="392"/>
      <c r="AG11" s="6"/>
      <c r="AP11" s="78" t="s">
        <v>102</v>
      </c>
      <c r="AQ11" s="78" t="str">
        <f t="shared" si="3"/>
        <v>7</v>
      </c>
      <c r="AR11" s="79">
        <f t="shared" ca="1" si="0"/>
        <v>12</v>
      </c>
      <c r="AS11" s="80">
        <f t="shared" ca="1" si="1"/>
        <v>10</v>
      </c>
      <c r="AT11" s="1" t="str">
        <f t="shared" ca="1" si="2"/>
        <v>$AP$2</v>
      </c>
      <c r="AU11" s="10" t="s">
        <v>70</v>
      </c>
    </row>
    <row r="12" spans="1:53" s="17" customFormat="1" ht="76.5" customHeight="1" x14ac:dyDescent="0.2">
      <c r="A12" s="158"/>
      <c r="B12" s="342" t="s">
        <v>13</v>
      </c>
      <c r="C12" s="343"/>
      <c r="D12" s="343"/>
      <c r="E12" s="343"/>
      <c r="F12" s="344"/>
      <c r="G12" s="345" t="s">
        <v>14</v>
      </c>
      <c r="H12" s="346"/>
      <c r="I12" s="346"/>
      <c r="J12" s="346"/>
      <c r="K12" s="346"/>
      <c r="L12" s="347"/>
      <c r="M12" s="376" t="s">
        <v>80</v>
      </c>
      <c r="N12" s="377"/>
      <c r="O12" s="377"/>
      <c r="P12" s="377"/>
      <c r="Q12" s="97" t="s">
        <v>38</v>
      </c>
      <c r="R12" s="98" t="s">
        <v>84</v>
      </c>
      <c r="S12" s="99"/>
      <c r="AB12" s="100"/>
      <c r="AC12" s="355" t="str">
        <f>+Q12</f>
        <v>IZPLAČILO REDNE DELOVNE USPEŠNOSTI</v>
      </c>
      <c r="AD12" s="355" t="str">
        <f>+R12</f>
        <v>NAJVIŠJE MOŽNO IZPLAČILO REDNE LETNE DELOVNE USPEŠNOSTI</v>
      </c>
      <c r="AE12" s="390" t="s">
        <v>15</v>
      </c>
      <c r="AF12" s="390"/>
      <c r="AG12" s="391" t="s">
        <v>16</v>
      </c>
      <c r="AH12" s="391"/>
      <c r="AI12" s="355" t="s">
        <v>17</v>
      </c>
      <c r="AJ12" s="355" t="s">
        <v>18</v>
      </c>
      <c r="AK12" s="355" t="str">
        <f>+AD3</f>
        <v>OBRAČUNANA OSNOVNA PLAČA</v>
      </c>
      <c r="AL12" s="355" t="str">
        <f>+AD2</f>
        <v>OSNOVNA PLAČA</v>
      </c>
      <c r="AN12" s="6"/>
      <c r="AO12" s="6"/>
      <c r="AP12" s="78" t="s">
        <v>103</v>
      </c>
      <c r="AQ12" s="78" t="str">
        <f t="shared" si="3"/>
        <v>8</v>
      </c>
      <c r="AR12" s="79">
        <f t="shared" ca="1" si="0"/>
        <v>12</v>
      </c>
      <c r="AS12" s="80">
        <f t="shared" ca="1" si="1"/>
        <v>11</v>
      </c>
      <c r="AT12" s="1" t="str">
        <f t="shared" ca="1" si="2"/>
        <v>$AP$2</v>
      </c>
      <c r="AU12" s="10" t="s">
        <v>71</v>
      </c>
      <c r="AY12" s="6"/>
      <c r="AZ12" s="6"/>
      <c r="BA12" s="6"/>
    </row>
    <row r="13" spans="1:53" ht="12.75" customHeight="1" x14ac:dyDescent="0.2">
      <c r="A13" s="303" t="s">
        <v>130</v>
      </c>
      <c r="B13" s="351" t="s">
        <v>2</v>
      </c>
      <c r="C13" s="352"/>
      <c r="D13" s="335" t="s">
        <v>11</v>
      </c>
      <c r="E13" s="335" t="s">
        <v>12</v>
      </c>
      <c r="F13" s="337" t="s">
        <v>94</v>
      </c>
      <c r="G13" s="348" t="s">
        <v>39</v>
      </c>
      <c r="H13" s="349"/>
      <c r="I13" s="349"/>
      <c r="J13" s="349"/>
      <c r="K13" s="350"/>
      <c r="L13" s="370" t="s">
        <v>3</v>
      </c>
      <c r="M13" s="374" t="s">
        <v>79</v>
      </c>
      <c r="N13" s="305" t="s">
        <v>82</v>
      </c>
      <c r="O13" s="368" t="s">
        <v>81</v>
      </c>
      <c r="P13" s="305" t="s">
        <v>82</v>
      </c>
      <c r="Q13" s="393" t="s">
        <v>82</v>
      </c>
      <c r="R13" s="395" t="s">
        <v>82</v>
      </c>
      <c r="S13" s="167"/>
      <c r="T13" s="33"/>
      <c r="U13" s="33"/>
      <c r="V13" s="33"/>
      <c r="W13" s="33"/>
      <c r="X13" s="33"/>
      <c r="Y13" s="33"/>
      <c r="Z13" s="33"/>
      <c r="AC13" s="355"/>
      <c r="AD13" s="355"/>
      <c r="AE13" s="390"/>
      <c r="AF13" s="390"/>
      <c r="AG13" s="391"/>
      <c r="AH13" s="391"/>
      <c r="AI13" s="355"/>
      <c r="AJ13" s="355"/>
      <c r="AK13" s="355"/>
      <c r="AL13" s="355"/>
      <c r="AP13" s="78" t="s">
        <v>104</v>
      </c>
      <c r="AQ13" s="78" t="str">
        <f t="shared" si="3"/>
        <v>9</v>
      </c>
      <c r="AR13" s="79">
        <f t="shared" ca="1" si="0"/>
        <v>12</v>
      </c>
      <c r="AS13" s="80">
        <f t="shared" ca="1" si="1"/>
        <v>12</v>
      </c>
      <c r="AT13" s="1" t="str">
        <f t="shared" ca="1" si="2"/>
        <v>$AP$2</v>
      </c>
      <c r="AU13" s="10" t="s">
        <v>72</v>
      </c>
    </row>
    <row r="14" spans="1:53" ht="13.5" thickBot="1" x14ac:dyDescent="0.25">
      <c r="A14" s="304"/>
      <c r="B14" s="353"/>
      <c r="C14" s="354"/>
      <c r="D14" s="336"/>
      <c r="E14" s="336"/>
      <c r="F14" s="338"/>
      <c r="G14" s="101" t="s">
        <v>4</v>
      </c>
      <c r="H14" s="102" t="s">
        <v>5</v>
      </c>
      <c r="I14" s="103" t="s">
        <v>6</v>
      </c>
      <c r="J14" s="102" t="s">
        <v>22</v>
      </c>
      <c r="K14" s="104" t="s">
        <v>23</v>
      </c>
      <c r="L14" s="371"/>
      <c r="M14" s="375"/>
      <c r="N14" s="306"/>
      <c r="O14" s="369"/>
      <c r="P14" s="306"/>
      <c r="Q14" s="394"/>
      <c r="R14" s="396"/>
      <c r="S14" s="167"/>
      <c r="T14" s="33"/>
      <c r="U14" s="33"/>
      <c r="V14" s="33"/>
      <c r="W14" s="33"/>
      <c r="X14" s="33"/>
      <c r="Y14" s="33"/>
      <c r="Z14" s="33"/>
      <c r="AC14" s="355"/>
      <c r="AD14" s="355"/>
      <c r="AE14" s="390"/>
      <c r="AF14" s="390"/>
      <c r="AG14" s="391"/>
      <c r="AH14" s="391"/>
      <c r="AI14" s="355"/>
      <c r="AJ14" s="355"/>
      <c r="AK14" s="355"/>
      <c r="AL14" s="355"/>
      <c r="AP14" s="78" t="s">
        <v>117</v>
      </c>
      <c r="AQ14" s="78" t="str">
        <f t="shared" si="3"/>
        <v>10</v>
      </c>
      <c r="AR14" s="79">
        <f ca="1">MAX($AS$14:$AS$17)</f>
        <v>4</v>
      </c>
      <c r="AS14" s="80">
        <f t="shared" ca="1" si="1"/>
        <v>1</v>
      </c>
      <c r="AT14" s="1" t="str">
        <f ca="1">CELL("address",$AP$14)</f>
        <v>$AP$14</v>
      </c>
      <c r="AU14" s="10" t="s">
        <v>123</v>
      </c>
    </row>
    <row r="15" spans="1:53" s="29" customFormat="1" ht="13.5" customHeight="1" thickTop="1" x14ac:dyDescent="0.2">
      <c r="A15" s="159"/>
      <c r="B15" s="372">
        <v>1</v>
      </c>
      <c r="C15" s="373"/>
      <c r="D15" s="159">
        <v>2</v>
      </c>
      <c r="E15" s="241">
        <v>3</v>
      </c>
      <c r="F15" s="160">
        <v>4</v>
      </c>
      <c r="G15" s="105">
        <v>5</v>
      </c>
      <c r="H15" s="106">
        <v>6</v>
      </c>
      <c r="I15" s="107">
        <v>7</v>
      </c>
      <c r="J15" s="106">
        <v>8</v>
      </c>
      <c r="K15" s="108">
        <v>9</v>
      </c>
      <c r="L15" s="168" t="s">
        <v>32</v>
      </c>
      <c r="M15" s="169" t="s">
        <v>76</v>
      </c>
      <c r="N15" s="169"/>
      <c r="O15" s="170" t="s">
        <v>90</v>
      </c>
      <c r="P15" s="171" t="s">
        <v>91</v>
      </c>
      <c r="Q15" s="172" t="s">
        <v>92</v>
      </c>
      <c r="R15" s="173">
        <v>15</v>
      </c>
      <c r="S15" s="174"/>
      <c r="T15" s="37"/>
      <c r="U15" s="37"/>
      <c r="V15" s="37"/>
      <c r="W15" s="37"/>
      <c r="X15" s="37"/>
      <c r="Y15" s="37"/>
      <c r="Z15" s="37"/>
      <c r="AB15" s="109" t="s">
        <v>34</v>
      </c>
      <c r="AC15" s="110" t="str">
        <f>+Q13</f>
        <v>€</v>
      </c>
      <c r="AD15" s="110" t="str">
        <f>+R13</f>
        <v>€</v>
      </c>
      <c r="AE15" s="111" t="s">
        <v>19</v>
      </c>
      <c r="AF15" s="111" t="s">
        <v>20</v>
      </c>
      <c r="AG15" s="112" t="s">
        <v>19</v>
      </c>
      <c r="AH15" s="113" t="s">
        <v>20</v>
      </c>
      <c r="AI15" s="114" t="s">
        <v>20</v>
      </c>
      <c r="AJ15" s="115" t="s">
        <v>20</v>
      </c>
      <c r="AK15" s="110" t="s">
        <v>20</v>
      </c>
      <c r="AL15" s="110" t="s">
        <v>20</v>
      </c>
      <c r="AN15" s="6"/>
      <c r="AO15" s="6"/>
      <c r="AP15" s="78" t="s">
        <v>118</v>
      </c>
      <c r="AQ15" s="78" t="str">
        <f t="shared" si="3"/>
        <v>11-1</v>
      </c>
      <c r="AR15" s="79">
        <f ca="1">MAX($AS$14:$AS$17)</f>
        <v>4</v>
      </c>
      <c r="AS15" s="80">
        <f t="shared" ca="1" si="1"/>
        <v>2</v>
      </c>
      <c r="AT15" s="1" t="str">
        <f ca="1">CELL("address",$AP$14)</f>
        <v>$AP$14</v>
      </c>
      <c r="AU15" s="10" t="s">
        <v>124</v>
      </c>
    </row>
    <row r="16" spans="1:53" ht="27" customHeight="1" x14ac:dyDescent="0.2">
      <c r="A16" s="53">
        <f>'OSNOVNA PLAČA'!A10</f>
        <v>1</v>
      </c>
      <c r="B16" s="362" t="str">
        <f t="shared" ref="B16:B45" ca="1" si="4">IF(LEN(INDIRECT( "'" &amp; $AD$2 &amp; "'!B" &amp; TEXT($AB16-6,0)))&gt;0,INDIRECT( "'" &amp; $AD$2 &amp; "'!B" &amp; TEXT($AB16-6,0)),"")</f>
        <v>A1</v>
      </c>
      <c r="C16" s="362"/>
      <c r="D16" s="54" t="str">
        <f>+IF(LEN('OSNOVNA PLAČA'!C10)&gt;0,'OSNOVNA PLAČA'!C10,"")</f>
        <v>V</v>
      </c>
      <c r="E16" s="55">
        <f>+IF(LEN('OSNOVNA PLAČA'!D10)&gt;0,'OSNOVNA PLAČA'!D10,"")</f>
        <v>20</v>
      </c>
      <c r="F16" s="161">
        <f ca="1">IF(LEN(B16)&gt;0,'OBRAČUNANA OSNOVNA PLAČA'!G10,"")</f>
        <v>1000</v>
      </c>
      <c r="G16" s="57">
        <v>1</v>
      </c>
      <c r="H16" s="57">
        <v>1</v>
      </c>
      <c r="I16" s="57">
        <v>1</v>
      </c>
      <c r="J16" s="57">
        <v>1</v>
      </c>
      <c r="K16" s="57">
        <v>1</v>
      </c>
      <c r="L16" s="175">
        <f t="shared" ref="L16:L65" si="5">+G16+H16+I16+J16+K16</f>
        <v>5</v>
      </c>
      <c r="M16" s="176">
        <f ca="1">IF(LEN(B16)&gt;0,L16/5,"")</f>
        <v>1</v>
      </c>
      <c r="N16" s="176">
        <f ca="1">IF(LEN(B16)&gt;0,F16*M16,"")</f>
        <v>1000</v>
      </c>
      <c r="O16" s="177">
        <f t="shared" ref="O16:O47" ca="1" si="6">IF(LEN(B16)&gt;0,M16*$P$67,"")</f>
        <v>5.2222222222222225E-2</v>
      </c>
      <c r="P16" s="178">
        <f ca="1">IF(LEN(B16)&gt;0,F16*O16,"")</f>
        <v>52.222222222222229</v>
      </c>
      <c r="Q16" s="179">
        <f t="shared" ref="Q16:Q65" ca="1" si="7">MIN(P16,R16)</f>
        <v>52.222222222222229</v>
      </c>
      <c r="R16" s="179">
        <f ca="1">IF(LEN(B16)&gt;0,'2'!R16-'2'!Q16,"")</f>
        <v>1940.5454545454545</v>
      </c>
      <c r="S16" s="180"/>
      <c r="T16" s="33"/>
      <c r="U16" s="33"/>
      <c r="V16" s="33"/>
      <c r="W16" s="33"/>
      <c r="X16" s="33"/>
      <c r="Y16" s="33"/>
      <c r="Z16" s="33"/>
      <c r="AB16" s="243">
        <f>ROW()</f>
        <v>16</v>
      </c>
      <c r="AC16" s="116">
        <f t="shared" ref="AC16:AC45" ca="1" si="8">IF($AO$3=1,0,INDIRECT( "'" &amp; $AO$2 &amp; "'!P" &amp; TEXT($AB16,0)))</f>
        <v>30</v>
      </c>
      <c r="AD16" s="116">
        <f t="shared" ref="AD16:AD45" ca="1" si="9">IF($AO$3=1,(INDIRECT( "'" &amp; $AD$2 &amp; "'!F" &amp; TEXT($AB16-6,0))*2/12+INDIRECT( "'" &amp; $AD$2 &amp; "'!G" &amp; TEXT($AB16-6,0))*10/12)*2,INDIRECT( "'" &amp; $AO$2 &amp; "'!Q" &amp; TEXT($AB16,0)))</f>
        <v>30</v>
      </c>
      <c r="AE16" s="117" t="str">
        <f t="shared" ref="AE16:AE47" ca="1" si="10">IF(AC16&gt;=AD16,"-",$L16/(5*MAX($M$71:$M$72)))</f>
        <v>-</v>
      </c>
      <c r="AF16" s="116" t="str">
        <f t="shared" ref="AF16:AF47" ca="1" si="11">IF(AC16&gt;=AD16,"-",$L16/(5*MAX($M$71:$M$72))*AK16)</f>
        <v>-</v>
      </c>
      <c r="AG16" s="117" t="str">
        <f t="shared" ref="AG16:AG47" ca="1" si="12">IF(AE16="-","-",AE16*$AF$67)</f>
        <v>-</v>
      </c>
      <c r="AH16" s="116" t="str">
        <f t="shared" ref="AH16:AH47" ca="1" si="13">IF(AF16="-","-",AF16*$AF$67)</f>
        <v>-</v>
      </c>
      <c r="AI16" s="116">
        <f t="shared" ref="AI16:AI65" ca="1" si="14">IF(AG16="-",0,MIN(AH16,R16))</f>
        <v>0</v>
      </c>
      <c r="AJ16" s="118">
        <f t="shared" ref="AJ16:AJ65" ca="1" si="15">+AD16-AC16</f>
        <v>0</v>
      </c>
      <c r="AK16" s="116">
        <f t="shared" ref="AK16:AK45" ca="1" si="16">SUM(OFFSET(INDIRECT( "'" &amp; $AD$3 &amp; "'!" &amp; $AI$3),ROW()-ROW(INDIRECT( "'" &amp; $AD$3 &amp; "'!" &amp; $AI$3))-$AI$4,COLUMN()-COLUMN(INDIRECT( "'" &amp; $AD$3 &amp; "'!" &amp; $AI$3))-$AI$6+(12/$AO$4)*($AO$3-1),1,12/$AO$4))</f>
        <v>1000</v>
      </c>
      <c r="AL16" s="116">
        <f t="shared" ref="AL16:AL45" ca="1" si="17">SUM(OFFSET(INDIRECT( "'" &amp; $AD$2 &amp; "'!" &amp; $AI$3),ROW()-ROW(INDIRECT( "'" &amp; $AD$2 &amp; "'!" &amp; $AI$3))-$AI$4,COLUMN()-COLUMN(INDIRECT( "'" &amp; $AD$2 &amp; "'!" &amp; $AI$3))-$AI$5+(12/$AO$4)*($AO$3-1),1,12/$AO$4))</f>
        <v>1200</v>
      </c>
      <c r="AP16" s="78" t="s">
        <v>119</v>
      </c>
      <c r="AQ16" s="78" t="str">
        <f t="shared" si="3"/>
        <v>2-4</v>
      </c>
      <c r="AR16" s="79">
        <f ca="1">MAX($AS$14:$AS$17)</f>
        <v>4</v>
      </c>
      <c r="AS16" s="80">
        <f t="shared" ca="1" si="1"/>
        <v>3</v>
      </c>
      <c r="AT16" s="1" t="str">
        <f ca="1">CELL("address",$AP$14)</f>
        <v>$AP$14</v>
      </c>
      <c r="AU16" s="10" t="s">
        <v>125</v>
      </c>
    </row>
    <row r="17" spans="1:47" ht="27" customHeight="1" x14ac:dyDescent="0.2">
      <c r="A17" s="53">
        <f>'OSNOVNA PLAČA'!A11</f>
        <v>2</v>
      </c>
      <c r="B17" s="362" t="str">
        <f t="shared" ca="1" si="4"/>
        <v>A2</v>
      </c>
      <c r="C17" s="362"/>
      <c r="D17" s="54" t="str">
        <f>+IF(LEN('OSNOVNA PLAČA'!C11)&gt;0,'OSNOVNA PLAČA'!C11,"")</f>
        <v>VII</v>
      </c>
      <c r="E17" s="55">
        <f>+IF(LEN('OSNOVNA PLAČA'!D11)&gt;0,'OSNOVNA PLAČA'!D11,"")</f>
        <v>40</v>
      </c>
      <c r="F17" s="161">
        <f ca="1">IF(LEN(B17)&gt;0,'OBRAČUNANA OSNOVNA PLAČA'!G11,"")</f>
        <v>2000</v>
      </c>
      <c r="G17" s="57">
        <v>1</v>
      </c>
      <c r="H17" s="57"/>
      <c r="I17" s="57"/>
      <c r="J17" s="57"/>
      <c r="K17" s="57">
        <v>1</v>
      </c>
      <c r="L17" s="175">
        <f t="shared" si="5"/>
        <v>2</v>
      </c>
      <c r="M17" s="176">
        <f t="shared" ref="M17:M65" ca="1" si="18">IF(LEN(B17)&gt;0,L17/5,"")</f>
        <v>0.4</v>
      </c>
      <c r="N17" s="176">
        <f t="shared" ref="N17:N65" ca="1" si="19">IF(LEN(B17)&gt;0,F17*M17,"")</f>
        <v>800</v>
      </c>
      <c r="O17" s="177">
        <f t="shared" ca="1" si="6"/>
        <v>2.0888888888888891E-2</v>
      </c>
      <c r="P17" s="178">
        <f t="shared" ref="P17:P65" ca="1" si="20">IF(LEN(B17)&gt;0,F17*O17,"")</f>
        <v>41.777777777777779</v>
      </c>
      <c r="Q17" s="179">
        <f t="shared" ca="1" si="7"/>
        <v>41.777777777777779</v>
      </c>
      <c r="R17" s="179">
        <f ca="1">IF(LEN(B17)&gt;0,'2'!R17-'2'!Q17,"")</f>
        <v>3861.4545454545455</v>
      </c>
      <c r="S17" s="180"/>
      <c r="T17" s="33"/>
      <c r="U17" s="33"/>
      <c r="V17" s="33"/>
      <c r="W17" s="33"/>
      <c r="X17" s="33"/>
      <c r="Y17" s="33"/>
      <c r="Z17" s="33"/>
      <c r="AB17" s="243">
        <f>ROW()</f>
        <v>17</v>
      </c>
      <c r="AC17" s="116">
        <f t="shared" ca="1" si="8"/>
        <v>60</v>
      </c>
      <c r="AD17" s="116">
        <f t="shared" ca="1" si="9"/>
        <v>60</v>
      </c>
      <c r="AE17" s="117" t="str">
        <f t="shared" ca="1" si="10"/>
        <v>-</v>
      </c>
      <c r="AF17" s="116" t="str">
        <f t="shared" ca="1" si="11"/>
        <v>-</v>
      </c>
      <c r="AG17" s="117" t="str">
        <f t="shared" ca="1" si="12"/>
        <v>-</v>
      </c>
      <c r="AH17" s="116" t="str">
        <f t="shared" ca="1" si="13"/>
        <v>-</v>
      </c>
      <c r="AI17" s="116">
        <f t="shared" ca="1" si="14"/>
        <v>0</v>
      </c>
      <c r="AJ17" s="118">
        <f t="shared" ca="1" si="15"/>
        <v>0</v>
      </c>
      <c r="AK17" s="116">
        <f t="shared" ca="1" si="16"/>
        <v>2000</v>
      </c>
      <c r="AL17" s="116">
        <f t="shared" ca="1" si="17"/>
        <v>2000</v>
      </c>
      <c r="AP17" s="78" t="s">
        <v>120</v>
      </c>
      <c r="AQ17" s="78" t="str">
        <f t="shared" si="3"/>
        <v>5-7</v>
      </c>
      <c r="AR17" s="79">
        <f ca="1">MAX($AS$14:$AS$17)</f>
        <v>4</v>
      </c>
      <c r="AS17" s="80">
        <f t="shared" ca="1" si="1"/>
        <v>4</v>
      </c>
      <c r="AT17" s="1" t="str">
        <f ca="1">CELL("address",$AP$14)</f>
        <v>$AP$14</v>
      </c>
      <c r="AU17" s="10" t="s">
        <v>126</v>
      </c>
    </row>
    <row r="18" spans="1:47" ht="27" customHeight="1" x14ac:dyDescent="0.2">
      <c r="A18" s="53">
        <f>'OSNOVNA PLAČA'!A12</f>
        <v>3</v>
      </c>
      <c r="B18" s="362" t="str">
        <f t="shared" ca="1" si="4"/>
        <v>A3</v>
      </c>
      <c r="C18" s="362"/>
      <c r="D18" s="54" t="str">
        <f>+IF(LEN('OSNOVNA PLAČA'!C12)&gt;0,'OSNOVNA PLAČA'!C12,"")</f>
        <v>VIII</v>
      </c>
      <c r="E18" s="55">
        <f>+IF(LEN('OSNOVNA PLAČA'!D12)&gt;0,'OSNOVNA PLAČA'!D12,"")</f>
        <v>48</v>
      </c>
      <c r="F18" s="161">
        <f ca="1">IF(LEN(B18)&gt;0,'OBRAČUNANA OSNOVNA PLAČA'!G12,"")</f>
        <v>0</v>
      </c>
      <c r="G18" s="57"/>
      <c r="H18" s="57"/>
      <c r="I18" s="57"/>
      <c r="J18" s="57"/>
      <c r="K18" s="57">
        <v>0</v>
      </c>
      <c r="L18" s="175">
        <f t="shared" si="5"/>
        <v>0</v>
      </c>
      <c r="M18" s="176">
        <f t="shared" ca="1" si="18"/>
        <v>0</v>
      </c>
      <c r="N18" s="176">
        <f t="shared" ca="1" si="19"/>
        <v>0</v>
      </c>
      <c r="O18" s="177">
        <f t="shared" ca="1" si="6"/>
        <v>0</v>
      </c>
      <c r="P18" s="178">
        <f t="shared" ca="1" si="20"/>
        <v>0</v>
      </c>
      <c r="Q18" s="179">
        <f t="shared" ca="1" si="7"/>
        <v>0</v>
      </c>
      <c r="R18" s="179">
        <f ca="1">IF(LEN(B18)&gt;0,'2'!R18-'2'!Q18,"")</f>
        <v>5000</v>
      </c>
      <c r="S18" s="180"/>
      <c r="T18" s="33"/>
      <c r="U18" s="33"/>
      <c r="V18" s="33"/>
      <c r="W18" s="33"/>
      <c r="X18" s="33"/>
      <c r="Y18" s="33"/>
      <c r="Z18" s="33"/>
      <c r="AB18" s="243">
        <f>ROW()</f>
        <v>18</v>
      </c>
      <c r="AC18" s="116">
        <f t="shared" ca="1" si="8"/>
        <v>0</v>
      </c>
      <c r="AD18" s="116">
        <f t="shared" ca="1" si="9"/>
        <v>0</v>
      </c>
      <c r="AE18" s="117" t="str">
        <f t="shared" ca="1" si="10"/>
        <v>-</v>
      </c>
      <c r="AF18" s="116" t="str">
        <f t="shared" ca="1" si="11"/>
        <v>-</v>
      </c>
      <c r="AG18" s="117" t="str">
        <f t="shared" ca="1" si="12"/>
        <v>-</v>
      </c>
      <c r="AH18" s="116" t="str">
        <f t="shared" ca="1" si="13"/>
        <v>-</v>
      </c>
      <c r="AI18" s="116">
        <f t="shared" ca="1" si="14"/>
        <v>0</v>
      </c>
      <c r="AJ18" s="118">
        <f t="shared" ca="1" si="15"/>
        <v>0</v>
      </c>
      <c r="AK18" s="116">
        <f t="shared" ca="1" si="16"/>
        <v>0</v>
      </c>
      <c r="AL18" s="116">
        <f t="shared" ca="1" si="17"/>
        <v>0</v>
      </c>
      <c r="AP18" s="78" t="s">
        <v>121</v>
      </c>
      <c r="AQ18" s="78" t="str">
        <f t="shared" si="3"/>
        <v>8-10</v>
      </c>
      <c r="AR18" s="79">
        <f ca="1">MAX($AS$18:$AS$19)</f>
        <v>2</v>
      </c>
      <c r="AS18" s="80">
        <f t="shared" ca="1" si="1"/>
        <v>1</v>
      </c>
      <c r="AT18" s="1" t="str">
        <f ca="1">CELL("address",$AP$18)</f>
        <v>$AP$18</v>
      </c>
      <c r="AU18" s="10" t="s">
        <v>127</v>
      </c>
    </row>
    <row r="19" spans="1:47" ht="27" customHeight="1" x14ac:dyDescent="0.2">
      <c r="A19" s="53">
        <f>'OSNOVNA PLAČA'!A13</f>
        <v>4</v>
      </c>
      <c r="B19" s="362" t="str">
        <f t="shared" ca="1" si="4"/>
        <v>A4</v>
      </c>
      <c r="C19" s="362"/>
      <c r="D19" s="54" t="str">
        <f>+IF(LEN('OSNOVNA PLAČA'!C13)&gt;0,'OSNOVNA PLAČA'!C13,"")</f>
        <v/>
      </c>
      <c r="E19" s="55" t="str">
        <f>+IF(LEN('OSNOVNA PLAČA'!D13)&gt;0,'OSNOVNA PLAČA'!D13,"")</f>
        <v/>
      </c>
      <c r="F19" s="161">
        <f ca="1">IF(LEN(B19)&gt;0,'OBRAČUNANA OSNOVNA PLAČA'!G13,"")</f>
        <v>0</v>
      </c>
      <c r="G19" s="57"/>
      <c r="H19" s="57"/>
      <c r="I19" s="57"/>
      <c r="J19" s="57"/>
      <c r="K19" s="57"/>
      <c r="L19" s="175">
        <f t="shared" si="5"/>
        <v>0</v>
      </c>
      <c r="M19" s="176">
        <f t="shared" ca="1" si="18"/>
        <v>0</v>
      </c>
      <c r="N19" s="176">
        <f t="shared" ca="1" si="19"/>
        <v>0</v>
      </c>
      <c r="O19" s="177">
        <f t="shared" ca="1" si="6"/>
        <v>0</v>
      </c>
      <c r="P19" s="178">
        <f t="shared" ca="1" si="20"/>
        <v>0</v>
      </c>
      <c r="Q19" s="179">
        <f t="shared" ca="1" si="7"/>
        <v>0</v>
      </c>
      <c r="R19" s="179">
        <f ca="1">IF(LEN(B19)&gt;0,'2'!R19-'2'!Q19,"")</f>
        <v>0</v>
      </c>
      <c r="S19" s="180"/>
      <c r="T19" s="33"/>
      <c r="U19" s="33"/>
      <c r="V19" s="33"/>
      <c r="W19" s="33"/>
      <c r="X19" s="33"/>
      <c r="Y19" s="33"/>
      <c r="Z19" s="33"/>
      <c r="AB19" s="243">
        <f>ROW()</f>
        <v>19</v>
      </c>
      <c r="AC19" s="116">
        <f t="shared" ca="1" si="8"/>
        <v>0</v>
      </c>
      <c r="AD19" s="116">
        <f t="shared" ca="1" si="9"/>
        <v>0</v>
      </c>
      <c r="AE19" s="117" t="str">
        <f t="shared" ca="1" si="10"/>
        <v>-</v>
      </c>
      <c r="AF19" s="116" t="str">
        <f t="shared" ca="1" si="11"/>
        <v>-</v>
      </c>
      <c r="AG19" s="117" t="str">
        <f t="shared" ca="1" si="12"/>
        <v>-</v>
      </c>
      <c r="AH19" s="116" t="str">
        <f t="shared" ca="1" si="13"/>
        <v>-</v>
      </c>
      <c r="AI19" s="116">
        <f t="shared" ca="1" si="14"/>
        <v>0</v>
      </c>
      <c r="AJ19" s="118">
        <f t="shared" ca="1" si="15"/>
        <v>0</v>
      </c>
      <c r="AK19" s="116">
        <f t="shared" ca="1" si="16"/>
        <v>0</v>
      </c>
      <c r="AL19" s="116">
        <f t="shared" ca="1" si="17"/>
        <v>0</v>
      </c>
      <c r="AP19" s="78" t="s">
        <v>122</v>
      </c>
      <c r="AQ19" s="78" t="str">
        <f t="shared" si="3"/>
        <v>11-4</v>
      </c>
      <c r="AR19" s="79">
        <f ca="1">MAX($AS$18:$AS$19)</f>
        <v>2</v>
      </c>
      <c r="AS19" s="80">
        <f t="shared" ca="1" si="1"/>
        <v>2</v>
      </c>
      <c r="AT19" s="1" t="str">
        <f ca="1">CELL("address",$AP$18)</f>
        <v>$AP$18</v>
      </c>
      <c r="AU19" s="10" t="s">
        <v>128</v>
      </c>
    </row>
    <row r="20" spans="1:47" ht="27" customHeight="1" x14ac:dyDescent="0.2">
      <c r="A20" s="53">
        <f>'OSNOVNA PLAČA'!A14</f>
        <v>5</v>
      </c>
      <c r="B20" s="362" t="str">
        <f t="shared" ca="1" si="4"/>
        <v>A5</v>
      </c>
      <c r="C20" s="362"/>
      <c r="D20" s="54" t="str">
        <f>+IF(LEN('OSNOVNA PLAČA'!C14)&gt;0,'OSNOVNA PLAČA'!C14,"")</f>
        <v/>
      </c>
      <c r="E20" s="55" t="str">
        <f>+IF(LEN('OSNOVNA PLAČA'!D14)&gt;0,'OSNOVNA PLAČA'!D14,"")</f>
        <v/>
      </c>
      <c r="F20" s="161">
        <f ca="1">IF(LEN(B20)&gt;0,'OBRAČUNANA OSNOVNA PLAČA'!G14,"")</f>
        <v>0</v>
      </c>
      <c r="G20" s="57"/>
      <c r="H20" s="57"/>
      <c r="I20" s="57"/>
      <c r="J20" s="57"/>
      <c r="K20" s="57"/>
      <c r="L20" s="175">
        <f t="shared" si="5"/>
        <v>0</v>
      </c>
      <c r="M20" s="176">
        <f t="shared" ca="1" si="18"/>
        <v>0</v>
      </c>
      <c r="N20" s="176">
        <f t="shared" ca="1" si="19"/>
        <v>0</v>
      </c>
      <c r="O20" s="177">
        <f t="shared" ca="1" si="6"/>
        <v>0</v>
      </c>
      <c r="P20" s="178">
        <f t="shared" ca="1" si="20"/>
        <v>0</v>
      </c>
      <c r="Q20" s="179">
        <f t="shared" ca="1" si="7"/>
        <v>0</v>
      </c>
      <c r="R20" s="179">
        <f ca="1">IF(LEN(B20)&gt;0,'2'!R20-'2'!Q20,"")</f>
        <v>0</v>
      </c>
      <c r="S20" s="180"/>
      <c r="T20" s="33"/>
      <c r="U20" s="33"/>
      <c r="V20" s="33"/>
      <c r="W20" s="33"/>
      <c r="X20" s="33"/>
      <c r="Y20" s="33"/>
      <c r="Z20" s="33"/>
      <c r="AB20" s="243">
        <f>ROW()</f>
        <v>20</v>
      </c>
      <c r="AC20" s="116">
        <f t="shared" ca="1" si="8"/>
        <v>0</v>
      </c>
      <c r="AD20" s="116">
        <f t="shared" ca="1" si="9"/>
        <v>0</v>
      </c>
      <c r="AE20" s="117" t="str">
        <f t="shared" ca="1" si="10"/>
        <v>-</v>
      </c>
      <c r="AF20" s="116" t="str">
        <f t="shared" ca="1" si="11"/>
        <v>-</v>
      </c>
      <c r="AG20" s="117" t="str">
        <f t="shared" ca="1" si="12"/>
        <v>-</v>
      </c>
      <c r="AH20" s="116" t="str">
        <f t="shared" ca="1" si="13"/>
        <v>-</v>
      </c>
      <c r="AI20" s="116">
        <f t="shared" ca="1" si="14"/>
        <v>0</v>
      </c>
      <c r="AJ20" s="118">
        <f t="shared" ca="1" si="15"/>
        <v>0</v>
      </c>
      <c r="AK20" s="116">
        <f t="shared" ca="1" si="16"/>
        <v>0</v>
      </c>
      <c r="AL20" s="116">
        <f t="shared" ca="1" si="17"/>
        <v>0</v>
      </c>
    </row>
    <row r="21" spans="1:47" ht="27" customHeight="1" x14ac:dyDescent="0.2">
      <c r="A21" s="53">
        <f>'OSNOVNA PLAČA'!A15</f>
        <v>6</v>
      </c>
      <c r="B21" s="362" t="str">
        <f t="shared" ca="1" si="4"/>
        <v>A6</v>
      </c>
      <c r="C21" s="362"/>
      <c r="D21" s="54" t="str">
        <f>+IF(LEN('OSNOVNA PLAČA'!C15)&gt;0,'OSNOVNA PLAČA'!C15,"")</f>
        <v/>
      </c>
      <c r="E21" s="55" t="str">
        <f>+IF(LEN('OSNOVNA PLAČA'!D15)&gt;0,'OSNOVNA PLAČA'!D15,"")</f>
        <v/>
      </c>
      <c r="F21" s="161">
        <f ca="1">IF(LEN(B21)&gt;0,'OBRAČUNANA OSNOVNA PLAČA'!G15,"")</f>
        <v>0</v>
      </c>
      <c r="G21" s="57"/>
      <c r="H21" s="57"/>
      <c r="I21" s="57"/>
      <c r="J21" s="57"/>
      <c r="K21" s="57"/>
      <c r="L21" s="175">
        <f t="shared" si="5"/>
        <v>0</v>
      </c>
      <c r="M21" s="176">
        <f t="shared" ca="1" si="18"/>
        <v>0</v>
      </c>
      <c r="N21" s="176">
        <f t="shared" ca="1" si="19"/>
        <v>0</v>
      </c>
      <c r="O21" s="177">
        <f t="shared" ca="1" si="6"/>
        <v>0</v>
      </c>
      <c r="P21" s="178">
        <f t="shared" ca="1" si="20"/>
        <v>0</v>
      </c>
      <c r="Q21" s="179">
        <f t="shared" ca="1" si="7"/>
        <v>0</v>
      </c>
      <c r="R21" s="179">
        <f ca="1">IF(LEN(B21)&gt;0,'2'!R21-'2'!Q21,"")</f>
        <v>0</v>
      </c>
      <c r="S21" s="180"/>
      <c r="T21" s="33"/>
      <c r="U21" s="33"/>
      <c r="V21" s="33"/>
      <c r="W21" s="33"/>
      <c r="X21" s="33"/>
      <c r="Y21" s="33"/>
      <c r="Z21" s="33"/>
      <c r="AB21" s="243">
        <f>ROW()</f>
        <v>21</v>
      </c>
      <c r="AC21" s="116">
        <f t="shared" ca="1" si="8"/>
        <v>0</v>
      </c>
      <c r="AD21" s="116">
        <f t="shared" ca="1" si="9"/>
        <v>0</v>
      </c>
      <c r="AE21" s="117" t="str">
        <f t="shared" ca="1" si="10"/>
        <v>-</v>
      </c>
      <c r="AF21" s="116" t="str">
        <f t="shared" ca="1" si="11"/>
        <v>-</v>
      </c>
      <c r="AG21" s="117" t="str">
        <f t="shared" ca="1" si="12"/>
        <v>-</v>
      </c>
      <c r="AH21" s="116" t="str">
        <f t="shared" ca="1" si="13"/>
        <v>-</v>
      </c>
      <c r="AI21" s="116">
        <f t="shared" ca="1" si="14"/>
        <v>0</v>
      </c>
      <c r="AJ21" s="118">
        <f t="shared" ca="1" si="15"/>
        <v>0</v>
      </c>
      <c r="AK21" s="116">
        <f t="shared" ca="1" si="16"/>
        <v>0</v>
      </c>
      <c r="AL21" s="116">
        <f t="shared" ca="1" si="17"/>
        <v>0</v>
      </c>
    </row>
    <row r="22" spans="1:47" ht="27" customHeight="1" x14ac:dyDescent="0.2">
      <c r="A22" s="53">
        <f>'OSNOVNA PLAČA'!A16</f>
        <v>7</v>
      </c>
      <c r="B22" s="362" t="str">
        <f t="shared" ca="1" si="4"/>
        <v>A7</v>
      </c>
      <c r="C22" s="362"/>
      <c r="D22" s="54" t="str">
        <f>+IF(LEN('OSNOVNA PLAČA'!C16)&gt;0,'OSNOVNA PLAČA'!C16,"")</f>
        <v>IV</v>
      </c>
      <c r="E22" s="55">
        <f>+IF(LEN('OSNOVNA PLAČA'!D16)&gt;0,'OSNOVNA PLAČA'!D16,"")</f>
        <v>34</v>
      </c>
      <c r="F22" s="161">
        <f ca="1">IF(LEN(B22)&gt;0,'OBRAČUNANA OSNOVNA PLAČA'!G16,"")</f>
        <v>15000</v>
      </c>
      <c r="G22" s="57"/>
      <c r="H22" s="57"/>
      <c r="I22" s="57"/>
      <c r="J22" s="57"/>
      <c r="K22" s="57"/>
      <c r="L22" s="175">
        <f t="shared" si="5"/>
        <v>0</v>
      </c>
      <c r="M22" s="176">
        <f t="shared" ca="1" si="18"/>
        <v>0</v>
      </c>
      <c r="N22" s="176">
        <f t="shared" ca="1" si="19"/>
        <v>0</v>
      </c>
      <c r="O22" s="177">
        <f t="shared" ca="1" si="6"/>
        <v>0</v>
      </c>
      <c r="P22" s="178">
        <f t="shared" ca="1" si="20"/>
        <v>0</v>
      </c>
      <c r="Q22" s="179">
        <f t="shared" ca="1" si="7"/>
        <v>0</v>
      </c>
      <c r="R22" s="179">
        <f ca="1">IF(LEN(B22)&gt;0,'2'!R22-'2'!Q22,"")</f>
        <v>3000</v>
      </c>
      <c r="S22" s="180"/>
      <c r="T22" s="33"/>
      <c r="U22" s="33"/>
      <c r="V22" s="33"/>
      <c r="W22" s="33"/>
      <c r="X22" s="33"/>
      <c r="Y22" s="33"/>
      <c r="Z22" s="33"/>
      <c r="AB22" s="243">
        <f>ROW()</f>
        <v>22</v>
      </c>
      <c r="AC22" s="116">
        <f t="shared" ca="1" si="8"/>
        <v>0</v>
      </c>
      <c r="AD22" s="116">
        <f t="shared" ca="1" si="9"/>
        <v>0</v>
      </c>
      <c r="AE22" s="117" t="str">
        <f t="shared" ca="1" si="10"/>
        <v>-</v>
      </c>
      <c r="AF22" s="116" t="str">
        <f t="shared" ca="1" si="11"/>
        <v>-</v>
      </c>
      <c r="AG22" s="117" t="str">
        <f t="shared" ca="1" si="12"/>
        <v>-</v>
      </c>
      <c r="AH22" s="116" t="str">
        <f t="shared" ca="1" si="13"/>
        <v>-</v>
      </c>
      <c r="AI22" s="116">
        <f t="shared" ca="1" si="14"/>
        <v>0</v>
      </c>
      <c r="AJ22" s="118">
        <f t="shared" ca="1" si="15"/>
        <v>0</v>
      </c>
      <c r="AK22" s="116">
        <f t="shared" ca="1" si="16"/>
        <v>0</v>
      </c>
      <c r="AL22" s="116">
        <f t="shared" ca="1" si="17"/>
        <v>1500</v>
      </c>
    </row>
    <row r="23" spans="1:47" ht="27" customHeight="1" x14ac:dyDescent="0.2">
      <c r="A23" s="53">
        <f>'OSNOVNA PLAČA'!A17</f>
        <v>8</v>
      </c>
      <c r="B23" s="362" t="str">
        <f t="shared" ca="1" si="4"/>
        <v>A8</v>
      </c>
      <c r="C23" s="362"/>
      <c r="D23" s="54" t="str">
        <f>+IF(LEN('OSNOVNA PLAČA'!C17)&gt;0,'OSNOVNA PLAČA'!C17,"")</f>
        <v/>
      </c>
      <c r="E23" s="55" t="str">
        <f>+IF(LEN('OSNOVNA PLAČA'!D17)&gt;0,'OSNOVNA PLAČA'!D17,"")</f>
        <v/>
      </c>
      <c r="F23" s="161">
        <f ca="1">IF(LEN(B23)&gt;0,'OBRAČUNANA OSNOVNA PLAČA'!G17,"")</f>
        <v>0</v>
      </c>
      <c r="G23" s="57"/>
      <c r="H23" s="57"/>
      <c r="I23" s="57"/>
      <c r="J23" s="57"/>
      <c r="K23" s="57"/>
      <c r="L23" s="175">
        <f t="shared" si="5"/>
        <v>0</v>
      </c>
      <c r="M23" s="176">
        <f t="shared" ca="1" si="18"/>
        <v>0</v>
      </c>
      <c r="N23" s="176">
        <f t="shared" ca="1" si="19"/>
        <v>0</v>
      </c>
      <c r="O23" s="177">
        <f t="shared" ca="1" si="6"/>
        <v>0</v>
      </c>
      <c r="P23" s="178">
        <f t="shared" ca="1" si="20"/>
        <v>0</v>
      </c>
      <c r="Q23" s="179">
        <f t="shared" ca="1" si="7"/>
        <v>0</v>
      </c>
      <c r="R23" s="179">
        <f ca="1">IF(LEN(B23)&gt;0,'2'!R23-'2'!Q23,"")</f>
        <v>0</v>
      </c>
      <c r="S23" s="180"/>
      <c r="T23" s="33"/>
      <c r="U23" s="33"/>
      <c r="V23" s="33"/>
      <c r="W23" s="33"/>
      <c r="X23" s="33"/>
      <c r="Y23" s="33"/>
      <c r="Z23" s="33"/>
      <c r="AB23" s="243">
        <f>ROW()</f>
        <v>23</v>
      </c>
      <c r="AC23" s="116">
        <f t="shared" ca="1" si="8"/>
        <v>0</v>
      </c>
      <c r="AD23" s="116">
        <f t="shared" ca="1" si="9"/>
        <v>0</v>
      </c>
      <c r="AE23" s="117" t="str">
        <f t="shared" ca="1" si="10"/>
        <v>-</v>
      </c>
      <c r="AF23" s="116" t="str">
        <f t="shared" ca="1" si="11"/>
        <v>-</v>
      </c>
      <c r="AG23" s="117" t="str">
        <f t="shared" ca="1" si="12"/>
        <v>-</v>
      </c>
      <c r="AH23" s="116" t="str">
        <f t="shared" ca="1" si="13"/>
        <v>-</v>
      </c>
      <c r="AI23" s="116">
        <f t="shared" ca="1" si="14"/>
        <v>0</v>
      </c>
      <c r="AJ23" s="118">
        <f t="shared" ca="1" si="15"/>
        <v>0</v>
      </c>
      <c r="AK23" s="116">
        <f t="shared" ca="1" si="16"/>
        <v>0</v>
      </c>
      <c r="AL23" s="116">
        <f t="shared" ca="1" si="17"/>
        <v>0</v>
      </c>
    </row>
    <row r="24" spans="1:47" ht="27" customHeight="1" x14ac:dyDescent="0.2">
      <c r="A24" s="53">
        <f>'OSNOVNA PLAČA'!A18</f>
        <v>9</v>
      </c>
      <c r="B24" s="362" t="str">
        <f t="shared" ca="1" si="4"/>
        <v>A9</v>
      </c>
      <c r="C24" s="362"/>
      <c r="D24" s="54" t="str">
        <f>+IF(LEN('OSNOVNA PLAČA'!C18)&gt;0,'OSNOVNA PLAČA'!C18,"")</f>
        <v/>
      </c>
      <c r="E24" s="55" t="str">
        <f>+IF(LEN('OSNOVNA PLAČA'!D18)&gt;0,'OSNOVNA PLAČA'!D18,"")</f>
        <v/>
      </c>
      <c r="F24" s="161">
        <f ca="1">IF(LEN(B24)&gt;0,'OBRAČUNANA OSNOVNA PLAČA'!G18,"")</f>
        <v>0</v>
      </c>
      <c r="G24" s="57"/>
      <c r="H24" s="57"/>
      <c r="I24" s="57"/>
      <c r="J24" s="57"/>
      <c r="K24" s="57"/>
      <c r="L24" s="175">
        <f t="shared" si="5"/>
        <v>0</v>
      </c>
      <c r="M24" s="176">
        <f t="shared" ca="1" si="18"/>
        <v>0</v>
      </c>
      <c r="N24" s="176">
        <f t="shared" ca="1" si="19"/>
        <v>0</v>
      </c>
      <c r="O24" s="177">
        <f t="shared" ca="1" si="6"/>
        <v>0</v>
      </c>
      <c r="P24" s="178">
        <f t="shared" ca="1" si="20"/>
        <v>0</v>
      </c>
      <c r="Q24" s="179">
        <f t="shared" ca="1" si="7"/>
        <v>0</v>
      </c>
      <c r="R24" s="179">
        <f ca="1">IF(LEN(B24)&gt;0,'2'!R24-'2'!Q24,"")</f>
        <v>0</v>
      </c>
      <c r="S24" s="180"/>
      <c r="T24" s="33"/>
      <c r="U24" s="33"/>
      <c r="V24" s="33"/>
      <c r="W24" s="33"/>
      <c r="X24" s="33"/>
      <c r="Y24" s="33"/>
      <c r="Z24" s="33"/>
      <c r="AB24" s="243">
        <f>ROW()</f>
        <v>24</v>
      </c>
      <c r="AC24" s="116">
        <f t="shared" ca="1" si="8"/>
        <v>0</v>
      </c>
      <c r="AD24" s="116">
        <f t="shared" ca="1" si="9"/>
        <v>0</v>
      </c>
      <c r="AE24" s="117" t="str">
        <f t="shared" ca="1" si="10"/>
        <v>-</v>
      </c>
      <c r="AF24" s="116" t="str">
        <f t="shared" ca="1" si="11"/>
        <v>-</v>
      </c>
      <c r="AG24" s="117" t="str">
        <f t="shared" ca="1" si="12"/>
        <v>-</v>
      </c>
      <c r="AH24" s="116" t="str">
        <f t="shared" ca="1" si="13"/>
        <v>-</v>
      </c>
      <c r="AI24" s="116">
        <f t="shared" ca="1" si="14"/>
        <v>0</v>
      </c>
      <c r="AJ24" s="118">
        <f t="shared" ca="1" si="15"/>
        <v>0</v>
      </c>
      <c r="AK24" s="116">
        <f t="shared" ca="1" si="16"/>
        <v>0</v>
      </c>
      <c r="AL24" s="116">
        <f t="shared" ca="1" si="17"/>
        <v>0</v>
      </c>
    </row>
    <row r="25" spans="1:47" ht="27" customHeight="1" x14ac:dyDescent="0.2">
      <c r="A25" s="53">
        <f>'OSNOVNA PLAČA'!A19</f>
        <v>10</v>
      </c>
      <c r="B25" s="362" t="str">
        <f t="shared" ca="1" si="4"/>
        <v>A10</v>
      </c>
      <c r="C25" s="362"/>
      <c r="D25" s="54" t="str">
        <f>+IF(LEN('OSNOVNA PLAČA'!C19)&gt;0,'OSNOVNA PLAČA'!C19,"")</f>
        <v/>
      </c>
      <c r="E25" s="55" t="str">
        <f>+IF(LEN('OSNOVNA PLAČA'!D19)&gt;0,'OSNOVNA PLAČA'!D19,"")</f>
        <v/>
      </c>
      <c r="F25" s="161">
        <f ca="1">IF(LEN(B25)&gt;0,'OBRAČUNANA OSNOVNA PLAČA'!G19,"")</f>
        <v>0</v>
      </c>
      <c r="G25" s="57"/>
      <c r="H25" s="57"/>
      <c r="I25" s="57"/>
      <c r="J25" s="57"/>
      <c r="K25" s="57"/>
      <c r="L25" s="175">
        <f t="shared" si="5"/>
        <v>0</v>
      </c>
      <c r="M25" s="176">
        <f t="shared" ca="1" si="18"/>
        <v>0</v>
      </c>
      <c r="N25" s="176">
        <f t="shared" ca="1" si="19"/>
        <v>0</v>
      </c>
      <c r="O25" s="177">
        <f t="shared" ca="1" si="6"/>
        <v>0</v>
      </c>
      <c r="P25" s="178">
        <f t="shared" ca="1" si="20"/>
        <v>0</v>
      </c>
      <c r="Q25" s="179">
        <f t="shared" ca="1" si="7"/>
        <v>0</v>
      </c>
      <c r="R25" s="179">
        <f ca="1">IF(LEN(B25)&gt;0,'2'!R25-'2'!Q25,"")</f>
        <v>0</v>
      </c>
      <c r="S25" s="180"/>
      <c r="T25" s="33"/>
      <c r="U25" s="33"/>
      <c r="V25" s="33"/>
      <c r="W25" s="33"/>
      <c r="X25" s="33"/>
      <c r="Y25" s="33"/>
      <c r="Z25" s="33"/>
      <c r="AB25" s="243">
        <f>ROW()</f>
        <v>25</v>
      </c>
      <c r="AC25" s="116">
        <f t="shared" ca="1" si="8"/>
        <v>0</v>
      </c>
      <c r="AD25" s="116">
        <f t="shared" ca="1" si="9"/>
        <v>0</v>
      </c>
      <c r="AE25" s="117" t="str">
        <f t="shared" ca="1" si="10"/>
        <v>-</v>
      </c>
      <c r="AF25" s="116" t="str">
        <f t="shared" ca="1" si="11"/>
        <v>-</v>
      </c>
      <c r="AG25" s="117" t="str">
        <f t="shared" ca="1" si="12"/>
        <v>-</v>
      </c>
      <c r="AH25" s="116" t="str">
        <f t="shared" ca="1" si="13"/>
        <v>-</v>
      </c>
      <c r="AI25" s="116">
        <f t="shared" ca="1" si="14"/>
        <v>0</v>
      </c>
      <c r="AJ25" s="118">
        <f t="shared" ca="1" si="15"/>
        <v>0</v>
      </c>
      <c r="AK25" s="116">
        <f t="shared" ca="1" si="16"/>
        <v>0</v>
      </c>
      <c r="AL25" s="116">
        <f t="shared" ca="1" si="17"/>
        <v>0</v>
      </c>
    </row>
    <row r="26" spans="1:47" ht="27" customHeight="1" x14ac:dyDescent="0.2">
      <c r="A26" s="53">
        <f>'OSNOVNA PLAČA'!A20</f>
        <v>11</v>
      </c>
      <c r="B26" s="362" t="str">
        <f t="shared" ca="1" si="4"/>
        <v>A11</v>
      </c>
      <c r="C26" s="362"/>
      <c r="D26" s="54" t="str">
        <f>+IF(LEN('OSNOVNA PLAČA'!C20)&gt;0,'OSNOVNA PLAČA'!C20,"")</f>
        <v/>
      </c>
      <c r="E26" s="55" t="str">
        <f>+IF(LEN('OSNOVNA PLAČA'!D20)&gt;0,'OSNOVNA PLAČA'!D20,"")</f>
        <v/>
      </c>
      <c r="F26" s="161">
        <f ca="1">IF(LEN(B26)&gt;0,'OBRAČUNANA OSNOVNA PLAČA'!G20,"")</f>
        <v>0</v>
      </c>
      <c r="G26" s="57"/>
      <c r="H26" s="57"/>
      <c r="I26" s="57"/>
      <c r="J26" s="57"/>
      <c r="K26" s="57"/>
      <c r="L26" s="175">
        <f t="shared" si="5"/>
        <v>0</v>
      </c>
      <c r="M26" s="176">
        <f t="shared" ca="1" si="18"/>
        <v>0</v>
      </c>
      <c r="N26" s="176">
        <f t="shared" ca="1" si="19"/>
        <v>0</v>
      </c>
      <c r="O26" s="177">
        <f t="shared" ca="1" si="6"/>
        <v>0</v>
      </c>
      <c r="P26" s="178">
        <f t="shared" ca="1" si="20"/>
        <v>0</v>
      </c>
      <c r="Q26" s="179">
        <f t="shared" ca="1" si="7"/>
        <v>0</v>
      </c>
      <c r="R26" s="179">
        <f ca="1">IF(LEN(B26)&gt;0,'2'!R26-'2'!Q26,"")</f>
        <v>0</v>
      </c>
      <c r="S26" s="180"/>
      <c r="T26" s="33"/>
      <c r="U26" s="33"/>
      <c r="V26" s="33"/>
      <c r="W26" s="33"/>
      <c r="X26" s="33"/>
      <c r="Y26" s="33"/>
      <c r="Z26" s="33"/>
      <c r="AB26" s="243">
        <f>ROW()</f>
        <v>26</v>
      </c>
      <c r="AC26" s="116">
        <f t="shared" ca="1" si="8"/>
        <v>0</v>
      </c>
      <c r="AD26" s="116">
        <f t="shared" ca="1" si="9"/>
        <v>0</v>
      </c>
      <c r="AE26" s="117" t="str">
        <f t="shared" ca="1" si="10"/>
        <v>-</v>
      </c>
      <c r="AF26" s="116" t="str">
        <f t="shared" ca="1" si="11"/>
        <v>-</v>
      </c>
      <c r="AG26" s="117" t="str">
        <f t="shared" ca="1" si="12"/>
        <v>-</v>
      </c>
      <c r="AH26" s="116" t="str">
        <f t="shared" ca="1" si="13"/>
        <v>-</v>
      </c>
      <c r="AI26" s="116">
        <f t="shared" ca="1" si="14"/>
        <v>0</v>
      </c>
      <c r="AJ26" s="118">
        <f t="shared" ca="1" si="15"/>
        <v>0</v>
      </c>
      <c r="AK26" s="116">
        <f t="shared" ca="1" si="16"/>
        <v>0</v>
      </c>
      <c r="AL26" s="116">
        <f t="shared" ca="1" si="17"/>
        <v>0</v>
      </c>
    </row>
    <row r="27" spans="1:47" ht="27" customHeight="1" x14ac:dyDescent="0.2">
      <c r="A27" s="53">
        <f>'OSNOVNA PLAČA'!A21</f>
        <v>12</v>
      </c>
      <c r="B27" s="362" t="str">
        <f t="shared" ca="1" si="4"/>
        <v>A12</v>
      </c>
      <c r="C27" s="362"/>
      <c r="D27" s="54" t="str">
        <f>+IF(LEN('OSNOVNA PLAČA'!C21)&gt;0,'OSNOVNA PLAČA'!C21,"")</f>
        <v/>
      </c>
      <c r="E27" s="55" t="str">
        <f>+IF(LEN('OSNOVNA PLAČA'!D21)&gt;0,'OSNOVNA PLAČA'!D21,"")</f>
        <v/>
      </c>
      <c r="F27" s="161">
        <f ca="1">IF(LEN(B27)&gt;0,'OBRAČUNANA OSNOVNA PLAČA'!G21,"")</f>
        <v>0</v>
      </c>
      <c r="G27" s="57"/>
      <c r="H27" s="57"/>
      <c r="I27" s="57"/>
      <c r="J27" s="57"/>
      <c r="K27" s="57"/>
      <c r="L27" s="175">
        <f t="shared" si="5"/>
        <v>0</v>
      </c>
      <c r="M27" s="176">
        <f t="shared" ca="1" si="18"/>
        <v>0</v>
      </c>
      <c r="N27" s="176">
        <f t="shared" ca="1" si="19"/>
        <v>0</v>
      </c>
      <c r="O27" s="177">
        <f t="shared" ca="1" si="6"/>
        <v>0</v>
      </c>
      <c r="P27" s="178">
        <f t="shared" ca="1" si="20"/>
        <v>0</v>
      </c>
      <c r="Q27" s="179">
        <f t="shared" ca="1" si="7"/>
        <v>0</v>
      </c>
      <c r="R27" s="179">
        <f ca="1">IF(LEN(B27)&gt;0,'2'!R27-'2'!Q27,"")</f>
        <v>0</v>
      </c>
      <c r="S27" s="180"/>
      <c r="T27" s="33"/>
      <c r="U27" s="33"/>
      <c r="V27" s="33"/>
      <c r="W27" s="33"/>
      <c r="X27" s="33"/>
      <c r="Y27" s="33"/>
      <c r="Z27" s="33"/>
      <c r="AB27" s="243">
        <f>ROW()</f>
        <v>27</v>
      </c>
      <c r="AC27" s="116">
        <f t="shared" ca="1" si="8"/>
        <v>0</v>
      </c>
      <c r="AD27" s="116">
        <f t="shared" ca="1" si="9"/>
        <v>0</v>
      </c>
      <c r="AE27" s="117" t="str">
        <f t="shared" ca="1" si="10"/>
        <v>-</v>
      </c>
      <c r="AF27" s="116" t="str">
        <f t="shared" ca="1" si="11"/>
        <v>-</v>
      </c>
      <c r="AG27" s="117" t="str">
        <f t="shared" ca="1" si="12"/>
        <v>-</v>
      </c>
      <c r="AH27" s="116" t="str">
        <f t="shared" ca="1" si="13"/>
        <v>-</v>
      </c>
      <c r="AI27" s="116">
        <f t="shared" ca="1" si="14"/>
        <v>0</v>
      </c>
      <c r="AJ27" s="118">
        <f t="shared" ca="1" si="15"/>
        <v>0</v>
      </c>
      <c r="AK27" s="116">
        <f t="shared" ca="1" si="16"/>
        <v>0</v>
      </c>
      <c r="AL27" s="116">
        <f t="shared" ca="1" si="17"/>
        <v>0</v>
      </c>
    </row>
    <row r="28" spans="1:47" ht="27" customHeight="1" x14ac:dyDescent="0.2">
      <c r="A28" s="53">
        <f>'OSNOVNA PLAČA'!A22</f>
        <v>13</v>
      </c>
      <c r="B28" s="362" t="str">
        <f t="shared" ca="1" si="4"/>
        <v>A13</v>
      </c>
      <c r="C28" s="362"/>
      <c r="D28" s="54" t="str">
        <f>+IF(LEN('OSNOVNA PLAČA'!C22)&gt;0,'OSNOVNA PLAČA'!C22,"")</f>
        <v/>
      </c>
      <c r="E28" s="55" t="str">
        <f>+IF(LEN('OSNOVNA PLAČA'!D22)&gt;0,'OSNOVNA PLAČA'!D22,"")</f>
        <v/>
      </c>
      <c r="F28" s="161">
        <f ca="1">IF(LEN(B28)&gt;0,'OBRAČUNANA OSNOVNA PLAČA'!G22,"")</f>
        <v>0</v>
      </c>
      <c r="G28" s="57"/>
      <c r="H28" s="57"/>
      <c r="I28" s="57"/>
      <c r="J28" s="57"/>
      <c r="K28" s="57"/>
      <c r="L28" s="175">
        <f t="shared" si="5"/>
        <v>0</v>
      </c>
      <c r="M28" s="176">
        <f t="shared" ca="1" si="18"/>
        <v>0</v>
      </c>
      <c r="N28" s="176">
        <f t="shared" ca="1" si="19"/>
        <v>0</v>
      </c>
      <c r="O28" s="177">
        <f t="shared" ca="1" si="6"/>
        <v>0</v>
      </c>
      <c r="P28" s="178">
        <f t="shared" ca="1" si="20"/>
        <v>0</v>
      </c>
      <c r="Q28" s="179">
        <f t="shared" ca="1" si="7"/>
        <v>0</v>
      </c>
      <c r="R28" s="179">
        <f ca="1">IF(LEN(B28)&gt;0,'2'!R28-'2'!Q28,"")</f>
        <v>0</v>
      </c>
      <c r="S28" s="180"/>
      <c r="T28" s="33"/>
      <c r="U28" s="33"/>
      <c r="V28" s="33"/>
      <c r="W28" s="33"/>
      <c r="X28" s="33"/>
      <c r="Y28" s="33"/>
      <c r="Z28" s="33"/>
      <c r="AB28" s="243">
        <f>ROW()</f>
        <v>28</v>
      </c>
      <c r="AC28" s="116">
        <f t="shared" ca="1" si="8"/>
        <v>0</v>
      </c>
      <c r="AD28" s="116">
        <f t="shared" ca="1" si="9"/>
        <v>0</v>
      </c>
      <c r="AE28" s="117" t="str">
        <f t="shared" ca="1" si="10"/>
        <v>-</v>
      </c>
      <c r="AF28" s="116" t="str">
        <f t="shared" ca="1" si="11"/>
        <v>-</v>
      </c>
      <c r="AG28" s="117" t="str">
        <f t="shared" ca="1" si="12"/>
        <v>-</v>
      </c>
      <c r="AH28" s="116" t="str">
        <f t="shared" ca="1" si="13"/>
        <v>-</v>
      </c>
      <c r="AI28" s="116">
        <f t="shared" ca="1" si="14"/>
        <v>0</v>
      </c>
      <c r="AJ28" s="118">
        <f t="shared" ca="1" si="15"/>
        <v>0</v>
      </c>
      <c r="AK28" s="116">
        <f t="shared" ca="1" si="16"/>
        <v>0</v>
      </c>
      <c r="AL28" s="116">
        <f t="shared" ca="1" si="17"/>
        <v>0</v>
      </c>
    </row>
    <row r="29" spans="1:47" ht="27" customHeight="1" x14ac:dyDescent="0.2">
      <c r="A29" s="53">
        <f>'OSNOVNA PLAČA'!A23</f>
        <v>14</v>
      </c>
      <c r="B29" s="362" t="str">
        <f t="shared" ca="1" si="4"/>
        <v>A14</v>
      </c>
      <c r="C29" s="362"/>
      <c r="D29" s="54" t="str">
        <f>+IF(LEN('OSNOVNA PLAČA'!C23)&gt;0,'OSNOVNA PLAČA'!C23,"")</f>
        <v/>
      </c>
      <c r="E29" s="55" t="str">
        <f>+IF(LEN('OSNOVNA PLAČA'!D23)&gt;0,'OSNOVNA PLAČA'!D23,"")</f>
        <v/>
      </c>
      <c r="F29" s="161">
        <f ca="1">IF(LEN(B29)&gt;0,'OBRAČUNANA OSNOVNA PLAČA'!G23,"")</f>
        <v>0</v>
      </c>
      <c r="G29" s="57"/>
      <c r="H29" s="57"/>
      <c r="I29" s="57"/>
      <c r="J29" s="57"/>
      <c r="K29" s="57"/>
      <c r="L29" s="175">
        <f t="shared" si="5"/>
        <v>0</v>
      </c>
      <c r="M29" s="176">
        <f t="shared" ca="1" si="18"/>
        <v>0</v>
      </c>
      <c r="N29" s="176">
        <f t="shared" ca="1" si="19"/>
        <v>0</v>
      </c>
      <c r="O29" s="177">
        <f t="shared" ca="1" si="6"/>
        <v>0</v>
      </c>
      <c r="P29" s="178">
        <f t="shared" ca="1" si="20"/>
        <v>0</v>
      </c>
      <c r="Q29" s="179">
        <f t="shared" ca="1" si="7"/>
        <v>0</v>
      </c>
      <c r="R29" s="179">
        <f ca="1">IF(LEN(B29)&gt;0,'2'!R29-'2'!Q29,"")</f>
        <v>0</v>
      </c>
      <c r="S29" s="180"/>
      <c r="T29" s="33"/>
      <c r="U29" s="33"/>
      <c r="V29" s="33"/>
      <c r="W29" s="33"/>
      <c r="X29" s="33"/>
      <c r="Y29" s="33"/>
      <c r="Z29" s="33"/>
      <c r="AB29" s="243">
        <f>ROW()</f>
        <v>29</v>
      </c>
      <c r="AC29" s="116">
        <f t="shared" ca="1" si="8"/>
        <v>0</v>
      </c>
      <c r="AD29" s="116">
        <f t="shared" ca="1" si="9"/>
        <v>0</v>
      </c>
      <c r="AE29" s="117" t="str">
        <f t="shared" ca="1" si="10"/>
        <v>-</v>
      </c>
      <c r="AF29" s="116" t="str">
        <f t="shared" ca="1" si="11"/>
        <v>-</v>
      </c>
      <c r="AG29" s="117" t="str">
        <f t="shared" ca="1" si="12"/>
        <v>-</v>
      </c>
      <c r="AH29" s="116" t="str">
        <f t="shared" ca="1" si="13"/>
        <v>-</v>
      </c>
      <c r="AI29" s="116">
        <f t="shared" ca="1" si="14"/>
        <v>0</v>
      </c>
      <c r="AJ29" s="118">
        <f t="shared" ca="1" si="15"/>
        <v>0</v>
      </c>
      <c r="AK29" s="116">
        <f t="shared" ca="1" si="16"/>
        <v>0</v>
      </c>
      <c r="AL29" s="116">
        <f t="shared" ca="1" si="17"/>
        <v>0</v>
      </c>
    </row>
    <row r="30" spans="1:47" ht="27" customHeight="1" x14ac:dyDescent="0.2">
      <c r="A30" s="53">
        <f>'OSNOVNA PLAČA'!A24</f>
        <v>15</v>
      </c>
      <c r="B30" s="362" t="str">
        <f t="shared" ca="1" si="4"/>
        <v>A15</v>
      </c>
      <c r="C30" s="362"/>
      <c r="D30" s="54" t="str">
        <f>+IF(LEN('OSNOVNA PLAČA'!C24)&gt;0,'OSNOVNA PLAČA'!C24,"")</f>
        <v/>
      </c>
      <c r="E30" s="55" t="str">
        <f>+IF(LEN('OSNOVNA PLAČA'!D24)&gt;0,'OSNOVNA PLAČA'!D24,"")</f>
        <v/>
      </c>
      <c r="F30" s="161">
        <f ca="1">IF(LEN(B30)&gt;0,'OBRAČUNANA OSNOVNA PLAČA'!G24,"")</f>
        <v>0</v>
      </c>
      <c r="G30" s="57"/>
      <c r="H30" s="57"/>
      <c r="I30" s="57"/>
      <c r="J30" s="57"/>
      <c r="K30" s="57"/>
      <c r="L30" s="175">
        <f t="shared" si="5"/>
        <v>0</v>
      </c>
      <c r="M30" s="176">
        <f t="shared" ca="1" si="18"/>
        <v>0</v>
      </c>
      <c r="N30" s="176">
        <f t="shared" ca="1" si="19"/>
        <v>0</v>
      </c>
      <c r="O30" s="177">
        <f t="shared" ca="1" si="6"/>
        <v>0</v>
      </c>
      <c r="P30" s="178">
        <f t="shared" ca="1" si="20"/>
        <v>0</v>
      </c>
      <c r="Q30" s="179">
        <f t="shared" ca="1" si="7"/>
        <v>0</v>
      </c>
      <c r="R30" s="179">
        <f ca="1">IF(LEN(B30)&gt;0,'2'!R30-'2'!Q30,"")</f>
        <v>0</v>
      </c>
      <c r="S30" s="180"/>
      <c r="T30" s="33"/>
      <c r="U30" s="33"/>
      <c r="V30" s="33"/>
      <c r="W30" s="33"/>
      <c r="X30" s="33"/>
      <c r="Y30" s="33"/>
      <c r="Z30" s="33"/>
      <c r="AB30" s="243">
        <f>ROW()</f>
        <v>30</v>
      </c>
      <c r="AC30" s="116">
        <f t="shared" ca="1" si="8"/>
        <v>0</v>
      </c>
      <c r="AD30" s="116">
        <f t="shared" ca="1" si="9"/>
        <v>0</v>
      </c>
      <c r="AE30" s="117" t="str">
        <f t="shared" ca="1" si="10"/>
        <v>-</v>
      </c>
      <c r="AF30" s="116" t="str">
        <f t="shared" ca="1" si="11"/>
        <v>-</v>
      </c>
      <c r="AG30" s="117" t="str">
        <f t="shared" ca="1" si="12"/>
        <v>-</v>
      </c>
      <c r="AH30" s="116" t="str">
        <f t="shared" ca="1" si="13"/>
        <v>-</v>
      </c>
      <c r="AI30" s="116">
        <f t="shared" ca="1" si="14"/>
        <v>0</v>
      </c>
      <c r="AJ30" s="118">
        <f t="shared" ca="1" si="15"/>
        <v>0</v>
      </c>
      <c r="AK30" s="116">
        <f t="shared" ca="1" si="16"/>
        <v>0</v>
      </c>
      <c r="AL30" s="116">
        <f t="shared" ca="1" si="17"/>
        <v>0</v>
      </c>
    </row>
    <row r="31" spans="1:47" ht="27" customHeight="1" x14ac:dyDescent="0.2">
      <c r="A31" s="53">
        <f>'OSNOVNA PLAČA'!A25</f>
        <v>16</v>
      </c>
      <c r="B31" s="362" t="str">
        <f t="shared" ca="1" si="4"/>
        <v>A16</v>
      </c>
      <c r="C31" s="362"/>
      <c r="D31" s="54" t="str">
        <f>+IF(LEN('OSNOVNA PLAČA'!C25)&gt;0,'OSNOVNA PLAČA'!C25,"")</f>
        <v/>
      </c>
      <c r="E31" s="55" t="str">
        <f>+IF(LEN('OSNOVNA PLAČA'!D25)&gt;0,'OSNOVNA PLAČA'!D25,"")</f>
        <v/>
      </c>
      <c r="F31" s="161">
        <f ca="1">IF(LEN(B31)&gt;0,'OBRAČUNANA OSNOVNA PLAČA'!G25,"")</f>
        <v>0</v>
      </c>
      <c r="G31" s="57"/>
      <c r="H31" s="57"/>
      <c r="I31" s="57"/>
      <c r="J31" s="57"/>
      <c r="K31" s="57"/>
      <c r="L31" s="175">
        <f t="shared" si="5"/>
        <v>0</v>
      </c>
      <c r="M31" s="176">
        <f t="shared" ca="1" si="18"/>
        <v>0</v>
      </c>
      <c r="N31" s="176">
        <f t="shared" ca="1" si="19"/>
        <v>0</v>
      </c>
      <c r="O31" s="177">
        <f t="shared" ca="1" si="6"/>
        <v>0</v>
      </c>
      <c r="P31" s="178">
        <f t="shared" ca="1" si="20"/>
        <v>0</v>
      </c>
      <c r="Q31" s="179">
        <f t="shared" ca="1" si="7"/>
        <v>0</v>
      </c>
      <c r="R31" s="179">
        <f ca="1">IF(LEN(B31)&gt;0,'2'!R31-'2'!Q31,"")</f>
        <v>0</v>
      </c>
      <c r="S31" s="180"/>
      <c r="T31" s="33"/>
      <c r="U31" s="33"/>
      <c r="V31" s="33"/>
      <c r="W31" s="33"/>
      <c r="X31" s="33"/>
      <c r="Y31" s="33"/>
      <c r="Z31" s="33"/>
      <c r="AB31" s="243">
        <f>ROW()</f>
        <v>31</v>
      </c>
      <c r="AC31" s="116">
        <f t="shared" ca="1" si="8"/>
        <v>0</v>
      </c>
      <c r="AD31" s="116">
        <f t="shared" ca="1" si="9"/>
        <v>0</v>
      </c>
      <c r="AE31" s="117" t="str">
        <f t="shared" ca="1" si="10"/>
        <v>-</v>
      </c>
      <c r="AF31" s="116" t="str">
        <f t="shared" ca="1" si="11"/>
        <v>-</v>
      </c>
      <c r="AG31" s="117" t="str">
        <f t="shared" ca="1" si="12"/>
        <v>-</v>
      </c>
      <c r="AH31" s="116" t="str">
        <f t="shared" ca="1" si="13"/>
        <v>-</v>
      </c>
      <c r="AI31" s="116">
        <f t="shared" ca="1" si="14"/>
        <v>0</v>
      </c>
      <c r="AJ31" s="118">
        <f t="shared" ca="1" si="15"/>
        <v>0</v>
      </c>
      <c r="AK31" s="116">
        <f t="shared" ca="1" si="16"/>
        <v>0</v>
      </c>
      <c r="AL31" s="116">
        <f t="shared" ca="1" si="17"/>
        <v>0</v>
      </c>
    </row>
    <row r="32" spans="1:47" ht="27" customHeight="1" x14ac:dyDescent="0.2">
      <c r="A32" s="53">
        <f>'OSNOVNA PLAČA'!A26</f>
        <v>17</v>
      </c>
      <c r="B32" s="362" t="str">
        <f t="shared" ca="1" si="4"/>
        <v>A17</v>
      </c>
      <c r="C32" s="362"/>
      <c r="D32" s="54" t="str">
        <f>+IF(LEN('OSNOVNA PLAČA'!C26)&gt;0,'OSNOVNA PLAČA'!C26,"")</f>
        <v/>
      </c>
      <c r="E32" s="55" t="str">
        <f>+IF(LEN('OSNOVNA PLAČA'!D26)&gt;0,'OSNOVNA PLAČA'!D26,"")</f>
        <v/>
      </c>
      <c r="F32" s="161">
        <f ca="1">IF(LEN(B32)&gt;0,'OBRAČUNANA OSNOVNA PLAČA'!G26,"")</f>
        <v>0</v>
      </c>
      <c r="G32" s="57"/>
      <c r="H32" s="57"/>
      <c r="I32" s="57"/>
      <c r="J32" s="57"/>
      <c r="K32" s="57"/>
      <c r="L32" s="175">
        <f t="shared" si="5"/>
        <v>0</v>
      </c>
      <c r="M32" s="176">
        <f t="shared" ca="1" si="18"/>
        <v>0</v>
      </c>
      <c r="N32" s="176">
        <f t="shared" ca="1" si="19"/>
        <v>0</v>
      </c>
      <c r="O32" s="177">
        <f t="shared" ca="1" si="6"/>
        <v>0</v>
      </c>
      <c r="P32" s="178">
        <f t="shared" ca="1" si="20"/>
        <v>0</v>
      </c>
      <c r="Q32" s="179">
        <f t="shared" ca="1" si="7"/>
        <v>0</v>
      </c>
      <c r="R32" s="179">
        <f ca="1">IF(LEN(B32)&gt;0,'2'!R32-'2'!Q32,"")</f>
        <v>0</v>
      </c>
      <c r="S32" s="180"/>
      <c r="T32" s="33"/>
      <c r="U32" s="33"/>
      <c r="V32" s="33"/>
      <c r="W32" s="33"/>
      <c r="X32" s="33"/>
      <c r="Y32" s="33"/>
      <c r="Z32" s="33"/>
      <c r="AB32" s="243">
        <f>ROW()</f>
        <v>32</v>
      </c>
      <c r="AC32" s="116">
        <f t="shared" ca="1" si="8"/>
        <v>0</v>
      </c>
      <c r="AD32" s="116">
        <f t="shared" ca="1" si="9"/>
        <v>0</v>
      </c>
      <c r="AE32" s="117" t="str">
        <f t="shared" ca="1" si="10"/>
        <v>-</v>
      </c>
      <c r="AF32" s="116" t="str">
        <f t="shared" ca="1" si="11"/>
        <v>-</v>
      </c>
      <c r="AG32" s="117" t="str">
        <f t="shared" ca="1" si="12"/>
        <v>-</v>
      </c>
      <c r="AH32" s="116" t="str">
        <f t="shared" ca="1" si="13"/>
        <v>-</v>
      </c>
      <c r="AI32" s="116">
        <f t="shared" ca="1" si="14"/>
        <v>0</v>
      </c>
      <c r="AJ32" s="118">
        <f t="shared" ca="1" si="15"/>
        <v>0</v>
      </c>
      <c r="AK32" s="116">
        <f t="shared" ca="1" si="16"/>
        <v>0</v>
      </c>
      <c r="AL32" s="116">
        <f t="shared" ca="1" si="17"/>
        <v>0</v>
      </c>
    </row>
    <row r="33" spans="1:38" ht="27" customHeight="1" x14ac:dyDescent="0.2">
      <c r="A33" s="53">
        <f>'OSNOVNA PLAČA'!A27</f>
        <v>18</v>
      </c>
      <c r="B33" s="362" t="str">
        <f t="shared" ca="1" si="4"/>
        <v>A18</v>
      </c>
      <c r="C33" s="362"/>
      <c r="D33" s="54" t="str">
        <f>+IF(LEN('OSNOVNA PLAČA'!C27)&gt;0,'OSNOVNA PLAČA'!C27,"")</f>
        <v/>
      </c>
      <c r="E33" s="55" t="str">
        <f>+IF(LEN('OSNOVNA PLAČA'!D27)&gt;0,'OSNOVNA PLAČA'!D27,"")</f>
        <v/>
      </c>
      <c r="F33" s="161">
        <f ca="1">IF(LEN(B33)&gt;0,'OBRAČUNANA OSNOVNA PLAČA'!G27,"")</f>
        <v>0</v>
      </c>
      <c r="G33" s="57"/>
      <c r="H33" s="57"/>
      <c r="I33" s="57"/>
      <c r="J33" s="57"/>
      <c r="K33" s="57"/>
      <c r="L33" s="175">
        <f t="shared" si="5"/>
        <v>0</v>
      </c>
      <c r="M33" s="176">
        <f t="shared" ca="1" si="18"/>
        <v>0</v>
      </c>
      <c r="N33" s="176">
        <f t="shared" ca="1" si="19"/>
        <v>0</v>
      </c>
      <c r="O33" s="177">
        <f t="shared" ca="1" si="6"/>
        <v>0</v>
      </c>
      <c r="P33" s="178">
        <f t="shared" ca="1" si="20"/>
        <v>0</v>
      </c>
      <c r="Q33" s="179">
        <f t="shared" ca="1" si="7"/>
        <v>0</v>
      </c>
      <c r="R33" s="179">
        <f ca="1">IF(LEN(B33)&gt;0,'2'!R33-'2'!Q33,"")</f>
        <v>0</v>
      </c>
      <c r="S33" s="180"/>
      <c r="T33" s="33"/>
      <c r="U33" s="33"/>
      <c r="V33" s="33"/>
      <c r="W33" s="33"/>
      <c r="X33" s="33"/>
      <c r="Y33" s="33"/>
      <c r="Z33" s="33"/>
      <c r="AB33" s="243">
        <f>ROW()</f>
        <v>33</v>
      </c>
      <c r="AC33" s="116">
        <f t="shared" ca="1" si="8"/>
        <v>0</v>
      </c>
      <c r="AD33" s="116">
        <f t="shared" ca="1" si="9"/>
        <v>0</v>
      </c>
      <c r="AE33" s="117" t="str">
        <f t="shared" ca="1" si="10"/>
        <v>-</v>
      </c>
      <c r="AF33" s="116" t="str">
        <f t="shared" ca="1" si="11"/>
        <v>-</v>
      </c>
      <c r="AG33" s="117" t="str">
        <f t="shared" ca="1" si="12"/>
        <v>-</v>
      </c>
      <c r="AH33" s="116" t="str">
        <f t="shared" ca="1" si="13"/>
        <v>-</v>
      </c>
      <c r="AI33" s="116">
        <f t="shared" ca="1" si="14"/>
        <v>0</v>
      </c>
      <c r="AJ33" s="118">
        <f t="shared" ca="1" si="15"/>
        <v>0</v>
      </c>
      <c r="AK33" s="116">
        <f t="shared" ca="1" si="16"/>
        <v>0</v>
      </c>
      <c r="AL33" s="116">
        <f t="shared" ca="1" si="17"/>
        <v>0</v>
      </c>
    </row>
    <row r="34" spans="1:38" ht="27" customHeight="1" x14ac:dyDescent="0.2">
      <c r="A34" s="53">
        <f>'OSNOVNA PLAČA'!A28</f>
        <v>19</v>
      </c>
      <c r="B34" s="362" t="str">
        <f t="shared" ca="1" si="4"/>
        <v>A19</v>
      </c>
      <c r="C34" s="362"/>
      <c r="D34" s="54" t="str">
        <f>+IF(LEN('OSNOVNA PLAČA'!C28)&gt;0,'OSNOVNA PLAČA'!C28,"")</f>
        <v/>
      </c>
      <c r="E34" s="55" t="str">
        <f>+IF(LEN('OSNOVNA PLAČA'!D28)&gt;0,'OSNOVNA PLAČA'!D28,"")</f>
        <v/>
      </c>
      <c r="F34" s="161">
        <f ca="1">IF(LEN(B34)&gt;0,'OBRAČUNANA OSNOVNA PLAČA'!G28,"")</f>
        <v>0</v>
      </c>
      <c r="G34" s="57"/>
      <c r="H34" s="57"/>
      <c r="I34" s="57"/>
      <c r="J34" s="57"/>
      <c r="K34" s="57"/>
      <c r="L34" s="175">
        <f t="shared" si="5"/>
        <v>0</v>
      </c>
      <c r="M34" s="176">
        <f t="shared" ca="1" si="18"/>
        <v>0</v>
      </c>
      <c r="N34" s="176">
        <f t="shared" ca="1" si="19"/>
        <v>0</v>
      </c>
      <c r="O34" s="177">
        <f t="shared" ca="1" si="6"/>
        <v>0</v>
      </c>
      <c r="P34" s="178">
        <f t="shared" ca="1" si="20"/>
        <v>0</v>
      </c>
      <c r="Q34" s="179">
        <f t="shared" ca="1" si="7"/>
        <v>0</v>
      </c>
      <c r="R34" s="179">
        <f ca="1">IF(LEN(B34)&gt;0,'2'!R34-'2'!Q34,"")</f>
        <v>0</v>
      </c>
      <c r="S34" s="180"/>
      <c r="T34" s="33"/>
      <c r="U34" s="33"/>
      <c r="V34" s="33"/>
      <c r="W34" s="33"/>
      <c r="X34" s="33"/>
      <c r="Y34" s="33"/>
      <c r="Z34" s="33"/>
      <c r="AB34" s="243">
        <f>ROW()</f>
        <v>34</v>
      </c>
      <c r="AC34" s="116">
        <f t="shared" ca="1" si="8"/>
        <v>0</v>
      </c>
      <c r="AD34" s="116">
        <f t="shared" ca="1" si="9"/>
        <v>0</v>
      </c>
      <c r="AE34" s="117" t="str">
        <f t="shared" ca="1" si="10"/>
        <v>-</v>
      </c>
      <c r="AF34" s="116" t="str">
        <f t="shared" ca="1" si="11"/>
        <v>-</v>
      </c>
      <c r="AG34" s="117" t="str">
        <f t="shared" ca="1" si="12"/>
        <v>-</v>
      </c>
      <c r="AH34" s="116" t="str">
        <f t="shared" ca="1" si="13"/>
        <v>-</v>
      </c>
      <c r="AI34" s="116">
        <f t="shared" ca="1" si="14"/>
        <v>0</v>
      </c>
      <c r="AJ34" s="118">
        <f t="shared" ca="1" si="15"/>
        <v>0</v>
      </c>
      <c r="AK34" s="116">
        <f t="shared" ca="1" si="16"/>
        <v>0</v>
      </c>
      <c r="AL34" s="116">
        <f t="shared" ca="1" si="17"/>
        <v>0</v>
      </c>
    </row>
    <row r="35" spans="1:38" ht="27" customHeight="1" x14ac:dyDescent="0.2">
      <c r="A35" s="53">
        <f>'OSNOVNA PLAČA'!A29</f>
        <v>20</v>
      </c>
      <c r="B35" s="362" t="str">
        <f t="shared" ca="1" si="4"/>
        <v>A20</v>
      </c>
      <c r="C35" s="362"/>
      <c r="D35" s="54" t="str">
        <f>+IF(LEN('OSNOVNA PLAČA'!C29)&gt;0,'OSNOVNA PLAČA'!C29,"")</f>
        <v/>
      </c>
      <c r="E35" s="55" t="str">
        <f>+IF(LEN('OSNOVNA PLAČA'!D29)&gt;0,'OSNOVNA PLAČA'!D29,"")</f>
        <v/>
      </c>
      <c r="F35" s="161">
        <f ca="1">IF(LEN(B35)&gt;0,'OBRAČUNANA OSNOVNA PLAČA'!G29,"")</f>
        <v>0</v>
      </c>
      <c r="G35" s="57"/>
      <c r="H35" s="57"/>
      <c r="I35" s="57"/>
      <c r="J35" s="57"/>
      <c r="K35" s="57"/>
      <c r="L35" s="175">
        <f t="shared" si="5"/>
        <v>0</v>
      </c>
      <c r="M35" s="176">
        <f t="shared" ca="1" si="18"/>
        <v>0</v>
      </c>
      <c r="N35" s="176">
        <f t="shared" ca="1" si="19"/>
        <v>0</v>
      </c>
      <c r="O35" s="177">
        <f t="shared" ca="1" si="6"/>
        <v>0</v>
      </c>
      <c r="P35" s="178">
        <f t="shared" ca="1" si="20"/>
        <v>0</v>
      </c>
      <c r="Q35" s="179">
        <f t="shared" ca="1" si="7"/>
        <v>0</v>
      </c>
      <c r="R35" s="179">
        <f ca="1">IF(LEN(B35)&gt;0,'2'!R35-'2'!Q35,"")</f>
        <v>0</v>
      </c>
      <c r="S35" s="180"/>
      <c r="T35" s="33"/>
      <c r="U35" s="33"/>
      <c r="V35" s="33"/>
      <c r="W35" s="33"/>
      <c r="X35" s="33"/>
      <c r="Y35" s="33"/>
      <c r="Z35" s="33"/>
      <c r="AB35" s="243">
        <f>ROW()</f>
        <v>35</v>
      </c>
      <c r="AC35" s="116">
        <f t="shared" ca="1" si="8"/>
        <v>0</v>
      </c>
      <c r="AD35" s="116">
        <f t="shared" ca="1" si="9"/>
        <v>0</v>
      </c>
      <c r="AE35" s="117" t="str">
        <f t="shared" ca="1" si="10"/>
        <v>-</v>
      </c>
      <c r="AF35" s="116" t="str">
        <f t="shared" ca="1" si="11"/>
        <v>-</v>
      </c>
      <c r="AG35" s="117" t="str">
        <f t="shared" ca="1" si="12"/>
        <v>-</v>
      </c>
      <c r="AH35" s="116" t="str">
        <f t="shared" ca="1" si="13"/>
        <v>-</v>
      </c>
      <c r="AI35" s="116">
        <f t="shared" ca="1" si="14"/>
        <v>0</v>
      </c>
      <c r="AJ35" s="118">
        <f t="shared" ca="1" si="15"/>
        <v>0</v>
      </c>
      <c r="AK35" s="116">
        <f t="shared" ca="1" si="16"/>
        <v>0</v>
      </c>
      <c r="AL35" s="116">
        <f t="shared" ca="1" si="17"/>
        <v>0</v>
      </c>
    </row>
    <row r="36" spans="1:38" ht="27" customHeight="1" x14ac:dyDescent="0.2">
      <c r="A36" s="53">
        <f>'OSNOVNA PLAČA'!A30</f>
        <v>21</v>
      </c>
      <c r="B36" s="362" t="str">
        <f t="shared" ca="1" si="4"/>
        <v>A21</v>
      </c>
      <c r="C36" s="362"/>
      <c r="D36" s="54" t="str">
        <f>+IF(LEN('OSNOVNA PLAČA'!C30)&gt;0,'OSNOVNA PLAČA'!C30,"")</f>
        <v/>
      </c>
      <c r="E36" s="55" t="str">
        <f>+IF(LEN('OSNOVNA PLAČA'!D30)&gt;0,'OSNOVNA PLAČA'!D30,"")</f>
        <v/>
      </c>
      <c r="F36" s="161">
        <f ca="1">IF(LEN(B36)&gt;0,'OBRAČUNANA OSNOVNA PLAČA'!G30,"")</f>
        <v>0</v>
      </c>
      <c r="G36" s="57"/>
      <c r="H36" s="57"/>
      <c r="I36" s="57"/>
      <c r="J36" s="57"/>
      <c r="K36" s="57"/>
      <c r="L36" s="175">
        <f t="shared" si="5"/>
        <v>0</v>
      </c>
      <c r="M36" s="176">
        <f t="shared" ca="1" si="18"/>
        <v>0</v>
      </c>
      <c r="N36" s="176">
        <f t="shared" ca="1" si="19"/>
        <v>0</v>
      </c>
      <c r="O36" s="177">
        <f t="shared" ca="1" si="6"/>
        <v>0</v>
      </c>
      <c r="P36" s="178">
        <f t="shared" ca="1" si="20"/>
        <v>0</v>
      </c>
      <c r="Q36" s="179">
        <f t="shared" ca="1" si="7"/>
        <v>0</v>
      </c>
      <c r="R36" s="179">
        <f ca="1">IF(LEN(B36)&gt;0,'2'!R36-'2'!Q36,"")</f>
        <v>0</v>
      </c>
      <c r="S36" s="180"/>
      <c r="T36" s="33"/>
      <c r="U36" s="33"/>
      <c r="V36" s="33"/>
      <c r="W36" s="33"/>
      <c r="X36" s="33"/>
      <c r="Y36" s="33"/>
      <c r="Z36" s="33"/>
      <c r="AB36" s="243">
        <f>ROW()</f>
        <v>36</v>
      </c>
      <c r="AC36" s="116">
        <f t="shared" ca="1" si="8"/>
        <v>0</v>
      </c>
      <c r="AD36" s="116">
        <f t="shared" ca="1" si="9"/>
        <v>0</v>
      </c>
      <c r="AE36" s="117" t="str">
        <f t="shared" ca="1" si="10"/>
        <v>-</v>
      </c>
      <c r="AF36" s="116" t="str">
        <f t="shared" ca="1" si="11"/>
        <v>-</v>
      </c>
      <c r="AG36" s="117" t="str">
        <f t="shared" ca="1" si="12"/>
        <v>-</v>
      </c>
      <c r="AH36" s="116" t="str">
        <f t="shared" ca="1" si="13"/>
        <v>-</v>
      </c>
      <c r="AI36" s="116">
        <f t="shared" ca="1" si="14"/>
        <v>0</v>
      </c>
      <c r="AJ36" s="118">
        <f t="shared" ca="1" si="15"/>
        <v>0</v>
      </c>
      <c r="AK36" s="116">
        <f t="shared" ca="1" si="16"/>
        <v>0</v>
      </c>
      <c r="AL36" s="116">
        <f t="shared" ca="1" si="17"/>
        <v>0</v>
      </c>
    </row>
    <row r="37" spans="1:38" ht="27" customHeight="1" x14ac:dyDescent="0.2">
      <c r="A37" s="53">
        <f>'OSNOVNA PLAČA'!A31</f>
        <v>22</v>
      </c>
      <c r="B37" s="362" t="str">
        <f t="shared" ca="1" si="4"/>
        <v>A22</v>
      </c>
      <c r="C37" s="362"/>
      <c r="D37" s="54" t="str">
        <f>+IF(LEN('OSNOVNA PLAČA'!C31)&gt;0,'OSNOVNA PLAČA'!C31,"")</f>
        <v/>
      </c>
      <c r="E37" s="55" t="str">
        <f>+IF(LEN('OSNOVNA PLAČA'!D31)&gt;0,'OSNOVNA PLAČA'!D31,"")</f>
        <v/>
      </c>
      <c r="F37" s="161">
        <f ca="1">IF(LEN(B37)&gt;0,'OBRAČUNANA OSNOVNA PLAČA'!G31,"")</f>
        <v>0</v>
      </c>
      <c r="G37" s="57"/>
      <c r="H37" s="57"/>
      <c r="I37" s="57"/>
      <c r="J37" s="57"/>
      <c r="K37" s="57"/>
      <c r="L37" s="175">
        <f t="shared" si="5"/>
        <v>0</v>
      </c>
      <c r="M37" s="176">
        <f t="shared" ca="1" si="18"/>
        <v>0</v>
      </c>
      <c r="N37" s="176">
        <f t="shared" ca="1" si="19"/>
        <v>0</v>
      </c>
      <c r="O37" s="177">
        <f t="shared" ca="1" si="6"/>
        <v>0</v>
      </c>
      <c r="P37" s="178">
        <f t="shared" ca="1" si="20"/>
        <v>0</v>
      </c>
      <c r="Q37" s="179">
        <f t="shared" ca="1" si="7"/>
        <v>0</v>
      </c>
      <c r="R37" s="179">
        <f ca="1">IF(LEN(B37)&gt;0,'2'!R37-'2'!Q37,"")</f>
        <v>0</v>
      </c>
      <c r="S37" s="180"/>
      <c r="T37" s="33"/>
      <c r="U37" s="33"/>
      <c r="V37" s="33"/>
      <c r="W37" s="33"/>
      <c r="X37" s="33"/>
      <c r="Y37" s="33"/>
      <c r="Z37" s="33"/>
      <c r="AB37" s="243">
        <f>ROW()</f>
        <v>37</v>
      </c>
      <c r="AC37" s="116">
        <f t="shared" ca="1" si="8"/>
        <v>0</v>
      </c>
      <c r="AD37" s="116">
        <f t="shared" ca="1" si="9"/>
        <v>0</v>
      </c>
      <c r="AE37" s="117" t="str">
        <f t="shared" ca="1" si="10"/>
        <v>-</v>
      </c>
      <c r="AF37" s="116" t="str">
        <f t="shared" ca="1" si="11"/>
        <v>-</v>
      </c>
      <c r="AG37" s="117" t="str">
        <f t="shared" ca="1" si="12"/>
        <v>-</v>
      </c>
      <c r="AH37" s="116" t="str">
        <f t="shared" ca="1" si="13"/>
        <v>-</v>
      </c>
      <c r="AI37" s="116">
        <f t="shared" ca="1" si="14"/>
        <v>0</v>
      </c>
      <c r="AJ37" s="118">
        <f t="shared" ca="1" si="15"/>
        <v>0</v>
      </c>
      <c r="AK37" s="116">
        <f t="shared" ca="1" si="16"/>
        <v>0</v>
      </c>
      <c r="AL37" s="116">
        <f t="shared" ca="1" si="17"/>
        <v>0</v>
      </c>
    </row>
    <row r="38" spans="1:38" ht="27" customHeight="1" x14ac:dyDescent="0.2">
      <c r="A38" s="53">
        <f>'OSNOVNA PLAČA'!A32</f>
        <v>23</v>
      </c>
      <c r="B38" s="362" t="str">
        <f t="shared" ca="1" si="4"/>
        <v>A23</v>
      </c>
      <c r="C38" s="362"/>
      <c r="D38" s="54" t="str">
        <f>+IF(LEN('OSNOVNA PLAČA'!C32)&gt;0,'OSNOVNA PLAČA'!C32,"")</f>
        <v/>
      </c>
      <c r="E38" s="55" t="str">
        <f>+IF(LEN('OSNOVNA PLAČA'!D32)&gt;0,'OSNOVNA PLAČA'!D32,"")</f>
        <v/>
      </c>
      <c r="F38" s="161">
        <f ca="1">IF(LEN(B38)&gt;0,'OBRAČUNANA OSNOVNA PLAČA'!G32,"")</f>
        <v>0</v>
      </c>
      <c r="G38" s="57"/>
      <c r="H38" s="57"/>
      <c r="I38" s="57"/>
      <c r="J38" s="57"/>
      <c r="K38" s="57"/>
      <c r="L38" s="175">
        <f t="shared" si="5"/>
        <v>0</v>
      </c>
      <c r="M38" s="176">
        <f t="shared" ca="1" si="18"/>
        <v>0</v>
      </c>
      <c r="N38" s="176">
        <f t="shared" ca="1" si="19"/>
        <v>0</v>
      </c>
      <c r="O38" s="177">
        <f t="shared" ca="1" si="6"/>
        <v>0</v>
      </c>
      <c r="P38" s="178">
        <f t="shared" ca="1" si="20"/>
        <v>0</v>
      </c>
      <c r="Q38" s="179">
        <f t="shared" ca="1" si="7"/>
        <v>0</v>
      </c>
      <c r="R38" s="179">
        <f ca="1">IF(LEN(B38)&gt;0,'2'!R38-'2'!Q38,"")</f>
        <v>0</v>
      </c>
      <c r="S38" s="180"/>
      <c r="T38" s="33"/>
      <c r="U38" s="33"/>
      <c r="V38" s="33"/>
      <c r="W38" s="33"/>
      <c r="X38" s="33"/>
      <c r="Y38" s="33"/>
      <c r="Z38" s="33"/>
      <c r="AB38" s="243">
        <f>ROW()</f>
        <v>38</v>
      </c>
      <c r="AC38" s="116">
        <f t="shared" ca="1" si="8"/>
        <v>0</v>
      </c>
      <c r="AD38" s="116">
        <f t="shared" ca="1" si="9"/>
        <v>0</v>
      </c>
      <c r="AE38" s="117" t="str">
        <f t="shared" ca="1" si="10"/>
        <v>-</v>
      </c>
      <c r="AF38" s="116" t="str">
        <f t="shared" ca="1" si="11"/>
        <v>-</v>
      </c>
      <c r="AG38" s="117" t="str">
        <f t="shared" ca="1" si="12"/>
        <v>-</v>
      </c>
      <c r="AH38" s="116" t="str">
        <f t="shared" ca="1" si="13"/>
        <v>-</v>
      </c>
      <c r="AI38" s="116">
        <f t="shared" ca="1" si="14"/>
        <v>0</v>
      </c>
      <c r="AJ38" s="118">
        <f t="shared" ca="1" si="15"/>
        <v>0</v>
      </c>
      <c r="AK38" s="116">
        <f t="shared" ca="1" si="16"/>
        <v>0</v>
      </c>
      <c r="AL38" s="116">
        <f t="shared" ca="1" si="17"/>
        <v>0</v>
      </c>
    </row>
    <row r="39" spans="1:38" ht="27" customHeight="1" x14ac:dyDescent="0.2">
      <c r="A39" s="53">
        <f>'OSNOVNA PLAČA'!A33</f>
        <v>24</v>
      </c>
      <c r="B39" s="362" t="str">
        <f t="shared" ca="1" si="4"/>
        <v>A24</v>
      </c>
      <c r="C39" s="362"/>
      <c r="D39" s="54" t="str">
        <f>+IF(LEN('OSNOVNA PLAČA'!C33)&gt;0,'OSNOVNA PLAČA'!C33,"")</f>
        <v/>
      </c>
      <c r="E39" s="55" t="str">
        <f>+IF(LEN('OSNOVNA PLAČA'!D33)&gt;0,'OSNOVNA PLAČA'!D33,"")</f>
        <v/>
      </c>
      <c r="F39" s="161">
        <f ca="1">IF(LEN(B39)&gt;0,'OBRAČUNANA OSNOVNA PLAČA'!G33,"")</f>
        <v>0</v>
      </c>
      <c r="G39" s="57"/>
      <c r="H39" s="57"/>
      <c r="I39" s="57"/>
      <c r="J39" s="57"/>
      <c r="K39" s="57"/>
      <c r="L39" s="175">
        <f t="shared" si="5"/>
        <v>0</v>
      </c>
      <c r="M39" s="176">
        <f t="shared" ca="1" si="18"/>
        <v>0</v>
      </c>
      <c r="N39" s="176">
        <f t="shared" ca="1" si="19"/>
        <v>0</v>
      </c>
      <c r="O39" s="177">
        <f t="shared" ca="1" si="6"/>
        <v>0</v>
      </c>
      <c r="P39" s="178">
        <f t="shared" ca="1" si="20"/>
        <v>0</v>
      </c>
      <c r="Q39" s="179">
        <f t="shared" ca="1" si="7"/>
        <v>0</v>
      </c>
      <c r="R39" s="179">
        <f ca="1">IF(LEN(B39)&gt;0,'2'!R39-'2'!Q39,"")</f>
        <v>0</v>
      </c>
      <c r="S39" s="180"/>
      <c r="T39" s="33"/>
      <c r="U39" s="33"/>
      <c r="V39" s="33"/>
      <c r="W39" s="33"/>
      <c r="X39" s="33"/>
      <c r="Y39" s="33"/>
      <c r="Z39" s="33"/>
      <c r="AB39" s="243">
        <f>ROW()</f>
        <v>39</v>
      </c>
      <c r="AC39" s="116">
        <f t="shared" ca="1" si="8"/>
        <v>0</v>
      </c>
      <c r="AD39" s="116">
        <f t="shared" ca="1" si="9"/>
        <v>0</v>
      </c>
      <c r="AE39" s="117" t="str">
        <f t="shared" ca="1" si="10"/>
        <v>-</v>
      </c>
      <c r="AF39" s="116" t="str">
        <f t="shared" ca="1" si="11"/>
        <v>-</v>
      </c>
      <c r="AG39" s="117" t="str">
        <f t="shared" ca="1" si="12"/>
        <v>-</v>
      </c>
      <c r="AH39" s="116" t="str">
        <f t="shared" ca="1" si="13"/>
        <v>-</v>
      </c>
      <c r="AI39" s="116">
        <f t="shared" ca="1" si="14"/>
        <v>0</v>
      </c>
      <c r="AJ39" s="118">
        <f t="shared" ca="1" si="15"/>
        <v>0</v>
      </c>
      <c r="AK39" s="116">
        <f t="shared" ca="1" si="16"/>
        <v>0</v>
      </c>
      <c r="AL39" s="116">
        <f t="shared" ca="1" si="17"/>
        <v>0</v>
      </c>
    </row>
    <row r="40" spans="1:38" ht="27" customHeight="1" x14ac:dyDescent="0.2">
      <c r="A40" s="53">
        <f>'OSNOVNA PLAČA'!A34</f>
        <v>25</v>
      </c>
      <c r="B40" s="362" t="str">
        <f t="shared" ca="1" si="4"/>
        <v>A25</v>
      </c>
      <c r="C40" s="362"/>
      <c r="D40" s="54" t="str">
        <f>+IF(LEN('OSNOVNA PLAČA'!C34)&gt;0,'OSNOVNA PLAČA'!C34,"")</f>
        <v/>
      </c>
      <c r="E40" s="55" t="str">
        <f>+IF(LEN('OSNOVNA PLAČA'!D34)&gt;0,'OSNOVNA PLAČA'!D34,"")</f>
        <v/>
      </c>
      <c r="F40" s="161">
        <f ca="1">IF(LEN(B40)&gt;0,'OBRAČUNANA OSNOVNA PLAČA'!G34,"")</f>
        <v>0</v>
      </c>
      <c r="G40" s="57"/>
      <c r="H40" s="57"/>
      <c r="I40" s="57"/>
      <c r="J40" s="57"/>
      <c r="K40" s="57"/>
      <c r="L40" s="175">
        <f t="shared" si="5"/>
        <v>0</v>
      </c>
      <c r="M40" s="176">
        <f t="shared" ca="1" si="18"/>
        <v>0</v>
      </c>
      <c r="N40" s="176">
        <f t="shared" ca="1" si="19"/>
        <v>0</v>
      </c>
      <c r="O40" s="177">
        <f t="shared" ca="1" si="6"/>
        <v>0</v>
      </c>
      <c r="P40" s="178">
        <f t="shared" ca="1" si="20"/>
        <v>0</v>
      </c>
      <c r="Q40" s="179">
        <f t="shared" ca="1" si="7"/>
        <v>0</v>
      </c>
      <c r="R40" s="179">
        <f ca="1">IF(LEN(B40)&gt;0,'2'!R40-'2'!Q40,"")</f>
        <v>0</v>
      </c>
      <c r="S40" s="180"/>
      <c r="T40" s="33"/>
      <c r="U40" s="33"/>
      <c r="V40" s="33"/>
      <c r="W40" s="33"/>
      <c r="X40" s="33"/>
      <c r="Y40" s="33"/>
      <c r="Z40" s="33"/>
      <c r="AB40" s="243">
        <f>ROW()</f>
        <v>40</v>
      </c>
      <c r="AC40" s="116">
        <f t="shared" ca="1" si="8"/>
        <v>0</v>
      </c>
      <c r="AD40" s="116">
        <f t="shared" ca="1" si="9"/>
        <v>0</v>
      </c>
      <c r="AE40" s="117" t="str">
        <f t="shared" ca="1" si="10"/>
        <v>-</v>
      </c>
      <c r="AF40" s="116" t="str">
        <f t="shared" ca="1" si="11"/>
        <v>-</v>
      </c>
      <c r="AG40" s="117" t="str">
        <f t="shared" ca="1" si="12"/>
        <v>-</v>
      </c>
      <c r="AH40" s="116" t="str">
        <f t="shared" ca="1" si="13"/>
        <v>-</v>
      </c>
      <c r="AI40" s="116">
        <f t="shared" ca="1" si="14"/>
        <v>0</v>
      </c>
      <c r="AJ40" s="118">
        <f t="shared" ca="1" si="15"/>
        <v>0</v>
      </c>
      <c r="AK40" s="116">
        <f t="shared" ca="1" si="16"/>
        <v>0</v>
      </c>
      <c r="AL40" s="116">
        <f t="shared" ca="1" si="17"/>
        <v>0</v>
      </c>
    </row>
    <row r="41" spans="1:38" ht="27" customHeight="1" x14ac:dyDescent="0.2">
      <c r="A41" s="53">
        <f>'OSNOVNA PLAČA'!A35</f>
        <v>26</v>
      </c>
      <c r="B41" s="362" t="str">
        <f t="shared" ca="1" si="4"/>
        <v>A26</v>
      </c>
      <c r="C41" s="362"/>
      <c r="D41" s="54" t="str">
        <f>+IF(LEN('OSNOVNA PLAČA'!C35)&gt;0,'OSNOVNA PLAČA'!C35,"")</f>
        <v/>
      </c>
      <c r="E41" s="55" t="str">
        <f>+IF(LEN('OSNOVNA PLAČA'!D35)&gt;0,'OSNOVNA PLAČA'!D35,"")</f>
        <v/>
      </c>
      <c r="F41" s="161">
        <f ca="1">IF(LEN(B41)&gt;0,'OBRAČUNANA OSNOVNA PLAČA'!G35,"")</f>
        <v>0</v>
      </c>
      <c r="G41" s="57"/>
      <c r="H41" s="57"/>
      <c r="I41" s="57"/>
      <c r="J41" s="57"/>
      <c r="K41" s="57"/>
      <c r="L41" s="175">
        <f t="shared" si="5"/>
        <v>0</v>
      </c>
      <c r="M41" s="176">
        <f t="shared" ca="1" si="18"/>
        <v>0</v>
      </c>
      <c r="N41" s="176">
        <f t="shared" ca="1" si="19"/>
        <v>0</v>
      </c>
      <c r="O41" s="177">
        <f t="shared" ca="1" si="6"/>
        <v>0</v>
      </c>
      <c r="P41" s="178">
        <f t="shared" ca="1" si="20"/>
        <v>0</v>
      </c>
      <c r="Q41" s="179">
        <f t="shared" ca="1" si="7"/>
        <v>0</v>
      </c>
      <c r="R41" s="179">
        <f ca="1">IF(LEN(B41)&gt;0,'2'!R41-'2'!Q41,"")</f>
        <v>0</v>
      </c>
      <c r="S41" s="180"/>
      <c r="T41" s="33"/>
      <c r="U41" s="33"/>
      <c r="V41" s="33"/>
      <c r="W41" s="33"/>
      <c r="X41" s="33"/>
      <c r="Y41" s="33"/>
      <c r="Z41" s="33"/>
      <c r="AB41" s="243">
        <f>ROW()</f>
        <v>41</v>
      </c>
      <c r="AC41" s="116">
        <f t="shared" ca="1" si="8"/>
        <v>0</v>
      </c>
      <c r="AD41" s="116">
        <f t="shared" ca="1" si="9"/>
        <v>0</v>
      </c>
      <c r="AE41" s="117" t="str">
        <f t="shared" ca="1" si="10"/>
        <v>-</v>
      </c>
      <c r="AF41" s="116" t="str">
        <f t="shared" ca="1" si="11"/>
        <v>-</v>
      </c>
      <c r="AG41" s="117" t="str">
        <f t="shared" ca="1" si="12"/>
        <v>-</v>
      </c>
      <c r="AH41" s="116" t="str">
        <f t="shared" ca="1" si="13"/>
        <v>-</v>
      </c>
      <c r="AI41" s="116">
        <f t="shared" ca="1" si="14"/>
        <v>0</v>
      </c>
      <c r="AJ41" s="118">
        <f t="shared" ca="1" si="15"/>
        <v>0</v>
      </c>
      <c r="AK41" s="116">
        <f t="shared" ca="1" si="16"/>
        <v>0</v>
      </c>
      <c r="AL41" s="116">
        <f t="shared" ca="1" si="17"/>
        <v>0</v>
      </c>
    </row>
    <row r="42" spans="1:38" ht="27" customHeight="1" x14ac:dyDescent="0.2">
      <c r="A42" s="53">
        <f>'OSNOVNA PLAČA'!A36</f>
        <v>27</v>
      </c>
      <c r="B42" s="362" t="str">
        <f t="shared" ca="1" si="4"/>
        <v>A27</v>
      </c>
      <c r="C42" s="362"/>
      <c r="D42" s="54" t="str">
        <f>+IF(LEN('OSNOVNA PLAČA'!C36)&gt;0,'OSNOVNA PLAČA'!C36,"")</f>
        <v/>
      </c>
      <c r="E42" s="55" t="str">
        <f>+IF(LEN('OSNOVNA PLAČA'!D36)&gt;0,'OSNOVNA PLAČA'!D36,"")</f>
        <v/>
      </c>
      <c r="F42" s="161">
        <f ca="1">IF(LEN(B42)&gt;0,'OBRAČUNANA OSNOVNA PLAČA'!G36,"")</f>
        <v>0</v>
      </c>
      <c r="G42" s="57"/>
      <c r="H42" s="57"/>
      <c r="I42" s="57"/>
      <c r="J42" s="57"/>
      <c r="K42" s="57"/>
      <c r="L42" s="175">
        <f t="shared" si="5"/>
        <v>0</v>
      </c>
      <c r="M42" s="176">
        <f t="shared" ca="1" si="18"/>
        <v>0</v>
      </c>
      <c r="N42" s="176">
        <f t="shared" ca="1" si="19"/>
        <v>0</v>
      </c>
      <c r="O42" s="177">
        <f t="shared" ca="1" si="6"/>
        <v>0</v>
      </c>
      <c r="P42" s="178">
        <f t="shared" ca="1" si="20"/>
        <v>0</v>
      </c>
      <c r="Q42" s="179">
        <f t="shared" ca="1" si="7"/>
        <v>0</v>
      </c>
      <c r="R42" s="179">
        <f ca="1">IF(LEN(B42)&gt;0,'2'!R42-'2'!Q42,"")</f>
        <v>0</v>
      </c>
      <c r="S42" s="180"/>
      <c r="T42" s="33"/>
      <c r="U42" s="33"/>
      <c r="V42" s="33"/>
      <c r="W42" s="33"/>
      <c r="X42" s="33"/>
      <c r="Y42" s="33"/>
      <c r="Z42" s="33"/>
      <c r="AB42" s="243">
        <f>ROW()</f>
        <v>42</v>
      </c>
      <c r="AC42" s="116">
        <f t="shared" ca="1" si="8"/>
        <v>0</v>
      </c>
      <c r="AD42" s="116">
        <f t="shared" ca="1" si="9"/>
        <v>0</v>
      </c>
      <c r="AE42" s="117" t="str">
        <f t="shared" ca="1" si="10"/>
        <v>-</v>
      </c>
      <c r="AF42" s="116" t="str">
        <f t="shared" ca="1" si="11"/>
        <v>-</v>
      </c>
      <c r="AG42" s="117" t="str">
        <f t="shared" ca="1" si="12"/>
        <v>-</v>
      </c>
      <c r="AH42" s="116" t="str">
        <f t="shared" ca="1" si="13"/>
        <v>-</v>
      </c>
      <c r="AI42" s="116">
        <f t="shared" ca="1" si="14"/>
        <v>0</v>
      </c>
      <c r="AJ42" s="118">
        <f t="shared" ca="1" si="15"/>
        <v>0</v>
      </c>
      <c r="AK42" s="116">
        <f t="shared" ca="1" si="16"/>
        <v>0</v>
      </c>
      <c r="AL42" s="116">
        <f t="shared" ca="1" si="17"/>
        <v>0</v>
      </c>
    </row>
    <row r="43" spans="1:38" ht="27" customHeight="1" x14ac:dyDescent="0.2">
      <c r="A43" s="53">
        <f>'OSNOVNA PLAČA'!A37</f>
        <v>28</v>
      </c>
      <c r="B43" s="362" t="str">
        <f t="shared" ca="1" si="4"/>
        <v>A28</v>
      </c>
      <c r="C43" s="362"/>
      <c r="D43" s="54" t="str">
        <f>+IF(LEN('OSNOVNA PLAČA'!C37)&gt;0,'OSNOVNA PLAČA'!C37,"")</f>
        <v/>
      </c>
      <c r="E43" s="55" t="str">
        <f>+IF(LEN('OSNOVNA PLAČA'!D37)&gt;0,'OSNOVNA PLAČA'!D37,"")</f>
        <v/>
      </c>
      <c r="F43" s="161">
        <f ca="1">IF(LEN(B43)&gt;0,'OBRAČUNANA OSNOVNA PLAČA'!G37,"")</f>
        <v>0</v>
      </c>
      <c r="G43" s="57"/>
      <c r="H43" s="57"/>
      <c r="I43" s="57"/>
      <c r="J43" s="57"/>
      <c r="K43" s="57"/>
      <c r="L43" s="175">
        <f t="shared" si="5"/>
        <v>0</v>
      </c>
      <c r="M43" s="176">
        <f t="shared" ca="1" si="18"/>
        <v>0</v>
      </c>
      <c r="N43" s="176">
        <f t="shared" ca="1" si="19"/>
        <v>0</v>
      </c>
      <c r="O43" s="177">
        <f t="shared" ca="1" si="6"/>
        <v>0</v>
      </c>
      <c r="P43" s="178">
        <f t="shared" ca="1" si="20"/>
        <v>0</v>
      </c>
      <c r="Q43" s="179">
        <f t="shared" ca="1" si="7"/>
        <v>0</v>
      </c>
      <c r="R43" s="179">
        <f ca="1">IF(LEN(B43)&gt;0,'2'!R43-'2'!Q43,"")</f>
        <v>0</v>
      </c>
      <c r="S43" s="180"/>
      <c r="T43" s="33"/>
      <c r="U43" s="33"/>
      <c r="V43" s="33"/>
      <c r="W43" s="33"/>
      <c r="X43" s="33"/>
      <c r="Y43" s="33"/>
      <c r="Z43" s="33"/>
      <c r="AB43" s="243">
        <f>ROW()</f>
        <v>43</v>
      </c>
      <c r="AC43" s="116">
        <f t="shared" ca="1" si="8"/>
        <v>0</v>
      </c>
      <c r="AD43" s="116">
        <f t="shared" ca="1" si="9"/>
        <v>0</v>
      </c>
      <c r="AE43" s="117" t="str">
        <f t="shared" ca="1" si="10"/>
        <v>-</v>
      </c>
      <c r="AF43" s="116" t="str">
        <f t="shared" ca="1" si="11"/>
        <v>-</v>
      </c>
      <c r="AG43" s="117" t="str">
        <f t="shared" ca="1" si="12"/>
        <v>-</v>
      </c>
      <c r="AH43" s="116" t="str">
        <f t="shared" ca="1" si="13"/>
        <v>-</v>
      </c>
      <c r="AI43" s="116">
        <f t="shared" ca="1" si="14"/>
        <v>0</v>
      </c>
      <c r="AJ43" s="118">
        <f t="shared" ca="1" si="15"/>
        <v>0</v>
      </c>
      <c r="AK43" s="116">
        <f t="shared" ca="1" si="16"/>
        <v>0</v>
      </c>
      <c r="AL43" s="116">
        <f t="shared" ca="1" si="17"/>
        <v>0</v>
      </c>
    </row>
    <row r="44" spans="1:38" ht="27" customHeight="1" x14ac:dyDescent="0.2">
      <c r="A44" s="53">
        <f>'OSNOVNA PLAČA'!A38</f>
        <v>29</v>
      </c>
      <c r="B44" s="362" t="str">
        <f t="shared" ca="1" si="4"/>
        <v>A29</v>
      </c>
      <c r="C44" s="362"/>
      <c r="D44" s="54" t="str">
        <f>+IF(LEN('OSNOVNA PLAČA'!C38)&gt;0,'OSNOVNA PLAČA'!C38,"")</f>
        <v/>
      </c>
      <c r="E44" s="55" t="str">
        <f>+IF(LEN('OSNOVNA PLAČA'!D38)&gt;0,'OSNOVNA PLAČA'!D38,"")</f>
        <v/>
      </c>
      <c r="F44" s="161">
        <f ca="1">IF(LEN(B44)&gt;0,'OBRAČUNANA OSNOVNA PLAČA'!G38,"")</f>
        <v>0</v>
      </c>
      <c r="G44" s="57"/>
      <c r="H44" s="57"/>
      <c r="I44" s="57"/>
      <c r="J44" s="57"/>
      <c r="K44" s="57"/>
      <c r="L44" s="175">
        <f t="shared" si="5"/>
        <v>0</v>
      </c>
      <c r="M44" s="176">
        <f t="shared" ca="1" si="18"/>
        <v>0</v>
      </c>
      <c r="N44" s="176">
        <f t="shared" ca="1" si="19"/>
        <v>0</v>
      </c>
      <c r="O44" s="177">
        <f t="shared" ca="1" si="6"/>
        <v>0</v>
      </c>
      <c r="P44" s="178">
        <f t="shared" ca="1" si="20"/>
        <v>0</v>
      </c>
      <c r="Q44" s="179">
        <f t="shared" ca="1" si="7"/>
        <v>0</v>
      </c>
      <c r="R44" s="179">
        <f ca="1">IF(LEN(B44)&gt;0,'2'!R44-'2'!Q44,"")</f>
        <v>0</v>
      </c>
      <c r="S44" s="180"/>
      <c r="T44" s="33"/>
      <c r="U44" s="33"/>
      <c r="V44" s="33"/>
      <c r="W44" s="33"/>
      <c r="X44" s="33"/>
      <c r="Y44" s="33"/>
      <c r="Z44" s="33"/>
      <c r="AB44" s="243">
        <f>ROW()</f>
        <v>44</v>
      </c>
      <c r="AC44" s="116">
        <f t="shared" ca="1" si="8"/>
        <v>0</v>
      </c>
      <c r="AD44" s="116">
        <f t="shared" ca="1" si="9"/>
        <v>0</v>
      </c>
      <c r="AE44" s="117" t="str">
        <f t="shared" ca="1" si="10"/>
        <v>-</v>
      </c>
      <c r="AF44" s="116" t="str">
        <f t="shared" ca="1" si="11"/>
        <v>-</v>
      </c>
      <c r="AG44" s="117" t="str">
        <f t="shared" ca="1" si="12"/>
        <v>-</v>
      </c>
      <c r="AH44" s="116" t="str">
        <f t="shared" ca="1" si="13"/>
        <v>-</v>
      </c>
      <c r="AI44" s="116">
        <f t="shared" ca="1" si="14"/>
        <v>0</v>
      </c>
      <c r="AJ44" s="118">
        <f t="shared" ca="1" si="15"/>
        <v>0</v>
      </c>
      <c r="AK44" s="116">
        <f t="shared" ca="1" si="16"/>
        <v>0</v>
      </c>
      <c r="AL44" s="116">
        <f t="shared" ca="1" si="17"/>
        <v>0</v>
      </c>
    </row>
    <row r="45" spans="1:38" ht="27" customHeight="1" x14ac:dyDescent="0.2">
      <c r="A45" s="53">
        <f>'OSNOVNA PLAČA'!A39</f>
        <v>30</v>
      </c>
      <c r="B45" s="362" t="str">
        <f t="shared" ca="1" si="4"/>
        <v>A30</v>
      </c>
      <c r="C45" s="362"/>
      <c r="D45" s="54" t="str">
        <f>+IF(LEN('OSNOVNA PLAČA'!C39)&gt;0,'OSNOVNA PLAČA'!C39,"")</f>
        <v/>
      </c>
      <c r="E45" s="55" t="str">
        <f>+IF(LEN('OSNOVNA PLAČA'!D39)&gt;0,'OSNOVNA PLAČA'!D39,"")</f>
        <v/>
      </c>
      <c r="F45" s="161">
        <f ca="1">IF(LEN(B45)&gt;0,'OBRAČUNANA OSNOVNA PLAČA'!G39,"")</f>
        <v>0</v>
      </c>
      <c r="G45" s="57"/>
      <c r="H45" s="57"/>
      <c r="I45" s="57"/>
      <c r="J45" s="57"/>
      <c r="K45" s="57"/>
      <c r="L45" s="175">
        <f t="shared" si="5"/>
        <v>0</v>
      </c>
      <c r="M45" s="176">
        <f t="shared" ca="1" si="18"/>
        <v>0</v>
      </c>
      <c r="N45" s="176">
        <f t="shared" ca="1" si="19"/>
        <v>0</v>
      </c>
      <c r="O45" s="177">
        <f t="shared" ca="1" si="6"/>
        <v>0</v>
      </c>
      <c r="P45" s="178">
        <f t="shared" ca="1" si="20"/>
        <v>0</v>
      </c>
      <c r="Q45" s="179">
        <f t="shared" ca="1" si="7"/>
        <v>0</v>
      </c>
      <c r="R45" s="179">
        <f ca="1">IF(LEN(B45)&gt;0,'2'!R45-'2'!Q45,"")</f>
        <v>0</v>
      </c>
      <c r="S45" s="180"/>
      <c r="T45" s="33"/>
      <c r="U45" s="33"/>
      <c r="V45" s="33"/>
      <c r="W45" s="33"/>
      <c r="X45" s="33"/>
      <c r="Y45" s="33"/>
      <c r="Z45" s="33"/>
      <c r="AB45" s="243">
        <f>ROW()</f>
        <v>45</v>
      </c>
      <c r="AC45" s="116">
        <f t="shared" ca="1" si="8"/>
        <v>0</v>
      </c>
      <c r="AD45" s="116">
        <f t="shared" ca="1" si="9"/>
        <v>0</v>
      </c>
      <c r="AE45" s="117" t="str">
        <f t="shared" ca="1" si="10"/>
        <v>-</v>
      </c>
      <c r="AF45" s="116" t="str">
        <f t="shared" ca="1" si="11"/>
        <v>-</v>
      </c>
      <c r="AG45" s="117" t="str">
        <f t="shared" ca="1" si="12"/>
        <v>-</v>
      </c>
      <c r="AH45" s="116" t="str">
        <f t="shared" ca="1" si="13"/>
        <v>-</v>
      </c>
      <c r="AI45" s="116">
        <f t="shared" ca="1" si="14"/>
        <v>0</v>
      </c>
      <c r="AJ45" s="118">
        <f t="shared" ca="1" si="15"/>
        <v>0</v>
      </c>
      <c r="AK45" s="116">
        <f t="shared" ca="1" si="16"/>
        <v>0</v>
      </c>
      <c r="AL45" s="116">
        <f t="shared" ca="1" si="17"/>
        <v>0</v>
      </c>
    </row>
    <row r="46" spans="1:38" ht="27" customHeight="1" x14ac:dyDescent="0.2">
      <c r="A46" s="53">
        <f>'OSNOVNA PLAČA'!A40</f>
        <v>31</v>
      </c>
      <c r="B46" s="362" t="str">
        <f t="shared" ref="B46:B65" ca="1" si="21">IF(LEN(INDIRECT( "'" &amp; $AD$2 &amp; "'!B" &amp; TEXT($AB46-6,0)))&gt;0,INDIRECT( "'" &amp; $AD$2 &amp; "'!B" &amp; TEXT($AB46-6,0)),"")</f>
        <v>A31</v>
      </c>
      <c r="C46" s="362"/>
      <c r="D46" s="54" t="str">
        <f>+IF(LEN('OSNOVNA PLAČA'!C40)&gt;0,'OSNOVNA PLAČA'!C40,"")</f>
        <v/>
      </c>
      <c r="E46" s="55" t="str">
        <f>+IF(LEN('OSNOVNA PLAČA'!D40)&gt;0,'OSNOVNA PLAČA'!D40,"")</f>
        <v/>
      </c>
      <c r="F46" s="161">
        <f ca="1">IF(LEN(B46)&gt;0,'OBRAČUNANA OSNOVNA PLAČA'!G40,"")</f>
        <v>0</v>
      </c>
      <c r="G46" s="57"/>
      <c r="H46" s="57"/>
      <c r="I46" s="57"/>
      <c r="J46" s="57"/>
      <c r="K46" s="57"/>
      <c r="L46" s="175">
        <f t="shared" si="5"/>
        <v>0</v>
      </c>
      <c r="M46" s="176">
        <f t="shared" ca="1" si="18"/>
        <v>0</v>
      </c>
      <c r="N46" s="176">
        <f t="shared" ca="1" si="19"/>
        <v>0</v>
      </c>
      <c r="O46" s="177">
        <f t="shared" ca="1" si="6"/>
        <v>0</v>
      </c>
      <c r="P46" s="178">
        <f t="shared" ca="1" si="20"/>
        <v>0</v>
      </c>
      <c r="Q46" s="179">
        <f t="shared" ca="1" si="7"/>
        <v>0</v>
      </c>
      <c r="R46" s="179">
        <f ca="1">IF(LEN(B46)&gt;0,'2'!R46-'2'!Q46,"")</f>
        <v>0</v>
      </c>
      <c r="S46" s="180"/>
      <c r="T46" s="33"/>
      <c r="U46" s="33"/>
      <c r="V46" s="33"/>
      <c r="W46" s="33"/>
      <c r="X46" s="33"/>
      <c r="Y46" s="33"/>
      <c r="Z46" s="33"/>
      <c r="AB46" s="243">
        <f>ROW()</f>
        <v>46</v>
      </c>
      <c r="AC46" s="116">
        <f t="shared" ref="AC46:AC65" ca="1" si="22">IF($AO$3=1,0,INDIRECT( "'" &amp; $AO$2 &amp; "'!P" &amp; TEXT($AB46,0)))</f>
        <v>0</v>
      </c>
      <c r="AD46" s="116">
        <f t="shared" ref="AD46:AD65" ca="1" si="23">IF($AO$3=1,(INDIRECT( "'" &amp; $AD$2 &amp; "'!F" &amp; TEXT($AB46-6,0))*2/12+INDIRECT( "'" &amp; $AD$2 &amp; "'!G" &amp; TEXT($AB46-6,0))*10/12)*2,INDIRECT( "'" &amp; $AO$2 &amp; "'!Q" &amp; TEXT($AB46,0)))</f>
        <v>0</v>
      </c>
      <c r="AE46" s="117" t="str">
        <f t="shared" ca="1" si="10"/>
        <v>-</v>
      </c>
      <c r="AF46" s="116" t="str">
        <f t="shared" ca="1" si="11"/>
        <v>-</v>
      </c>
      <c r="AG46" s="117" t="str">
        <f t="shared" ca="1" si="12"/>
        <v>-</v>
      </c>
      <c r="AH46" s="116" t="str">
        <f t="shared" ca="1" si="13"/>
        <v>-</v>
      </c>
      <c r="AI46" s="116">
        <f t="shared" ca="1" si="14"/>
        <v>0</v>
      </c>
      <c r="AJ46" s="118">
        <f t="shared" ca="1" si="15"/>
        <v>0</v>
      </c>
      <c r="AK46" s="116">
        <f t="shared" ref="AK46:AK65" ca="1" si="24">SUM(OFFSET(INDIRECT( "'" &amp; $AD$3 &amp; "'!" &amp; $AI$3),ROW()-ROW(INDIRECT( "'" &amp; $AD$3 &amp; "'!" &amp; $AI$3))-$AI$4,COLUMN()-COLUMN(INDIRECT( "'" &amp; $AD$3 &amp; "'!" &amp; $AI$3))-$AI$6+(12/$AO$4)*($AO$3-1),1,12/$AO$4))</f>
        <v>0</v>
      </c>
      <c r="AL46" s="116">
        <f t="shared" ref="AL46:AL65" ca="1" si="25">SUM(OFFSET(INDIRECT( "'" &amp; $AD$2 &amp; "'!" &amp; $AI$3),ROW()-ROW(INDIRECT( "'" &amp; $AD$2 &amp; "'!" &amp; $AI$3))-$AI$4,COLUMN()-COLUMN(INDIRECT( "'" &amp; $AD$2 &amp; "'!" &amp; $AI$3))-$AI$5+(12/$AO$4)*($AO$3-1),1,12/$AO$4))</f>
        <v>0</v>
      </c>
    </row>
    <row r="47" spans="1:38" ht="27" customHeight="1" x14ac:dyDescent="0.2">
      <c r="A47" s="53">
        <f>'OSNOVNA PLAČA'!A41</f>
        <v>32</v>
      </c>
      <c r="B47" s="362" t="str">
        <f t="shared" ca="1" si="21"/>
        <v>A32</v>
      </c>
      <c r="C47" s="362"/>
      <c r="D47" s="54" t="str">
        <f>+IF(LEN('OSNOVNA PLAČA'!C41)&gt;0,'OSNOVNA PLAČA'!C41,"")</f>
        <v/>
      </c>
      <c r="E47" s="55" t="str">
        <f>+IF(LEN('OSNOVNA PLAČA'!D41)&gt;0,'OSNOVNA PLAČA'!D41,"")</f>
        <v/>
      </c>
      <c r="F47" s="161">
        <f ca="1">IF(LEN(B47)&gt;0,'OBRAČUNANA OSNOVNA PLAČA'!G41,"")</f>
        <v>0</v>
      </c>
      <c r="G47" s="57"/>
      <c r="H47" s="57"/>
      <c r="I47" s="57"/>
      <c r="J47" s="57"/>
      <c r="K47" s="57"/>
      <c r="L47" s="175">
        <f t="shared" si="5"/>
        <v>0</v>
      </c>
      <c r="M47" s="176">
        <f t="shared" ca="1" si="18"/>
        <v>0</v>
      </c>
      <c r="N47" s="176">
        <f t="shared" ca="1" si="19"/>
        <v>0</v>
      </c>
      <c r="O47" s="177">
        <f t="shared" ca="1" si="6"/>
        <v>0</v>
      </c>
      <c r="P47" s="178">
        <f t="shared" ca="1" si="20"/>
        <v>0</v>
      </c>
      <c r="Q47" s="179">
        <f t="shared" ca="1" si="7"/>
        <v>0</v>
      </c>
      <c r="R47" s="179">
        <f ca="1">IF(LEN(B47)&gt;0,'2'!R47-'2'!Q47,"")</f>
        <v>0</v>
      </c>
      <c r="S47" s="180"/>
      <c r="T47" s="33"/>
      <c r="U47" s="33"/>
      <c r="V47" s="33"/>
      <c r="W47" s="33"/>
      <c r="X47" s="33"/>
      <c r="Y47" s="33"/>
      <c r="Z47" s="33"/>
      <c r="AB47" s="243">
        <f>ROW()</f>
        <v>47</v>
      </c>
      <c r="AC47" s="116">
        <f t="shared" ca="1" si="22"/>
        <v>0</v>
      </c>
      <c r="AD47" s="116">
        <f t="shared" ca="1" si="23"/>
        <v>0</v>
      </c>
      <c r="AE47" s="117" t="str">
        <f t="shared" ca="1" si="10"/>
        <v>-</v>
      </c>
      <c r="AF47" s="116" t="str">
        <f t="shared" ca="1" si="11"/>
        <v>-</v>
      </c>
      <c r="AG47" s="117" t="str">
        <f t="shared" ca="1" si="12"/>
        <v>-</v>
      </c>
      <c r="AH47" s="116" t="str">
        <f t="shared" ca="1" si="13"/>
        <v>-</v>
      </c>
      <c r="AI47" s="116">
        <f t="shared" ca="1" si="14"/>
        <v>0</v>
      </c>
      <c r="AJ47" s="118">
        <f t="shared" ca="1" si="15"/>
        <v>0</v>
      </c>
      <c r="AK47" s="116">
        <f t="shared" ca="1" si="24"/>
        <v>0</v>
      </c>
      <c r="AL47" s="116">
        <f t="shared" ca="1" si="25"/>
        <v>0</v>
      </c>
    </row>
    <row r="48" spans="1:38" ht="27" customHeight="1" x14ac:dyDescent="0.2">
      <c r="A48" s="53">
        <f>'OSNOVNA PLAČA'!A42</f>
        <v>33</v>
      </c>
      <c r="B48" s="362" t="str">
        <f t="shared" ca="1" si="21"/>
        <v>A33</v>
      </c>
      <c r="C48" s="362"/>
      <c r="D48" s="54" t="str">
        <f>+IF(LEN('OSNOVNA PLAČA'!C42)&gt;0,'OSNOVNA PLAČA'!C42,"")</f>
        <v/>
      </c>
      <c r="E48" s="55" t="str">
        <f>+IF(LEN('OSNOVNA PLAČA'!D42)&gt;0,'OSNOVNA PLAČA'!D42,"")</f>
        <v/>
      </c>
      <c r="F48" s="161">
        <f ca="1">IF(LEN(B48)&gt;0,'OBRAČUNANA OSNOVNA PLAČA'!G42,"")</f>
        <v>0</v>
      </c>
      <c r="G48" s="57"/>
      <c r="H48" s="57"/>
      <c r="I48" s="57"/>
      <c r="J48" s="57"/>
      <c r="K48" s="57"/>
      <c r="L48" s="175">
        <f t="shared" si="5"/>
        <v>0</v>
      </c>
      <c r="M48" s="176">
        <f t="shared" ca="1" si="18"/>
        <v>0</v>
      </c>
      <c r="N48" s="176">
        <f t="shared" ca="1" si="19"/>
        <v>0</v>
      </c>
      <c r="O48" s="177">
        <f t="shared" ref="O48:O65" ca="1" si="26">IF(LEN(B48)&gt;0,M48*$P$67,"")</f>
        <v>0</v>
      </c>
      <c r="P48" s="178">
        <f t="shared" ca="1" si="20"/>
        <v>0</v>
      </c>
      <c r="Q48" s="179">
        <f t="shared" ca="1" si="7"/>
        <v>0</v>
      </c>
      <c r="R48" s="179">
        <f ca="1">IF(LEN(B48)&gt;0,'2'!R48-'2'!Q48,"")</f>
        <v>0</v>
      </c>
      <c r="S48" s="180"/>
      <c r="T48" s="33"/>
      <c r="U48" s="33"/>
      <c r="V48" s="33"/>
      <c r="W48" s="33"/>
      <c r="X48" s="33"/>
      <c r="Y48" s="33"/>
      <c r="Z48" s="33"/>
      <c r="AB48" s="243">
        <f>ROW()</f>
        <v>48</v>
      </c>
      <c r="AC48" s="116">
        <f t="shared" ca="1" si="22"/>
        <v>0</v>
      </c>
      <c r="AD48" s="116">
        <f t="shared" ca="1" si="23"/>
        <v>0</v>
      </c>
      <c r="AE48" s="117" t="str">
        <f t="shared" ref="AE48:AE65" ca="1" si="27">IF(AC48&gt;=AD48,"-",$L48/(5*MAX($M$71:$M$72)))</f>
        <v>-</v>
      </c>
      <c r="AF48" s="116" t="str">
        <f t="shared" ref="AF48:AF65" ca="1" si="28">IF(AC48&gt;=AD48,"-",$L48/(5*MAX($M$71:$M$72))*AK48)</f>
        <v>-</v>
      </c>
      <c r="AG48" s="117" t="str">
        <f t="shared" ref="AG48:AG65" ca="1" si="29">IF(AE48="-","-",AE48*$AF$67)</f>
        <v>-</v>
      </c>
      <c r="AH48" s="116" t="str">
        <f t="shared" ref="AH48:AH65" ca="1" si="30">IF(AF48="-","-",AF48*$AF$67)</f>
        <v>-</v>
      </c>
      <c r="AI48" s="116">
        <f t="shared" ca="1" si="14"/>
        <v>0</v>
      </c>
      <c r="AJ48" s="118">
        <f t="shared" ca="1" si="15"/>
        <v>0</v>
      </c>
      <c r="AK48" s="116">
        <f t="shared" ca="1" si="24"/>
        <v>0</v>
      </c>
      <c r="AL48" s="116">
        <f t="shared" ca="1" si="25"/>
        <v>0</v>
      </c>
    </row>
    <row r="49" spans="1:38" ht="27" customHeight="1" x14ac:dyDescent="0.2">
      <c r="A49" s="53">
        <f>'OSNOVNA PLAČA'!A43</f>
        <v>34</v>
      </c>
      <c r="B49" s="362" t="str">
        <f t="shared" ca="1" si="21"/>
        <v>A34</v>
      </c>
      <c r="C49" s="362"/>
      <c r="D49" s="54" t="str">
        <f>+IF(LEN('OSNOVNA PLAČA'!C43)&gt;0,'OSNOVNA PLAČA'!C43,"")</f>
        <v/>
      </c>
      <c r="E49" s="55" t="str">
        <f>+IF(LEN('OSNOVNA PLAČA'!D43)&gt;0,'OSNOVNA PLAČA'!D43,"")</f>
        <v/>
      </c>
      <c r="F49" s="161">
        <f ca="1">IF(LEN(B49)&gt;0,'OBRAČUNANA OSNOVNA PLAČA'!G43,"")</f>
        <v>0</v>
      </c>
      <c r="G49" s="57"/>
      <c r="H49" s="57"/>
      <c r="I49" s="57"/>
      <c r="J49" s="57"/>
      <c r="K49" s="57"/>
      <c r="L49" s="175">
        <f t="shared" si="5"/>
        <v>0</v>
      </c>
      <c r="M49" s="176">
        <f t="shared" ca="1" si="18"/>
        <v>0</v>
      </c>
      <c r="N49" s="176">
        <f t="shared" ca="1" si="19"/>
        <v>0</v>
      </c>
      <c r="O49" s="177">
        <f t="shared" ca="1" si="26"/>
        <v>0</v>
      </c>
      <c r="P49" s="178">
        <f t="shared" ca="1" si="20"/>
        <v>0</v>
      </c>
      <c r="Q49" s="179">
        <f t="shared" ca="1" si="7"/>
        <v>0</v>
      </c>
      <c r="R49" s="179">
        <f ca="1">IF(LEN(B49)&gt;0,'2'!R49-'2'!Q49,"")</f>
        <v>0</v>
      </c>
      <c r="S49" s="180"/>
      <c r="T49" s="33"/>
      <c r="U49" s="33"/>
      <c r="V49" s="33"/>
      <c r="W49" s="33"/>
      <c r="X49" s="33"/>
      <c r="Y49" s="33"/>
      <c r="Z49" s="33"/>
      <c r="AB49" s="243">
        <f>ROW()</f>
        <v>49</v>
      </c>
      <c r="AC49" s="116">
        <f t="shared" ca="1" si="22"/>
        <v>0</v>
      </c>
      <c r="AD49" s="116">
        <f t="shared" ca="1" si="23"/>
        <v>0</v>
      </c>
      <c r="AE49" s="117" t="str">
        <f t="shared" ca="1" si="27"/>
        <v>-</v>
      </c>
      <c r="AF49" s="116" t="str">
        <f t="shared" ca="1" si="28"/>
        <v>-</v>
      </c>
      <c r="AG49" s="117" t="str">
        <f t="shared" ca="1" si="29"/>
        <v>-</v>
      </c>
      <c r="AH49" s="116" t="str">
        <f t="shared" ca="1" si="30"/>
        <v>-</v>
      </c>
      <c r="AI49" s="116">
        <f t="shared" ca="1" si="14"/>
        <v>0</v>
      </c>
      <c r="AJ49" s="118">
        <f t="shared" ca="1" si="15"/>
        <v>0</v>
      </c>
      <c r="AK49" s="116">
        <f t="shared" ca="1" si="24"/>
        <v>0</v>
      </c>
      <c r="AL49" s="116">
        <f t="shared" ca="1" si="25"/>
        <v>0</v>
      </c>
    </row>
    <row r="50" spans="1:38" ht="27" customHeight="1" x14ac:dyDescent="0.2">
      <c r="A50" s="53">
        <f>'OSNOVNA PLAČA'!A44</f>
        <v>35</v>
      </c>
      <c r="B50" s="362" t="str">
        <f t="shared" ca="1" si="21"/>
        <v>A35</v>
      </c>
      <c r="C50" s="362"/>
      <c r="D50" s="54" t="str">
        <f>+IF(LEN('OSNOVNA PLAČA'!C44)&gt;0,'OSNOVNA PLAČA'!C44,"")</f>
        <v/>
      </c>
      <c r="E50" s="55" t="str">
        <f>+IF(LEN('OSNOVNA PLAČA'!D44)&gt;0,'OSNOVNA PLAČA'!D44,"")</f>
        <v/>
      </c>
      <c r="F50" s="161">
        <f ca="1">IF(LEN(B50)&gt;0,'OBRAČUNANA OSNOVNA PLAČA'!G44,"")</f>
        <v>0</v>
      </c>
      <c r="G50" s="57"/>
      <c r="H50" s="57"/>
      <c r="I50" s="57"/>
      <c r="J50" s="57"/>
      <c r="K50" s="57"/>
      <c r="L50" s="175">
        <f t="shared" si="5"/>
        <v>0</v>
      </c>
      <c r="M50" s="176">
        <f t="shared" ca="1" si="18"/>
        <v>0</v>
      </c>
      <c r="N50" s="176">
        <f t="shared" ca="1" si="19"/>
        <v>0</v>
      </c>
      <c r="O50" s="177">
        <f t="shared" ca="1" si="26"/>
        <v>0</v>
      </c>
      <c r="P50" s="178">
        <f t="shared" ca="1" si="20"/>
        <v>0</v>
      </c>
      <c r="Q50" s="179">
        <f t="shared" ca="1" si="7"/>
        <v>0</v>
      </c>
      <c r="R50" s="179">
        <f ca="1">IF(LEN(B50)&gt;0,'2'!R50-'2'!Q50,"")</f>
        <v>0</v>
      </c>
      <c r="S50" s="180"/>
      <c r="T50" s="33"/>
      <c r="U50" s="33"/>
      <c r="V50" s="33"/>
      <c r="W50" s="33"/>
      <c r="X50" s="33"/>
      <c r="Y50" s="33"/>
      <c r="Z50" s="33"/>
      <c r="AB50" s="243">
        <f>ROW()</f>
        <v>50</v>
      </c>
      <c r="AC50" s="116">
        <f t="shared" ca="1" si="22"/>
        <v>0</v>
      </c>
      <c r="AD50" s="116">
        <f t="shared" ca="1" si="23"/>
        <v>0</v>
      </c>
      <c r="AE50" s="117" t="str">
        <f t="shared" ca="1" si="27"/>
        <v>-</v>
      </c>
      <c r="AF50" s="116" t="str">
        <f t="shared" ca="1" si="28"/>
        <v>-</v>
      </c>
      <c r="AG50" s="117" t="str">
        <f t="shared" ca="1" si="29"/>
        <v>-</v>
      </c>
      <c r="AH50" s="116" t="str">
        <f t="shared" ca="1" si="30"/>
        <v>-</v>
      </c>
      <c r="AI50" s="116">
        <f t="shared" ca="1" si="14"/>
        <v>0</v>
      </c>
      <c r="AJ50" s="118">
        <f t="shared" ca="1" si="15"/>
        <v>0</v>
      </c>
      <c r="AK50" s="116">
        <f t="shared" ca="1" si="24"/>
        <v>0</v>
      </c>
      <c r="AL50" s="116">
        <f t="shared" ca="1" si="25"/>
        <v>0</v>
      </c>
    </row>
    <row r="51" spans="1:38" ht="27" customHeight="1" x14ac:dyDescent="0.2">
      <c r="A51" s="53">
        <f>'OSNOVNA PLAČA'!A45</f>
        <v>36</v>
      </c>
      <c r="B51" s="362" t="str">
        <f t="shared" ca="1" si="21"/>
        <v>A36</v>
      </c>
      <c r="C51" s="362"/>
      <c r="D51" s="54" t="str">
        <f>+IF(LEN('OSNOVNA PLAČA'!C45)&gt;0,'OSNOVNA PLAČA'!C45,"")</f>
        <v/>
      </c>
      <c r="E51" s="55" t="str">
        <f>+IF(LEN('OSNOVNA PLAČA'!D45)&gt;0,'OSNOVNA PLAČA'!D45,"")</f>
        <v/>
      </c>
      <c r="F51" s="161">
        <f ca="1">IF(LEN(B51)&gt;0,'OBRAČUNANA OSNOVNA PLAČA'!G45,"")</f>
        <v>0</v>
      </c>
      <c r="G51" s="57"/>
      <c r="H51" s="57"/>
      <c r="I51" s="57"/>
      <c r="J51" s="57"/>
      <c r="K51" s="57"/>
      <c r="L51" s="175">
        <f t="shared" si="5"/>
        <v>0</v>
      </c>
      <c r="M51" s="176">
        <f t="shared" ca="1" si="18"/>
        <v>0</v>
      </c>
      <c r="N51" s="176">
        <f t="shared" ca="1" si="19"/>
        <v>0</v>
      </c>
      <c r="O51" s="177">
        <f t="shared" ca="1" si="26"/>
        <v>0</v>
      </c>
      <c r="P51" s="178">
        <f t="shared" ca="1" si="20"/>
        <v>0</v>
      </c>
      <c r="Q51" s="179">
        <f t="shared" ca="1" si="7"/>
        <v>0</v>
      </c>
      <c r="R51" s="179">
        <f ca="1">IF(LEN(B51)&gt;0,'2'!R51-'2'!Q51,"")</f>
        <v>0</v>
      </c>
      <c r="S51" s="180"/>
      <c r="T51" s="33"/>
      <c r="U51" s="33"/>
      <c r="V51" s="33"/>
      <c r="W51" s="33"/>
      <c r="X51" s="33"/>
      <c r="Y51" s="33"/>
      <c r="Z51" s="33"/>
      <c r="AB51" s="243">
        <f>ROW()</f>
        <v>51</v>
      </c>
      <c r="AC51" s="116">
        <f t="shared" ca="1" si="22"/>
        <v>0</v>
      </c>
      <c r="AD51" s="116">
        <f t="shared" ca="1" si="23"/>
        <v>0</v>
      </c>
      <c r="AE51" s="117" t="str">
        <f t="shared" ca="1" si="27"/>
        <v>-</v>
      </c>
      <c r="AF51" s="116" t="str">
        <f t="shared" ca="1" si="28"/>
        <v>-</v>
      </c>
      <c r="AG51" s="117" t="str">
        <f t="shared" ca="1" si="29"/>
        <v>-</v>
      </c>
      <c r="AH51" s="116" t="str">
        <f t="shared" ca="1" si="30"/>
        <v>-</v>
      </c>
      <c r="AI51" s="116">
        <f t="shared" ca="1" si="14"/>
        <v>0</v>
      </c>
      <c r="AJ51" s="118">
        <f t="shared" ca="1" si="15"/>
        <v>0</v>
      </c>
      <c r="AK51" s="116">
        <f t="shared" ca="1" si="24"/>
        <v>0</v>
      </c>
      <c r="AL51" s="116">
        <f t="shared" ca="1" si="25"/>
        <v>0</v>
      </c>
    </row>
    <row r="52" spans="1:38" ht="27" customHeight="1" x14ac:dyDescent="0.2">
      <c r="A52" s="53">
        <f>'OSNOVNA PLAČA'!A46</f>
        <v>37</v>
      </c>
      <c r="B52" s="362" t="str">
        <f t="shared" ca="1" si="21"/>
        <v>A37</v>
      </c>
      <c r="C52" s="362"/>
      <c r="D52" s="54" t="str">
        <f>+IF(LEN('OSNOVNA PLAČA'!C46)&gt;0,'OSNOVNA PLAČA'!C46,"")</f>
        <v/>
      </c>
      <c r="E52" s="55" t="str">
        <f>+IF(LEN('OSNOVNA PLAČA'!D46)&gt;0,'OSNOVNA PLAČA'!D46,"")</f>
        <v/>
      </c>
      <c r="F52" s="161">
        <f ca="1">IF(LEN(B52)&gt;0,'OBRAČUNANA OSNOVNA PLAČA'!G46,"")</f>
        <v>0</v>
      </c>
      <c r="G52" s="57"/>
      <c r="H52" s="57"/>
      <c r="I52" s="57"/>
      <c r="J52" s="57"/>
      <c r="K52" s="57"/>
      <c r="L52" s="175">
        <f t="shared" si="5"/>
        <v>0</v>
      </c>
      <c r="M52" s="176">
        <f t="shared" ca="1" si="18"/>
        <v>0</v>
      </c>
      <c r="N52" s="176">
        <f t="shared" ca="1" si="19"/>
        <v>0</v>
      </c>
      <c r="O52" s="177">
        <f t="shared" ca="1" si="26"/>
        <v>0</v>
      </c>
      <c r="P52" s="178">
        <f t="shared" ca="1" si="20"/>
        <v>0</v>
      </c>
      <c r="Q52" s="179">
        <f t="shared" ca="1" si="7"/>
        <v>0</v>
      </c>
      <c r="R52" s="179">
        <f ca="1">IF(LEN(B52)&gt;0,'2'!R52-'2'!Q52,"")</f>
        <v>0</v>
      </c>
      <c r="S52" s="180"/>
      <c r="T52" s="33"/>
      <c r="U52" s="33"/>
      <c r="V52" s="33"/>
      <c r="W52" s="33"/>
      <c r="X52" s="33"/>
      <c r="Y52" s="33"/>
      <c r="Z52" s="33"/>
      <c r="AB52" s="243">
        <f>ROW()</f>
        <v>52</v>
      </c>
      <c r="AC52" s="116">
        <f t="shared" ca="1" si="22"/>
        <v>0</v>
      </c>
      <c r="AD52" s="116">
        <f t="shared" ca="1" si="23"/>
        <v>0</v>
      </c>
      <c r="AE52" s="117" t="str">
        <f t="shared" ca="1" si="27"/>
        <v>-</v>
      </c>
      <c r="AF52" s="116" t="str">
        <f t="shared" ca="1" si="28"/>
        <v>-</v>
      </c>
      <c r="AG52" s="117" t="str">
        <f t="shared" ca="1" si="29"/>
        <v>-</v>
      </c>
      <c r="AH52" s="116" t="str">
        <f t="shared" ca="1" si="30"/>
        <v>-</v>
      </c>
      <c r="AI52" s="116">
        <f t="shared" ca="1" si="14"/>
        <v>0</v>
      </c>
      <c r="AJ52" s="118">
        <f t="shared" ca="1" si="15"/>
        <v>0</v>
      </c>
      <c r="AK52" s="116">
        <f t="shared" ca="1" si="24"/>
        <v>0</v>
      </c>
      <c r="AL52" s="116">
        <f t="shared" ca="1" si="25"/>
        <v>0</v>
      </c>
    </row>
    <row r="53" spans="1:38" ht="27" customHeight="1" x14ac:dyDescent="0.2">
      <c r="A53" s="53">
        <f>'OSNOVNA PLAČA'!A47</f>
        <v>38</v>
      </c>
      <c r="B53" s="362" t="str">
        <f t="shared" ca="1" si="21"/>
        <v>A38</v>
      </c>
      <c r="C53" s="362"/>
      <c r="D53" s="54" t="str">
        <f>+IF(LEN('OSNOVNA PLAČA'!C47)&gt;0,'OSNOVNA PLAČA'!C47,"")</f>
        <v/>
      </c>
      <c r="E53" s="55" t="str">
        <f>+IF(LEN('OSNOVNA PLAČA'!D47)&gt;0,'OSNOVNA PLAČA'!D47,"")</f>
        <v/>
      </c>
      <c r="F53" s="161">
        <f ca="1">IF(LEN(B53)&gt;0,'OBRAČUNANA OSNOVNA PLAČA'!G47,"")</f>
        <v>0</v>
      </c>
      <c r="G53" s="57"/>
      <c r="H53" s="57"/>
      <c r="I53" s="57"/>
      <c r="J53" s="57"/>
      <c r="K53" s="57"/>
      <c r="L53" s="175">
        <f t="shared" si="5"/>
        <v>0</v>
      </c>
      <c r="M53" s="176">
        <f t="shared" ca="1" si="18"/>
        <v>0</v>
      </c>
      <c r="N53" s="176">
        <f t="shared" ca="1" si="19"/>
        <v>0</v>
      </c>
      <c r="O53" s="177">
        <f t="shared" ca="1" si="26"/>
        <v>0</v>
      </c>
      <c r="P53" s="178">
        <f t="shared" ca="1" si="20"/>
        <v>0</v>
      </c>
      <c r="Q53" s="179">
        <f t="shared" ca="1" si="7"/>
        <v>0</v>
      </c>
      <c r="R53" s="179">
        <f ca="1">IF(LEN(B53)&gt;0,'2'!R53-'2'!Q53,"")</f>
        <v>0</v>
      </c>
      <c r="S53" s="180"/>
      <c r="T53" s="33"/>
      <c r="U53" s="33"/>
      <c r="V53" s="33"/>
      <c r="W53" s="33"/>
      <c r="X53" s="33"/>
      <c r="Y53" s="33"/>
      <c r="Z53" s="33"/>
      <c r="AB53" s="243">
        <f>ROW()</f>
        <v>53</v>
      </c>
      <c r="AC53" s="116">
        <f t="shared" ca="1" si="22"/>
        <v>0</v>
      </c>
      <c r="AD53" s="116">
        <f t="shared" ca="1" si="23"/>
        <v>0</v>
      </c>
      <c r="AE53" s="117" t="str">
        <f t="shared" ca="1" si="27"/>
        <v>-</v>
      </c>
      <c r="AF53" s="116" t="str">
        <f t="shared" ca="1" si="28"/>
        <v>-</v>
      </c>
      <c r="AG53" s="117" t="str">
        <f t="shared" ca="1" si="29"/>
        <v>-</v>
      </c>
      <c r="AH53" s="116" t="str">
        <f t="shared" ca="1" si="30"/>
        <v>-</v>
      </c>
      <c r="AI53" s="116">
        <f t="shared" ca="1" si="14"/>
        <v>0</v>
      </c>
      <c r="AJ53" s="118">
        <f t="shared" ca="1" si="15"/>
        <v>0</v>
      </c>
      <c r="AK53" s="116">
        <f t="shared" ca="1" si="24"/>
        <v>0</v>
      </c>
      <c r="AL53" s="116">
        <f t="shared" ca="1" si="25"/>
        <v>0</v>
      </c>
    </row>
    <row r="54" spans="1:38" ht="27" customHeight="1" x14ac:dyDescent="0.2">
      <c r="A54" s="53">
        <f>'OSNOVNA PLAČA'!A48</f>
        <v>39</v>
      </c>
      <c r="B54" s="362" t="str">
        <f t="shared" ca="1" si="21"/>
        <v>A39</v>
      </c>
      <c r="C54" s="362"/>
      <c r="D54" s="54" t="str">
        <f>+IF(LEN('OSNOVNA PLAČA'!C48)&gt;0,'OSNOVNA PLAČA'!C48,"")</f>
        <v/>
      </c>
      <c r="E54" s="55" t="str">
        <f>+IF(LEN('OSNOVNA PLAČA'!D48)&gt;0,'OSNOVNA PLAČA'!D48,"")</f>
        <v/>
      </c>
      <c r="F54" s="161">
        <f ca="1">IF(LEN(B54)&gt;0,'OBRAČUNANA OSNOVNA PLAČA'!G48,"")</f>
        <v>0</v>
      </c>
      <c r="G54" s="57"/>
      <c r="H54" s="57"/>
      <c r="I54" s="57"/>
      <c r="J54" s="57"/>
      <c r="K54" s="57"/>
      <c r="L54" s="175">
        <f t="shared" si="5"/>
        <v>0</v>
      </c>
      <c r="M54" s="176">
        <f t="shared" ca="1" si="18"/>
        <v>0</v>
      </c>
      <c r="N54" s="176">
        <f t="shared" ca="1" si="19"/>
        <v>0</v>
      </c>
      <c r="O54" s="177">
        <f t="shared" ca="1" si="26"/>
        <v>0</v>
      </c>
      <c r="P54" s="178">
        <f t="shared" ca="1" si="20"/>
        <v>0</v>
      </c>
      <c r="Q54" s="179">
        <f t="shared" ca="1" si="7"/>
        <v>0</v>
      </c>
      <c r="R54" s="179">
        <f ca="1">IF(LEN(B54)&gt;0,'2'!R54-'2'!Q54,"")</f>
        <v>0</v>
      </c>
      <c r="S54" s="180"/>
      <c r="T54" s="33"/>
      <c r="U54" s="33"/>
      <c r="V54" s="33"/>
      <c r="W54" s="33"/>
      <c r="X54" s="33"/>
      <c r="Y54" s="33"/>
      <c r="Z54" s="33"/>
      <c r="AB54" s="243">
        <f>ROW()</f>
        <v>54</v>
      </c>
      <c r="AC54" s="116">
        <f t="shared" ca="1" si="22"/>
        <v>0</v>
      </c>
      <c r="AD54" s="116">
        <f t="shared" ca="1" si="23"/>
        <v>0</v>
      </c>
      <c r="AE54" s="117" t="str">
        <f t="shared" ca="1" si="27"/>
        <v>-</v>
      </c>
      <c r="AF54" s="116" t="str">
        <f t="shared" ca="1" si="28"/>
        <v>-</v>
      </c>
      <c r="AG54" s="117" t="str">
        <f t="shared" ca="1" si="29"/>
        <v>-</v>
      </c>
      <c r="AH54" s="116" t="str">
        <f t="shared" ca="1" si="30"/>
        <v>-</v>
      </c>
      <c r="AI54" s="116">
        <f t="shared" ca="1" si="14"/>
        <v>0</v>
      </c>
      <c r="AJ54" s="118">
        <f t="shared" ca="1" si="15"/>
        <v>0</v>
      </c>
      <c r="AK54" s="116">
        <f t="shared" ca="1" si="24"/>
        <v>0</v>
      </c>
      <c r="AL54" s="116">
        <f t="shared" ca="1" si="25"/>
        <v>0</v>
      </c>
    </row>
    <row r="55" spans="1:38" ht="27" customHeight="1" x14ac:dyDescent="0.2">
      <c r="A55" s="53">
        <f>'OSNOVNA PLAČA'!A49</f>
        <v>40</v>
      </c>
      <c r="B55" s="362" t="str">
        <f t="shared" ca="1" si="21"/>
        <v>A40</v>
      </c>
      <c r="C55" s="362"/>
      <c r="D55" s="54" t="str">
        <f>+IF(LEN('OSNOVNA PLAČA'!C49)&gt;0,'OSNOVNA PLAČA'!C49,"")</f>
        <v/>
      </c>
      <c r="E55" s="55" t="str">
        <f>+IF(LEN('OSNOVNA PLAČA'!D49)&gt;0,'OSNOVNA PLAČA'!D49,"")</f>
        <v/>
      </c>
      <c r="F55" s="161">
        <f ca="1">IF(LEN(B55)&gt;0,'OBRAČUNANA OSNOVNA PLAČA'!G49,"")</f>
        <v>0</v>
      </c>
      <c r="G55" s="57"/>
      <c r="H55" s="57"/>
      <c r="I55" s="57"/>
      <c r="J55" s="57"/>
      <c r="K55" s="57"/>
      <c r="L55" s="175">
        <f t="shared" si="5"/>
        <v>0</v>
      </c>
      <c r="M55" s="176">
        <f t="shared" ca="1" si="18"/>
        <v>0</v>
      </c>
      <c r="N55" s="176">
        <f t="shared" ca="1" si="19"/>
        <v>0</v>
      </c>
      <c r="O55" s="177">
        <f t="shared" ca="1" si="26"/>
        <v>0</v>
      </c>
      <c r="P55" s="178">
        <f t="shared" ca="1" si="20"/>
        <v>0</v>
      </c>
      <c r="Q55" s="179">
        <f t="shared" ca="1" si="7"/>
        <v>0</v>
      </c>
      <c r="R55" s="179">
        <f ca="1">IF(LEN(B55)&gt;0,'2'!R55-'2'!Q55,"")</f>
        <v>0</v>
      </c>
      <c r="S55" s="180"/>
      <c r="T55" s="33"/>
      <c r="U55" s="33"/>
      <c r="V55" s="33"/>
      <c r="W55" s="33"/>
      <c r="X55" s="33"/>
      <c r="Y55" s="33"/>
      <c r="Z55" s="33"/>
      <c r="AB55" s="243">
        <f>ROW()</f>
        <v>55</v>
      </c>
      <c r="AC55" s="116">
        <f t="shared" ca="1" si="22"/>
        <v>0</v>
      </c>
      <c r="AD55" s="116">
        <f t="shared" ca="1" si="23"/>
        <v>0</v>
      </c>
      <c r="AE55" s="117" t="str">
        <f t="shared" ca="1" si="27"/>
        <v>-</v>
      </c>
      <c r="AF55" s="116" t="str">
        <f t="shared" ca="1" si="28"/>
        <v>-</v>
      </c>
      <c r="AG55" s="117" t="str">
        <f t="shared" ca="1" si="29"/>
        <v>-</v>
      </c>
      <c r="AH55" s="116" t="str">
        <f t="shared" ca="1" si="30"/>
        <v>-</v>
      </c>
      <c r="AI55" s="116">
        <f t="shared" ca="1" si="14"/>
        <v>0</v>
      </c>
      <c r="AJ55" s="118">
        <f t="shared" ca="1" si="15"/>
        <v>0</v>
      </c>
      <c r="AK55" s="116">
        <f t="shared" ca="1" si="24"/>
        <v>0</v>
      </c>
      <c r="AL55" s="116">
        <f t="shared" ca="1" si="25"/>
        <v>0</v>
      </c>
    </row>
    <row r="56" spans="1:38" ht="27" customHeight="1" x14ac:dyDescent="0.2">
      <c r="A56" s="53">
        <f>'OSNOVNA PLAČA'!A50</f>
        <v>41</v>
      </c>
      <c r="B56" s="362" t="str">
        <f t="shared" ca="1" si="21"/>
        <v>A41</v>
      </c>
      <c r="C56" s="362"/>
      <c r="D56" s="54" t="str">
        <f>+IF(LEN('OSNOVNA PLAČA'!C50)&gt;0,'OSNOVNA PLAČA'!C50,"")</f>
        <v/>
      </c>
      <c r="E56" s="55" t="str">
        <f>+IF(LEN('OSNOVNA PLAČA'!D50)&gt;0,'OSNOVNA PLAČA'!D50,"")</f>
        <v/>
      </c>
      <c r="F56" s="161">
        <f ca="1">IF(LEN(B56)&gt;0,'OBRAČUNANA OSNOVNA PLAČA'!G50,"")</f>
        <v>0</v>
      </c>
      <c r="G56" s="57"/>
      <c r="H56" s="57"/>
      <c r="I56" s="57"/>
      <c r="J56" s="57"/>
      <c r="K56" s="57"/>
      <c r="L56" s="175">
        <f t="shared" si="5"/>
        <v>0</v>
      </c>
      <c r="M56" s="176">
        <f t="shared" ca="1" si="18"/>
        <v>0</v>
      </c>
      <c r="N56" s="176">
        <f t="shared" ca="1" si="19"/>
        <v>0</v>
      </c>
      <c r="O56" s="177">
        <f t="shared" ca="1" si="26"/>
        <v>0</v>
      </c>
      <c r="P56" s="178">
        <f t="shared" ca="1" si="20"/>
        <v>0</v>
      </c>
      <c r="Q56" s="179">
        <f t="shared" ca="1" si="7"/>
        <v>0</v>
      </c>
      <c r="R56" s="179">
        <f ca="1">IF(LEN(B56)&gt;0,'2'!R56-'2'!Q56,"")</f>
        <v>0</v>
      </c>
      <c r="S56" s="180"/>
      <c r="T56" s="33"/>
      <c r="U56" s="33"/>
      <c r="V56" s="33"/>
      <c r="W56" s="33"/>
      <c r="X56" s="33"/>
      <c r="Y56" s="33"/>
      <c r="Z56" s="33"/>
      <c r="AB56" s="243">
        <f>ROW()</f>
        <v>56</v>
      </c>
      <c r="AC56" s="116">
        <f t="shared" ca="1" si="22"/>
        <v>0</v>
      </c>
      <c r="AD56" s="116">
        <f t="shared" ca="1" si="23"/>
        <v>0</v>
      </c>
      <c r="AE56" s="117" t="str">
        <f t="shared" ca="1" si="27"/>
        <v>-</v>
      </c>
      <c r="AF56" s="116" t="str">
        <f t="shared" ca="1" si="28"/>
        <v>-</v>
      </c>
      <c r="AG56" s="117" t="str">
        <f t="shared" ca="1" si="29"/>
        <v>-</v>
      </c>
      <c r="AH56" s="116" t="str">
        <f t="shared" ca="1" si="30"/>
        <v>-</v>
      </c>
      <c r="AI56" s="116">
        <f t="shared" ca="1" si="14"/>
        <v>0</v>
      </c>
      <c r="AJ56" s="118">
        <f t="shared" ca="1" si="15"/>
        <v>0</v>
      </c>
      <c r="AK56" s="116">
        <f t="shared" ca="1" si="24"/>
        <v>0</v>
      </c>
      <c r="AL56" s="116">
        <f t="shared" ca="1" si="25"/>
        <v>0</v>
      </c>
    </row>
    <row r="57" spans="1:38" ht="27" customHeight="1" x14ac:dyDescent="0.2">
      <c r="A57" s="53">
        <f>'OSNOVNA PLAČA'!A51</f>
        <v>42</v>
      </c>
      <c r="B57" s="362" t="str">
        <f t="shared" ca="1" si="21"/>
        <v>A42</v>
      </c>
      <c r="C57" s="362"/>
      <c r="D57" s="54" t="str">
        <f>+IF(LEN('OSNOVNA PLAČA'!C51)&gt;0,'OSNOVNA PLAČA'!C51,"")</f>
        <v/>
      </c>
      <c r="E57" s="55" t="str">
        <f>+IF(LEN('OSNOVNA PLAČA'!D51)&gt;0,'OSNOVNA PLAČA'!D51,"")</f>
        <v/>
      </c>
      <c r="F57" s="161">
        <f ca="1">IF(LEN(B57)&gt;0,'OBRAČUNANA OSNOVNA PLAČA'!G51,"")</f>
        <v>0</v>
      </c>
      <c r="G57" s="57"/>
      <c r="H57" s="57"/>
      <c r="I57" s="57"/>
      <c r="J57" s="57"/>
      <c r="K57" s="57"/>
      <c r="L57" s="175">
        <f t="shared" si="5"/>
        <v>0</v>
      </c>
      <c r="M57" s="176">
        <f t="shared" ca="1" si="18"/>
        <v>0</v>
      </c>
      <c r="N57" s="176">
        <f t="shared" ca="1" si="19"/>
        <v>0</v>
      </c>
      <c r="O57" s="177">
        <f t="shared" ca="1" si="26"/>
        <v>0</v>
      </c>
      <c r="P57" s="178">
        <f t="shared" ca="1" si="20"/>
        <v>0</v>
      </c>
      <c r="Q57" s="179">
        <f t="shared" ca="1" si="7"/>
        <v>0</v>
      </c>
      <c r="R57" s="179">
        <f ca="1">IF(LEN(B57)&gt;0,'2'!R57-'2'!Q57,"")</f>
        <v>0</v>
      </c>
      <c r="S57" s="180"/>
      <c r="T57" s="33"/>
      <c r="U57" s="33"/>
      <c r="V57" s="33"/>
      <c r="W57" s="33"/>
      <c r="X57" s="33"/>
      <c r="Y57" s="33"/>
      <c r="Z57" s="33"/>
      <c r="AB57" s="243">
        <f>ROW()</f>
        <v>57</v>
      </c>
      <c r="AC57" s="116">
        <f t="shared" ca="1" si="22"/>
        <v>0</v>
      </c>
      <c r="AD57" s="116">
        <f t="shared" ca="1" si="23"/>
        <v>0</v>
      </c>
      <c r="AE57" s="117" t="str">
        <f t="shared" ca="1" si="27"/>
        <v>-</v>
      </c>
      <c r="AF57" s="116" t="str">
        <f t="shared" ca="1" si="28"/>
        <v>-</v>
      </c>
      <c r="AG57" s="117" t="str">
        <f t="shared" ca="1" si="29"/>
        <v>-</v>
      </c>
      <c r="AH57" s="116" t="str">
        <f t="shared" ca="1" si="30"/>
        <v>-</v>
      </c>
      <c r="AI57" s="116">
        <f t="shared" ca="1" si="14"/>
        <v>0</v>
      </c>
      <c r="AJ57" s="118">
        <f t="shared" ca="1" si="15"/>
        <v>0</v>
      </c>
      <c r="AK57" s="116">
        <f t="shared" ca="1" si="24"/>
        <v>0</v>
      </c>
      <c r="AL57" s="116">
        <f t="shared" ca="1" si="25"/>
        <v>0</v>
      </c>
    </row>
    <row r="58" spans="1:38" ht="27" customHeight="1" x14ac:dyDescent="0.2">
      <c r="A58" s="53">
        <f>'OSNOVNA PLAČA'!A52</f>
        <v>43</v>
      </c>
      <c r="B58" s="362" t="str">
        <f t="shared" ca="1" si="21"/>
        <v>A43</v>
      </c>
      <c r="C58" s="362"/>
      <c r="D58" s="54" t="str">
        <f>+IF(LEN('OSNOVNA PLAČA'!C52)&gt;0,'OSNOVNA PLAČA'!C52,"")</f>
        <v/>
      </c>
      <c r="E58" s="55" t="str">
        <f>+IF(LEN('OSNOVNA PLAČA'!D52)&gt;0,'OSNOVNA PLAČA'!D52,"")</f>
        <v/>
      </c>
      <c r="F58" s="161">
        <f ca="1">IF(LEN(B58)&gt;0,'OBRAČUNANA OSNOVNA PLAČA'!G52,"")</f>
        <v>0</v>
      </c>
      <c r="G58" s="57"/>
      <c r="H58" s="57"/>
      <c r="I58" s="57"/>
      <c r="J58" s="57"/>
      <c r="K58" s="57"/>
      <c r="L58" s="175">
        <f t="shared" si="5"/>
        <v>0</v>
      </c>
      <c r="M58" s="176">
        <f t="shared" ca="1" si="18"/>
        <v>0</v>
      </c>
      <c r="N58" s="176">
        <f t="shared" ca="1" si="19"/>
        <v>0</v>
      </c>
      <c r="O58" s="177">
        <f t="shared" ca="1" si="26"/>
        <v>0</v>
      </c>
      <c r="P58" s="178">
        <f t="shared" ca="1" si="20"/>
        <v>0</v>
      </c>
      <c r="Q58" s="179">
        <f t="shared" ca="1" si="7"/>
        <v>0</v>
      </c>
      <c r="R58" s="179">
        <f ca="1">IF(LEN(B58)&gt;0,'2'!R58-'2'!Q58,"")</f>
        <v>0</v>
      </c>
      <c r="S58" s="180"/>
      <c r="T58" s="33"/>
      <c r="U58" s="33"/>
      <c r="V58" s="33"/>
      <c r="W58" s="33"/>
      <c r="X58" s="33"/>
      <c r="Y58" s="33"/>
      <c r="Z58" s="33"/>
      <c r="AB58" s="243">
        <f>ROW()</f>
        <v>58</v>
      </c>
      <c r="AC58" s="116">
        <f t="shared" ca="1" si="22"/>
        <v>0</v>
      </c>
      <c r="AD58" s="116">
        <f t="shared" ca="1" si="23"/>
        <v>0</v>
      </c>
      <c r="AE58" s="117" t="str">
        <f t="shared" ca="1" si="27"/>
        <v>-</v>
      </c>
      <c r="AF58" s="116" t="str">
        <f t="shared" ca="1" si="28"/>
        <v>-</v>
      </c>
      <c r="AG58" s="117" t="str">
        <f t="shared" ca="1" si="29"/>
        <v>-</v>
      </c>
      <c r="AH58" s="116" t="str">
        <f t="shared" ca="1" si="30"/>
        <v>-</v>
      </c>
      <c r="AI58" s="116">
        <f t="shared" ca="1" si="14"/>
        <v>0</v>
      </c>
      <c r="AJ58" s="118">
        <f t="shared" ca="1" si="15"/>
        <v>0</v>
      </c>
      <c r="AK58" s="116">
        <f t="shared" ca="1" si="24"/>
        <v>0</v>
      </c>
      <c r="AL58" s="116">
        <f t="shared" ca="1" si="25"/>
        <v>0</v>
      </c>
    </row>
    <row r="59" spans="1:38" ht="27" customHeight="1" x14ac:dyDescent="0.2">
      <c r="A59" s="53">
        <f>'OSNOVNA PLAČA'!A53</f>
        <v>44</v>
      </c>
      <c r="B59" s="362" t="str">
        <f t="shared" ca="1" si="21"/>
        <v>A44</v>
      </c>
      <c r="C59" s="362"/>
      <c r="D59" s="54" t="str">
        <f>+IF(LEN('OSNOVNA PLAČA'!C53)&gt;0,'OSNOVNA PLAČA'!C53,"")</f>
        <v/>
      </c>
      <c r="E59" s="55" t="str">
        <f>+IF(LEN('OSNOVNA PLAČA'!D53)&gt;0,'OSNOVNA PLAČA'!D53,"")</f>
        <v/>
      </c>
      <c r="F59" s="161">
        <f ca="1">IF(LEN(B59)&gt;0,'OBRAČUNANA OSNOVNA PLAČA'!G53,"")</f>
        <v>0</v>
      </c>
      <c r="G59" s="57"/>
      <c r="H59" s="57"/>
      <c r="I59" s="57"/>
      <c r="J59" s="57"/>
      <c r="K59" s="57"/>
      <c r="L59" s="175">
        <f t="shared" si="5"/>
        <v>0</v>
      </c>
      <c r="M59" s="176">
        <f t="shared" ca="1" si="18"/>
        <v>0</v>
      </c>
      <c r="N59" s="176">
        <f t="shared" ca="1" si="19"/>
        <v>0</v>
      </c>
      <c r="O59" s="177">
        <f t="shared" ca="1" si="26"/>
        <v>0</v>
      </c>
      <c r="P59" s="178">
        <f t="shared" ca="1" si="20"/>
        <v>0</v>
      </c>
      <c r="Q59" s="179">
        <f t="shared" ca="1" si="7"/>
        <v>0</v>
      </c>
      <c r="R59" s="179">
        <f ca="1">IF(LEN(B59)&gt;0,'2'!R59-'2'!Q59,"")</f>
        <v>0</v>
      </c>
      <c r="S59" s="180"/>
      <c r="T59" s="33"/>
      <c r="U59" s="33"/>
      <c r="V59" s="33"/>
      <c r="W59" s="33"/>
      <c r="X59" s="33"/>
      <c r="Y59" s="33"/>
      <c r="Z59" s="33"/>
      <c r="AB59" s="243">
        <f>ROW()</f>
        <v>59</v>
      </c>
      <c r="AC59" s="116">
        <f t="shared" ca="1" si="22"/>
        <v>0</v>
      </c>
      <c r="AD59" s="116">
        <f t="shared" ca="1" si="23"/>
        <v>0</v>
      </c>
      <c r="AE59" s="117" t="str">
        <f t="shared" ca="1" si="27"/>
        <v>-</v>
      </c>
      <c r="AF59" s="116" t="str">
        <f t="shared" ca="1" si="28"/>
        <v>-</v>
      </c>
      <c r="AG59" s="117" t="str">
        <f t="shared" ca="1" si="29"/>
        <v>-</v>
      </c>
      <c r="AH59" s="116" t="str">
        <f t="shared" ca="1" si="30"/>
        <v>-</v>
      </c>
      <c r="AI59" s="116">
        <f t="shared" ca="1" si="14"/>
        <v>0</v>
      </c>
      <c r="AJ59" s="118">
        <f t="shared" ca="1" si="15"/>
        <v>0</v>
      </c>
      <c r="AK59" s="116">
        <f t="shared" ca="1" si="24"/>
        <v>0</v>
      </c>
      <c r="AL59" s="116">
        <f t="shared" ca="1" si="25"/>
        <v>0</v>
      </c>
    </row>
    <row r="60" spans="1:38" ht="27" customHeight="1" x14ac:dyDescent="0.2">
      <c r="A60" s="53">
        <f>'OSNOVNA PLAČA'!A54</f>
        <v>45</v>
      </c>
      <c r="B60" s="362" t="str">
        <f t="shared" ca="1" si="21"/>
        <v>A45</v>
      </c>
      <c r="C60" s="362"/>
      <c r="D60" s="54" t="str">
        <f>+IF(LEN('OSNOVNA PLAČA'!C54)&gt;0,'OSNOVNA PLAČA'!C54,"")</f>
        <v/>
      </c>
      <c r="E60" s="55" t="str">
        <f>+IF(LEN('OSNOVNA PLAČA'!D54)&gt;0,'OSNOVNA PLAČA'!D54,"")</f>
        <v/>
      </c>
      <c r="F60" s="161">
        <f ca="1">IF(LEN(B60)&gt;0,'OBRAČUNANA OSNOVNA PLAČA'!G54,"")</f>
        <v>0</v>
      </c>
      <c r="G60" s="57"/>
      <c r="H60" s="57"/>
      <c r="I60" s="57"/>
      <c r="J60" s="57"/>
      <c r="K60" s="57"/>
      <c r="L60" s="175">
        <f t="shared" si="5"/>
        <v>0</v>
      </c>
      <c r="M60" s="176">
        <f t="shared" ca="1" si="18"/>
        <v>0</v>
      </c>
      <c r="N60" s="176">
        <f t="shared" ca="1" si="19"/>
        <v>0</v>
      </c>
      <c r="O60" s="177">
        <f t="shared" ca="1" si="26"/>
        <v>0</v>
      </c>
      <c r="P60" s="178">
        <f t="shared" ca="1" si="20"/>
        <v>0</v>
      </c>
      <c r="Q60" s="179">
        <f t="shared" ca="1" si="7"/>
        <v>0</v>
      </c>
      <c r="R60" s="179">
        <f ca="1">IF(LEN(B60)&gt;0,'2'!R60-'2'!Q60,"")</f>
        <v>0</v>
      </c>
      <c r="S60" s="180"/>
      <c r="T60" s="33"/>
      <c r="U60" s="33"/>
      <c r="V60" s="33"/>
      <c r="W60" s="33"/>
      <c r="X60" s="33"/>
      <c r="Y60" s="33"/>
      <c r="Z60" s="33"/>
      <c r="AB60" s="243">
        <f>ROW()</f>
        <v>60</v>
      </c>
      <c r="AC60" s="116">
        <f t="shared" ca="1" si="22"/>
        <v>0</v>
      </c>
      <c r="AD60" s="116">
        <f t="shared" ca="1" si="23"/>
        <v>0</v>
      </c>
      <c r="AE60" s="117" t="str">
        <f t="shared" ca="1" si="27"/>
        <v>-</v>
      </c>
      <c r="AF60" s="116" t="str">
        <f t="shared" ca="1" si="28"/>
        <v>-</v>
      </c>
      <c r="AG60" s="117" t="str">
        <f t="shared" ca="1" si="29"/>
        <v>-</v>
      </c>
      <c r="AH60" s="116" t="str">
        <f t="shared" ca="1" si="30"/>
        <v>-</v>
      </c>
      <c r="AI60" s="116">
        <f t="shared" ca="1" si="14"/>
        <v>0</v>
      </c>
      <c r="AJ60" s="118">
        <f t="shared" ca="1" si="15"/>
        <v>0</v>
      </c>
      <c r="AK60" s="116">
        <f t="shared" ca="1" si="24"/>
        <v>0</v>
      </c>
      <c r="AL60" s="116">
        <f t="shared" ca="1" si="25"/>
        <v>0</v>
      </c>
    </row>
    <row r="61" spans="1:38" ht="27" customHeight="1" x14ac:dyDescent="0.2">
      <c r="A61" s="53">
        <f>'OSNOVNA PLAČA'!A55</f>
        <v>46</v>
      </c>
      <c r="B61" s="362" t="str">
        <f t="shared" ca="1" si="21"/>
        <v>A46</v>
      </c>
      <c r="C61" s="362"/>
      <c r="D61" s="54" t="str">
        <f>+IF(LEN('OSNOVNA PLAČA'!C55)&gt;0,'OSNOVNA PLAČA'!C55,"")</f>
        <v/>
      </c>
      <c r="E61" s="55" t="str">
        <f>+IF(LEN('OSNOVNA PLAČA'!D55)&gt;0,'OSNOVNA PLAČA'!D55,"")</f>
        <v/>
      </c>
      <c r="F61" s="161">
        <f ca="1">IF(LEN(B61)&gt;0,'OBRAČUNANA OSNOVNA PLAČA'!G55,"")</f>
        <v>0</v>
      </c>
      <c r="G61" s="57"/>
      <c r="H61" s="57"/>
      <c r="I61" s="57"/>
      <c r="J61" s="57"/>
      <c r="K61" s="57"/>
      <c r="L61" s="175">
        <f t="shared" si="5"/>
        <v>0</v>
      </c>
      <c r="M61" s="176">
        <f t="shared" ca="1" si="18"/>
        <v>0</v>
      </c>
      <c r="N61" s="176">
        <f t="shared" ca="1" si="19"/>
        <v>0</v>
      </c>
      <c r="O61" s="177">
        <f t="shared" ca="1" si="26"/>
        <v>0</v>
      </c>
      <c r="P61" s="178">
        <f t="shared" ca="1" si="20"/>
        <v>0</v>
      </c>
      <c r="Q61" s="179">
        <f t="shared" ca="1" si="7"/>
        <v>0</v>
      </c>
      <c r="R61" s="179">
        <f ca="1">IF(LEN(B61)&gt;0,'2'!R61-'2'!Q61,"")</f>
        <v>0</v>
      </c>
      <c r="S61" s="180"/>
      <c r="T61" s="33"/>
      <c r="U61" s="33"/>
      <c r="V61" s="33"/>
      <c r="W61" s="33"/>
      <c r="X61" s="33"/>
      <c r="Y61" s="33"/>
      <c r="Z61" s="33"/>
      <c r="AB61" s="243">
        <f>ROW()</f>
        <v>61</v>
      </c>
      <c r="AC61" s="116">
        <f t="shared" ca="1" si="22"/>
        <v>0</v>
      </c>
      <c r="AD61" s="116">
        <f t="shared" ca="1" si="23"/>
        <v>0</v>
      </c>
      <c r="AE61" s="117" t="str">
        <f t="shared" ca="1" si="27"/>
        <v>-</v>
      </c>
      <c r="AF61" s="116" t="str">
        <f t="shared" ca="1" si="28"/>
        <v>-</v>
      </c>
      <c r="AG61" s="117" t="str">
        <f t="shared" ca="1" si="29"/>
        <v>-</v>
      </c>
      <c r="AH61" s="116" t="str">
        <f t="shared" ca="1" si="30"/>
        <v>-</v>
      </c>
      <c r="AI61" s="116">
        <f t="shared" ca="1" si="14"/>
        <v>0</v>
      </c>
      <c r="AJ61" s="118">
        <f t="shared" ca="1" si="15"/>
        <v>0</v>
      </c>
      <c r="AK61" s="116">
        <f t="shared" ca="1" si="24"/>
        <v>0</v>
      </c>
      <c r="AL61" s="116">
        <f t="shared" ca="1" si="25"/>
        <v>0</v>
      </c>
    </row>
    <row r="62" spans="1:38" ht="27" customHeight="1" x14ac:dyDescent="0.2">
      <c r="A62" s="53">
        <f>'OSNOVNA PLAČA'!A56</f>
        <v>47</v>
      </c>
      <c r="B62" s="362" t="str">
        <f t="shared" ca="1" si="21"/>
        <v>A47</v>
      </c>
      <c r="C62" s="362"/>
      <c r="D62" s="54" t="str">
        <f>+IF(LEN('OSNOVNA PLAČA'!C56)&gt;0,'OSNOVNA PLAČA'!C56,"")</f>
        <v/>
      </c>
      <c r="E62" s="55" t="str">
        <f>+IF(LEN('OSNOVNA PLAČA'!D56)&gt;0,'OSNOVNA PLAČA'!D56,"")</f>
        <v/>
      </c>
      <c r="F62" s="161">
        <f ca="1">IF(LEN(B62)&gt;0,'OBRAČUNANA OSNOVNA PLAČA'!G56,"")</f>
        <v>0</v>
      </c>
      <c r="G62" s="57"/>
      <c r="H62" s="57"/>
      <c r="I62" s="57"/>
      <c r="J62" s="57"/>
      <c r="K62" s="57"/>
      <c r="L62" s="175">
        <f t="shared" si="5"/>
        <v>0</v>
      </c>
      <c r="M62" s="176">
        <f t="shared" ca="1" si="18"/>
        <v>0</v>
      </c>
      <c r="N62" s="176">
        <f t="shared" ca="1" si="19"/>
        <v>0</v>
      </c>
      <c r="O62" s="177">
        <f t="shared" ca="1" si="26"/>
        <v>0</v>
      </c>
      <c r="P62" s="178">
        <f t="shared" ca="1" si="20"/>
        <v>0</v>
      </c>
      <c r="Q62" s="179">
        <f t="shared" ca="1" si="7"/>
        <v>0</v>
      </c>
      <c r="R62" s="179">
        <f ca="1">IF(LEN(B62)&gt;0,'2'!R62-'2'!Q62,"")</f>
        <v>0</v>
      </c>
      <c r="S62" s="180"/>
      <c r="T62" s="33"/>
      <c r="U62" s="33"/>
      <c r="V62" s="33"/>
      <c r="W62" s="33"/>
      <c r="X62" s="33"/>
      <c r="Y62" s="33"/>
      <c r="Z62" s="33"/>
      <c r="AB62" s="243">
        <f>ROW()</f>
        <v>62</v>
      </c>
      <c r="AC62" s="116">
        <f t="shared" ca="1" si="22"/>
        <v>0</v>
      </c>
      <c r="AD62" s="116">
        <f t="shared" ca="1" si="23"/>
        <v>0</v>
      </c>
      <c r="AE62" s="117" t="str">
        <f t="shared" ca="1" si="27"/>
        <v>-</v>
      </c>
      <c r="AF62" s="116" t="str">
        <f t="shared" ca="1" si="28"/>
        <v>-</v>
      </c>
      <c r="AG62" s="117" t="str">
        <f t="shared" ca="1" si="29"/>
        <v>-</v>
      </c>
      <c r="AH62" s="116" t="str">
        <f t="shared" ca="1" si="30"/>
        <v>-</v>
      </c>
      <c r="AI62" s="116">
        <f t="shared" ca="1" si="14"/>
        <v>0</v>
      </c>
      <c r="AJ62" s="118">
        <f t="shared" ca="1" si="15"/>
        <v>0</v>
      </c>
      <c r="AK62" s="116">
        <f t="shared" ca="1" si="24"/>
        <v>0</v>
      </c>
      <c r="AL62" s="116">
        <f t="shared" ca="1" si="25"/>
        <v>0</v>
      </c>
    </row>
    <row r="63" spans="1:38" ht="27" customHeight="1" x14ac:dyDescent="0.2">
      <c r="A63" s="53">
        <f>'OSNOVNA PLAČA'!A57</f>
        <v>48</v>
      </c>
      <c r="B63" s="362" t="str">
        <f t="shared" ca="1" si="21"/>
        <v>A48</v>
      </c>
      <c r="C63" s="362"/>
      <c r="D63" s="54" t="str">
        <f>+IF(LEN('OSNOVNA PLAČA'!C57)&gt;0,'OSNOVNA PLAČA'!C57,"")</f>
        <v/>
      </c>
      <c r="E63" s="55" t="str">
        <f>+IF(LEN('OSNOVNA PLAČA'!D57)&gt;0,'OSNOVNA PLAČA'!D57,"")</f>
        <v/>
      </c>
      <c r="F63" s="161">
        <f ca="1">IF(LEN(B63)&gt;0,'OBRAČUNANA OSNOVNA PLAČA'!G57,"")</f>
        <v>0</v>
      </c>
      <c r="G63" s="57"/>
      <c r="H63" s="57"/>
      <c r="I63" s="57"/>
      <c r="J63" s="57"/>
      <c r="K63" s="57"/>
      <c r="L63" s="175">
        <f t="shared" si="5"/>
        <v>0</v>
      </c>
      <c r="M63" s="176">
        <f t="shared" ca="1" si="18"/>
        <v>0</v>
      </c>
      <c r="N63" s="176">
        <f t="shared" ca="1" si="19"/>
        <v>0</v>
      </c>
      <c r="O63" s="177">
        <f t="shared" ca="1" si="26"/>
        <v>0</v>
      </c>
      <c r="P63" s="178">
        <f t="shared" ca="1" si="20"/>
        <v>0</v>
      </c>
      <c r="Q63" s="179">
        <f t="shared" ca="1" si="7"/>
        <v>0</v>
      </c>
      <c r="R63" s="179">
        <f ca="1">IF(LEN(B63)&gt;0,'2'!R63-'2'!Q63,"")</f>
        <v>0</v>
      </c>
      <c r="S63" s="180"/>
      <c r="T63" s="33"/>
      <c r="U63" s="33"/>
      <c r="V63" s="33"/>
      <c r="W63" s="33"/>
      <c r="X63" s="33"/>
      <c r="Y63" s="33"/>
      <c r="Z63" s="33"/>
      <c r="AB63" s="243">
        <f>ROW()</f>
        <v>63</v>
      </c>
      <c r="AC63" s="116">
        <f t="shared" ca="1" si="22"/>
        <v>0</v>
      </c>
      <c r="AD63" s="116">
        <f t="shared" ca="1" si="23"/>
        <v>0</v>
      </c>
      <c r="AE63" s="117" t="str">
        <f t="shared" ca="1" si="27"/>
        <v>-</v>
      </c>
      <c r="AF63" s="116" t="str">
        <f t="shared" ca="1" si="28"/>
        <v>-</v>
      </c>
      <c r="AG63" s="117" t="str">
        <f t="shared" ca="1" si="29"/>
        <v>-</v>
      </c>
      <c r="AH63" s="116" t="str">
        <f t="shared" ca="1" si="30"/>
        <v>-</v>
      </c>
      <c r="AI63" s="116">
        <f t="shared" ca="1" si="14"/>
        <v>0</v>
      </c>
      <c r="AJ63" s="118">
        <f t="shared" ca="1" si="15"/>
        <v>0</v>
      </c>
      <c r="AK63" s="116">
        <f t="shared" ca="1" si="24"/>
        <v>0</v>
      </c>
      <c r="AL63" s="116">
        <f t="shared" ca="1" si="25"/>
        <v>0</v>
      </c>
    </row>
    <row r="64" spans="1:38" ht="27" customHeight="1" x14ac:dyDescent="0.2">
      <c r="A64" s="53">
        <f>'OSNOVNA PLAČA'!A58</f>
        <v>49</v>
      </c>
      <c r="B64" s="362" t="str">
        <f t="shared" ca="1" si="21"/>
        <v>A49</v>
      </c>
      <c r="C64" s="362"/>
      <c r="D64" s="54" t="str">
        <f>+IF(LEN('OSNOVNA PLAČA'!C58)&gt;0,'OSNOVNA PLAČA'!C58,"")</f>
        <v/>
      </c>
      <c r="E64" s="55" t="str">
        <f>+IF(LEN('OSNOVNA PLAČA'!D58)&gt;0,'OSNOVNA PLAČA'!D58,"")</f>
        <v/>
      </c>
      <c r="F64" s="161">
        <f ca="1">IF(LEN(B64)&gt;0,'OBRAČUNANA OSNOVNA PLAČA'!G58,"")</f>
        <v>0</v>
      </c>
      <c r="G64" s="57"/>
      <c r="H64" s="57"/>
      <c r="I64" s="57"/>
      <c r="J64" s="57"/>
      <c r="K64" s="57"/>
      <c r="L64" s="175">
        <f t="shared" si="5"/>
        <v>0</v>
      </c>
      <c r="M64" s="176">
        <f t="shared" ca="1" si="18"/>
        <v>0</v>
      </c>
      <c r="N64" s="176">
        <f t="shared" ca="1" si="19"/>
        <v>0</v>
      </c>
      <c r="O64" s="177">
        <f t="shared" ca="1" si="26"/>
        <v>0</v>
      </c>
      <c r="P64" s="178">
        <f t="shared" ca="1" si="20"/>
        <v>0</v>
      </c>
      <c r="Q64" s="179">
        <f t="shared" ca="1" si="7"/>
        <v>0</v>
      </c>
      <c r="R64" s="179">
        <f ca="1">IF(LEN(B64)&gt;0,'2'!R64-'2'!Q64,"")</f>
        <v>0</v>
      </c>
      <c r="S64" s="180"/>
      <c r="T64" s="33"/>
      <c r="U64" s="33"/>
      <c r="V64" s="33"/>
      <c r="W64" s="33"/>
      <c r="X64" s="33"/>
      <c r="Y64" s="33"/>
      <c r="Z64" s="33"/>
      <c r="AB64" s="243">
        <f>ROW()</f>
        <v>64</v>
      </c>
      <c r="AC64" s="116">
        <f t="shared" ca="1" si="22"/>
        <v>0</v>
      </c>
      <c r="AD64" s="116">
        <f t="shared" ca="1" si="23"/>
        <v>0</v>
      </c>
      <c r="AE64" s="117" t="str">
        <f t="shared" ca="1" si="27"/>
        <v>-</v>
      </c>
      <c r="AF64" s="116" t="str">
        <f t="shared" ca="1" si="28"/>
        <v>-</v>
      </c>
      <c r="AG64" s="117" t="str">
        <f t="shared" ca="1" si="29"/>
        <v>-</v>
      </c>
      <c r="AH64" s="116" t="str">
        <f t="shared" ca="1" si="30"/>
        <v>-</v>
      </c>
      <c r="AI64" s="116">
        <f t="shared" ca="1" si="14"/>
        <v>0</v>
      </c>
      <c r="AJ64" s="118">
        <f t="shared" ca="1" si="15"/>
        <v>0</v>
      </c>
      <c r="AK64" s="116">
        <f t="shared" ca="1" si="24"/>
        <v>0</v>
      </c>
      <c r="AL64" s="116">
        <f t="shared" ca="1" si="25"/>
        <v>0</v>
      </c>
    </row>
    <row r="65" spans="1:44" ht="27" customHeight="1" x14ac:dyDescent="0.2">
      <c r="A65" s="53">
        <f>'OSNOVNA PLAČA'!A59</f>
        <v>50</v>
      </c>
      <c r="B65" s="362" t="str">
        <f t="shared" ca="1" si="21"/>
        <v>A50</v>
      </c>
      <c r="C65" s="362"/>
      <c r="D65" s="54" t="str">
        <f>+IF(LEN('OSNOVNA PLAČA'!C59)&gt;0,'OSNOVNA PLAČA'!C59,"")</f>
        <v/>
      </c>
      <c r="E65" s="55" t="str">
        <f>+IF(LEN('OSNOVNA PLAČA'!D59)&gt;0,'OSNOVNA PLAČA'!D59,"")</f>
        <v/>
      </c>
      <c r="F65" s="161">
        <f ca="1">IF(LEN(B65)&gt;0,'OBRAČUNANA OSNOVNA PLAČA'!G59,"")</f>
        <v>0</v>
      </c>
      <c r="G65" s="57"/>
      <c r="H65" s="57"/>
      <c r="I65" s="57"/>
      <c r="J65" s="57"/>
      <c r="K65" s="57"/>
      <c r="L65" s="175">
        <f t="shared" si="5"/>
        <v>0</v>
      </c>
      <c r="M65" s="176">
        <f t="shared" ca="1" si="18"/>
        <v>0</v>
      </c>
      <c r="N65" s="176">
        <f t="shared" ca="1" si="19"/>
        <v>0</v>
      </c>
      <c r="O65" s="177">
        <f t="shared" ca="1" si="26"/>
        <v>0</v>
      </c>
      <c r="P65" s="178">
        <f t="shared" ca="1" si="20"/>
        <v>0</v>
      </c>
      <c r="Q65" s="179">
        <f t="shared" ca="1" si="7"/>
        <v>0</v>
      </c>
      <c r="R65" s="179">
        <f ca="1">IF(LEN(B65)&gt;0,'2'!R65-'2'!Q65,"")</f>
        <v>0</v>
      </c>
      <c r="S65" s="180"/>
      <c r="T65" s="33"/>
      <c r="U65" s="33"/>
      <c r="V65" s="33"/>
      <c r="W65" s="33"/>
      <c r="X65" s="33"/>
      <c r="Y65" s="33"/>
      <c r="Z65" s="33"/>
      <c r="AB65" s="243">
        <f>ROW()</f>
        <v>65</v>
      </c>
      <c r="AC65" s="116">
        <f t="shared" ca="1" si="22"/>
        <v>0</v>
      </c>
      <c r="AD65" s="116">
        <f t="shared" ca="1" si="23"/>
        <v>0</v>
      </c>
      <c r="AE65" s="117" t="str">
        <f t="shared" ca="1" si="27"/>
        <v>-</v>
      </c>
      <c r="AF65" s="116" t="str">
        <f t="shared" ca="1" si="28"/>
        <v>-</v>
      </c>
      <c r="AG65" s="117" t="str">
        <f t="shared" ca="1" si="29"/>
        <v>-</v>
      </c>
      <c r="AH65" s="116" t="str">
        <f t="shared" ca="1" si="30"/>
        <v>-</v>
      </c>
      <c r="AI65" s="116">
        <f t="shared" ca="1" si="14"/>
        <v>0</v>
      </c>
      <c r="AJ65" s="118">
        <f t="shared" ca="1" si="15"/>
        <v>0</v>
      </c>
      <c r="AK65" s="116">
        <f t="shared" ca="1" si="24"/>
        <v>0</v>
      </c>
      <c r="AL65" s="116">
        <f t="shared" ca="1" si="25"/>
        <v>0</v>
      </c>
    </row>
    <row r="66" spans="1:44" ht="26.25" customHeight="1" thickBot="1" x14ac:dyDescent="0.25">
      <c r="A66" s="33"/>
      <c r="B66" s="162" t="s">
        <v>37</v>
      </c>
      <c r="C66" s="365" t="s">
        <v>46</v>
      </c>
      <c r="D66" s="366"/>
      <c r="E66" s="367"/>
      <c r="F66" s="163">
        <f>'OSNOVNA PLAČA'!H60</f>
        <v>4700</v>
      </c>
      <c r="G66" s="119"/>
      <c r="H66" s="119"/>
      <c r="L66" s="33"/>
      <c r="M66" s="42"/>
      <c r="N66" s="42"/>
      <c r="O66" s="181" t="s">
        <v>211</v>
      </c>
      <c r="P66" s="182">
        <f ca="1">SUM(N16:N65)</f>
        <v>1800</v>
      </c>
      <c r="Q66" s="183" t="s">
        <v>86</v>
      </c>
      <c r="R66" s="184">
        <f ca="1">SUM(Q16:Q65)</f>
        <v>94</v>
      </c>
      <c r="S66" s="185"/>
      <c r="T66" s="33"/>
      <c r="U66" s="33"/>
      <c r="V66" s="33"/>
      <c r="W66" s="33"/>
      <c r="X66" s="33"/>
      <c r="Y66" s="33"/>
      <c r="Z66" s="33"/>
      <c r="AB66" s="120">
        <f>ROW()</f>
        <v>66</v>
      </c>
      <c r="AC66" s="121">
        <f ca="1">SUM(AC16:AC65)</f>
        <v>90</v>
      </c>
      <c r="AD66" s="121">
        <f ca="1">SUM(AD16:AD65)</f>
        <v>90</v>
      </c>
      <c r="AE66" s="122" t="str">
        <f>+O66</f>
        <v>Izračunana masa (KF)</v>
      </c>
      <c r="AF66" s="122">
        <f ca="1">SUM(AF16:AF65)</f>
        <v>0</v>
      </c>
      <c r="AG66" s="123"/>
      <c r="AH66" s="240" t="str">
        <f>+Q66</f>
        <v>Izplačana masa</v>
      </c>
      <c r="AI66" s="121">
        <f ca="1">SUM(AI16:AI65)</f>
        <v>0</v>
      </c>
      <c r="AL66" s="116">
        <f ca="1">SUM(AL16:AL65)</f>
        <v>4700</v>
      </c>
      <c r="AM66" s="378" t="str">
        <f>+C66</f>
        <v>SREDSTVA ZA
OSNOVNE PLAČE</v>
      </c>
      <c r="AN66" s="379"/>
      <c r="AO66" s="379"/>
      <c r="AP66" s="379"/>
      <c r="AQ66" s="379"/>
      <c r="AR66" s="380"/>
    </row>
    <row r="67" spans="1:44" ht="26.25" customHeight="1" thickBot="1" x14ac:dyDescent="0.25">
      <c r="A67" s="33"/>
      <c r="B67" s="164" t="s">
        <v>47</v>
      </c>
      <c r="C67" s="363" t="s">
        <v>48</v>
      </c>
      <c r="D67" s="364"/>
      <c r="E67" s="165">
        <v>0.02</v>
      </c>
      <c r="F67" s="166">
        <f ca="1">0.02*F66+'2'!R67</f>
        <v>94</v>
      </c>
      <c r="G67" s="86"/>
      <c r="H67" s="86"/>
      <c r="I67" s="86"/>
      <c r="J67" s="86"/>
      <c r="K67" s="124"/>
      <c r="L67" s="33"/>
      <c r="M67" s="42"/>
      <c r="N67" s="42"/>
      <c r="O67" s="186" t="s">
        <v>83</v>
      </c>
      <c r="P67" s="187">
        <f ca="1">IF(SUM(N16:N65)=0,0,F67/SUM(N16:N65))</f>
        <v>5.2222222222222225E-2</v>
      </c>
      <c r="Q67" s="188" t="s">
        <v>87</v>
      </c>
      <c r="R67" s="189">
        <f ca="1">F67-R66</f>
        <v>0</v>
      </c>
      <c r="S67" s="71"/>
      <c r="T67" s="33"/>
      <c r="U67" s="33"/>
      <c r="V67" s="33"/>
      <c r="W67" s="33"/>
      <c r="X67" s="33"/>
      <c r="Y67" s="33"/>
      <c r="Z67" s="33"/>
      <c r="AB67" s="120">
        <f>ROW()</f>
        <v>67</v>
      </c>
      <c r="AC67" s="125" t="str">
        <f>+Q67</f>
        <v>Ostanek</v>
      </c>
      <c r="AD67" s="126" t="str">
        <f ca="1">IF($AO$3=1,0,INDIRECT( "'" &amp; $AO$2 &amp; "'!Q" &amp; TEXT($AB67,0)))</f>
        <v>Ostanek</v>
      </c>
      <c r="AE67" s="122" t="str">
        <f>+O67</f>
        <v>Kor. faktor (KF)</v>
      </c>
      <c r="AF67" s="127">
        <f ca="1">IF(AF66=0,0,(AD67+AL67)/AF66)</f>
        <v>0</v>
      </c>
      <c r="AG67" s="123"/>
      <c r="AH67" s="128" t="str">
        <f>+AC67</f>
        <v>Ostanek</v>
      </c>
      <c r="AI67" s="126" t="e">
        <f ca="1">+F67-AI66+AD67</f>
        <v>#VALUE!</v>
      </c>
      <c r="AL67" s="116">
        <f ca="1">+AM67*AL66</f>
        <v>94</v>
      </c>
      <c r="AM67" s="129">
        <f>+E67</f>
        <v>0.02</v>
      </c>
      <c r="AN67" s="378" t="str">
        <f>+C67</f>
        <v>SKUPEN OBSEG SREDSTEV
DELOVNE USPEŠNOSTI</v>
      </c>
      <c r="AO67" s="379"/>
      <c r="AP67" s="379"/>
      <c r="AQ67" s="379"/>
      <c r="AR67" s="380"/>
    </row>
    <row r="68" spans="1:44" x14ac:dyDescent="0.2">
      <c r="G68" s="86"/>
      <c r="H68" s="86"/>
      <c r="I68" s="86"/>
      <c r="J68" s="86"/>
      <c r="K68" s="86"/>
      <c r="L68" s="130"/>
      <c r="Q68" s="88"/>
      <c r="R68" s="88"/>
      <c r="T68" s="130"/>
    </row>
    <row r="69" spans="1:44" ht="13.5" thickBot="1" x14ac:dyDescent="0.25"/>
    <row r="70" spans="1:44" ht="12.75" customHeight="1" x14ac:dyDescent="0.2">
      <c r="B70" s="356" t="s">
        <v>30</v>
      </c>
      <c r="C70" s="357"/>
      <c r="D70" s="358"/>
      <c r="E70" s="131"/>
      <c r="F70" s="381" t="s">
        <v>29</v>
      </c>
      <c r="G70" s="382"/>
      <c r="H70" s="382"/>
      <c r="I70" s="382"/>
      <c r="J70" s="382"/>
      <c r="K70" s="383"/>
      <c r="L70" s="131"/>
      <c r="M70" s="132" t="s">
        <v>21</v>
      </c>
      <c r="N70" s="139"/>
      <c r="O70" s="134"/>
      <c r="P70" s="356" t="s">
        <v>88</v>
      </c>
      <c r="Q70" s="357"/>
      <c r="R70" s="358"/>
    </row>
    <row r="71" spans="1:44" x14ac:dyDescent="0.2">
      <c r="B71" s="359"/>
      <c r="C71" s="360"/>
      <c r="D71" s="361"/>
      <c r="E71" s="131"/>
      <c r="F71" s="135" t="s">
        <v>25</v>
      </c>
      <c r="G71" s="136"/>
      <c r="H71" s="136"/>
      <c r="I71" s="136"/>
      <c r="J71" s="136"/>
      <c r="K71" s="137"/>
      <c r="L71" s="131"/>
      <c r="M71" s="138">
        <v>0</v>
      </c>
      <c r="N71" s="139"/>
      <c r="O71" s="134"/>
      <c r="P71" s="359"/>
      <c r="Q71" s="360"/>
      <c r="R71" s="361"/>
    </row>
    <row r="72" spans="1:44" ht="13.5" thickBot="1" x14ac:dyDescent="0.25">
      <c r="B72" s="140" t="s">
        <v>50</v>
      </c>
      <c r="C72" s="141" t="s">
        <v>31</v>
      </c>
      <c r="D72" s="142">
        <v>2</v>
      </c>
      <c r="E72" s="131"/>
      <c r="F72" s="135" t="s">
        <v>24</v>
      </c>
      <c r="G72" s="136"/>
      <c r="H72" s="136"/>
      <c r="I72" s="136"/>
      <c r="J72" s="136"/>
      <c r="K72" s="137"/>
      <c r="L72" s="131"/>
      <c r="M72" s="143">
        <v>1</v>
      </c>
      <c r="N72" s="139"/>
      <c r="O72" s="134"/>
      <c r="P72" s="144" t="s">
        <v>85</v>
      </c>
      <c r="Q72" s="145" t="s">
        <v>93</v>
      </c>
      <c r="R72" s="146">
        <v>5</v>
      </c>
    </row>
    <row r="73" spans="1:44" x14ac:dyDescent="0.2">
      <c r="B73" s="147"/>
      <c r="C73" s="31"/>
      <c r="D73" s="45"/>
      <c r="E73" s="131"/>
      <c r="F73" s="135" t="s">
        <v>26</v>
      </c>
      <c r="G73" s="136"/>
      <c r="H73" s="136"/>
      <c r="I73" s="136"/>
      <c r="J73" s="136"/>
      <c r="K73" s="137"/>
      <c r="L73" s="131"/>
      <c r="M73" s="9"/>
      <c r="N73" s="9"/>
      <c r="O73" s="148"/>
      <c r="P73" s="134"/>
      <c r="Q73" s="134"/>
      <c r="R73" s="134"/>
    </row>
    <row r="74" spans="1:44" x14ac:dyDescent="0.2">
      <c r="B74" s="131"/>
      <c r="C74" s="131"/>
      <c r="D74" s="131"/>
      <c r="E74" s="131"/>
      <c r="F74" s="135" t="s">
        <v>27</v>
      </c>
      <c r="G74" s="136"/>
      <c r="H74" s="136"/>
      <c r="I74" s="136"/>
      <c r="J74" s="136"/>
      <c r="K74" s="137"/>
      <c r="L74" s="131"/>
      <c r="M74" s="134"/>
      <c r="N74" s="134"/>
      <c r="O74" s="134"/>
      <c r="P74" s="134"/>
      <c r="Q74" s="134"/>
      <c r="R74" s="134"/>
    </row>
    <row r="75" spans="1:44" ht="13.5" thickBot="1" x14ac:dyDescent="0.25">
      <c r="B75" s="131"/>
      <c r="C75" s="131"/>
      <c r="D75" s="131"/>
      <c r="E75" s="131"/>
      <c r="F75" s="149" t="s">
        <v>28</v>
      </c>
      <c r="G75" s="150"/>
      <c r="H75" s="150"/>
      <c r="I75" s="150"/>
      <c r="J75" s="150"/>
      <c r="K75" s="151"/>
      <c r="L75" s="131"/>
      <c r="M75" s="134"/>
      <c r="N75" s="134"/>
      <c r="O75" s="134"/>
      <c r="P75" s="134"/>
      <c r="Q75" s="152"/>
      <c r="R75" s="134"/>
    </row>
    <row r="76" spans="1:44" x14ac:dyDescent="0.2">
      <c r="K76" s="9"/>
    </row>
  </sheetData>
  <sheetProtection algorithmName="SHA-512" hashValue="sC5BSNjrtJ6JXCWBX+/UibIo/pg0FU4A7oqvAD4QdVQHFlFj1IB1fGFLWgXjnIDOzsANsoFSupwdocGdL9OpgQ==" saltValue="aQ5EC+VAUjKRh0IO+uruGA==" spinCount="100000" sheet="1" objects="1" scenarios="1"/>
  <mergeCells count="101">
    <mergeCell ref="B53:C53"/>
    <mergeCell ref="B52:C52"/>
    <mergeCell ref="B47:C47"/>
    <mergeCell ref="B46:C46"/>
    <mergeCell ref="B51:C51"/>
    <mergeCell ref="B50:C50"/>
    <mergeCell ref="B49:C49"/>
    <mergeCell ref="B48:C48"/>
    <mergeCell ref="B65:C65"/>
    <mergeCell ref="B64:C64"/>
    <mergeCell ref="B63:C63"/>
    <mergeCell ref="B62:C62"/>
    <mergeCell ref="B61:C61"/>
    <mergeCell ref="B60:C60"/>
    <mergeCell ref="B59:C59"/>
    <mergeCell ref="B58:C58"/>
    <mergeCell ref="B56:C56"/>
    <mergeCell ref="B55:C55"/>
    <mergeCell ref="B54:C54"/>
    <mergeCell ref="B57:C57"/>
    <mergeCell ref="B28:C28"/>
    <mergeCell ref="B29:C29"/>
    <mergeCell ref="B30:C30"/>
    <mergeCell ref="B45:C45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M12:P12"/>
    <mergeCell ref="AN67:AR67"/>
    <mergeCell ref="AM66:AR66"/>
    <mergeCell ref="E8:R8"/>
    <mergeCell ref="F70:K70"/>
    <mergeCell ref="P70:R71"/>
    <mergeCell ref="AC12:AC14"/>
    <mergeCell ref="AD12:AD14"/>
    <mergeCell ref="AE12:AF14"/>
    <mergeCell ref="AG12:AH14"/>
    <mergeCell ref="AI12:AI14"/>
    <mergeCell ref="AC11:AD11"/>
    <mergeCell ref="Q13:Q14"/>
    <mergeCell ref="R13:R14"/>
    <mergeCell ref="M10:R10"/>
    <mergeCell ref="D13:D14"/>
    <mergeCell ref="AL12:AL14"/>
    <mergeCell ref="B70:D71"/>
    <mergeCell ref="B17:C17"/>
    <mergeCell ref="B18:C18"/>
    <mergeCell ref="C67:D67"/>
    <mergeCell ref="C66:E66"/>
    <mergeCell ref="AJ12:AJ14"/>
    <mergeCell ref="AK12:AK14"/>
    <mergeCell ref="O13:O14"/>
    <mergeCell ref="P13:P14"/>
    <mergeCell ref="L13:L14"/>
    <mergeCell ref="B24:C24"/>
    <mergeCell ref="B25:C25"/>
    <mergeCell ref="B26:C26"/>
    <mergeCell ref="B27:C27"/>
    <mergeCell ref="B23:C23"/>
    <mergeCell ref="B19:C19"/>
    <mergeCell ref="B20:C20"/>
    <mergeCell ref="B21:C21"/>
    <mergeCell ref="B22:C22"/>
    <mergeCell ref="B15:C15"/>
    <mergeCell ref="B16:C16"/>
    <mergeCell ref="M13:M14"/>
    <mergeCell ref="A13:A14"/>
    <mergeCell ref="N13:N14"/>
    <mergeCell ref="AH1:AL2"/>
    <mergeCell ref="AB1:AF1"/>
    <mergeCell ref="AJ6:AL6"/>
    <mergeCell ref="AJ5:AL5"/>
    <mergeCell ref="AD3:AF3"/>
    <mergeCell ref="AB2:AC2"/>
    <mergeCell ref="AD2:AF2"/>
    <mergeCell ref="B3:D3"/>
    <mergeCell ref="B4:D4"/>
    <mergeCell ref="B7:D7"/>
    <mergeCell ref="E7:F7"/>
    <mergeCell ref="E3:F3"/>
    <mergeCell ref="E5:F5"/>
    <mergeCell ref="E4:R4"/>
    <mergeCell ref="B8:D8"/>
    <mergeCell ref="E13:E14"/>
    <mergeCell ref="F13:F14"/>
    <mergeCell ref="B10:L10"/>
    <mergeCell ref="B12:F12"/>
    <mergeCell ref="G12:L12"/>
    <mergeCell ref="G13:K13"/>
    <mergeCell ref="B13:C14"/>
  </mergeCells>
  <phoneticPr fontId="2" type="noConversion"/>
  <dataValidations count="1">
    <dataValidation type="list" allowBlank="1" showInputMessage="1" showErrorMessage="1" sqref="G16:K65" xr:uid="{00000000-0002-0000-0400-000000000000}">
      <formula1>$M$71:$M$72</formula1>
    </dataValidation>
  </dataValidations>
  <printOptions horizontalCentered="1"/>
  <pageMargins left="0.75" right="0.75" top="0.19685039370078741" bottom="0.39370078740157483" header="0" footer="0"/>
  <pageSetup paperSize="9" scale="90" orientation="landscape" r:id="rId1"/>
  <headerFooter alignWithMargins="0">
    <oddFooter>&amp;C&amp;D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25"/>
  <dimension ref="A1:BA76"/>
  <sheetViews>
    <sheetView showGridLines="0" showRowColHeaders="0" zoomScaleNormal="100" workbookViewId="0">
      <selection activeCell="F66" sqref="F66"/>
    </sheetView>
  </sheetViews>
  <sheetFormatPr defaultColWidth="9.140625" defaultRowHeight="12.75" x14ac:dyDescent="0.2"/>
  <cols>
    <col min="1" max="1" width="7.5703125" style="6" customWidth="1"/>
    <col min="2" max="2" width="6.5703125" style="6" customWidth="1"/>
    <col min="3" max="3" width="44.5703125" style="6" customWidth="1"/>
    <col min="4" max="5" width="7" style="6" customWidth="1"/>
    <col min="6" max="6" width="13.28515625" style="8" customWidth="1"/>
    <col min="7" max="11" width="5.42578125" style="6" customWidth="1"/>
    <col min="12" max="12" width="13.42578125" style="6" customWidth="1"/>
    <col min="13" max="18" width="13.42578125" style="8" customWidth="1"/>
    <col min="19" max="19" width="0.28515625" style="8" customWidth="1"/>
    <col min="20" max="22" width="9.42578125" style="6" customWidth="1"/>
    <col min="23" max="23" width="10.85546875" style="6" customWidth="1"/>
    <col min="24" max="27" width="9.140625" style="6"/>
    <col min="28" max="28" width="9.28515625" style="89" hidden="1" customWidth="1"/>
    <col min="29" max="29" width="21.5703125" style="6" hidden="1" customWidth="1"/>
    <col min="30" max="30" width="12.85546875" style="6" hidden="1" customWidth="1"/>
    <col min="31" max="32" width="12.7109375" style="6" hidden="1" customWidth="1"/>
    <col min="33" max="33" width="13.42578125" style="83" hidden="1" customWidth="1"/>
    <col min="34" max="34" width="13.42578125" style="6" hidden="1" customWidth="1"/>
    <col min="35" max="38" width="13.7109375" style="6" hidden="1" customWidth="1"/>
    <col min="39" max="39" width="9.140625" style="6" hidden="1" customWidth="1"/>
    <col min="40" max="40" width="19.7109375" style="6" hidden="1" customWidth="1"/>
    <col min="41" max="41" width="25.28515625" style="6" hidden="1" customWidth="1"/>
    <col min="42" max="42" width="9.140625" style="6" hidden="1" customWidth="1"/>
    <col min="43" max="43" width="18.85546875" style="6" hidden="1" customWidth="1"/>
    <col min="44" max="44" width="9.85546875" style="6" hidden="1" customWidth="1"/>
    <col min="45" max="45" width="17.5703125" style="6" hidden="1" customWidth="1"/>
    <col min="46" max="46" width="11.7109375" style="6" hidden="1" customWidth="1"/>
    <col min="47" max="47" width="16" style="6" hidden="1" customWidth="1"/>
    <col min="48" max="53" width="9.140625" style="6" hidden="1" customWidth="1"/>
    <col min="54" max="16384" width="9.140625" style="6"/>
  </cols>
  <sheetData>
    <row r="1" spans="1:53" ht="15.75" x14ac:dyDescent="0.2">
      <c r="A1" s="33"/>
      <c r="B1" s="7" t="s">
        <v>208</v>
      </c>
      <c r="C1" s="46"/>
      <c r="D1" s="33"/>
      <c r="E1" s="33"/>
      <c r="F1" s="42"/>
      <c r="G1" s="33"/>
      <c r="H1" s="33"/>
      <c r="I1" s="33"/>
      <c r="J1" s="33"/>
      <c r="K1" s="33"/>
      <c r="L1" s="33"/>
      <c r="M1" s="42"/>
      <c r="N1" s="42"/>
      <c r="O1" s="42"/>
      <c r="P1" s="42"/>
      <c r="Q1" s="42"/>
      <c r="R1" s="153"/>
      <c r="S1" s="154"/>
      <c r="T1" s="154"/>
      <c r="U1" s="155"/>
      <c r="V1" s="33"/>
      <c r="W1" s="33"/>
      <c r="X1" s="33"/>
      <c r="Y1" s="33"/>
      <c r="AB1" s="313" t="s">
        <v>113</v>
      </c>
      <c r="AC1" s="314"/>
      <c r="AD1" s="314"/>
      <c r="AE1" s="314"/>
      <c r="AF1" s="315"/>
      <c r="AG1" s="74"/>
      <c r="AH1" s="307" t="s">
        <v>112</v>
      </c>
      <c r="AI1" s="308"/>
      <c r="AJ1" s="308"/>
      <c r="AK1" s="308"/>
      <c r="AL1" s="309"/>
      <c r="AN1" s="75" t="s">
        <v>33</v>
      </c>
      <c r="AO1" s="76" t="str">
        <f ca="1">RIGHT(CELL("filename",A1),LEN(CELL("filename",A1))-FIND("]",CELL("filename",A1)))</f>
        <v>4</v>
      </c>
      <c r="AP1" s="77" t="s">
        <v>33</v>
      </c>
      <c r="AQ1" s="77" t="s">
        <v>108</v>
      </c>
      <c r="AR1" s="77" t="s">
        <v>77</v>
      </c>
      <c r="AS1" s="77" t="s">
        <v>106</v>
      </c>
      <c r="AT1" s="77" t="s">
        <v>107</v>
      </c>
      <c r="AU1" s="77" t="s">
        <v>106</v>
      </c>
    </row>
    <row r="2" spans="1:53" ht="15.75" x14ac:dyDescent="0.2">
      <c r="A2" s="33"/>
      <c r="B2" s="46"/>
      <c r="C2" s="46"/>
      <c r="D2" s="33"/>
      <c r="E2" s="33"/>
      <c r="F2" s="42"/>
      <c r="G2" s="33"/>
      <c r="H2" s="33"/>
      <c r="I2" s="33"/>
      <c r="J2" s="33"/>
      <c r="K2" s="33"/>
      <c r="L2" s="33"/>
      <c r="M2" s="42"/>
      <c r="N2" s="42"/>
      <c r="O2" s="42"/>
      <c r="P2" s="42"/>
      <c r="Q2" s="42"/>
      <c r="R2" s="153"/>
      <c r="S2" s="154"/>
      <c r="T2" s="156"/>
      <c r="U2" s="155"/>
      <c r="V2" s="33"/>
      <c r="W2" s="33"/>
      <c r="X2" s="33"/>
      <c r="Y2" s="33"/>
      <c r="AB2" s="323" t="s">
        <v>49</v>
      </c>
      <c r="AC2" s="324"/>
      <c r="AD2" s="320" t="s">
        <v>49</v>
      </c>
      <c r="AE2" s="321"/>
      <c r="AF2" s="322"/>
      <c r="AG2" s="74"/>
      <c r="AH2" s="310"/>
      <c r="AI2" s="311"/>
      <c r="AJ2" s="311"/>
      <c r="AK2" s="311"/>
      <c r="AL2" s="312"/>
      <c r="AN2" s="242" t="s">
        <v>108</v>
      </c>
      <c r="AO2" s="77" t="str">
        <f ca="1">VLOOKUP(AO1,AP2:AQ19,2,FALSE)</f>
        <v>3</v>
      </c>
      <c r="AP2" s="78" t="s">
        <v>105</v>
      </c>
      <c r="AQ2" s="78"/>
      <c r="AR2" s="79">
        <f t="shared" ref="AR2:AR13" ca="1" si="0">MAX($AS$2:$AS$13)</f>
        <v>12</v>
      </c>
      <c r="AS2" s="80">
        <f t="shared" ref="AS2:AS19" ca="1" si="1">ROW(INDIRECT(CELL("address",AP2)))-ROW(INDIRECT(AT2))+1</f>
        <v>1</v>
      </c>
      <c r="AT2" s="1" t="str">
        <f t="shared" ref="AT2:AT13" ca="1" si="2">CELL("address",$AP$2)</f>
        <v>$AP$2</v>
      </c>
      <c r="AU2" s="10" t="s">
        <v>73</v>
      </c>
      <c r="BA2" s="9"/>
    </row>
    <row r="3" spans="1:53" x14ac:dyDescent="0.2">
      <c r="A3" s="33"/>
      <c r="B3" s="325" t="str">
        <f ca="1">INDIRECT( "'" &amp; $AD$2 &amp; "'!B3")</f>
        <v>Šifra proračunskega uporabnika:</v>
      </c>
      <c r="C3" s="325"/>
      <c r="D3" s="326"/>
      <c r="E3" s="287"/>
      <c r="F3" s="288"/>
      <c r="R3" s="72"/>
      <c r="S3" s="156"/>
      <c r="T3" s="155"/>
      <c r="U3" s="155"/>
      <c r="V3" s="33"/>
      <c r="W3" s="33"/>
      <c r="X3" s="33"/>
      <c r="Y3" s="33"/>
      <c r="AB3" s="81" t="s">
        <v>78</v>
      </c>
      <c r="AC3" s="82"/>
      <c r="AD3" s="320" t="s">
        <v>78</v>
      </c>
      <c r="AE3" s="321"/>
      <c r="AF3" s="322"/>
      <c r="AH3" s="84" t="s">
        <v>110</v>
      </c>
      <c r="AI3" s="85" t="s">
        <v>116</v>
      </c>
      <c r="AJ3" s="86"/>
      <c r="AK3" s="86"/>
      <c r="AL3" s="87"/>
      <c r="AN3" s="75" t="s">
        <v>106</v>
      </c>
      <c r="AO3" s="77">
        <f ca="1">VLOOKUP(AO1,AP2:AS19,4,FALSE)</f>
        <v>6</v>
      </c>
      <c r="AP3" s="78" t="s">
        <v>36</v>
      </c>
      <c r="AQ3" s="78" t="str">
        <f t="shared" ref="AQ3:AQ19" si="3">+AP2</f>
        <v>11</v>
      </c>
      <c r="AR3" s="79">
        <f t="shared" ca="1" si="0"/>
        <v>12</v>
      </c>
      <c r="AS3" s="80">
        <f t="shared" ca="1" si="1"/>
        <v>2</v>
      </c>
      <c r="AT3" s="1" t="str">
        <f t="shared" ca="1" si="2"/>
        <v>$AP$2</v>
      </c>
      <c r="AU3" s="10" t="s">
        <v>74</v>
      </c>
      <c r="BA3" s="9"/>
    </row>
    <row r="4" spans="1:53" x14ac:dyDescent="0.2">
      <c r="A4" s="33"/>
      <c r="B4" s="325" t="str">
        <f ca="1">INDIRECT( "'" &amp; $AD$2 &amp; "'!B4")</f>
        <v>Organizacijska enota:</v>
      </c>
      <c r="C4" s="325"/>
      <c r="D4" s="325"/>
      <c r="E4" s="332"/>
      <c r="F4" s="333"/>
      <c r="G4" s="333"/>
      <c r="H4" s="333"/>
      <c r="I4" s="333"/>
      <c r="J4" s="333"/>
      <c r="K4" s="333"/>
      <c r="L4" s="333"/>
      <c r="M4" s="333"/>
      <c r="N4" s="333"/>
      <c r="O4" s="333"/>
      <c r="P4" s="333"/>
      <c r="Q4" s="333"/>
      <c r="R4" s="330"/>
      <c r="S4" s="157"/>
      <c r="T4" s="157"/>
      <c r="U4" s="33"/>
      <c r="V4" s="33"/>
      <c r="W4" s="33"/>
      <c r="X4" s="33"/>
      <c r="Y4" s="33"/>
      <c r="AH4" s="75" t="s">
        <v>109</v>
      </c>
      <c r="AI4" s="30">
        <v>6</v>
      </c>
      <c r="AJ4" s="86"/>
      <c r="AK4" s="86"/>
      <c r="AL4" s="87"/>
      <c r="AN4" s="75" t="s">
        <v>77</v>
      </c>
      <c r="AO4" s="77">
        <f ca="1">VLOOKUP(AO1,AP2:AR19,3,FALSE)</f>
        <v>12</v>
      </c>
      <c r="AP4" s="78" t="s">
        <v>95</v>
      </c>
      <c r="AQ4" s="78" t="str">
        <f t="shared" si="3"/>
        <v>12</v>
      </c>
      <c r="AR4" s="79">
        <f t="shared" ca="1" si="0"/>
        <v>12</v>
      </c>
      <c r="AS4" s="80">
        <f t="shared" ca="1" si="1"/>
        <v>3</v>
      </c>
      <c r="AT4" s="1" t="str">
        <f t="shared" ca="1" si="2"/>
        <v>$AP$2</v>
      </c>
      <c r="AU4" s="10" t="s">
        <v>63</v>
      </c>
    </row>
    <row r="5" spans="1:53" x14ac:dyDescent="0.2">
      <c r="A5" s="33"/>
      <c r="B5" s="65" t="str">
        <f ca="1">INDIRECT( "'" &amp; $AD$2 &amp; "'!B5")</f>
        <v>Leto:</v>
      </c>
      <c r="C5" s="65"/>
      <c r="D5" s="65"/>
      <c r="E5" s="331"/>
      <c r="F5" s="330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47"/>
      <c r="T5" s="47"/>
      <c r="U5" s="33"/>
      <c r="V5" s="33"/>
      <c r="W5" s="33"/>
      <c r="X5" s="33"/>
      <c r="Y5" s="33"/>
      <c r="AB5" s="90"/>
      <c r="AC5" s="73"/>
      <c r="AD5" s="73"/>
      <c r="AE5" s="73"/>
      <c r="AH5" s="75" t="s">
        <v>111</v>
      </c>
      <c r="AI5" s="30">
        <v>29</v>
      </c>
      <c r="AJ5" s="317" t="str">
        <f>+$AD$2</f>
        <v>OSNOVNA PLAČA</v>
      </c>
      <c r="AK5" s="318"/>
      <c r="AL5" s="319"/>
      <c r="AN5" s="75" t="s">
        <v>106</v>
      </c>
      <c r="AO5" s="77" t="str">
        <f ca="1">VLOOKUP(AO1,AP2:AU19,6,FALSE)</f>
        <v>april</v>
      </c>
      <c r="AP5" s="78" t="s">
        <v>96</v>
      </c>
      <c r="AQ5" s="78" t="str">
        <f t="shared" si="3"/>
        <v>1</v>
      </c>
      <c r="AR5" s="79">
        <f t="shared" ca="1" si="0"/>
        <v>12</v>
      </c>
      <c r="AS5" s="80">
        <f t="shared" ca="1" si="1"/>
        <v>4</v>
      </c>
      <c r="AT5" s="1" t="str">
        <f t="shared" ca="1" si="2"/>
        <v>$AP$2</v>
      </c>
      <c r="AU5" s="10" t="s">
        <v>64</v>
      </c>
    </row>
    <row r="6" spans="1:53" x14ac:dyDescent="0.2">
      <c r="B6" s="17"/>
      <c r="C6" s="17"/>
      <c r="D6" s="17"/>
      <c r="E6" s="8"/>
      <c r="F6" s="6"/>
      <c r="R6" s="72"/>
      <c r="S6" s="72"/>
      <c r="T6" s="73"/>
      <c r="AB6" s="90"/>
      <c r="AE6" s="73"/>
      <c r="AH6" s="75" t="s">
        <v>111</v>
      </c>
      <c r="AI6" s="30">
        <v>29</v>
      </c>
      <c r="AJ6" s="316" t="str">
        <f>+$AD$3</f>
        <v>OBRAČUNANA OSNOVNA PLAČA</v>
      </c>
      <c r="AK6" s="316"/>
      <c r="AL6" s="316"/>
      <c r="AN6" s="75" t="s">
        <v>129</v>
      </c>
      <c r="AO6" s="77" t="str">
        <f ca="1">+IF(ISERROR(FIND("-",AO5,1)),AO5&amp;" "&amp;AO7,IF(ISERROR(FIND("november-",AO5,1)),REPLACE(AO5,FIND("-",AO5,1),1," " &amp; AO7 &amp; " - ") &amp; " " &amp; AO7, REPLACE(AO5,1,LEN("november-"),"november "&amp;(AO7-1) &amp; " - ") &amp;" "&amp;AO7))</f>
        <v xml:space="preserve">april </v>
      </c>
      <c r="AP6" s="78" t="s">
        <v>97</v>
      </c>
      <c r="AQ6" s="78" t="str">
        <f t="shared" si="3"/>
        <v>2</v>
      </c>
      <c r="AR6" s="79">
        <f t="shared" ca="1" si="0"/>
        <v>12</v>
      </c>
      <c r="AS6" s="80">
        <f t="shared" ca="1" si="1"/>
        <v>5</v>
      </c>
      <c r="AT6" s="1" t="str">
        <f t="shared" ca="1" si="2"/>
        <v>$AP$2</v>
      </c>
      <c r="AU6" s="10" t="s">
        <v>65</v>
      </c>
    </row>
    <row r="7" spans="1:53" x14ac:dyDescent="0.2">
      <c r="B7" s="327" t="s">
        <v>9</v>
      </c>
      <c r="C7" s="327"/>
      <c r="D7" s="328"/>
      <c r="E7" s="329"/>
      <c r="F7" s="330"/>
      <c r="R7" s="72"/>
      <c r="S7" s="72"/>
      <c r="T7" s="73"/>
      <c r="AB7" s="90"/>
      <c r="AE7" s="73"/>
      <c r="AN7" s="75" t="s">
        <v>61</v>
      </c>
      <c r="AO7" s="77" t="str">
        <f ca="1">+IF( ISERROR(FIND("-",AO5,1)),IF(LEN(INDIRECT( "'" &amp; $AD$2 &amp; "'!E5"))&gt;0,IF(VALUE($AO$1)&gt;10,VALUE(INDIRECT( "'" &amp; $AD$2 &amp; "'!E5"))-1,VALUE(INDIRECT( "'" &amp; $AD$2 &amp; "'!E5"))),""),VALUE(INDIRECT( "'" &amp; $AD$2 &amp; "'!E5")))</f>
        <v/>
      </c>
      <c r="AP7" s="78" t="s">
        <v>98</v>
      </c>
      <c r="AQ7" s="78" t="str">
        <f t="shared" si="3"/>
        <v>3</v>
      </c>
      <c r="AR7" s="79">
        <f t="shared" ca="1" si="0"/>
        <v>12</v>
      </c>
      <c r="AS7" s="80">
        <f t="shared" ca="1" si="1"/>
        <v>6</v>
      </c>
      <c r="AT7" s="1" t="str">
        <f t="shared" ca="1" si="2"/>
        <v>$AP$2</v>
      </c>
      <c r="AU7" s="10" t="s">
        <v>66</v>
      </c>
      <c r="AY7" s="9"/>
      <c r="AZ7" s="9"/>
      <c r="BA7" s="9"/>
    </row>
    <row r="8" spans="1:53" x14ac:dyDescent="0.2">
      <c r="B8" s="327" t="s">
        <v>10</v>
      </c>
      <c r="C8" s="327"/>
      <c r="D8" s="334"/>
      <c r="E8" s="332"/>
      <c r="F8" s="333"/>
      <c r="G8" s="333"/>
      <c r="H8" s="333"/>
      <c r="I8" s="333"/>
      <c r="J8" s="333"/>
      <c r="K8" s="333"/>
      <c r="L8" s="333"/>
      <c r="M8" s="333"/>
      <c r="N8" s="333"/>
      <c r="O8" s="333"/>
      <c r="P8" s="333"/>
      <c r="Q8" s="333"/>
      <c r="R8" s="330"/>
      <c r="S8" s="88"/>
      <c r="T8" s="88"/>
      <c r="AP8" s="78" t="s">
        <v>99</v>
      </c>
      <c r="AQ8" s="78" t="str">
        <f t="shared" si="3"/>
        <v>4</v>
      </c>
      <c r="AR8" s="79">
        <f t="shared" ca="1" si="0"/>
        <v>12</v>
      </c>
      <c r="AS8" s="80">
        <f t="shared" ca="1" si="1"/>
        <v>7</v>
      </c>
      <c r="AT8" s="1" t="str">
        <f t="shared" ca="1" si="2"/>
        <v>$AP$2</v>
      </c>
      <c r="AU8" s="10" t="s">
        <v>67</v>
      </c>
      <c r="AY8" s="9"/>
      <c r="AZ8" s="9"/>
      <c r="BA8" s="9"/>
    </row>
    <row r="9" spans="1:53" ht="16.5" thickBot="1" x14ac:dyDescent="0.25">
      <c r="B9" s="7"/>
      <c r="C9" s="7"/>
      <c r="AP9" s="78" t="s">
        <v>100</v>
      </c>
      <c r="AQ9" s="78" t="str">
        <f t="shared" si="3"/>
        <v>5</v>
      </c>
      <c r="AR9" s="79">
        <f t="shared" ca="1" si="0"/>
        <v>12</v>
      </c>
      <c r="AS9" s="80">
        <f t="shared" ca="1" si="1"/>
        <v>8</v>
      </c>
      <c r="AT9" s="1" t="str">
        <f t="shared" ca="1" si="2"/>
        <v>$AP$2</v>
      </c>
      <c r="AU9" s="10" t="s">
        <v>68</v>
      </c>
      <c r="AY9" s="9"/>
      <c r="AZ9" s="9"/>
      <c r="BA9" s="9"/>
    </row>
    <row r="10" spans="1:53" ht="15.75" customHeight="1" thickBot="1" x14ac:dyDescent="0.25">
      <c r="B10" s="339" t="s">
        <v>0</v>
      </c>
      <c r="C10" s="340"/>
      <c r="D10" s="340"/>
      <c r="E10" s="340"/>
      <c r="F10" s="340"/>
      <c r="G10" s="340"/>
      <c r="H10" s="340"/>
      <c r="I10" s="340"/>
      <c r="J10" s="340"/>
      <c r="K10" s="340"/>
      <c r="L10" s="341"/>
      <c r="M10" s="397" t="s">
        <v>1</v>
      </c>
      <c r="N10" s="398"/>
      <c r="O10" s="398"/>
      <c r="P10" s="398"/>
      <c r="Q10" s="398"/>
      <c r="R10" s="398"/>
      <c r="S10" s="91"/>
      <c r="T10" s="92"/>
      <c r="AP10" s="78" t="s">
        <v>101</v>
      </c>
      <c r="AQ10" s="78" t="str">
        <f t="shared" si="3"/>
        <v>6</v>
      </c>
      <c r="AR10" s="79">
        <f t="shared" ca="1" si="0"/>
        <v>12</v>
      </c>
      <c r="AS10" s="80">
        <f t="shared" ca="1" si="1"/>
        <v>9</v>
      </c>
      <c r="AT10" s="1" t="str">
        <f t="shared" ca="1" si="2"/>
        <v>$AP$2</v>
      </c>
      <c r="AU10" s="10" t="s">
        <v>69</v>
      </c>
      <c r="AY10" s="9"/>
      <c r="AZ10" s="9"/>
      <c r="BA10" s="9"/>
    </row>
    <row r="11" spans="1:53" ht="13.5" thickBot="1" x14ac:dyDescent="0.25">
      <c r="B11" s="93"/>
      <c r="C11" s="93"/>
      <c r="D11" s="93"/>
      <c r="E11" s="93"/>
      <c r="F11" s="94"/>
      <c r="G11" s="95"/>
      <c r="H11" s="95"/>
      <c r="I11" s="95"/>
      <c r="J11" s="95"/>
      <c r="K11" s="95"/>
      <c r="L11" s="95"/>
      <c r="M11" s="94"/>
      <c r="N11" s="94"/>
      <c r="O11" s="94"/>
      <c r="P11" s="94"/>
      <c r="Q11" s="94"/>
      <c r="R11" s="96"/>
      <c r="S11" s="88"/>
      <c r="T11" s="86"/>
      <c r="AC11" s="392" t="s">
        <v>35</v>
      </c>
      <c r="AD11" s="392"/>
      <c r="AG11" s="6"/>
      <c r="AP11" s="78" t="s">
        <v>102</v>
      </c>
      <c r="AQ11" s="78" t="str">
        <f t="shared" si="3"/>
        <v>7</v>
      </c>
      <c r="AR11" s="79">
        <f t="shared" ca="1" si="0"/>
        <v>12</v>
      </c>
      <c r="AS11" s="80">
        <f t="shared" ca="1" si="1"/>
        <v>10</v>
      </c>
      <c r="AT11" s="1" t="str">
        <f t="shared" ca="1" si="2"/>
        <v>$AP$2</v>
      </c>
      <c r="AU11" s="10" t="s">
        <v>70</v>
      </c>
    </row>
    <row r="12" spans="1:53" s="17" customFormat="1" ht="76.5" customHeight="1" x14ac:dyDescent="0.2">
      <c r="A12" s="238"/>
      <c r="B12" s="405" t="s">
        <v>13</v>
      </c>
      <c r="C12" s="406"/>
      <c r="D12" s="406"/>
      <c r="E12" s="406"/>
      <c r="F12" s="407"/>
      <c r="G12" s="345" t="s">
        <v>14</v>
      </c>
      <c r="H12" s="346"/>
      <c r="I12" s="346"/>
      <c r="J12" s="346"/>
      <c r="K12" s="346"/>
      <c r="L12" s="347"/>
      <c r="M12" s="376" t="s">
        <v>80</v>
      </c>
      <c r="N12" s="377"/>
      <c r="O12" s="377"/>
      <c r="P12" s="377"/>
      <c r="Q12" s="97" t="s">
        <v>38</v>
      </c>
      <c r="R12" s="98" t="s">
        <v>84</v>
      </c>
      <c r="S12" s="99"/>
      <c r="AB12" s="100"/>
      <c r="AC12" s="355" t="str">
        <f>+Q12</f>
        <v>IZPLAČILO REDNE DELOVNE USPEŠNOSTI</v>
      </c>
      <c r="AD12" s="355" t="str">
        <f>+R12</f>
        <v>NAJVIŠJE MOŽNO IZPLAČILO REDNE LETNE DELOVNE USPEŠNOSTI</v>
      </c>
      <c r="AE12" s="390" t="s">
        <v>15</v>
      </c>
      <c r="AF12" s="390"/>
      <c r="AG12" s="391" t="s">
        <v>16</v>
      </c>
      <c r="AH12" s="391"/>
      <c r="AI12" s="355" t="s">
        <v>17</v>
      </c>
      <c r="AJ12" s="355" t="s">
        <v>18</v>
      </c>
      <c r="AK12" s="355" t="str">
        <f>+AD3</f>
        <v>OBRAČUNANA OSNOVNA PLAČA</v>
      </c>
      <c r="AL12" s="355" t="str">
        <f>+AD2</f>
        <v>OSNOVNA PLAČA</v>
      </c>
      <c r="AN12" s="6"/>
      <c r="AO12" s="6"/>
      <c r="AP12" s="78" t="s">
        <v>103</v>
      </c>
      <c r="AQ12" s="78" t="str">
        <f t="shared" si="3"/>
        <v>8</v>
      </c>
      <c r="AR12" s="79">
        <f t="shared" ca="1" si="0"/>
        <v>12</v>
      </c>
      <c r="AS12" s="80">
        <f t="shared" ca="1" si="1"/>
        <v>11</v>
      </c>
      <c r="AT12" s="1" t="str">
        <f t="shared" ca="1" si="2"/>
        <v>$AP$2</v>
      </c>
      <c r="AU12" s="10" t="s">
        <v>71</v>
      </c>
      <c r="AY12" s="6"/>
      <c r="AZ12" s="6"/>
      <c r="BA12" s="6"/>
    </row>
    <row r="13" spans="1:53" ht="12.75" customHeight="1" x14ac:dyDescent="0.2">
      <c r="A13" s="303" t="s">
        <v>130</v>
      </c>
      <c r="B13" s="351" t="s">
        <v>2</v>
      </c>
      <c r="C13" s="352"/>
      <c r="D13" s="335" t="s">
        <v>11</v>
      </c>
      <c r="E13" s="335" t="s">
        <v>12</v>
      </c>
      <c r="F13" s="337" t="s">
        <v>94</v>
      </c>
      <c r="G13" s="348" t="s">
        <v>39</v>
      </c>
      <c r="H13" s="349"/>
      <c r="I13" s="349"/>
      <c r="J13" s="349"/>
      <c r="K13" s="350"/>
      <c r="L13" s="370" t="s">
        <v>3</v>
      </c>
      <c r="M13" s="374" t="s">
        <v>79</v>
      </c>
      <c r="N13" s="305" t="s">
        <v>82</v>
      </c>
      <c r="O13" s="368" t="s">
        <v>81</v>
      </c>
      <c r="P13" s="305" t="s">
        <v>82</v>
      </c>
      <c r="Q13" s="393" t="s">
        <v>82</v>
      </c>
      <c r="R13" s="395" t="s">
        <v>82</v>
      </c>
      <c r="S13" s="167"/>
      <c r="T13" s="33"/>
      <c r="U13" s="33"/>
      <c r="V13" s="33"/>
      <c r="W13" s="33"/>
      <c r="X13" s="33"/>
      <c r="Y13" s="33"/>
      <c r="Z13" s="33"/>
      <c r="AA13" s="33"/>
      <c r="AC13" s="355"/>
      <c r="AD13" s="355"/>
      <c r="AE13" s="390"/>
      <c r="AF13" s="390"/>
      <c r="AG13" s="391"/>
      <c r="AH13" s="391"/>
      <c r="AI13" s="355"/>
      <c r="AJ13" s="355"/>
      <c r="AK13" s="355"/>
      <c r="AL13" s="355"/>
      <c r="AP13" s="78" t="s">
        <v>104</v>
      </c>
      <c r="AQ13" s="78" t="str">
        <f t="shared" si="3"/>
        <v>9</v>
      </c>
      <c r="AR13" s="79">
        <f t="shared" ca="1" si="0"/>
        <v>12</v>
      </c>
      <c r="AS13" s="80">
        <f t="shared" ca="1" si="1"/>
        <v>12</v>
      </c>
      <c r="AT13" s="1" t="str">
        <f t="shared" ca="1" si="2"/>
        <v>$AP$2</v>
      </c>
      <c r="AU13" s="10" t="s">
        <v>72</v>
      </c>
    </row>
    <row r="14" spans="1:53" ht="13.5" thickBot="1" x14ac:dyDescent="0.25">
      <c r="A14" s="304"/>
      <c r="B14" s="353"/>
      <c r="C14" s="354"/>
      <c r="D14" s="336"/>
      <c r="E14" s="336"/>
      <c r="F14" s="338"/>
      <c r="G14" s="101" t="s">
        <v>4</v>
      </c>
      <c r="H14" s="102" t="s">
        <v>5</v>
      </c>
      <c r="I14" s="103" t="s">
        <v>6</v>
      </c>
      <c r="J14" s="102" t="s">
        <v>22</v>
      </c>
      <c r="K14" s="104" t="s">
        <v>23</v>
      </c>
      <c r="L14" s="371"/>
      <c r="M14" s="375"/>
      <c r="N14" s="306"/>
      <c r="O14" s="369"/>
      <c r="P14" s="306"/>
      <c r="Q14" s="394"/>
      <c r="R14" s="396"/>
      <c r="S14" s="167"/>
      <c r="T14" s="33"/>
      <c r="U14" s="33"/>
      <c r="V14" s="33"/>
      <c r="W14" s="33"/>
      <c r="X14" s="33"/>
      <c r="Y14" s="33"/>
      <c r="Z14" s="33"/>
      <c r="AA14" s="33"/>
      <c r="AC14" s="355"/>
      <c r="AD14" s="355"/>
      <c r="AE14" s="390"/>
      <c r="AF14" s="390"/>
      <c r="AG14" s="391"/>
      <c r="AH14" s="391"/>
      <c r="AI14" s="355"/>
      <c r="AJ14" s="355"/>
      <c r="AK14" s="355"/>
      <c r="AL14" s="355"/>
      <c r="AP14" s="78" t="s">
        <v>117</v>
      </c>
      <c r="AQ14" s="78" t="str">
        <f t="shared" si="3"/>
        <v>10</v>
      </c>
      <c r="AR14" s="79">
        <f ca="1">MAX($AS$14:$AS$17)</f>
        <v>4</v>
      </c>
      <c r="AS14" s="80">
        <f t="shared" ca="1" si="1"/>
        <v>1</v>
      </c>
      <c r="AT14" s="1" t="str">
        <f ca="1">CELL("address",$AP$14)</f>
        <v>$AP$14</v>
      </c>
      <c r="AU14" s="10" t="s">
        <v>123</v>
      </c>
    </row>
    <row r="15" spans="1:53" s="29" customFormat="1" ht="13.5" customHeight="1" thickTop="1" x14ac:dyDescent="0.2">
      <c r="A15" s="159"/>
      <c r="B15" s="372">
        <v>1</v>
      </c>
      <c r="C15" s="373"/>
      <c r="D15" s="159">
        <v>2</v>
      </c>
      <c r="E15" s="241">
        <v>3</v>
      </c>
      <c r="F15" s="160">
        <v>4</v>
      </c>
      <c r="G15" s="105">
        <v>5</v>
      </c>
      <c r="H15" s="106">
        <v>6</v>
      </c>
      <c r="I15" s="107">
        <v>7</v>
      </c>
      <c r="J15" s="106">
        <v>8</v>
      </c>
      <c r="K15" s="108">
        <v>9</v>
      </c>
      <c r="L15" s="168" t="s">
        <v>32</v>
      </c>
      <c r="M15" s="169" t="s">
        <v>76</v>
      </c>
      <c r="N15" s="169"/>
      <c r="O15" s="170" t="s">
        <v>90</v>
      </c>
      <c r="P15" s="171" t="s">
        <v>91</v>
      </c>
      <c r="Q15" s="172" t="s">
        <v>92</v>
      </c>
      <c r="R15" s="173">
        <v>15</v>
      </c>
      <c r="S15" s="174"/>
      <c r="T15" s="37"/>
      <c r="U15" s="37"/>
      <c r="V15" s="37"/>
      <c r="W15" s="37"/>
      <c r="X15" s="37"/>
      <c r="Y15" s="37"/>
      <c r="Z15" s="37"/>
      <c r="AA15" s="37"/>
      <c r="AB15" s="109" t="s">
        <v>34</v>
      </c>
      <c r="AC15" s="110" t="str">
        <f>+Q13</f>
        <v>€</v>
      </c>
      <c r="AD15" s="110" t="str">
        <f>+R13</f>
        <v>€</v>
      </c>
      <c r="AE15" s="111" t="s">
        <v>19</v>
      </c>
      <c r="AF15" s="111" t="s">
        <v>20</v>
      </c>
      <c r="AG15" s="112" t="s">
        <v>19</v>
      </c>
      <c r="AH15" s="113" t="s">
        <v>20</v>
      </c>
      <c r="AI15" s="114" t="s">
        <v>20</v>
      </c>
      <c r="AJ15" s="115" t="s">
        <v>20</v>
      </c>
      <c r="AK15" s="110" t="s">
        <v>20</v>
      </c>
      <c r="AL15" s="110" t="s">
        <v>20</v>
      </c>
      <c r="AN15" s="6"/>
      <c r="AO15" s="6"/>
      <c r="AP15" s="78" t="s">
        <v>118</v>
      </c>
      <c r="AQ15" s="78" t="str">
        <f t="shared" si="3"/>
        <v>11-1</v>
      </c>
      <c r="AR15" s="79">
        <f ca="1">MAX($AS$14:$AS$17)</f>
        <v>4</v>
      </c>
      <c r="AS15" s="80">
        <f t="shared" ca="1" si="1"/>
        <v>2</v>
      </c>
      <c r="AT15" s="1" t="str">
        <f ca="1">CELL("address",$AP$14)</f>
        <v>$AP$14</v>
      </c>
      <c r="AU15" s="10" t="s">
        <v>124</v>
      </c>
    </row>
    <row r="16" spans="1:53" ht="28.5" customHeight="1" x14ac:dyDescent="0.2">
      <c r="A16" s="53">
        <f>'OSNOVNA PLAČA'!A10</f>
        <v>1</v>
      </c>
      <c r="B16" s="362" t="str">
        <f t="shared" ref="B16:B45" ca="1" si="4">IF(LEN(INDIRECT( "'" &amp; $AD$2 &amp; "'!B" &amp; TEXT($AB16-6,0)))&gt;0,INDIRECT( "'" &amp; $AD$2 &amp; "'!B" &amp; TEXT($AB16-6,0)),"")</f>
        <v>A1</v>
      </c>
      <c r="C16" s="362"/>
      <c r="D16" s="54" t="str">
        <f>+IF(LEN('OSNOVNA PLAČA'!C10)&gt;0,'OSNOVNA PLAČA'!C10,"")</f>
        <v>V</v>
      </c>
      <c r="E16" s="55">
        <f>+IF(LEN('OSNOVNA PLAČA'!D10)&gt;0,'OSNOVNA PLAČA'!D10,"")</f>
        <v>20</v>
      </c>
      <c r="F16" s="161">
        <f ca="1">IF(LEN(B16)&gt;0,'OBRAČUNANA OSNOVNA PLAČA'!H10,"")</f>
        <v>1000</v>
      </c>
      <c r="G16" s="57">
        <v>1</v>
      </c>
      <c r="H16" s="57"/>
      <c r="I16" s="57"/>
      <c r="J16" s="57"/>
      <c r="K16" s="57">
        <v>1</v>
      </c>
      <c r="L16" s="175">
        <f t="shared" ref="L16:L65" si="5">+G16+H16+I16+J16+K16</f>
        <v>2</v>
      </c>
      <c r="M16" s="176">
        <f ca="1">IF(LEN(B16)&gt;0,L16/5,"")</f>
        <v>0.4</v>
      </c>
      <c r="N16" s="176">
        <f ca="1">IF(LEN(B16)&gt;0,F16*M16,"")</f>
        <v>400</v>
      </c>
      <c r="O16" s="177">
        <f t="shared" ref="O16:O47" ca="1" si="6">IF(LEN(B16)&gt;0,M16*$P$67,"")</f>
        <v>1.5666666666666669E-2</v>
      </c>
      <c r="P16" s="178">
        <f ca="1">IF(LEN(B16)&gt;0,F16*O16,"")</f>
        <v>15.66666666666667</v>
      </c>
      <c r="Q16" s="179">
        <f t="shared" ref="Q16:Q65" ca="1" si="7">MIN(P16,R16)</f>
        <v>15.66666666666667</v>
      </c>
      <c r="R16" s="179">
        <f ca="1">IF(LEN(B16)&gt;0,'3'!R16-'3'!Q16,"")</f>
        <v>1888.3232323232323</v>
      </c>
      <c r="S16" s="180"/>
      <c r="T16" s="33"/>
      <c r="U16" s="33"/>
      <c r="V16" s="33"/>
      <c r="W16" s="33"/>
      <c r="X16" s="33"/>
      <c r="Y16" s="33"/>
      <c r="Z16" s="33"/>
      <c r="AA16" s="33"/>
      <c r="AB16" s="243">
        <f>ROW()</f>
        <v>16</v>
      </c>
      <c r="AC16" s="116">
        <f t="shared" ref="AC16:AC45" ca="1" si="8">IF($AO$3=1,0,INDIRECT( "'" &amp; $AO$2 &amp; "'!P" &amp; TEXT($AB16,0)))</f>
        <v>52.222222222222229</v>
      </c>
      <c r="AD16" s="116">
        <f t="shared" ref="AD16:AD45" ca="1" si="9">IF($AO$3=1,(INDIRECT( "'" &amp; $AD$2 &amp; "'!F" &amp; TEXT($AB16-6,0))*2/12+INDIRECT( "'" &amp; $AD$2 &amp; "'!G" &amp; TEXT($AB16-6,0))*10/12)*2,INDIRECT( "'" &amp; $AO$2 &amp; "'!Q" &amp; TEXT($AB16,0)))</f>
        <v>52.222222222222229</v>
      </c>
      <c r="AE16" s="117" t="str">
        <f t="shared" ref="AE16:AE47" ca="1" si="10">IF(AC16&gt;=AD16,"-",$L16/(5*MAX($M$71:$M$72)))</f>
        <v>-</v>
      </c>
      <c r="AF16" s="116" t="str">
        <f t="shared" ref="AF16:AF47" ca="1" si="11">IF(AC16&gt;=AD16,"-",$L16/(5*MAX($M$71:$M$72))*AK16)</f>
        <v>-</v>
      </c>
      <c r="AG16" s="117" t="str">
        <f t="shared" ref="AG16:AG47" ca="1" si="12">IF(AE16="-","-",AE16*$AF$67)</f>
        <v>-</v>
      </c>
      <c r="AH16" s="116" t="str">
        <f t="shared" ref="AH16:AH47" ca="1" si="13">IF(AF16="-","-",AF16*$AF$67)</f>
        <v>-</v>
      </c>
      <c r="AI16" s="116">
        <f t="shared" ref="AI16:AI65" ca="1" si="14">IF(AG16="-",0,MIN(AH16,R16))</f>
        <v>0</v>
      </c>
      <c r="AJ16" s="118">
        <f t="shared" ref="AJ16:AJ65" ca="1" si="15">+AD16-AC16</f>
        <v>0</v>
      </c>
      <c r="AK16" s="116">
        <f t="shared" ref="AK16:AK45" ca="1" si="16">SUM(OFFSET(INDIRECT( "'" &amp; $AD$3 &amp; "'!" &amp; $AI$3),ROW()-ROW(INDIRECT( "'" &amp; $AD$3 &amp; "'!" &amp; $AI$3))-$AI$4,COLUMN()-COLUMN(INDIRECT( "'" &amp; $AD$3 &amp; "'!" &amp; $AI$3))-$AI$6+(12/$AO$4)*($AO$3-1),1,12/$AO$4))</f>
        <v>1000</v>
      </c>
      <c r="AL16" s="116">
        <f t="shared" ref="AL16:AL45" ca="1" si="17">SUM(OFFSET(INDIRECT( "'" &amp; $AD$2 &amp; "'!" &amp; $AI$3),ROW()-ROW(INDIRECT( "'" &amp; $AD$2 &amp; "'!" &amp; $AI$3))-$AI$4,COLUMN()-COLUMN(INDIRECT( "'" &amp; $AD$2 &amp; "'!" &amp; $AI$3))-$AI$5+(12/$AO$4)*($AO$3-1),1,12/$AO$4))</f>
        <v>1200</v>
      </c>
      <c r="AP16" s="78" t="s">
        <v>119</v>
      </c>
      <c r="AQ16" s="78" t="str">
        <f t="shared" si="3"/>
        <v>2-4</v>
      </c>
      <c r="AR16" s="79">
        <f ca="1">MAX($AS$14:$AS$17)</f>
        <v>4</v>
      </c>
      <c r="AS16" s="80">
        <f t="shared" ca="1" si="1"/>
        <v>3</v>
      </c>
      <c r="AT16" s="1" t="str">
        <f ca="1">CELL("address",$AP$14)</f>
        <v>$AP$14</v>
      </c>
      <c r="AU16" s="10" t="s">
        <v>125</v>
      </c>
    </row>
    <row r="17" spans="1:47" ht="28.5" customHeight="1" x14ac:dyDescent="0.2">
      <c r="A17" s="53">
        <f>'OSNOVNA PLAČA'!A11</f>
        <v>2</v>
      </c>
      <c r="B17" s="362" t="str">
        <f t="shared" ca="1" si="4"/>
        <v>A2</v>
      </c>
      <c r="C17" s="362"/>
      <c r="D17" s="54" t="str">
        <f>+IF(LEN('OSNOVNA PLAČA'!C11)&gt;0,'OSNOVNA PLAČA'!C11,"")</f>
        <v>VII</v>
      </c>
      <c r="E17" s="55">
        <f>+IF(LEN('OSNOVNA PLAČA'!D11)&gt;0,'OSNOVNA PLAČA'!D11,"")</f>
        <v>40</v>
      </c>
      <c r="F17" s="161">
        <f ca="1">IF(LEN(B17)&gt;0,'OBRAČUNANA OSNOVNA PLAČA'!H11,"")</f>
        <v>2000</v>
      </c>
      <c r="G17" s="57">
        <v>1</v>
      </c>
      <c r="H17" s="57">
        <v>1</v>
      </c>
      <c r="I17" s="57">
        <v>1</v>
      </c>
      <c r="J17" s="57">
        <v>1</v>
      </c>
      <c r="K17" s="57">
        <v>1</v>
      </c>
      <c r="L17" s="175">
        <f t="shared" si="5"/>
        <v>5</v>
      </c>
      <c r="M17" s="176">
        <f t="shared" ref="M17:M65" ca="1" si="18">IF(LEN(B17)&gt;0,L17/5,"")</f>
        <v>1</v>
      </c>
      <c r="N17" s="176">
        <f t="shared" ref="N17:N65" ca="1" si="19">IF(LEN(B17)&gt;0,F17*M17,"")</f>
        <v>2000</v>
      </c>
      <c r="O17" s="177">
        <f t="shared" ca="1" si="6"/>
        <v>3.9166666666666669E-2</v>
      </c>
      <c r="P17" s="178">
        <f t="shared" ref="P17:P65" ca="1" si="20">IF(LEN(B17)&gt;0,F17*O17,"")</f>
        <v>78.333333333333343</v>
      </c>
      <c r="Q17" s="179">
        <f t="shared" ca="1" si="7"/>
        <v>78.333333333333343</v>
      </c>
      <c r="R17" s="179">
        <f ca="1">IF(LEN(B17)&gt;0,'3'!R17-'3'!Q17,"")</f>
        <v>3819.6767676767677</v>
      </c>
      <c r="S17" s="180"/>
      <c r="T17" s="33"/>
      <c r="U17" s="33"/>
      <c r="V17" s="33"/>
      <c r="W17" s="33"/>
      <c r="X17" s="33"/>
      <c r="Y17" s="33"/>
      <c r="Z17" s="33"/>
      <c r="AA17" s="33"/>
      <c r="AB17" s="243">
        <f>ROW()</f>
        <v>17</v>
      </c>
      <c r="AC17" s="116">
        <f t="shared" ca="1" si="8"/>
        <v>41.777777777777779</v>
      </c>
      <c r="AD17" s="116">
        <f t="shared" ca="1" si="9"/>
        <v>41.777777777777779</v>
      </c>
      <c r="AE17" s="117" t="str">
        <f t="shared" ca="1" si="10"/>
        <v>-</v>
      </c>
      <c r="AF17" s="116" t="str">
        <f t="shared" ca="1" si="11"/>
        <v>-</v>
      </c>
      <c r="AG17" s="117" t="str">
        <f t="shared" ca="1" si="12"/>
        <v>-</v>
      </c>
      <c r="AH17" s="116" t="str">
        <f t="shared" ca="1" si="13"/>
        <v>-</v>
      </c>
      <c r="AI17" s="116">
        <f t="shared" ca="1" si="14"/>
        <v>0</v>
      </c>
      <c r="AJ17" s="118">
        <f t="shared" ca="1" si="15"/>
        <v>0</v>
      </c>
      <c r="AK17" s="116">
        <f t="shared" ca="1" si="16"/>
        <v>2000</v>
      </c>
      <c r="AL17" s="116">
        <f t="shared" ca="1" si="17"/>
        <v>2000</v>
      </c>
      <c r="AP17" s="78" t="s">
        <v>120</v>
      </c>
      <c r="AQ17" s="78" t="str">
        <f t="shared" si="3"/>
        <v>5-7</v>
      </c>
      <c r="AR17" s="79">
        <f ca="1">MAX($AS$14:$AS$17)</f>
        <v>4</v>
      </c>
      <c r="AS17" s="80">
        <f t="shared" ca="1" si="1"/>
        <v>4</v>
      </c>
      <c r="AT17" s="1" t="str">
        <f ca="1">CELL("address",$AP$14)</f>
        <v>$AP$14</v>
      </c>
      <c r="AU17" s="10" t="s">
        <v>126</v>
      </c>
    </row>
    <row r="18" spans="1:47" ht="28.5" customHeight="1" x14ac:dyDescent="0.2">
      <c r="A18" s="53">
        <f>'OSNOVNA PLAČA'!A12</f>
        <v>3</v>
      </c>
      <c r="B18" s="362" t="str">
        <f t="shared" ca="1" si="4"/>
        <v>A3</v>
      </c>
      <c r="C18" s="362"/>
      <c r="D18" s="54" t="str">
        <f>+IF(LEN('OSNOVNA PLAČA'!C12)&gt;0,'OSNOVNA PLAČA'!C12,"")</f>
        <v>VIII</v>
      </c>
      <c r="E18" s="55">
        <f>+IF(LEN('OSNOVNA PLAČA'!D12)&gt;0,'OSNOVNA PLAČA'!D12,"")</f>
        <v>48</v>
      </c>
      <c r="F18" s="161">
        <f ca="1">IF(LEN(B18)&gt;0,'OBRAČUNANA OSNOVNA PLAČA'!H12,"")</f>
        <v>0</v>
      </c>
      <c r="G18" s="57"/>
      <c r="H18" s="57"/>
      <c r="I18" s="57"/>
      <c r="J18" s="57"/>
      <c r="K18" s="57"/>
      <c r="L18" s="175">
        <f t="shared" si="5"/>
        <v>0</v>
      </c>
      <c r="M18" s="176">
        <f t="shared" ca="1" si="18"/>
        <v>0</v>
      </c>
      <c r="N18" s="176">
        <f t="shared" ca="1" si="19"/>
        <v>0</v>
      </c>
      <c r="O18" s="177">
        <f t="shared" ca="1" si="6"/>
        <v>0</v>
      </c>
      <c r="P18" s="178">
        <f t="shared" ca="1" si="20"/>
        <v>0</v>
      </c>
      <c r="Q18" s="179">
        <f t="shared" ca="1" si="7"/>
        <v>0</v>
      </c>
      <c r="R18" s="179">
        <f ca="1">IF(LEN(B18)&gt;0,'3'!R18-'3'!Q18,"")</f>
        <v>5000</v>
      </c>
      <c r="S18" s="180"/>
      <c r="T18" s="33"/>
      <c r="U18" s="33"/>
      <c r="V18" s="33"/>
      <c r="W18" s="33"/>
      <c r="X18" s="33"/>
      <c r="Y18" s="33"/>
      <c r="Z18" s="33"/>
      <c r="AA18" s="33"/>
      <c r="AB18" s="243">
        <f>ROW()</f>
        <v>18</v>
      </c>
      <c r="AC18" s="116">
        <f t="shared" ca="1" si="8"/>
        <v>0</v>
      </c>
      <c r="AD18" s="116">
        <f t="shared" ca="1" si="9"/>
        <v>0</v>
      </c>
      <c r="AE18" s="117" t="str">
        <f t="shared" ca="1" si="10"/>
        <v>-</v>
      </c>
      <c r="AF18" s="116" t="str">
        <f t="shared" ca="1" si="11"/>
        <v>-</v>
      </c>
      <c r="AG18" s="117" t="str">
        <f t="shared" ca="1" si="12"/>
        <v>-</v>
      </c>
      <c r="AH18" s="116" t="str">
        <f t="shared" ca="1" si="13"/>
        <v>-</v>
      </c>
      <c r="AI18" s="116">
        <f t="shared" ca="1" si="14"/>
        <v>0</v>
      </c>
      <c r="AJ18" s="118">
        <f t="shared" ca="1" si="15"/>
        <v>0</v>
      </c>
      <c r="AK18" s="116">
        <f t="shared" ca="1" si="16"/>
        <v>1200</v>
      </c>
      <c r="AL18" s="116">
        <f t="shared" ca="1" si="17"/>
        <v>1400</v>
      </c>
      <c r="AP18" s="78" t="s">
        <v>121</v>
      </c>
      <c r="AQ18" s="78" t="str">
        <f t="shared" si="3"/>
        <v>8-10</v>
      </c>
      <c r="AR18" s="79">
        <f ca="1">MAX($AS$18:$AS$19)</f>
        <v>2</v>
      </c>
      <c r="AS18" s="80">
        <f t="shared" ca="1" si="1"/>
        <v>1</v>
      </c>
      <c r="AT18" s="1" t="str">
        <f ca="1">CELL("address",$AP$18)</f>
        <v>$AP$18</v>
      </c>
      <c r="AU18" s="10" t="s">
        <v>127</v>
      </c>
    </row>
    <row r="19" spans="1:47" ht="28.5" customHeight="1" x14ac:dyDescent="0.2">
      <c r="A19" s="53">
        <f>'OSNOVNA PLAČA'!A13</f>
        <v>4</v>
      </c>
      <c r="B19" s="362" t="str">
        <f t="shared" ca="1" si="4"/>
        <v>A4</v>
      </c>
      <c r="C19" s="362"/>
      <c r="D19" s="54" t="str">
        <f>+IF(LEN('OSNOVNA PLAČA'!C13)&gt;0,'OSNOVNA PLAČA'!C13,"")</f>
        <v/>
      </c>
      <c r="E19" s="55" t="str">
        <f>+IF(LEN('OSNOVNA PLAČA'!D13)&gt;0,'OSNOVNA PLAČA'!D13,"")</f>
        <v/>
      </c>
      <c r="F19" s="161">
        <f ca="1">IF(LEN(B19)&gt;0,'OBRAČUNANA OSNOVNA PLAČA'!H13,"")</f>
        <v>0</v>
      </c>
      <c r="G19" s="57"/>
      <c r="H19" s="57"/>
      <c r="I19" s="57">
        <v>0</v>
      </c>
      <c r="J19" s="57"/>
      <c r="K19" s="57"/>
      <c r="L19" s="175">
        <f t="shared" si="5"/>
        <v>0</v>
      </c>
      <c r="M19" s="176">
        <f t="shared" ca="1" si="18"/>
        <v>0</v>
      </c>
      <c r="N19" s="176">
        <f t="shared" ca="1" si="19"/>
        <v>0</v>
      </c>
      <c r="O19" s="177">
        <f t="shared" ca="1" si="6"/>
        <v>0</v>
      </c>
      <c r="P19" s="178">
        <f t="shared" ca="1" si="20"/>
        <v>0</v>
      </c>
      <c r="Q19" s="179">
        <f t="shared" ca="1" si="7"/>
        <v>0</v>
      </c>
      <c r="R19" s="179">
        <f ca="1">IF(LEN(B19)&gt;0,'3'!R19-'3'!Q19,"")</f>
        <v>0</v>
      </c>
      <c r="S19" s="180"/>
      <c r="T19" s="33"/>
      <c r="U19" s="33"/>
      <c r="V19" s="33"/>
      <c r="W19" s="33"/>
      <c r="X19" s="33"/>
      <c r="Y19" s="33"/>
      <c r="Z19" s="33"/>
      <c r="AA19" s="33"/>
      <c r="AB19" s="243">
        <f>ROW()</f>
        <v>19</v>
      </c>
      <c r="AC19" s="116">
        <f t="shared" ca="1" si="8"/>
        <v>0</v>
      </c>
      <c r="AD19" s="116">
        <f t="shared" ca="1" si="9"/>
        <v>0</v>
      </c>
      <c r="AE19" s="117" t="str">
        <f t="shared" ca="1" si="10"/>
        <v>-</v>
      </c>
      <c r="AF19" s="116" t="str">
        <f t="shared" ca="1" si="11"/>
        <v>-</v>
      </c>
      <c r="AG19" s="117" t="str">
        <f t="shared" ca="1" si="12"/>
        <v>-</v>
      </c>
      <c r="AH19" s="116" t="str">
        <f t="shared" ca="1" si="13"/>
        <v>-</v>
      </c>
      <c r="AI19" s="116">
        <f t="shared" ca="1" si="14"/>
        <v>0</v>
      </c>
      <c r="AJ19" s="118">
        <f t="shared" ca="1" si="15"/>
        <v>0</v>
      </c>
      <c r="AK19" s="116">
        <f t="shared" ca="1" si="16"/>
        <v>0</v>
      </c>
      <c r="AL19" s="116">
        <f t="shared" ca="1" si="17"/>
        <v>0</v>
      </c>
      <c r="AP19" s="78" t="s">
        <v>122</v>
      </c>
      <c r="AQ19" s="78" t="str">
        <f t="shared" si="3"/>
        <v>11-4</v>
      </c>
      <c r="AR19" s="79">
        <f ca="1">MAX($AS$18:$AS$19)</f>
        <v>2</v>
      </c>
      <c r="AS19" s="80">
        <f t="shared" ca="1" si="1"/>
        <v>2</v>
      </c>
      <c r="AT19" s="1" t="str">
        <f ca="1">CELL("address",$AP$18)</f>
        <v>$AP$18</v>
      </c>
      <c r="AU19" s="10" t="s">
        <v>128</v>
      </c>
    </row>
    <row r="20" spans="1:47" ht="28.5" customHeight="1" x14ac:dyDescent="0.2">
      <c r="A20" s="53">
        <f>'OSNOVNA PLAČA'!A14</f>
        <v>5</v>
      </c>
      <c r="B20" s="362" t="str">
        <f t="shared" ca="1" si="4"/>
        <v>A5</v>
      </c>
      <c r="C20" s="362"/>
      <c r="D20" s="54" t="str">
        <f>+IF(LEN('OSNOVNA PLAČA'!C14)&gt;0,'OSNOVNA PLAČA'!C14,"")</f>
        <v/>
      </c>
      <c r="E20" s="55" t="str">
        <f>+IF(LEN('OSNOVNA PLAČA'!D14)&gt;0,'OSNOVNA PLAČA'!D14,"")</f>
        <v/>
      </c>
      <c r="F20" s="161">
        <f ca="1">IF(LEN(B20)&gt;0,'OBRAČUNANA OSNOVNA PLAČA'!H14,"")</f>
        <v>0</v>
      </c>
      <c r="G20" s="57"/>
      <c r="H20" s="57"/>
      <c r="I20" s="57"/>
      <c r="J20" s="57"/>
      <c r="K20" s="57"/>
      <c r="L20" s="175">
        <f t="shared" si="5"/>
        <v>0</v>
      </c>
      <c r="M20" s="176">
        <f t="shared" ca="1" si="18"/>
        <v>0</v>
      </c>
      <c r="N20" s="176">
        <f t="shared" ca="1" si="19"/>
        <v>0</v>
      </c>
      <c r="O20" s="177">
        <f t="shared" ca="1" si="6"/>
        <v>0</v>
      </c>
      <c r="P20" s="178">
        <f t="shared" ca="1" si="20"/>
        <v>0</v>
      </c>
      <c r="Q20" s="179">
        <f t="shared" ca="1" si="7"/>
        <v>0</v>
      </c>
      <c r="R20" s="179">
        <f ca="1">IF(LEN(B20)&gt;0,'3'!R20-'3'!Q20,"")</f>
        <v>0</v>
      </c>
      <c r="S20" s="180"/>
      <c r="T20" s="33"/>
      <c r="U20" s="33"/>
      <c r="V20" s="33"/>
      <c r="W20" s="33"/>
      <c r="X20" s="33"/>
      <c r="Y20" s="33"/>
      <c r="Z20" s="33"/>
      <c r="AA20" s="33"/>
      <c r="AB20" s="243">
        <f>ROW()</f>
        <v>20</v>
      </c>
      <c r="AC20" s="116">
        <f t="shared" ca="1" si="8"/>
        <v>0</v>
      </c>
      <c r="AD20" s="116">
        <f t="shared" ca="1" si="9"/>
        <v>0</v>
      </c>
      <c r="AE20" s="117" t="str">
        <f t="shared" ca="1" si="10"/>
        <v>-</v>
      </c>
      <c r="AF20" s="116" t="str">
        <f t="shared" ca="1" si="11"/>
        <v>-</v>
      </c>
      <c r="AG20" s="117" t="str">
        <f t="shared" ca="1" si="12"/>
        <v>-</v>
      </c>
      <c r="AH20" s="116" t="str">
        <f t="shared" ca="1" si="13"/>
        <v>-</v>
      </c>
      <c r="AI20" s="116">
        <f t="shared" ca="1" si="14"/>
        <v>0</v>
      </c>
      <c r="AJ20" s="118">
        <f t="shared" ca="1" si="15"/>
        <v>0</v>
      </c>
      <c r="AK20" s="116">
        <f t="shared" ca="1" si="16"/>
        <v>0</v>
      </c>
      <c r="AL20" s="116">
        <f t="shared" ca="1" si="17"/>
        <v>0</v>
      </c>
    </row>
    <row r="21" spans="1:47" ht="28.5" customHeight="1" x14ac:dyDescent="0.2">
      <c r="A21" s="53">
        <f>'OSNOVNA PLAČA'!A15</f>
        <v>6</v>
      </c>
      <c r="B21" s="362" t="str">
        <f t="shared" ca="1" si="4"/>
        <v>A6</v>
      </c>
      <c r="C21" s="362"/>
      <c r="D21" s="54" t="str">
        <f>+IF(LEN('OSNOVNA PLAČA'!C15)&gt;0,'OSNOVNA PLAČA'!C15,"")</f>
        <v/>
      </c>
      <c r="E21" s="55" t="str">
        <f>+IF(LEN('OSNOVNA PLAČA'!D15)&gt;0,'OSNOVNA PLAČA'!D15,"")</f>
        <v/>
      </c>
      <c r="F21" s="161">
        <f ca="1">IF(LEN(B21)&gt;0,'OBRAČUNANA OSNOVNA PLAČA'!H15,"")</f>
        <v>0</v>
      </c>
      <c r="G21" s="57"/>
      <c r="H21" s="57"/>
      <c r="I21" s="57"/>
      <c r="J21" s="57"/>
      <c r="K21" s="57"/>
      <c r="L21" s="175">
        <f t="shared" si="5"/>
        <v>0</v>
      </c>
      <c r="M21" s="176">
        <f t="shared" ca="1" si="18"/>
        <v>0</v>
      </c>
      <c r="N21" s="176">
        <f t="shared" ca="1" si="19"/>
        <v>0</v>
      </c>
      <c r="O21" s="177">
        <f t="shared" ca="1" si="6"/>
        <v>0</v>
      </c>
      <c r="P21" s="178">
        <f t="shared" ca="1" si="20"/>
        <v>0</v>
      </c>
      <c r="Q21" s="179">
        <f t="shared" ca="1" si="7"/>
        <v>0</v>
      </c>
      <c r="R21" s="179">
        <f ca="1">IF(LEN(B21)&gt;0,'3'!R21-'3'!Q21,"")</f>
        <v>0</v>
      </c>
      <c r="S21" s="180"/>
      <c r="T21" s="33"/>
      <c r="U21" s="33"/>
      <c r="V21" s="33"/>
      <c r="W21" s="33"/>
      <c r="X21" s="33"/>
      <c r="Y21" s="33"/>
      <c r="Z21" s="33"/>
      <c r="AA21" s="33"/>
      <c r="AB21" s="243">
        <f>ROW()</f>
        <v>21</v>
      </c>
      <c r="AC21" s="116">
        <f t="shared" ca="1" si="8"/>
        <v>0</v>
      </c>
      <c r="AD21" s="116">
        <f t="shared" ca="1" si="9"/>
        <v>0</v>
      </c>
      <c r="AE21" s="117" t="str">
        <f t="shared" ca="1" si="10"/>
        <v>-</v>
      </c>
      <c r="AF21" s="116" t="str">
        <f t="shared" ca="1" si="11"/>
        <v>-</v>
      </c>
      <c r="AG21" s="117" t="str">
        <f t="shared" ca="1" si="12"/>
        <v>-</v>
      </c>
      <c r="AH21" s="116" t="str">
        <f t="shared" ca="1" si="13"/>
        <v>-</v>
      </c>
      <c r="AI21" s="116">
        <f t="shared" ca="1" si="14"/>
        <v>0</v>
      </c>
      <c r="AJ21" s="118">
        <f t="shared" ca="1" si="15"/>
        <v>0</v>
      </c>
      <c r="AK21" s="116">
        <f t="shared" ca="1" si="16"/>
        <v>0</v>
      </c>
      <c r="AL21" s="116">
        <f t="shared" ca="1" si="17"/>
        <v>0</v>
      </c>
    </row>
    <row r="22" spans="1:47" ht="28.5" customHeight="1" x14ac:dyDescent="0.2">
      <c r="A22" s="53">
        <f>'OSNOVNA PLAČA'!A16</f>
        <v>7</v>
      </c>
      <c r="B22" s="362" t="str">
        <f t="shared" ca="1" si="4"/>
        <v>A7</v>
      </c>
      <c r="C22" s="362"/>
      <c r="D22" s="54" t="str">
        <f>+IF(LEN('OSNOVNA PLAČA'!C16)&gt;0,'OSNOVNA PLAČA'!C16,"")</f>
        <v>IV</v>
      </c>
      <c r="E22" s="55">
        <f>+IF(LEN('OSNOVNA PLAČA'!D16)&gt;0,'OSNOVNA PLAČA'!D16,"")</f>
        <v>34</v>
      </c>
      <c r="F22" s="161">
        <f ca="1">IF(LEN(B22)&gt;0,'OBRAČUNANA OSNOVNA PLAČA'!H16,"")</f>
        <v>0</v>
      </c>
      <c r="G22" s="57"/>
      <c r="H22" s="57"/>
      <c r="I22" s="57"/>
      <c r="J22" s="57"/>
      <c r="K22" s="57"/>
      <c r="L22" s="175">
        <f t="shared" si="5"/>
        <v>0</v>
      </c>
      <c r="M22" s="176">
        <f t="shared" ca="1" si="18"/>
        <v>0</v>
      </c>
      <c r="N22" s="176">
        <f t="shared" ca="1" si="19"/>
        <v>0</v>
      </c>
      <c r="O22" s="177">
        <f t="shared" ca="1" si="6"/>
        <v>0</v>
      </c>
      <c r="P22" s="178">
        <f t="shared" ca="1" si="20"/>
        <v>0</v>
      </c>
      <c r="Q22" s="179">
        <f t="shared" ca="1" si="7"/>
        <v>0</v>
      </c>
      <c r="R22" s="179">
        <f ca="1">IF(LEN(B22)&gt;0,'3'!R22-'3'!Q22,"")</f>
        <v>3000</v>
      </c>
      <c r="S22" s="180"/>
      <c r="T22" s="33"/>
      <c r="U22" s="33"/>
      <c r="V22" s="33"/>
      <c r="W22" s="33"/>
      <c r="X22" s="33"/>
      <c r="Y22" s="33"/>
      <c r="Z22" s="33"/>
      <c r="AA22" s="33"/>
      <c r="AB22" s="243">
        <f>ROW()</f>
        <v>22</v>
      </c>
      <c r="AC22" s="116">
        <f t="shared" ca="1" si="8"/>
        <v>0</v>
      </c>
      <c r="AD22" s="116">
        <f t="shared" ca="1" si="9"/>
        <v>0</v>
      </c>
      <c r="AE22" s="117" t="str">
        <f t="shared" ca="1" si="10"/>
        <v>-</v>
      </c>
      <c r="AF22" s="116" t="str">
        <f t="shared" ca="1" si="11"/>
        <v>-</v>
      </c>
      <c r="AG22" s="117" t="str">
        <f t="shared" ca="1" si="12"/>
        <v>-</v>
      </c>
      <c r="AH22" s="116" t="str">
        <f t="shared" ca="1" si="13"/>
        <v>-</v>
      </c>
      <c r="AI22" s="116">
        <f t="shared" ca="1" si="14"/>
        <v>0</v>
      </c>
      <c r="AJ22" s="118">
        <f t="shared" ca="1" si="15"/>
        <v>0</v>
      </c>
      <c r="AK22" s="116">
        <f t="shared" ca="1" si="16"/>
        <v>0</v>
      </c>
      <c r="AL22" s="116">
        <f t="shared" ca="1" si="17"/>
        <v>1500</v>
      </c>
    </row>
    <row r="23" spans="1:47" ht="28.5" customHeight="1" x14ac:dyDescent="0.2">
      <c r="A23" s="53">
        <f>'OSNOVNA PLAČA'!A17</f>
        <v>8</v>
      </c>
      <c r="B23" s="362" t="str">
        <f t="shared" ca="1" si="4"/>
        <v>A8</v>
      </c>
      <c r="C23" s="362"/>
      <c r="D23" s="54" t="str">
        <f>+IF(LEN('OSNOVNA PLAČA'!C17)&gt;0,'OSNOVNA PLAČA'!C17,"")</f>
        <v/>
      </c>
      <c r="E23" s="55" t="str">
        <f>+IF(LEN('OSNOVNA PLAČA'!D17)&gt;0,'OSNOVNA PLAČA'!D17,"")</f>
        <v/>
      </c>
      <c r="F23" s="161">
        <f ca="1">IF(LEN(B23)&gt;0,'OBRAČUNANA OSNOVNA PLAČA'!H17,"")</f>
        <v>0</v>
      </c>
      <c r="G23" s="57"/>
      <c r="H23" s="57"/>
      <c r="I23" s="57"/>
      <c r="J23" s="57"/>
      <c r="K23" s="57"/>
      <c r="L23" s="175">
        <f t="shared" si="5"/>
        <v>0</v>
      </c>
      <c r="M23" s="176">
        <f t="shared" ca="1" si="18"/>
        <v>0</v>
      </c>
      <c r="N23" s="176">
        <f t="shared" ca="1" si="19"/>
        <v>0</v>
      </c>
      <c r="O23" s="177">
        <f t="shared" ca="1" si="6"/>
        <v>0</v>
      </c>
      <c r="P23" s="178">
        <f t="shared" ca="1" si="20"/>
        <v>0</v>
      </c>
      <c r="Q23" s="179">
        <f t="shared" ca="1" si="7"/>
        <v>0</v>
      </c>
      <c r="R23" s="179">
        <f ca="1">IF(LEN(B23)&gt;0,'3'!R23-'3'!Q23,"")</f>
        <v>0</v>
      </c>
      <c r="S23" s="180"/>
      <c r="T23" s="33"/>
      <c r="U23" s="33"/>
      <c r="V23" s="33"/>
      <c r="W23" s="33"/>
      <c r="X23" s="33"/>
      <c r="Y23" s="33"/>
      <c r="Z23" s="33"/>
      <c r="AA23" s="33"/>
      <c r="AB23" s="243">
        <f>ROW()</f>
        <v>23</v>
      </c>
      <c r="AC23" s="116">
        <f t="shared" ca="1" si="8"/>
        <v>0</v>
      </c>
      <c r="AD23" s="116">
        <f t="shared" ca="1" si="9"/>
        <v>0</v>
      </c>
      <c r="AE23" s="117" t="str">
        <f t="shared" ca="1" si="10"/>
        <v>-</v>
      </c>
      <c r="AF23" s="116" t="str">
        <f t="shared" ca="1" si="11"/>
        <v>-</v>
      </c>
      <c r="AG23" s="117" t="str">
        <f t="shared" ca="1" si="12"/>
        <v>-</v>
      </c>
      <c r="AH23" s="116" t="str">
        <f t="shared" ca="1" si="13"/>
        <v>-</v>
      </c>
      <c r="AI23" s="116">
        <f t="shared" ca="1" si="14"/>
        <v>0</v>
      </c>
      <c r="AJ23" s="118">
        <f t="shared" ca="1" si="15"/>
        <v>0</v>
      </c>
      <c r="AK23" s="116">
        <f t="shared" ca="1" si="16"/>
        <v>0</v>
      </c>
      <c r="AL23" s="116">
        <f t="shared" ca="1" si="17"/>
        <v>0</v>
      </c>
    </row>
    <row r="24" spans="1:47" ht="28.5" customHeight="1" x14ac:dyDescent="0.2">
      <c r="A24" s="53">
        <f>'OSNOVNA PLAČA'!A18</f>
        <v>9</v>
      </c>
      <c r="B24" s="362" t="str">
        <f t="shared" ca="1" si="4"/>
        <v>A9</v>
      </c>
      <c r="C24" s="362"/>
      <c r="D24" s="54" t="str">
        <f>+IF(LEN('OSNOVNA PLAČA'!C18)&gt;0,'OSNOVNA PLAČA'!C18,"")</f>
        <v/>
      </c>
      <c r="E24" s="55" t="str">
        <f>+IF(LEN('OSNOVNA PLAČA'!D18)&gt;0,'OSNOVNA PLAČA'!D18,"")</f>
        <v/>
      </c>
      <c r="F24" s="161">
        <f ca="1">IF(LEN(B24)&gt;0,'OBRAČUNANA OSNOVNA PLAČA'!H18,"")</f>
        <v>0</v>
      </c>
      <c r="G24" s="57"/>
      <c r="H24" s="57"/>
      <c r="I24" s="57"/>
      <c r="J24" s="57"/>
      <c r="K24" s="57"/>
      <c r="L24" s="175">
        <f t="shared" si="5"/>
        <v>0</v>
      </c>
      <c r="M24" s="176">
        <f t="shared" ca="1" si="18"/>
        <v>0</v>
      </c>
      <c r="N24" s="176">
        <f t="shared" ca="1" si="19"/>
        <v>0</v>
      </c>
      <c r="O24" s="177">
        <f t="shared" ca="1" si="6"/>
        <v>0</v>
      </c>
      <c r="P24" s="178">
        <f t="shared" ca="1" si="20"/>
        <v>0</v>
      </c>
      <c r="Q24" s="179">
        <f t="shared" ca="1" si="7"/>
        <v>0</v>
      </c>
      <c r="R24" s="179">
        <f ca="1">IF(LEN(B24)&gt;0,'3'!R24-'3'!Q24,"")</f>
        <v>0</v>
      </c>
      <c r="S24" s="180"/>
      <c r="T24" s="33"/>
      <c r="U24" s="33"/>
      <c r="V24" s="33"/>
      <c r="W24" s="33"/>
      <c r="X24" s="33"/>
      <c r="Y24" s="33"/>
      <c r="Z24" s="33"/>
      <c r="AA24" s="33"/>
      <c r="AB24" s="243">
        <f>ROW()</f>
        <v>24</v>
      </c>
      <c r="AC24" s="116">
        <f t="shared" ca="1" si="8"/>
        <v>0</v>
      </c>
      <c r="AD24" s="116">
        <f t="shared" ca="1" si="9"/>
        <v>0</v>
      </c>
      <c r="AE24" s="117" t="str">
        <f t="shared" ca="1" si="10"/>
        <v>-</v>
      </c>
      <c r="AF24" s="116" t="str">
        <f t="shared" ca="1" si="11"/>
        <v>-</v>
      </c>
      <c r="AG24" s="117" t="str">
        <f t="shared" ca="1" si="12"/>
        <v>-</v>
      </c>
      <c r="AH24" s="116" t="str">
        <f t="shared" ca="1" si="13"/>
        <v>-</v>
      </c>
      <c r="AI24" s="116">
        <f t="shared" ca="1" si="14"/>
        <v>0</v>
      </c>
      <c r="AJ24" s="118">
        <f t="shared" ca="1" si="15"/>
        <v>0</v>
      </c>
      <c r="AK24" s="116">
        <f t="shared" ca="1" si="16"/>
        <v>0</v>
      </c>
      <c r="AL24" s="116">
        <f t="shared" ca="1" si="17"/>
        <v>0</v>
      </c>
    </row>
    <row r="25" spans="1:47" ht="28.5" customHeight="1" x14ac:dyDescent="0.2">
      <c r="A25" s="53">
        <f>'OSNOVNA PLAČA'!A19</f>
        <v>10</v>
      </c>
      <c r="B25" s="362" t="str">
        <f t="shared" ca="1" si="4"/>
        <v>A10</v>
      </c>
      <c r="C25" s="362"/>
      <c r="D25" s="54" t="str">
        <f>+IF(LEN('OSNOVNA PLAČA'!C19)&gt;0,'OSNOVNA PLAČA'!C19,"")</f>
        <v/>
      </c>
      <c r="E25" s="55" t="str">
        <f>+IF(LEN('OSNOVNA PLAČA'!D19)&gt;0,'OSNOVNA PLAČA'!D19,"")</f>
        <v/>
      </c>
      <c r="F25" s="161">
        <f ca="1">IF(LEN(B25)&gt;0,'OBRAČUNANA OSNOVNA PLAČA'!H19,"")</f>
        <v>0</v>
      </c>
      <c r="G25" s="57"/>
      <c r="H25" s="57"/>
      <c r="I25" s="57"/>
      <c r="J25" s="57"/>
      <c r="K25" s="57"/>
      <c r="L25" s="175">
        <f t="shared" si="5"/>
        <v>0</v>
      </c>
      <c r="M25" s="176">
        <f t="shared" ca="1" si="18"/>
        <v>0</v>
      </c>
      <c r="N25" s="176">
        <f t="shared" ca="1" si="19"/>
        <v>0</v>
      </c>
      <c r="O25" s="177">
        <f t="shared" ca="1" si="6"/>
        <v>0</v>
      </c>
      <c r="P25" s="178">
        <f t="shared" ca="1" si="20"/>
        <v>0</v>
      </c>
      <c r="Q25" s="179">
        <f t="shared" ca="1" si="7"/>
        <v>0</v>
      </c>
      <c r="R25" s="179">
        <f ca="1">IF(LEN(B25)&gt;0,'3'!R25-'3'!Q25,"")</f>
        <v>0</v>
      </c>
      <c r="S25" s="180"/>
      <c r="T25" s="33"/>
      <c r="U25" s="33"/>
      <c r="V25" s="33"/>
      <c r="W25" s="33"/>
      <c r="X25" s="33"/>
      <c r="Y25" s="33"/>
      <c r="Z25" s="33"/>
      <c r="AA25" s="33"/>
      <c r="AB25" s="243">
        <f>ROW()</f>
        <v>25</v>
      </c>
      <c r="AC25" s="116">
        <f t="shared" ca="1" si="8"/>
        <v>0</v>
      </c>
      <c r="AD25" s="116">
        <f t="shared" ca="1" si="9"/>
        <v>0</v>
      </c>
      <c r="AE25" s="117" t="str">
        <f t="shared" ca="1" si="10"/>
        <v>-</v>
      </c>
      <c r="AF25" s="116" t="str">
        <f t="shared" ca="1" si="11"/>
        <v>-</v>
      </c>
      <c r="AG25" s="117" t="str">
        <f t="shared" ca="1" si="12"/>
        <v>-</v>
      </c>
      <c r="AH25" s="116" t="str">
        <f t="shared" ca="1" si="13"/>
        <v>-</v>
      </c>
      <c r="AI25" s="116">
        <f t="shared" ca="1" si="14"/>
        <v>0</v>
      </c>
      <c r="AJ25" s="118">
        <f t="shared" ca="1" si="15"/>
        <v>0</v>
      </c>
      <c r="AK25" s="116">
        <f t="shared" ca="1" si="16"/>
        <v>0</v>
      </c>
      <c r="AL25" s="116">
        <f t="shared" ca="1" si="17"/>
        <v>0</v>
      </c>
    </row>
    <row r="26" spans="1:47" ht="28.5" customHeight="1" x14ac:dyDescent="0.2">
      <c r="A26" s="53">
        <f>'OSNOVNA PLAČA'!A20</f>
        <v>11</v>
      </c>
      <c r="B26" s="362" t="str">
        <f t="shared" ca="1" si="4"/>
        <v>A11</v>
      </c>
      <c r="C26" s="362"/>
      <c r="D26" s="54" t="str">
        <f>+IF(LEN('OSNOVNA PLAČA'!C20)&gt;0,'OSNOVNA PLAČA'!C20,"")</f>
        <v/>
      </c>
      <c r="E26" s="55" t="str">
        <f>+IF(LEN('OSNOVNA PLAČA'!D20)&gt;0,'OSNOVNA PLAČA'!D20,"")</f>
        <v/>
      </c>
      <c r="F26" s="161">
        <f ca="1">IF(LEN(B26)&gt;0,'OBRAČUNANA OSNOVNA PLAČA'!H20,"")</f>
        <v>0</v>
      </c>
      <c r="G26" s="57"/>
      <c r="H26" s="57"/>
      <c r="I26" s="57"/>
      <c r="J26" s="57"/>
      <c r="K26" s="57"/>
      <c r="L26" s="175">
        <f t="shared" si="5"/>
        <v>0</v>
      </c>
      <c r="M26" s="176">
        <f t="shared" ca="1" si="18"/>
        <v>0</v>
      </c>
      <c r="N26" s="176">
        <f t="shared" ca="1" si="19"/>
        <v>0</v>
      </c>
      <c r="O26" s="177">
        <f t="shared" ca="1" si="6"/>
        <v>0</v>
      </c>
      <c r="P26" s="178">
        <f t="shared" ca="1" si="20"/>
        <v>0</v>
      </c>
      <c r="Q26" s="179">
        <f t="shared" ca="1" si="7"/>
        <v>0</v>
      </c>
      <c r="R26" s="179">
        <f ca="1">IF(LEN(B26)&gt;0,'3'!R26-'3'!Q26,"")</f>
        <v>0</v>
      </c>
      <c r="S26" s="180"/>
      <c r="T26" s="33"/>
      <c r="U26" s="33"/>
      <c r="V26" s="33"/>
      <c r="W26" s="33"/>
      <c r="X26" s="33"/>
      <c r="Y26" s="33"/>
      <c r="Z26" s="33"/>
      <c r="AA26" s="33"/>
      <c r="AB26" s="243">
        <f>ROW()</f>
        <v>26</v>
      </c>
      <c r="AC26" s="116">
        <f t="shared" ca="1" si="8"/>
        <v>0</v>
      </c>
      <c r="AD26" s="116">
        <f t="shared" ca="1" si="9"/>
        <v>0</v>
      </c>
      <c r="AE26" s="117" t="str">
        <f t="shared" ca="1" si="10"/>
        <v>-</v>
      </c>
      <c r="AF26" s="116" t="str">
        <f t="shared" ca="1" si="11"/>
        <v>-</v>
      </c>
      <c r="AG26" s="117" t="str">
        <f t="shared" ca="1" si="12"/>
        <v>-</v>
      </c>
      <c r="AH26" s="116" t="str">
        <f t="shared" ca="1" si="13"/>
        <v>-</v>
      </c>
      <c r="AI26" s="116">
        <f t="shared" ca="1" si="14"/>
        <v>0</v>
      </c>
      <c r="AJ26" s="118">
        <f t="shared" ca="1" si="15"/>
        <v>0</v>
      </c>
      <c r="AK26" s="116">
        <f t="shared" ca="1" si="16"/>
        <v>0</v>
      </c>
      <c r="AL26" s="116">
        <f t="shared" ca="1" si="17"/>
        <v>0</v>
      </c>
    </row>
    <row r="27" spans="1:47" ht="28.5" customHeight="1" x14ac:dyDescent="0.2">
      <c r="A27" s="53">
        <f>'OSNOVNA PLAČA'!A21</f>
        <v>12</v>
      </c>
      <c r="B27" s="362" t="str">
        <f t="shared" ca="1" si="4"/>
        <v>A12</v>
      </c>
      <c r="C27" s="362"/>
      <c r="D27" s="54" t="str">
        <f>+IF(LEN('OSNOVNA PLAČA'!C21)&gt;0,'OSNOVNA PLAČA'!C21,"")</f>
        <v/>
      </c>
      <c r="E27" s="55" t="str">
        <f>+IF(LEN('OSNOVNA PLAČA'!D21)&gt;0,'OSNOVNA PLAČA'!D21,"")</f>
        <v/>
      </c>
      <c r="F27" s="161">
        <f ca="1">IF(LEN(B27)&gt;0,'OBRAČUNANA OSNOVNA PLAČA'!H21,"")</f>
        <v>0</v>
      </c>
      <c r="G27" s="57"/>
      <c r="H27" s="57"/>
      <c r="I27" s="57"/>
      <c r="J27" s="57"/>
      <c r="K27" s="57"/>
      <c r="L27" s="175">
        <f t="shared" si="5"/>
        <v>0</v>
      </c>
      <c r="M27" s="176">
        <f t="shared" ca="1" si="18"/>
        <v>0</v>
      </c>
      <c r="N27" s="176">
        <f t="shared" ca="1" si="19"/>
        <v>0</v>
      </c>
      <c r="O27" s="177">
        <f t="shared" ca="1" si="6"/>
        <v>0</v>
      </c>
      <c r="P27" s="178">
        <f t="shared" ca="1" si="20"/>
        <v>0</v>
      </c>
      <c r="Q27" s="179">
        <f t="shared" ca="1" si="7"/>
        <v>0</v>
      </c>
      <c r="R27" s="179">
        <f ca="1">IF(LEN(B27)&gt;0,'3'!R27-'3'!Q27,"")</f>
        <v>0</v>
      </c>
      <c r="S27" s="180"/>
      <c r="T27" s="33"/>
      <c r="U27" s="33"/>
      <c r="V27" s="33"/>
      <c r="W27" s="33"/>
      <c r="X27" s="33"/>
      <c r="Y27" s="33"/>
      <c r="Z27" s="33"/>
      <c r="AA27" s="33"/>
      <c r="AB27" s="243">
        <f>ROW()</f>
        <v>27</v>
      </c>
      <c r="AC27" s="116">
        <f t="shared" ca="1" si="8"/>
        <v>0</v>
      </c>
      <c r="AD27" s="116">
        <f t="shared" ca="1" si="9"/>
        <v>0</v>
      </c>
      <c r="AE27" s="117" t="str">
        <f t="shared" ca="1" si="10"/>
        <v>-</v>
      </c>
      <c r="AF27" s="116" t="str">
        <f t="shared" ca="1" si="11"/>
        <v>-</v>
      </c>
      <c r="AG27" s="117" t="str">
        <f t="shared" ca="1" si="12"/>
        <v>-</v>
      </c>
      <c r="AH27" s="116" t="str">
        <f t="shared" ca="1" si="13"/>
        <v>-</v>
      </c>
      <c r="AI27" s="116">
        <f t="shared" ca="1" si="14"/>
        <v>0</v>
      </c>
      <c r="AJ27" s="118">
        <f t="shared" ca="1" si="15"/>
        <v>0</v>
      </c>
      <c r="AK27" s="116">
        <f t="shared" ca="1" si="16"/>
        <v>0</v>
      </c>
      <c r="AL27" s="116">
        <f t="shared" ca="1" si="17"/>
        <v>0</v>
      </c>
    </row>
    <row r="28" spans="1:47" ht="28.5" customHeight="1" x14ac:dyDescent="0.2">
      <c r="A28" s="53">
        <f>'OSNOVNA PLAČA'!A22</f>
        <v>13</v>
      </c>
      <c r="B28" s="362" t="str">
        <f t="shared" ca="1" si="4"/>
        <v>A13</v>
      </c>
      <c r="C28" s="362"/>
      <c r="D28" s="54" t="str">
        <f>+IF(LEN('OSNOVNA PLAČA'!C22)&gt;0,'OSNOVNA PLAČA'!C22,"")</f>
        <v/>
      </c>
      <c r="E28" s="55" t="str">
        <f>+IF(LEN('OSNOVNA PLAČA'!D22)&gt;0,'OSNOVNA PLAČA'!D22,"")</f>
        <v/>
      </c>
      <c r="F28" s="161">
        <f ca="1">IF(LEN(B28)&gt;0,'OBRAČUNANA OSNOVNA PLAČA'!H22,"")</f>
        <v>0</v>
      </c>
      <c r="G28" s="57"/>
      <c r="H28" s="57"/>
      <c r="I28" s="57"/>
      <c r="J28" s="57"/>
      <c r="K28" s="57"/>
      <c r="L28" s="175">
        <f t="shared" si="5"/>
        <v>0</v>
      </c>
      <c r="M28" s="176">
        <f t="shared" ca="1" si="18"/>
        <v>0</v>
      </c>
      <c r="N28" s="176">
        <f t="shared" ca="1" si="19"/>
        <v>0</v>
      </c>
      <c r="O28" s="177">
        <f t="shared" ca="1" si="6"/>
        <v>0</v>
      </c>
      <c r="P28" s="178">
        <f t="shared" ca="1" si="20"/>
        <v>0</v>
      </c>
      <c r="Q28" s="179">
        <f t="shared" ca="1" si="7"/>
        <v>0</v>
      </c>
      <c r="R28" s="179">
        <f ca="1">IF(LEN(B28)&gt;0,'3'!R28-'3'!Q28,"")</f>
        <v>0</v>
      </c>
      <c r="S28" s="180"/>
      <c r="T28" s="33"/>
      <c r="U28" s="33"/>
      <c r="V28" s="33"/>
      <c r="W28" s="33"/>
      <c r="X28" s="33"/>
      <c r="Y28" s="33"/>
      <c r="Z28" s="33"/>
      <c r="AA28" s="33"/>
      <c r="AB28" s="243">
        <f>ROW()</f>
        <v>28</v>
      </c>
      <c r="AC28" s="116">
        <f t="shared" ca="1" si="8"/>
        <v>0</v>
      </c>
      <c r="AD28" s="116">
        <f t="shared" ca="1" si="9"/>
        <v>0</v>
      </c>
      <c r="AE28" s="117" t="str">
        <f t="shared" ca="1" si="10"/>
        <v>-</v>
      </c>
      <c r="AF28" s="116" t="str">
        <f t="shared" ca="1" si="11"/>
        <v>-</v>
      </c>
      <c r="AG28" s="117" t="str">
        <f t="shared" ca="1" si="12"/>
        <v>-</v>
      </c>
      <c r="AH28" s="116" t="str">
        <f t="shared" ca="1" si="13"/>
        <v>-</v>
      </c>
      <c r="AI28" s="116">
        <f t="shared" ca="1" si="14"/>
        <v>0</v>
      </c>
      <c r="AJ28" s="118">
        <f t="shared" ca="1" si="15"/>
        <v>0</v>
      </c>
      <c r="AK28" s="116">
        <f t="shared" ca="1" si="16"/>
        <v>0</v>
      </c>
      <c r="AL28" s="116">
        <f t="shared" ca="1" si="17"/>
        <v>0</v>
      </c>
    </row>
    <row r="29" spans="1:47" ht="28.5" customHeight="1" x14ac:dyDescent="0.2">
      <c r="A29" s="53">
        <f>'OSNOVNA PLAČA'!A23</f>
        <v>14</v>
      </c>
      <c r="B29" s="362" t="str">
        <f t="shared" ca="1" si="4"/>
        <v>A14</v>
      </c>
      <c r="C29" s="362"/>
      <c r="D29" s="54" t="str">
        <f>+IF(LEN('OSNOVNA PLAČA'!C23)&gt;0,'OSNOVNA PLAČA'!C23,"")</f>
        <v/>
      </c>
      <c r="E29" s="55" t="str">
        <f>+IF(LEN('OSNOVNA PLAČA'!D23)&gt;0,'OSNOVNA PLAČA'!D23,"")</f>
        <v/>
      </c>
      <c r="F29" s="161">
        <f ca="1">IF(LEN(B29)&gt;0,'OBRAČUNANA OSNOVNA PLAČA'!H23,"")</f>
        <v>0</v>
      </c>
      <c r="G29" s="57"/>
      <c r="H29" s="57"/>
      <c r="I29" s="57"/>
      <c r="J29" s="57"/>
      <c r="K29" s="57"/>
      <c r="L29" s="175">
        <f t="shared" si="5"/>
        <v>0</v>
      </c>
      <c r="M29" s="176">
        <f t="shared" ca="1" si="18"/>
        <v>0</v>
      </c>
      <c r="N29" s="176">
        <f t="shared" ca="1" si="19"/>
        <v>0</v>
      </c>
      <c r="O29" s="177">
        <f t="shared" ca="1" si="6"/>
        <v>0</v>
      </c>
      <c r="P29" s="178">
        <f t="shared" ca="1" si="20"/>
        <v>0</v>
      </c>
      <c r="Q29" s="179">
        <f t="shared" ca="1" si="7"/>
        <v>0</v>
      </c>
      <c r="R29" s="179">
        <f ca="1">IF(LEN(B29)&gt;0,'3'!R29-'3'!Q29,"")</f>
        <v>0</v>
      </c>
      <c r="S29" s="180"/>
      <c r="T29" s="33"/>
      <c r="U29" s="33"/>
      <c r="V29" s="33"/>
      <c r="W29" s="33"/>
      <c r="X29" s="33"/>
      <c r="Y29" s="33"/>
      <c r="Z29" s="33"/>
      <c r="AA29" s="33"/>
      <c r="AB29" s="243">
        <f>ROW()</f>
        <v>29</v>
      </c>
      <c r="AC29" s="116">
        <f t="shared" ca="1" si="8"/>
        <v>0</v>
      </c>
      <c r="AD29" s="116">
        <f t="shared" ca="1" si="9"/>
        <v>0</v>
      </c>
      <c r="AE29" s="117" t="str">
        <f t="shared" ca="1" si="10"/>
        <v>-</v>
      </c>
      <c r="AF29" s="116" t="str">
        <f t="shared" ca="1" si="11"/>
        <v>-</v>
      </c>
      <c r="AG29" s="117" t="str">
        <f t="shared" ca="1" si="12"/>
        <v>-</v>
      </c>
      <c r="AH29" s="116" t="str">
        <f t="shared" ca="1" si="13"/>
        <v>-</v>
      </c>
      <c r="AI29" s="116">
        <f t="shared" ca="1" si="14"/>
        <v>0</v>
      </c>
      <c r="AJ29" s="118">
        <f t="shared" ca="1" si="15"/>
        <v>0</v>
      </c>
      <c r="AK29" s="116">
        <f t="shared" ca="1" si="16"/>
        <v>0</v>
      </c>
      <c r="AL29" s="116">
        <f t="shared" ca="1" si="17"/>
        <v>0</v>
      </c>
    </row>
    <row r="30" spans="1:47" ht="28.5" customHeight="1" x14ac:dyDescent="0.2">
      <c r="A30" s="53">
        <f>'OSNOVNA PLAČA'!A24</f>
        <v>15</v>
      </c>
      <c r="B30" s="362" t="str">
        <f t="shared" ca="1" si="4"/>
        <v>A15</v>
      </c>
      <c r="C30" s="362"/>
      <c r="D30" s="54" t="str">
        <f>+IF(LEN('OSNOVNA PLAČA'!C24)&gt;0,'OSNOVNA PLAČA'!C24,"")</f>
        <v/>
      </c>
      <c r="E30" s="55" t="str">
        <f>+IF(LEN('OSNOVNA PLAČA'!D24)&gt;0,'OSNOVNA PLAČA'!D24,"")</f>
        <v/>
      </c>
      <c r="F30" s="161">
        <f ca="1">IF(LEN(B30)&gt;0,'OBRAČUNANA OSNOVNA PLAČA'!H24,"")</f>
        <v>0</v>
      </c>
      <c r="G30" s="57"/>
      <c r="H30" s="57"/>
      <c r="I30" s="57"/>
      <c r="J30" s="57"/>
      <c r="K30" s="57"/>
      <c r="L30" s="175">
        <f t="shared" si="5"/>
        <v>0</v>
      </c>
      <c r="M30" s="176">
        <f t="shared" ca="1" si="18"/>
        <v>0</v>
      </c>
      <c r="N30" s="176">
        <f t="shared" ca="1" si="19"/>
        <v>0</v>
      </c>
      <c r="O30" s="177">
        <f t="shared" ca="1" si="6"/>
        <v>0</v>
      </c>
      <c r="P30" s="178">
        <f t="shared" ca="1" si="20"/>
        <v>0</v>
      </c>
      <c r="Q30" s="179">
        <f t="shared" ca="1" si="7"/>
        <v>0</v>
      </c>
      <c r="R30" s="179">
        <f ca="1">IF(LEN(B30)&gt;0,'3'!R30-'3'!Q30,"")</f>
        <v>0</v>
      </c>
      <c r="S30" s="180"/>
      <c r="T30" s="33"/>
      <c r="U30" s="33"/>
      <c r="V30" s="33"/>
      <c r="W30" s="33"/>
      <c r="X30" s="33"/>
      <c r="Y30" s="33"/>
      <c r="Z30" s="33"/>
      <c r="AA30" s="33"/>
      <c r="AB30" s="243">
        <f>ROW()</f>
        <v>30</v>
      </c>
      <c r="AC30" s="116">
        <f t="shared" ca="1" si="8"/>
        <v>0</v>
      </c>
      <c r="AD30" s="116">
        <f t="shared" ca="1" si="9"/>
        <v>0</v>
      </c>
      <c r="AE30" s="117" t="str">
        <f t="shared" ca="1" si="10"/>
        <v>-</v>
      </c>
      <c r="AF30" s="116" t="str">
        <f t="shared" ca="1" si="11"/>
        <v>-</v>
      </c>
      <c r="AG30" s="117" t="str">
        <f t="shared" ca="1" si="12"/>
        <v>-</v>
      </c>
      <c r="AH30" s="116" t="str">
        <f t="shared" ca="1" si="13"/>
        <v>-</v>
      </c>
      <c r="AI30" s="116">
        <f t="shared" ca="1" si="14"/>
        <v>0</v>
      </c>
      <c r="AJ30" s="118">
        <f t="shared" ca="1" si="15"/>
        <v>0</v>
      </c>
      <c r="AK30" s="116">
        <f t="shared" ca="1" si="16"/>
        <v>0</v>
      </c>
      <c r="AL30" s="116">
        <f t="shared" ca="1" si="17"/>
        <v>0</v>
      </c>
    </row>
    <row r="31" spans="1:47" ht="28.5" customHeight="1" x14ac:dyDescent="0.2">
      <c r="A31" s="53">
        <f>'OSNOVNA PLAČA'!A25</f>
        <v>16</v>
      </c>
      <c r="B31" s="362" t="str">
        <f t="shared" ca="1" si="4"/>
        <v>A16</v>
      </c>
      <c r="C31" s="362"/>
      <c r="D31" s="54" t="str">
        <f>+IF(LEN('OSNOVNA PLAČA'!C25)&gt;0,'OSNOVNA PLAČA'!C25,"")</f>
        <v/>
      </c>
      <c r="E31" s="55" t="str">
        <f>+IF(LEN('OSNOVNA PLAČA'!D25)&gt;0,'OSNOVNA PLAČA'!D25,"")</f>
        <v/>
      </c>
      <c r="F31" s="161">
        <f ca="1">IF(LEN(B31)&gt;0,'OBRAČUNANA OSNOVNA PLAČA'!H25,"")</f>
        <v>0</v>
      </c>
      <c r="G31" s="57"/>
      <c r="H31" s="57"/>
      <c r="I31" s="57"/>
      <c r="J31" s="57"/>
      <c r="K31" s="57"/>
      <c r="L31" s="175">
        <f t="shared" si="5"/>
        <v>0</v>
      </c>
      <c r="M31" s="176">
        <f t="shared" ca="1" si="18"/>
        <v>0</v>
      </c>
      <c r="N31" s="176">
        <f t="shared" ca="1" si="19"/>
        <v>0</v>
      </c>
      <c r="O31" s="177">
        <f t="shared" ca="1" si="6"/>
        <v>0</v>
      </c>
      <c r="P31" s="178">
        <f t="shared" ca="1" si="20"/>
        <v>0</v>
      </c>
      <c r="Q31" s="179">
        <f t="shared" ca="1" si="7"/>
        <v>0</v>
      </c>
      <c r="R31" s="179">
        <f ca="1">IF(LEN(B31)&gt;0,'3'!R31-'3'!Q31,"")</f>
        <v>0</v>
      </c>
      <c r="S31" s="180"/>
      <c r="T31" s="33"/>
      <c r="U31" s="33"/>
      <c r="V31" s="33"/>
      <c r="W31" s="33"/>
      <c r="X31" s="33"/>
      <c r="Y31" s="33"/>
      <c r="Z31" s="33"/>
      <c r="AA31" s="33"/>
      <c r="AB31" s="243">
        <f>ROW()</f>
        <v>31</v>
      </c>
      <c r="AC31" s="116">
        <f t="shared" ca="1" si="8"/>
        <v>0</v>
      </c>
      <c r="AD31" s="116">
        <f t="shared" ca="1" si="9"/>
        <v>0</v>
      </c>
      <c r="AE31" s="117" t="str">
        <f t="shared" ca="1" si="10"/>
        <v>-</v>
      </c>
      <c r="AF31" s="116" t="str">
        <f t="shared" ca="1" si="11"/>
        <v>-</v>
      </c>
      <c r="AG31" s="117" t="str">
        <f t="shared" ca="1" si="12"/>
        <v>-</v>
      </c>
      <c r="AH31" s="116" t="str">
        <f t="shared" ca="1" si="13"/>
        <v>-</v>
      </c>
      <c r="AI31" s="116">
        <f t="shared" ca="1" si="14"/>
        <v>0</v>
      </c>
      <c r="AJ31" s="118">
        <f t="shared" ca="1" si="15"/>
        <v>0</v>
      </c>
      <c r="AK31" s="116">
        <f t="shared" ca="1" si="16"/>
        <v>0</v>
      </c>
      <c r="AL31" s="116">
        <f t="shared" ca="1" si="17"/>
        <v>0</v>
      </c>
    </row>
    <row r="32" spans="1:47" ht="28.5" customHeight="1" x14ac:dyDescent="0.2">
      <c r="A32" s="53">
        <f>'OSNOVNA PLAČA'!A26</f>
        <v>17</v>
      </c>
      <c r="B32" s="362" t="str">
        <f t="shared" ca="1" si="4"/>
        <v>A17</v>
      </c>
      <c r="C32" s="362"/>
      <c r="D32" s="54" t="str">
        <f>+IF(LEN('OSNOVNA PLAČA'!C26)&gt;0,'OSNOVNA PLAČA'!C26,"")</f>
        <v/>
      </c>
      <c r="E32" s="55" t="str">
        <f>+IF(LEN('OSNOVNA PLAČA'!D26)&gt;0,'OSNOVNA PLAČA'!D26,"")</f>
        <v/>
      </c>
      <c r="F32" s="161">
        <f ca="1">IF(LEN(B32)&gt;0,'OBRAČUNANA OSNOVNA PLAČA'!H26,"")</f>
        <v>0</v>
      </c>
      <c r="G32" s="57"/>
      <c r="H32" s="57"/>
      <c r="I32" s="57"/>
      <c r="J32" s="57"/>
      <c r="K32" s="57"/>
      <c r="L32" s="175">
        <f t="shared" si="5"/>
        <v>0</v>
      </c>
      <c r="M32" s="176">
        <f t="shared" ca="1" si="18"/>
        <v>0</v>
      </c>
      <c r="N32" s="176">
        <f t="shared" ca="1" si="19"/>
        <v>0</v>
      </c>
      <c r="O32" s="177">
        <f t="shared" ca="1" si="6"/>
        <v>0</v>
      </c>
      <c r="P32" s="178">
        <f t="shared" ca="1" si="20"/>
        <v>0</v>
      </c>
      <c r="Q32" s="179">
        <f t="shared" ca="1" si="7"/>
        <v>0</v>
      </c>
      <c r="R32" s="179">
        <f ca="1">IF(LEN(B32)&gt;0,'3'!R32-'3'!Q32,"")</f>
        <v>0</v>
      </c>
      <c r="S32" s="180"/>
      <c r="T32" s="33"/>
      <c r="U32" s="33"/>
      <c r="V32" s="33"/>
      <c r="W32" s="33"/>
      <c r="X32" s="33"/>
      <c r="Y32" s="33"/>
      <c r="Z32" s="33"/>
      <c r="AA32" s="33"/>
      <c r="AB32" s="243">
        <f>ROW()</f>
        <v>32</v>
      </c>
      <c r="AC32" s="116">
        <f t="shared" ca="1" si="8"/>
        <v>0</v>
      </c>
      <c r="AD32" s="116">
        <f t="shared" ca="1" si="9"/>
        <v>0</v>
      </c>
      <c r="AE32" s="117" t="str">
        <f t="shared" ca="1" si="10"/>
        <v>-</v>
      </c>
      <c r="AF32" s="116" t="str">
        <f t="shared" ca="1" si="11"/>
        <v>-</v>
      </c>
      <c r="AG32" s="117" t="str">
        <f t="shared" ca="1" si="12"/>
        <v>-</v>
      </c>
      <c r="AH32" s="116" t="str">
        <f t="shared" ca="1" si="13"/>
        <v>-</v>
      </c>
      <c r="AI32" s="116">
        <f t="shared" ca="1" si="14"/>
        <v>0</v>
      </c>
      <c r="AJ32" s="118">
        <f t="shared" ca="1" si="15"/>
        <v>0</v>
      </c>
      <c r="AK32" s="116">
        <f t="shared" ca="1" si="16"/>
        <v>0</v>
      </c>
      <c r="AL32" s="116">
        <f t="shared" ca="1" si="17"/>
        <v>0</v>
      </c>
    </row>
    <row r="33" spans="1:38" ht="28.5" customHeight="1" x14ac:dyDescent="0.2">
      <c r="A33" s="53">
        <f>'OSNOVNA PLAČA'!A27</f>
        <v>18</v>
      </c>
      <c r="B33" s="362" t="str">
        <f t="shared" ca="1" si="4"/>
        <v>A18</v>
      </c>
      <c r="C33" s="362"/>
      <c r="D33" s="54" t="str">
        <f>+IF(LEN('OSNOVNA PLAČA'!C27)&gt;0,'OSNOVNA PLAČA'!C27,"")</f>
        <v/>
      </c>
      <c r="E33" s="55" t="str">
        <f>+IF(LEN('OSNOVNA PLAČA'!D27)&gt;0,'OSNOVNA PLAČA'!D27,"")</f>
        <v/>
      </c>
      <c r="F33" s="161">
        <f ca="1">IF(LEN(B33)&gt;0,'OBRAČUNANA OSNOVNA PLAČA'!H27,"")</f>
        <v>0</v>
      </c>
      <c r="G33" s="57"/>
      <c r="H33" s="57"/>
      <c r="I33" s="57"/>
      <c r="J33" s="57"/>
      <c r="K33" s="57"/>
      <c r="L33" s="175">
        <f t="shared" si="5"/>
        <v>0</v>
      </c>
      <c r="M33" s="176">
        <f t="shared" ca="1" si="18"/>
        <v>0</v>
      </c>
      <c r="N33" s="176">
        <f t="shared" ca="1" si="19"/>
        <v>0</v>
      </c>
      <c r="O33" s="177">
        <f t="shared" ca="1" si="6"/>
        <v>0</v>
      </c>
      <c r="P33" s="178">
        <f t="shared" ca="1" si="20"/>
        <v>0</v>
      </c>
      <c r="Q33" s="179">
        <f t="shared" ca="1" si="7"/>
        <v>0</v>
      </c>
      <c r="R33" s="179">
        <f ca="1">IF(LEN(B33)&gt;0,'3'!R33-'3'!Q33,"")</f>
        <v>0</v>
      </c>
      <c r="S33" s="180"/>
      <c r="T33" s="33"/>
      <c r="U33" s="33"/>
      <c r="V33" s="33"/>
      <c r="W33" s="33"/>
      <c r="X33" s="33"/>
      <c r="Y33" s="33"/>
      <c r="Z33" s="33"/>
      <c r="AA33" s="33"/>
      <c r="AB33" s="243">
        <f>ROW()</f>
        <v>33</v>
      </c>
      <c r="AC33" s="116">
        <f t="shared" ca="1" si="8"/>
        <v>0</v>
      </c>
      <c r="AD33" s="116">
        <f t="shared" ca="1" si="9"/>
        <v>0</v>
      </c>
      <c r="AE33" s="117" t="str">
        <f t="shared" ca="1" si="10"/>
        <v>-</v>
      </c>
      <c r="AF33" s="116" t="str">
        <f t="shared" ca="1" si="11"/>
        <v>-</v>
      </c>
      <c r="AG33" s="117" t="str">
        <f t="shared" ca="1" si="12"/>
        <v>-</v>
      </c>
      <c r="AH33" s="116" t="str">
        <f t="shared" ca="1" si="13"/>
        <v>-</v>
      </c>
      <c r="AI33" s="116">
        <f t="shared" ca="1" si="14"/>
        <v>0</v>
      </c>
      <c r="AJ33" s="118">
        <f t="shared" ca="1" si="15"/>
        <v>0</v>
      </c>
      <c r="AK33" s="116">
        <f t="shared" ca="1" si="16"/>
        <v>0</v>
      </c>
      <c r="AL33" s="116">
        <f t="shared" ca="1" si="17"/>
        <v>0</v>
      </c>
    </row>
    <row r="34" spans="1:38" ht="28.5" customHeight="1" x14ac:dyDescent="0.2">
      <c r="A34" s="53">
        <f>'OSNOVNA PLAČA'!A28</f>
        <v>19</v>
      </c>
      <c r="B34" s="362" t="str">
        <f t="shared" ca="1" si="4"/>
        <v>A19</v>
      </c>
      <c r="C34" s="362"/>
      <c r="D34" s="54" t="str">
        <f>+IF(LEN('OSNOVNA PLAČA'!C28)&gt;0,'OSNOVNA PLAČA'!C28,"")</f>
        <v/>
      </c>
      <c r="E34" s="55" t="str">
        <f>+IF(LEN('OSNOVNA PLAČA'!D28)&gt;0,'OSNOVNA PLAČA'!D28,"")</f>
        <v/>
      </c>
      <c r="F34" s="161">
        <f ca="1">IF(LEN(B34)&gt;0,'OBRAČUNANA OSNOVNA PLAČA'!H28,"")</f>
        <v>0</v>
      </c>
      <c r="G34" s="57"/>
      <c r="H34" s="57"/>
      <c r="I34" s="57"/>
      <c r="J34" s="57"/>
      <c r="K34" s="57"/>
      <c r="L34" s="175">
        <f t="shared" si="5"/>
        <v>0</v>
      </c>
      <c r="M34" s="176">
        <f t="shared" ca="1" si="18"/>
        <v>0</v>
      </c>
      <c r="N34" s="176">
        <f t="shared" ca="1" si="19"/>
        <v>0</v>
      </c>
      <c r="O34" s="177">
        <f t="shared" ca="1" si="6"/>
        <v>0</v>
      </c>
      <c r="P34" s="178">
        <f t="shared" ca="1" si="20"/>
        <v>0</v>
      </c>
      <c r="Q34" s="179">
        <f t="shared" ca="1" si="7"/>
        <v>0</v>
      </c>
      <c r="R34" s="179">
        <f ca="1">IF(LEN(B34)&gt;0,'3'!R34-'3'!Q34,"")</f>
        <v>0</v>
      </c>
      <c r="S34" s="180"/>
      <c r="T34" s="33"/>
      <c r="U34" s="33"/>
      <c r="V34" s="33"/>
      <c r="W34" s="33"/>
      <c r="X34" s="33"/>
      <c r="Y34" s="33"/>
      <c r="Z34" s="33"/>
      <c r="AA34" s="33"/>
      <c r="AB34" s="243">
        <f>ROW()</f>
        <v>34</v>
      </c>
      <c r="AC34" s="116">
        <f t="shared" ca="1" si="8"/>
        <v>0</v>
      </c>
      <c r="AD34" s="116">
        <f t="shared" ca="1" si="9"/>
        <v>0</v>
      </c>
      <c r="AE34" s="117" t="str">
        <f t="shared" ca="1" si="10"/>
        <v>-</v>
      </c>
      <c r="AF34" s="116" t="str">
        <f t="shared" ca="1" si="11"/>
        <v>-</v>
      </c>
      <c r="AG34" s="117" t="str">
        <f t="shared" ca="1" si="12"/>
        <v>-</v>
      </c>
      <c r="AH34" s="116" t="str">
        <f t="shared" ca="1" si="13"/>
        <v>-</v>
      </c>
      <c r="AI34" s="116">
        <f t="shared" ca="1" si="14"/>
        <v>0</v>
      </c>
      <c r="AJ34" s="118">
        <f t="shared" ca="1" si="15"/>
        <v>0</v>
      </c>
      <c r="AK34" s="116">
        <f t="shared" ca="1" si="16"/>
        <v>0</v>
      </c>
      <c r="AL34" s="116">
        <f t="shared" ca="1" si="17"/>
        <v>0</v>
      </c>
    </row>
    <row r="35" spans="1:38" ht="28.5" customHeight="1" x14ac:dyDescent="0.2">
      <c r="A35" s="53">
        <f>'OSNOVNA PLAČA'!A29</f>
        <v>20</v>
      </c>
      <c r="B35" s="362" t="str">
        <f t="shared" ca="1" si="4"/>
        <v>A20</v>
      </c>
      <c r="C35" s="362"/>
      <c r="D35" s="54" t="str">
        <f>+IF(LEN('OSNOVNA PLAČA'!C29)&gt;0,'OSNOVNA PLAČA'!C29,"")</f>
        <v/>
      </c>
      <c r="E35" s="55" t="str">
        <f>+IF(LEN('OSNOVNA PLAČA'!D29)&gt;0,'OSNOVNA PLAČA'!D29,"")</f>
        <v/>
      </c>
      <c r="F35" s="161">
        <f ca="1">IF(LEN(B35)&gt;0,'OBRAČUNANA OSNOVNA PLAČA'!H29,"")</f>
        <v>0</v>
      </c>
      <c r="G35" s="57"/>
      <c r="H35" s="57"/>
      <c r="I35" s="57"/>
      <c r="J35" s="57"/>
      <c r="K35" s="57"/>
      <c r="L35" s="175">
        <f t="shared" si="5"/>
        <v>0</v>
      </c>
      <c r="M35" s="176">
        <f t="shared" ca="1" si="18"/>
        <v>0</v>
      </c>
      <c r="N35" s="176">
        <f t="shared" ca="1" si="19"/>
        <v>0</v>
      </c>
      <c r="O35" s="177">
        <f t="shared" ca="1" si="6"/>
        <v>0</v>
      </c>
      <c r="P35" s="178">
        <f t="shared" ca="1" si="20"/>
        <v>0</v>
      </c>
      <c r="Q35" s="179">
        <f t="shared" ca="1" si="7"/>
        <v>0</v>
      </c>
      <c r="R35" s="179">
        <f ca="1">IF(LEN(B35)&gt;0,'3'!R35-'3'!Q35,"")</f>
        <v>0</v>
      </c>
      <c r="S35" s="180"/>
      <c r="T35" s="33"/>
      <c r="U35" s="33"/>
      <c r="V35" s="33"/>
      <c r="W35" s="33"/>
      <c r="X35" s="33"/>
      <c r="Y35" s="33"/>
      <c r="Z35" s="33"/>
      <c r="AA35" s="33"/>
      <c r="AB35" s="243">
        <f>ROW()</f>
        <v>35</v>
      </c>
      <c r="AC35" s="116">
        <f t="shared" ca="1" si="8"/>
        <v>0</v>
      </c>
      <c r="AD35" s="116">
        <f t="shared" ca="1" si="9"/>
        <v>0</v>
      </c>
      <c r="AE35" s="117" t="str">
        <f t="shared" ca="1" si="10"/>
        <v>-</v>
      </c>
      <c r="AF35" s="116" t="str">
        <f t="shared" ca="1" si="11"/>
        <v>-</v>
      </c>
      <c r="AG35" s="117" t="str">
        <f t="shared" ca="1" si="12"/>
        <v>-</v>
      </c>
      <c r="AH35" s="116" t="str">
        <f t="shared" ca="1" si="13"/>
        <v>-</v>
      </c>
      <c r="AI35" s="116">
        <f t="shared" ca="1" si="14"/>
        <v>0</v>
      </c>
      <c r="AJ35" s="118">
        <f t="shared" ca="1" si="15"/>
        <v>0</v>
      </c>
      <c r="AK35" s="116">
        <f t="shared" ca="1" si="16"/>
        <v>0</v>
      </c>
      <c r="AL35" s="116">
        <f t="shared" ca="1" si="17"/>
        <v>0</v>
      </c>
    </row>
    <row r="36" spans="1:38" ht="28.5" customHeight="1" x14ac:dyDescent="0.2">
      <c r="A36" s="53">
        <f>'OSNOVNA PLAČA'!A30</f>
        <v>21</v>
      </c>
      <c r="B36" s="362" t="str">
        <f t="shared" ca="1" si="4"/>
        <v>A21</v>
      </c>
      <c r="C36" s="362"/>
      <c r="D36" s="54" t="str">
        <f>+IF(LEN('OSNOVNA PLAČA'!C30)&gt;0,'OSNOVNA PLAČA'!C30,"")</f>
        <v/>
      </c>
      <c r="E36" s="55" t="str">
        <f>+IF(LEN('OSNOVNA PLAČA'!D30)&gt;0,'OSNOVNA PLAČA'!D30,"")</f>
        <v/>
      </c>
      <c r="F36" s="161">
        <f ca="1">IF(LEN(B36)&gt;0,'OBRAČUNANA OSNOVNA PLAČA'!H30,"")</f>
        <v>0</v>
      </c>
      <c r="G36" s="57"/>
      <c r="H36" s="57"/>
      <c r="I36" s="57"/>
      <c r="J36" s="57"/>
      <c r="K36" s="57"/>
      <c r="L36" s="175">
        <f t="shared" si="5"/>
        <v>0</v>
      </c>
      <c r="M36" s="176">
        <f t="shared" ca="1" si="18"/>
        <v>0</v>
      </c>
      <c r="N36" s="176">
        <f t="shared" ca="1" si="19"/>
        <v>0</v>
      </c>
      <c r="O36" s="177">
        <f t="shared" ca="1" si="6"/>
        <v>0</v>
      </c>
      <c r="P36" s="178">
        <f t="shared" ca="1" si="20"/>
        <v>0</v>
      </c>
      <c r="Q36" s="179">
        <f t="shared" ca="1" si="7"/>
        <v>0</v>
      </c>
      <c r="R36" s="179">
        <f ca="1">IF(LEN(B36)&gt;0,'3'!R36-'3'!Q36,"")</f>
        <v>0</v>
      </c>
      <c r="S36" s="180"/>
      <c r="T36" s="33"/>
      <c r="U36" s="33"/>
      <c r="V36" s="33"/>
      <c r="W36" s="33"/>
      <c r="X36" s="33"/>
      <c r="Y36" s="33"/>
      <c r="Z36" s="33"/>
      <c r="AA36" s="33"/>
      <c r="AB36" s="243">
        <f>ROW()</f>
        <v>36</v>
      </c>
      <c r="AC36" s="116">
        <f t="shared" ca="1" si="8"/>
        <v>0</v>
      </c>
      <c r="AD36" s="116">
        <f t="shared" ca="1" si="9"/>
        <v>0</v>
      </c>
      <c r="AE36" s="117" t="str">
        <f t="shared" ca="1" si="10"/>
        <v>-</v>
      </c>
      <c r="AF36" s="116" t="str">
        <f t="shared" ca="1" si="11"/>
        <v>-</v>
      </c>
      <c r="AG36" s="117" t="str">
        <f t="shared" ca="1" si="12"/>
        <v>-</v>
      </c>
      <c r="AH36" s="116" t="str">
        <f t="shared" ca="1" si="13"/>
        <v>-</v>
      </c>
      <c r="AI36" s="116">
        <f t="shared" ca="1" si="14"/>
        <v>0</v>
      </c>
      <c r="AJ36" s="118">
        <f t="shared" ca="1" si="15"/>
        <v>0</v>
      </c>
      <c r="AK36" s="116">
        <f t="shared" ca="1" si="16"/>
        <v>0</v>
      </c>
      <c r="AL36" s="116">
        <f t="shared" ca="1" si="17"/>
        <v>0</v>
      </c>
    </row>
    <row r="37" spans="1:38" ht="28.5" customHeight="1" x14ac:dyDescent="0.2">
      <c r="A37" s="53">
        <f>'OSNOVNA PLAČA'!A31</f>
        <v>22</v>
      </c>
      <c r="B37" s="362" t="str">
        <f t="shared" ca="1" si="4"/>
        <v>A22</v>
      </c>
      <c r="C37" s="362"/>
      <c r="D37" s="54" t="str">
        <f>+IF(LEN('OSNOVNA PLAČA'!C31)&gt;0,'OSNOVNA PLAČA'!C31,"")</f>
        <v/>
      </c>
      <c r="E37" s="55" t="str">
        <f>+IF(LEN('OSNOVNA PLAČA'!D31)&gt;0,'OSNOVNA PLAČA'!D31,"")</f>
        <v/>
      </c>
      <c r="F37" s="161">
        <f ca="1">IF(LEN(B37)&gt;0,'OBRAČUNANA OSNOVNA PLAČA'!H31,"")</f>
        <v>0</v>
      </c>
      <c r="G37" s="57"/>
      <c r="H37" s="57"/>
      <c r="I37" s="57"/>
      <c r="J37" s="57"/>
      <c r="K37" s="57"/>
      <c r="L37" s="175">
        <f t="shared" si="5"/>
        <v>0</v>
      </c>
      <c r="M37" s="176">
        <f t="shared" ca="1" si="18"/>
        <v>0</v>
      </c>
      <c r="N37" s="176">
        <f t="shared" ca="1" si="19"/>
        <v>0</v>
      </c>
      <c r="O37" s="177">
        <f t="shared" ca="1" si="6"/>
        <v>0</v>
      </c>
      <c r="P37" s="178">
        <f t="shared" ca="1" si="20"/>
        <v>0</v>
      </c>
      <c r="Q37" s="179">
        <f t="shared" ca="1" si="7"/>
        <v>0</v>
      </c>
      <c r="R37" s="179">
        <f ca="1">IF(LEN(B37)&gt;0,'3'!R37-'3'!Q37,"")</f>
        <v>0</v>
      </c>
      <c r="S37" s="180"/>
      <c r="T37" s="33"/>
      <c r="U37" s="33"/>
      <c r="V37" s="33"/>
      <c r="W37" s="33"/>
      <c r="X37" s="33"/>
      <c r="Y37" s="33"/>
      <c r="Z37" s="33"/>
      <c r="AA37" s="33"/>
      <c r="AB37" s="243">
        <f>ROW()</f>
        <v>37</v>
      </c>
      <c r="AC37" s="116">
        <f t="shared" ca="1" si="8"/>
        <v>0</v>
      </c>
      <c r="AD37" s="116">
        <f t="shared" ca="1" si="9"/>
        <v>0</v>
      </c>
      <c r="AE37" s="117" t="str">
        <f t="shared" ca="1" si="10"/>
        <v>-</v>
      </c>
      <c r="AF37" s="116" t="str">
        <f t="shared" ca="1" si="11"/>
        <v>-</v>
      </c>
      <c r="AG37" s="117" t="str">
        <f t="shared" ca="1" si="12"/>
        <v>-</v>
      </c>
      <c r="AH37" s="116" t="str">
        <f t="shared" ca="1" si="13"/>
        <v>-</v>
      </c>
      <c r="AI37" s="116">
        <f t="shared" ca="1" si="14"/>
        <v>0</v>
      </c>
      <c r="AJ37" s="118">
        <f t="shared" ca="1" si="15"/>
        <v>0</v>
      </c>
      <c r="AK37" s="116">
        <f t="shared" ca="1" si="16"/>
        <v>0</v>
      </c>
      <c r="AL37" s="116">
        <f t="shared" ca="1" si="17"/>
        <v>0</v>
      </c>
    </row>
    <row r="38" spans="1:38" ht="28.5" customHeight="1" x14ac:dyDescent="0.2">
      <c r="A38" s="53">
        <f>'OSNOVNA PLAČA'!A32</f>
        <v>23</v>
      </c>
      <c r="B38" s="362" t="str">
        <f t="shared" ca="1" si="4"/>
        <v>A23</v>
      </c>
      <c r="C38" s="362"/>
      <c r="D38" s="54" t="str">
        <f>+IF(LEN('OSNOVNA PLAČA'!C32)&gt;0,'OSNOVNA PLAČA'!C32,"")</f>
        <v/>
      </c>
      <c r="E38" s="55" t="str">
        <f>+IF(LEN('OSNOVNA PLAČA'!D32)&gt;0,'OSNOVNA PLAČA'!D32,"")</f>
        <v/>
      </c>
      <c r="F38" s="161">
        <f ca="1">IF(LEN(B38)&gt;0,'OBRAČUNANA OSNOVNA PLAČA'!H32,"")</f>
        <v>0</v>
      </c>
      <c r="G38" s="57"/>
      <c r="H38" s="57"/>
      <c r="I38" s="57"/>
      <c r="J38" s="57"/>
      <c r="K38" s="57"/>
      <c r="L38" s="175">
        <f t="shared" si="5"/>
        <v>0</v>
      </c>
      <c r="M38" s="176">
        <f t="shared" ca="1" si="18"/>
        <v>0</v>
      </c>
      <c r="N38" s="176">
        <f t="shared" ca="1" si="19"/>
        <v>0</v>
      </c>
      <c r="O38" s="177">
        <f t="shared" ca="1" si="6"/>
        <v>0</v>
      </c>
      <c r="P38" s="178">
        <f t="shared" ca="1" si="20"/>
        <v>0</v>
      </c>
      <c r="Q38" s="179">
        <f t="shared" ca="1" si="7"/>
        <v>0</v>
      </c>
      <c r="R38" s="179">
        <f ca="1">IF(LEN(B38)&gt;0,'3'!R38-'3'!Q38,"")</f>
        <v>0</v>
      </c>
      <c r="S38" s="180"/>
      <c r="T38" s="33"/>
      <c r="U38" s="33"/>
      <c r="V38" s="33"/>
      <c r="W38" s="33"/>
      <c r="X38" s="33"/>
      <c r="Y38" s="33"/>
      <c r="Z38" s="33"/>
      <c r="AA38" s="33"/>
      <c r="AB38" s="243">
        <f>ROW()</f>
        <v>38</v>
      </c>
      <c r="AC38" s="116">
        <f t="shared" ca="1" si="8"/>
        <v>0</v>
      </c>
      <c r="AD38" s="116">
        <f t="shared" ca="1" si="9"/>
        <v>0</v>
      </c>
      <c r="AE38" s="117" t="str">
        <f t="shared" ca="1" si="10"/>
        <v>-</v>
      </c>
      <c r="AF38" s="116" t="str">
        <f t="shared" ca="1" si="11"/>
        <v>-</v>
      </c>
      <c r="AG38" s="117" t="str">
        <f t="shared" ca="1" si="12"/>
        <v>-</v>
      </c>
      <c r="AH38" s="116" t="str">
        <f t="shared" ca="1" si="13"/>
        <v>-</v>
      </c>
      <c r="AI38" s="116">
        <f t="shared" ca="1" si="14"/>
        <v>0</v>
      </c>
      <c r="AJ38" s="118">
        <f t="shared" ca="1" si="15"/>
        <v>0</v>
      </c>
      <c r="AK38" s="116">
        <f t="shared" ca="1" si="16"/>
        <v>0</v>
      </c>
      <c r="AL38" s="116">
        <f t="shared" ca="1" si="17"/>
        <v>0</v>
      </c>
    </row>
    <row r="39" spans="1:38" ht="28.5" customHeight="1" x14ac:dyDescent="0.2">
      <c r="A39" s="53">
        <f>'OSNOVNA PLAČA'!A33</f>
        <v>24</v>
      </c>
      <c r="B39" s="362" t="str">
        <f t="shared" ca="1" si="4"/>
        <v>A24</v>
      </c>
      <c r="C39" s="362"/>
      <c r="D39" s="54" t="str">
        <f>+IF(LEN('OSNOVNA PLAČA'!C33)&gt;0,'OSNOVNA PLAČA'!C33,"")</f>
        <v/>
      </c>
      <c r="E39" s="55" t="str">
        <f>+IF(LEN('OSNOVNA PLAČA'!D33)&gt;0,'OSNOVNA PLAČA'!D33,"")</f>
        <v/>
      </c>
      <c r="F39" s="161">
        <f ca="1">IF(LEN(B39)&gt;0,'OBRAČUNANA OSNOVNA PLAČA'!H33,"")</f>
        <v>0</v>
      </c>
      <c r="G39" s="57"/>
      <c r="H39" s="57"/>
      <c r="I39" s="57"/>
      <c r="J39" s="57"/>
      <c r="K39" s="57"/>
      <c r="L39" s="175">
        <f t="shared" si="5"/>
        <v>0</v>
      </c>
      <c r="M39" s="176">
        <f t="shared" ca="1" si="18"/>
        <v>0</v>
      </c>
      <c r="N39" s="176">
        <f t="shared" ca="1" si="19"/>
        <v>0</v>
      </c>
      <c r="O39" s="177">
        <f t="shared" ca="1" si="6"/>
        <v>0</v>
      </c>
      <c r="P39" s="178">
        <f t="shared" ca="1" si="20"/>
        <v>0</v>
      </c>
      <c r="Q39" s="179">
        <f t="shared" ca="1" si="7"/>
        <v>0</v>
      </c>
      <c r="R39" s="179">
        <f ca="1">IF(LEN(B39)&gt;0,'3'!R39-'3'!Q39,"")</f>
        <v>0</v>
      </c>
      <c r="S39" s="180"/>
      <c r="T39" s="33"/>
      <c r="U39" s="33"/>
      <c r="V39" s="33"/>
      <c r="W39" s="33"/>
      <c r="X39" s="33"/>
      <c r="Y39" s="33"/>
      <c r="Z39" s="33"/>
      <c r="AA39" s="33"/>
      <c r="AB39" s="243">
        <f>ROW()</f>
        <v>39</v>
      </c>
      <c r="AC39" s="116">
        <f t="shared" ca="1" si="8"/>
        <v>0</v>
      </c>
      <c r="AD39" s="116">
        <f t="shared" ca="1" si="9"/>
        <v>0</v>
      </c>
      <c r="AE39" s="117" t="str">
        <f t="shared" ca="1" si="10"/>
        <v>-</v>
      </c>
      <c r="AF39" s="116" t="str">
        <f t="shared" ca="1" si="11"/>
        <v>-</v>
      </c>
      <c r="AG39" s="117" t="str">
        <f t="shared" ca="1" si="12"/>
        <v>-</v>
      </c>
      <c r="AH39" s="116" t="str">
        <f t="shared" ca="1" si="13"/>
        <v>-</v>
      </c>
      <c r="AI39" s="116">
        <f t="shared" ca="1" si="14"/>
        <v>0</v>
      </c>
      <c r="AJ39" s="118">
        <f t="shared" ca="1" si="15"/>
        <v>0</v>
      </c>
      <c r="AK39" s="116">
        <f t="shared" ca="1" si="16"/>
        <v>0</v>
      </c>
      <c r="AL39" s="116">
        <f t="shared" ca="1" si="17"/>
        <v>0</v>
      </c>
    </row>
    <row r="40" spans="1:38" ht="28.5" customHeight="1" x14ac:dyDescent="0.2">
      <c r="A40" s="53">
        <f>'OSNOVNA PLAČA'!A34</f>
        <v>25</v>
      </c>
      <c r="B40" s="362" t="str">
        <f t="shared" ca="1" si="4"/>
        <v>A25</v>
      </c>
      <c r="C40" s="362"/>
      <c r="D40" s="54" t="str">
        <f>+IF(LEN('OSNOVNA PLAČA'!C34)&gt;0,'OSNOVNA PLAČA'!C34,"")</f>
        <v/>
      </c>
      <c r="E40" s="55" t="str">
        <f>+IF(LEN('OSNOVNA PLAČA'!D34)&gt;0,'OSNOVNA PLAČA'!D34,"")</f>
        <v/>
      </c>
      <c r="F40" s="161">
        <f ca="1">IF(LEN(B40)&gt;0,'OBRAČUNANA OSNOVNA PLAČA'!H34,"")</f>
        <v>0</v>
      </c>
      <c r="G40" s="57"/>
      <c r="H40" s="57"/>
      <c r="I40" s="57"/>
      <c r="J40" s="57"/>
      <c r="K40" s="57"/>
      <c r="L40" s="175">
        <f t="shared" si="5"/>
        <v>0</v>
      </c>
      <c r="M40" s="176">
        <f t="shared" ca="1" si="18"/>
        <v>0</v>
      </c>
      <c r="N40" s="176">
        <f t="shared" ca="1" si="19"/>
        <v>0</v>
      </c>
      <c r="O40" s="177">
        <f t="shared" ca="1" si="6"/>
        <v>0</v>
      </c>
      <c r="P40" s="178">
        <f t="shared" ca="1" si="20"/>
        <v>0</v>
      </c>
      <c r="Q40" s="179">
        <f t="shared" ca="1" si="7"/>
        <v>0</v>
      </c>
      <c r="R40" s="179">
        <f ca="1">IF(LEN(B40)&gt;0,'3'!R40-'3'!Q40,"")</f>
        <v>0</v>
      </c>
      <c r="S40" s="180"/>
      <c r="T40" s="33"/>
      <c r="U40" s="33"/>
      <c r="V40" s="33"/>
      <c r="W40" s="33"/>
      <c r="X40" s="33"/>
      <c r="Y40" s="33"/>
      <c r="Z40" s="33"/>
      <c r="AA40" s="33"/>
      <c r="AB40" s="243">
        <f>ROW()</f>
        <v>40</v>
      </c>
      <c r="AC40" s="116">
        <f t="shared" ca="1" si="8"/>
        <v>0</v>
      </c>
      <c r="AD40" s="116">
        <f t="shared" ca="1" si="9"/>
        <v>0</v>
      </c>
      <c r="AE40" s="117" t="str">
        <f t="shared" ca="1" si="10"/>
        <v>-</v>
      </c>
      <c r="AF40" s="116" t="str">
        <f t="shared" ca="1" si="11"/>
        <v>-</v>
      </c>
      <c r="AG40" s="117" t="str">
        <f t="shared" ca="1" si="12"/>
        <v>-</v>
      </c>
      <c r="AH40" s="116" t="str">
        <f t="shared" ca="1" si="13"/>
        <v>-</v>
      </c>
      <c r="AI40" s="116">
        <f t="shared" ca="1" si="14"/>
        <v>0</v>
      </c>
      <c r="AJ40" s="118">
        <f t="shared" ca="1" si="15"/>
        <v>0</v>
      </c>
      <c r="AK40" s="116">
        <f t="shared" ca="1" si="16"/>
        <v>0</v>
      </c>
      <c r="AL40" s="116">
        <f t="shared" ca="1" si="17"/>
        <v>0</v>
      </c>
    </row>
    <row r="41" spans="1:38" ht="28.5" customHeight="1" x14ac:dyDescent="0.2">
      <c r="A41" s="53">
        <f>'OSNOVNA PLAČA'!A35</f>
        <v>26</v>
      </c>
      <c r="B41" s="362" t="str">
        <f t="shared" ca="1" si="4"/>
        <v>A26</v>
      </c>
      <c r="C41" s="362"/>
      <c r="D41" s="54" t="str">
        <f>+IF(LEN('OSNOVNA PLAČA'!C35)&gt;0,'OSNOVNA PLAČA'!C35,"")</f>
        <v/>
      </c>
      <c r="E41" s="55" t="str">
        <f>+IF(LEN('OSNOVNA PLAČA'!D35)&gt;0,'OSNOVNA PLAČA'!D35,"")</f>
        <v/>
      </c>
      <c r="F41" s="161">
        <f ca="1">IF(LEN(B41)&gt;0,'OBRAČUNANA OSNOVNA PLAČA'!H35,"")</f>
        <v>0</v>
      </c>
      <c r="G41" s="57"/>
      <c r="H41" s="57"/>
      <c r="I41" s="57"/>
      <c r="J41" s="57"/>
      <c r="K41" s="57"/>
      <c r="L41" s="175">
        <f t="shared" si="5"/>
        <v>0</v>
      </c>
      <c r="M41" s="176">
        <f t="shared" ca="1" si="18"/>
        <v>0</v>
      </c>
      <c r="N41" s="176">
        <f t="shared" ca="1" si="19"/>
        <v>0</v>
      </c>
      <c r="O41" s="177">
        <f t="shared" ca="1" si="6"/>
        <v>0</v>
      </c>
      <c r="P41" s="178">
        <f t="shared" ca="1" si="20"/>
        <v>0</v>
      </c>
      <c r="Q41" s="179">
        <f t="shared" ca="1" si="7"/>
        <v>0</v>
      </c>
      <c r="R41" s="179">
        <f ca="1">IF(LEN(B41)&gt;0,'3'!R41-'3'!Q41,"")</f>
        <v>0</v>
      </c>
      <c r="S41" s="180"/>
      <c r="T41" s="33"/>
      <c r="U41" s="33"/>
      <c r="V41" s="33"/>
      <c r="W41" s="33"/>
      <c r="X41" s="33"/>
      <c r="Y41" s="33"/>
      <c r="Z41" s="33"/>
      <c r="AA41" s="33"/>
      <c r="AB41" s="243">
        <f>ROW()</f>
        <v>41</v>
      </c>
      <c r="AC41" s="116">
        <f t="shared" ca="1" si="8"/>
        <v>0</v>
      </c>
      <c r="AD41" s="116">
        <f t="shared" ca="1" si="9"/>
        <v>0</v>
      </c>
      <c r="AE41" s="117" t="str">
        <f t="shared" ca="1" si="10"/>
        <v>-</v>
      </c>
      <c r="AF41" s="116" t="str">
        <f t="shared" ca="1" si="11"/>
        <v>-</v>
      </c>
      <c r="AG41" s="117" t="str">
        <f t="shared" ca="1" si="12"/>
        <v>-</v>
      </c>
      <c r="AH41" s="116" t="str">
        <f t="shared" ca="1" si="13"/>
        <v>-</v>
      </c>
      <c r="AI41" s="116">
        <f t="shared" ca="1" si="14"/>
        <v>0</v>
      </c>
      <c r="AJ41" s="118">
        <f t="shared" ca="1" si="15"/>
        <v>0</v>
      </c>
      <c r="AK41" s="116">
        <f t="shared" ca="1" si="16"/>
        <v>0</v>
      </c>
      <c r="AL41" s="116">
        <f t="shared" ca="1" si="17"/>
        <v>0</v>
      </c>
    </row>
    <row r="42" spans="1:38" ht="28.5" customHeight="1" x14ac:dyDescent="0.2">
      <c r="A42" s="53">
        <f>'OSNOVNA PLAČA'!A36</f>
        <v>27</v>
      </c>
      <c r="B42" s="362" t="str">
        <f t="shared" ca="1" si="4"/>
        <v>A27</v>
      </c>
      <c r="C42" s="362"/>
      <c r="D42" s="54" t="str">
        <f>+IF(LEN('OSNOVNA PLAČA'!C36)&gt;0,'OSNOVNA PLAČA'!C36,"")</f>
        <v/>
      </c>
      <c r="E42" s="55" t="str">
        <f>+IF(LEN('OSNOVNA PLAČA'!D36)&gt;0,'OSNOVNA PLAČA'!D36,"")</f>
        <v/>
      </c>
      <c r="F42" s="161">
        <f ca="1">IF(LEN(B42)&gt;0,'OBRAČUNANA OSNOVNA PLAČA'!H36,"")</f>
        <v>0</v>
      </c>
      <c r="G42" s="57"/>
      <c r="H42" s="57"/>
      <c r="I42" s="57"/>
      <c r="J42" s="57"/>
      <c r="K42" s="57"/>
      <c r="L42" s="175">
        <f t="shared" si="5"/>
        <v>0</v>
      </c>
      <c r="M42" s="176">
        <f t="shared" ca="1" si="18"/>
        <v>0</v>
      </c>
      <c r="N42" s="176">
        <f t="shared" ca="1" si="19"/>
        <v>0</v>
      </c>
      <c r="O42" s="177">
        <f t="shared" ca="1" si="6"/>
        <v>0</v>
      </c>
      <c r="P42" s="178">
        <f t="shared" ca="1" si="20"/>
        <v>0</v>
      </c>
      <c r="Q42" s="179">
        <f t="shared" ca="1" si="7"/>
        <v>0</v>
      </c>
      <c r="R42" s="179">
        <f ca="1">IF(LEN(B42)&gt;0,'3'!R42-'3'!Q42,"")</f>
        <v>0</v>
      </c>
      <c r="S42" s="180"/>
      <c r="T42" s="33"/>
      <c r="U42" s="33"/>
      <c r="V42" s="33"/>
      <c r="W42" s="33"/>
      <c r="X42" s="33"/>
      <c r="Y42" s="33"/>
      <c r="Z42" s="33"/>
      <c r="AA42" s="33"/>
      <c r="AB42" s="243">
        <f>ROW()</f>
        <v>42</v>
      </c>
      <c r="AC42" s="116">
        <f t="shared" ca="1" si="8"/>
        <v>0</v>
      </c>
      <c r="AD42" s="116">
        <f t="shared" ca="1" si="9"/>
        <v>0</v>
      </c>
      <c r="AE42" s="117" t="str">
        <f t="shared" ca="1" si="10"/>
        <v>-</v>
      </c>
      <c r="AF42" s="116" t="str">
        <f t="shared" ca="1" si="11"/>
        <v>-</v>
      </c>
      <c r="AG42" s="117" t="str">
        <f t="shared" ca="1" si="12"/>
        <v>-</v>
      </c>
      <c r="AH42" s="116" t="str">
        <f t="shared" ca="1" si="13"/>
        <v>-</v>
      </c>
      <c r="AI42" s="116">
        <f t="shared" ca="1" si="14"/>
        <v>0</v>
      </c>
      <c r="AJ42" s="118">
        <f t="shared" ca="1" si="15"/>
        <v>0</v>
      </c>
      <c r="AK42" s="116">
        <f t="shared" ca="1" si="16"/>
        <v>0</v>
      </c>
      <c r="AL42" s="116">
        <f t="shared" ca="1" si="17"/>
        <v>0</v>
      </c>
    </row>
    <row r="43" spans="1:38" ht="28.5" customHeight="1" x14ac:dyDescent="0.2">
      <c r="A43" s="53">
        <f>'OSNOVNA PLAČA'!A37</f>
        <v>28</v>
      </c>
      <c r="B43" s="362" t="str">
        <f t="shared" ca="1" si="4"/>
        <v>A28</v>
      </c>
      <c r="C43" s="362"/>
      <c r="D43" s="54" t="str">
        <f>+IF(LEN('OSNOVNA PLAČA'!C37)&gt;0,'OSNOVNA PLAČA'!C37,"")</f>
        <v/>
      </c>
      <c r="E43" s="55" t="str">
        <f>+IF(LEN('OSNOVNA PLAČA'!D37)&gt;0,'OSNOVNA PLAČA'!D37,"")</f>
        <v/>
      </c>
      <c r="F43" s="161">
        <f ca="1">IF(LEN(B43)&gt;0,'OBRAČUNANA OSNOVNA PLAČA'!H37,"")</f>
        <v>0</v>
      </c>
      <c r="G43" s="57"/>
      <c r="H43" s="57"/>
      <c r="I43" s="57"/>
      <c r="J43" s="57"/>
      <c r="K43" s="57"/>
      <c r="L43" s="175">
        <f t="shared" si="5"/>
        <v>0</v>
      </c>
      <c r="M43" s="176">
        <f t="shared" ca="1" si="18"/>
        <v>0</v>
      </c>
      <c r="N43" s="176">
        <f t="shared" ca="1" si="19"/>
        <v>0</v>
      </c>
      <c r="O43" s="177">
        <f t="shared" ca="1" si="6"/>
        <v>0</v>
      </c>
      <c r="P43" s="178">
        <f t="shared" ca="1" si="20"/>
        <v>0</v>
      </c>
      <c r="Q43" s="179">
        <f t="shared" ca="1" si="7"/>
        <v>0</v>
      </c>
      <c r="R43" s="179">
        <f ca="1">IF(LEN(B43)&gt;0,'3'!R43-'3'!Q43,"")</f>
        <v>0</v>
      </c>
      <c r="S43" s="180"/>
      <c r="T43" s="33"/>
      <c r="U43" s="33"/>
      <c r="V43" s="33"/>
      <c r="W43" s="33"/>
      <c r="X43" s="33"/>
      <c r="Y43" s="33"/>
      <c r="Z43" s="33"/>
      <c r="AA43" s="33"/>
      <c r="AB43" s="243">
        <f>ROW()</f>
        <v>43</v>
      </c>
      <c r="AC43" s="116">
        <f t="shared" ca="1" si="8"/>
        <v>0</v>
      </c>
      <c r="AD43" s="116">
        <f t="shared" ca="1" si="9"/>
        <v>0</v>
      </c>
      <c r="AE43" s="117" t="str">
        <f t="shared" ca="1" si="10"/>
        <v>-</v>
      </c>
      <c r="AF43" s="116" t="str">
        <f t="shared" ca="1" si="11"/>
        <v>-</v>
      </c>
      <c r="AG43" s="117" t="str">
        <f t="shared" ca="1" si="12"/>
        <v>-</v>
      </c>
      <c r="AH43" s="116" t="str">
        <f t="shared" ca="1" si="13"/>
        <v>-</v>
      </c>
      <c r="AI43" s="116">
        <f t="shared" ca="1" si="14"/>
        <v>0</v>
      </c>
      <c r="AJ43" s="118">
        <f t="shared" ca="1" si="15"/>
        <v>0</v>
      </c>
      <c r="AK43" s="116">
        <f t="shared" ca="1" si="16"/>
        <v>0</v>
      </c>
      <c r="AL43" s="116">
        <f t="shared" ca="1" si="17"/>
        <v>0</v>
      </c>
    </row>
    <row r="44" spans="1:38" ht="28.5" customHeight="1" x14ac:dyDescent="0.2">
      <c r="A44" s="53">
        <f>'OSNOVNA PLAČA'!A38</f>
        <v>29</v>
      </c>
      <c r="B44" s="362" t="str">
        <f t="shared" ca="1" si="4"/>
        <v>A29</v>
      </c>
      <c r="C44" s="362"/>
      <c r="D44" s="54" t="str">
        <f>+IF(LEN('OSNOVNA PLAČA'!C38)&gt;0,'OSNOVNA PLAČA'!C38,"")</f>
        <v/>
      </c>
      <c r="E44" s="55" t="str">
        <f>+IF(LEN('OSNOVNA PLAČA'!D38)&gt;0,'OSNOVNA PLAČA'!D38,"")</f>
        <v/>
      </c>
      <c r="F44" s="161">
        <f ca="1">IF(LEN(B44)&gt;0,'OBRAČUNANA OSNOVNA PLAČA'!H38,"")</f>
        <v>0</v>
      </c>
      <c r="G44" s="57"/>
      <c r="H44" s="57"/>
      <c r="I44" s="57"/>
      <c r="J44" s="57"/>
      <c r="K44" s="57"/>
      <c r="L44" s="175">
        <f t="shared" si="5"/>
        <v>0</v>
      </c>
      <c r="M44" s="176">
        <f t="shared" ca="1" si="18"/>
        <v>0</v>
      </c>
      <c r="N44" s="176">
        <f t="shared" ca="1" si="19"/>
        <v>0</v>
      </c>
      <c r="O44" s="177">
        <f t="shared" ca="1" si="6"/>
        <v>0</v>
      </c>
      <c r="P44" s="178">
        <f t="shared" ca="1" si="20"/>
        <v>0</v>
      </c>
      <c r="Q44" s="179">
        <f t="shared" ca="1" si="7"/>
        <v>0</v>
      </c>
      <c r="R44" s="179">
        <f ca="1">IF(LEN(B44)&gt;0,'3'!R44-'3'!Q44,"")</f>
        <v>0</v>
      </c>
      <c r="S44" s="180"/>
      <c r="T44" s="33"/>
      <c r="U44" s="33"/>
      <c r="V44" s="33"/>
      <c r="W44" s="33"/>
      <c r="X44" s="33"/>
      <c r="Y44" s="33"/>
      <c r="Z44" s="33"/>
      <c r="AA44" s="33"/>
      <c r="AB44" s="243">
        <f>ROW()</f>
        <v>44</v>
      </c>
      <c r="AC44" s="116">
        <f t="shared" ca="1" si="8"/>
        <v>0</v>
      </c>
      <c r="AD44" s="116">
        <f t="shared" ca="1" si="9"/>
        <v>0</v>
      </c>
      <c r="AE44" s="117" t="str">
        <f t="shared" ca="1" si="10"/>
        <v>-</v>
      </c>
      <c r="AF44" s="116" t="str">
        <f t="shared" ca="1" si="11"/>
        <v>-</v>
      </c>
      <c r="AG44" s="117" t="str">
        <f t="shared" ca="1" si="12"/>
        <v>-</v>
      </c>
      <c r="AH44" s="116" t="str">
        <f t="shared" ca="1" si="13"/>
        <v>-</v>
      </c>
      <c r="AI44" s="116">
        <f t="shared" ca="1" si="14"/>
        <v>0</v>
      </c>
      <c r="AJ44" s="118">
        <f t="shared" ca="1" si="15"/>
        <v>0</v>
      </c>
      <c r="AK44" s="116">
        <f t="shared" ca="1" si="16"/>
        <v>0</v>
      </c>
      <c r="AL44" s="116">
        <f t="shared" ca="1" si="17"/>
        <v>0</v>
      </c>
    </row>
    <row r="45" spans="1:38" ht="28.5" customHeight="1" x14ac:dyDescent="0.2">
      <c r="A45" s="53">
        <f>'OSNOVNA PLAČA'!A39</f>
        <v>30</v>
      </c>
      <c r="B45" s="362" t="str">
        <f t="shared" ca="1" si="4"/>
        <v>A30</v>
      </c>
      <c r="C45" s="362"/>
      <c r="D45" s="54" t="str">
        <f>+IF(LEN('OSNOVNA PLAČA'!C39)&gt;0,'OSNOVNA PLAČA'!C39,"")</f>
        <v/>
      </c>
      <c r="E45" s="55" t="str">
        <f>+IF(LEN('OSNOVNA PLAČA'!D39)&gt;0,'OSNOVNA PLAČA'!D39,"")</f>
        <v/>
      </c>
      <c r="F45" s="161">
        <f ca="1">IF(LEN(B45)&gt;0,'OBRAČUNANA OSNOVNA PLAČA'!H39,"")</f>
        <v>0</v>
      </c>
      <c r="G45" s="57"/>
      <c r="H45" s="57"/>
      <c r="I45" s="57"/>
      <c r="J45" s="57"/>
      <c r="K45" s="57"/>
      <c r="L45" s="175">
        <f t="shared" si="5"/>
        <v>0</v>
      </c>
      <c r="M45" s="176">
        <f t="shared" ca="1" si="18"/>
        <v>0</v>
      </c>
      <c r="N45" s="176">
        <f t="shared" ca="1" si="19"/>
        <v>0</v>
      </c>
      <c r="O45" s="177">
        <f t="shared" ca="1" si="6"/>
        <v>0</v>
      </c>
      <c r="P45" s="178">
        <f t="shared" ca="1" si="20"/>
        <v>0</v>
      </c>
      <c r="Q45" s="179">
        <f t="shared" ca="1" si="7"/>
        <v>0</v>
      </c>
      <c r="R45" s="179">
        <f ca="1">IF(LEN(B45)&gt;0,'3'!R45-'3'!Q45,"")</f>
        <v>0</v>
      </c>
      <c r="S45" s="180"/>
      <c r="T45" s="33"/>
      <c r="U45" s="33"/>
      <c r="V45" s="33"/>
      <c r="W45" s="33"/>
      <c r="X45" s="33"/>
      <c r="Y45" s="33"/>
      <c r="Z45" s="33"/>
      <c r="AA45" s="33"/>
      <c r="AB45" s="243">
        <f>ROW()</f>
        <v>45</v>
      </c>
      <c r="AC45" s="116">
        <f t="shared" ca="1" si="8"/>
        <v>0</v>
      </c>
      <c r="AD45" s="116">
        <f t="shared" ca="1" si="9"/>
        <v>0</v>
      </c>
      <c r="AE45" s="117" t="str">
        <f t="shared" ca="1" si="10"/>
        <v>-</v>
      </c>
      <c r="AF45" s="116" t="str">
        <f t="shared" ca="1" si="11"/>
        <v>-</v>
      </c>
      <c r="AG45" s="117" t="str">
        <f t="shared" ca="1" si="12"/>
        <v>-</v>
      </c>
      <c r="AH45" s="116" t="str">
        <f t="shared" ca="1" si="13"/>
        <v>-</v>
      </c>
      <c r="AI45" s="116">
        <f t="shared" ca="1" si="14"/>
        <v>0</v>
      </c>
      <c r="AJ45" s="118">
        <f t="shared" ca="1" si="15"/>
        <v>0</v>
      </c>
      <c r="AK45" s="116">
        <f t="shared" ca="1" si="16"/>
        <v>0</v>
      </c>
      <c r="AL45" s="116">
        <f t="shared" ca="1" si="17"/>
        <v>0</v>
      </c>
    </row>
    <row r="46" spans="1:38" ht="28.5" customHeight="1" x14ac:dyDescent="0.2">
      <c r="A46" s="53">
        <f>'OSNOVNA PLAČA'!A40</f>
        <v>31</v>
      </c>
      <c r="B46" s="362" t="str">
        <f t="shared" ref="B46:B65" ca="1" si="21">IF(LEN(INDIRECT( "'" &amp; $AD$2 &amp; "'!B" &amp; TEXT($AB46-6,0)))&gt;0,INDIRECT( "'" &amp; $AD$2 &amp; "'!B" &amp; TEXT($AB46-6,0)),"")</f>
        <v>A31</v>
      </c>
      <c r="C46" s="362"/>
      <c r="D46" s="54" t="str">
        <f>+IF(LEN('OSNOVNA PLAČA'!C40)&gt;0,'OSNOVNA PLAČA'!C40,"")</f>
        <v/>
      </c>
      <c r="E46" s="55" t="str">
        <f>+IF(LEN('OSNOVNA PLAČA'!D40)&gt;0,'OSNOVNA PLAČA'!D40,"")</f>
        <v/>
      </c>
      <c r="F46" s="161">
        <f ca="1">IF(LEN(B46)&gt;0,'OBRAČUNANA OSNOVNA PLAČA'!H40,"")</f>
        <v>0</v>
      </c>
      <c r="G46" s="57"/>
      <c r="H46" s="57"/>
      <c r="I46" s="57"/>
      <c r="J46" s="57"/>
      <c r="K46" s="57"/>
      <c r="L46" s="175">
        <f t="shared" si="5"/>
        <v>0</v>
      </c>
      <c r="M46" s="176">
        <f t="shared" ca="1" si="18"/>
        <v>0</v>
      </c>
      <c r="N46" s="176">
        <f t="shared" ca="1" si="19"/>
        <v>0</v>
      </c>
      <c r="O46" s="177">
        <f t="shared" ca="1" si="6"/>
        <v>0</v>
      </c>
      <c r="P46" s="178">
        <f t="shared" ca="1" si="20"/>
        <v>0</v>
      </c>
      <c r="Q46" s="179">
        <f t="shared" ca="1" si="7"/>
        <v>0</v>
      </c>
      <c r="R46" s="179">
        <f ca="1">IF(LEN(B46)&gt;0,'3'!R46-'3'!Q46,"")</f>
        <v>0</v>
      </c>
      <c r="S46" s="180"/>
      <c r="T46" s="33"/>
      <c r="U46" s="33"/>
      <c r="V46" s="33"/>
      <c r="W46" s="33"/>
      <c r="X46" s="33"/>
      <c r="Y46" s="33"/>
      <c r="Z46" s="33"/>
      <c r="AA46" s="33"/>
      <c r="AB46" s="243">
        <f>ROW()</f>
        <v>46</v>
      </c>
      <c r="AC46" s="116">
        <f t="shared" ref="AC46:AC65" ca="1" si="22">IF($AO$3=1,0,INDIRECT( "'" &amp; $AO$2 &amp; "'!P" &amp; TEXT($AB46,0)))</f>
        <v>0</v>
      </c>
      <c r="AD46" s="116">
        <f t="shared" ref="AD46:AD65" ca="1" si="23">IF($AO$3=1,(INDIRECT( "'" &amp; $AD$2 &amp; "'!F" &amp; TEXT($AB46-6,0))*2/12+INDIRECT( "'" &amp; $AD$2 &amp; "'!G" &amp; TEXT($AB46-6,0))*10/12)*2,INDIRECT( "'" &amp; $AO$2 &amp; "'!Q" &amp; TEXT($AB46,0)))</f>
        <v>0</v>
      </c>
      <c r="AE46" s="117" t="str">
        <f t="shared" ca="1" si="10"/>
        <v>-</v>
      </c>
      <c r="AF46" s="116" t="str">
        <f t="shared" ca="1" si="11"/>
        <v>-</v>
      </c>
      <c r="AG46" s="117" t="str">
        <f t="shared" ca="1" si="12"/>
        <v>-</v>
      </c>
      <c r="AH46" s="116" t="str">
        <f t="shared" ca="1" si="13"/>
        <v>-</v>
      </c>
      <c r="AI46" s="116">
        <f t="shared" ca="1" si="14"/>
        <v>0</v>
      </c>
      <c r="AJ46" s="118">
        <f t="shared" ca="1" si="15"/>
        <v>0</v>
      </c>
      <c r="AK46" s="116">
        <f t="shared" ref="AK46:AK65" ca="1" si="24">SUM(OFFSET(INDIRECT( "'" &amp; $AD$3 &amp; "'!" &amp; $AI$3),ROW()-ROW(INDIRECT( "'" &amp; $AD$3 &amp; "'!" &amp; $AI$3))-$AI$4,COLUMN()-COLUMN(INDIRECT( "'" &amp; $AD$3 &amp; "'!" &amp; $AI$3))-$AI$6+(12/$AO$4)*($AO$3-1),1,12/$AO$4))</f>
        <v>0</v>
      </c>
      <c r="AL46" s="116">
        <f t="shared" ref="AL46:AL65" ca="1" si="25">SUM(OFFSET(INDIRECT( "'" &amp; $AD$2 &amp; "'!" &amp; $AI$3),ROW()-ROW(INDIRECT( "'" &amp; $AD$2 &amp; "'!" &amp; $AI$3))-$AI$4,COLUMN()-COLUMN(INDIRECT( "'" &amp; $AD$2 &amp; "'!" &amp; $AI$3))-$AI$5+(12/$AO$4)*($AO$3-1),1,12/$AO$4))</f>
        <v>0</v>
      </c>
    </row>
    <row r="47" spans="1:38" ht="28.5" customHeight="1" x14ac:dyDescent="0.2">
      <c r="A47" s="53">
        <f>'OSNOVNA PLAČA'!A41</f>
        <v>32</v>
      </c>
      <c r="B47" s="362" t="str">
        <f t="shared" ca="1" si="21"/>
        <v>A32</v>
      </c>
      <c r="C47" s="362"/>
      <c r="D47" s="54" t="str">
        <f>+IF(LEN('OSNOVNA PLAČA'!C41)&gt;0,'OSNOVNA PLAČA'!C41,"")</f>
        <v/>
      </c>
      <c r="E47" s="55" t="str">
        <f>+IF(LEN('OSNOVNA PLAČA'!D41)&gt;0,'OSNOVNA PLAČA'!D41,"")</f>
        <v/>
      </c>
      <c r="F47" s="161">
        <f ca="1">IF(LEN(B47)&gt;0,'OBRAČUNANA OSNOVNA PLAČA'!H41,"")</f>
        <v>0</v>
      </c>
      <c r="G47" s="57"/>
      <c r="H47" s="57"/>
      <c r="I47" s="57"/>
      <c r="J47" s="57"/>
      <c r="K47" s="57"/>
      <c r="L47" s="175">
        <f t="shared" si="5"/>
        <v>0</v>
      </c>
      <c r="M47" s="176">
        <f t="shared" ca="1" si="18"/>
        <v>0</v>
      </c>
      <c r="N47" s="176">
        <f t="shared" ca="1" si="19"/>
        <v>0</v>
      </c>
      <c r="O47" s="177">
        <f t="shared" ca="1" si="6"/>
        <v>0</v>
      </c>
      <c r="P47" s="178">
        <f t="shared" ca="1" si="20"/>
        <v>0</v>
      </c>
      <c r="Q47" s="179">
        <f t="shared" ca="1" si="7"/>
        <v>0</v>
      </c>
      <c r="R47" s="179">
        <f ca="1">IF(LEN(B47)&gt;0,'3'!R47-'3'!Q47,"")</f>
        <v>0</v>
      </c>
      <c r="S47" s="180"/>
      <c r="T47" s="33"/>
      <c r="U47" s="33"/>
      <c r="V47" s="33"/>
      <c r="W47" s="33"/>
      <c r="X47" s="33"/>
      <c r="Y47" s="33"/>
      <c r="Z47" s="33"/>
      <c r="AA47" s="33"/>
      <c r="AB47" s="243">
        <f>ROW()</f>
        <v>47</v>
      </c>
      <c r="AC47" s="116">
        <f t="shared" ca="1" si="22"/>
        <v>0</v>
      </c>
      <c r="AD47" s="116">
        <f t="shared" ca="1" si="23"/>
        <v>0</v>
      </c>
      <c r="AE47" s="117" t="str">
        <f t="shared" ca="1" si="10"/>
        <v>-</v>
      </c>
      <c r="AF47" s="116" t="str">
        <f t="shared" ca="1" si="11"/>
        <v>-</v>
      </c>
      <c r="AG47" s="117" t="str">
        <f t="shared" ca="1" si="12"/>
        <v>-</v>
      </c>
      <c r="AH47" s="116" t="str">
        <f t="shared" ca="1" si="13"/>
        <v>-</v>
      </c>
      <c r="AI47" s="116">
        <f t="shared" ca="1" si="14"/>
        <v>0</v>
      </c>
      <c r="AJ47" s="118">
        <f t="shared" ca="1" si="15"/>
        <v>0</v>
      </c>
      <c r="AK47" s="116">
        <f t="shared" ca="1" si="24"/>
        <v>0</v>
      </c>
      <c r="AL47" s="116">
        <f t="shared" ca="1" si="25"/>
        <v>0</v>
      </c>
    </row>
    <row r="48" spans="1:38" ht="28.5" customHeight="1" x14ac:dyDescent="0.2">
      <c r="A48" s="53">
        <f>'OSNOVNA PLAČA'!A42</f>
        <v>33</v>
      </c>
      <c r="B48" s="362" t="str">
        <f t="shared" ca="1" si="21"/>
        <v>A33</v>
      </c>
      <c r="C48" s="362"/>
      <c r="D48" s="54" t="str">
        <f>+IF(LEN('OSNOVNA PLAČA'!C42)&gt;0,'OSNOVNA PLAČA'!C42,"")</f>
        <v/>
      </c>
      <c r="E48" s="55" t="str">
        <f>+IF(LEN('OSNOVNA PLAČA'!D42)&gt;0,'OSNOVNA PLAČA'!D42,"")</f>
        <v/>
      </c>
      <c r="F48" s="161">
        <f ca="1">IF(LEN(B48)&gt;0,'OBRAČUNANA OSNOVNA PLAČA'!H42,"")</f>
        <v>0</v>
      </c>
      <c r="G48" s="57"/>
      <c r="H48" s="57"/>
      <c r="I48" s="57"/>
      <c r="J48" s="57"/>
      <c r="K48" s="57"/>
      <c r="L48" s="175">
        <f t="shared" si="5"/>
        <v>0</v>
      </c>
      <c r="M48" s="176">
        <f t="shared" ca="1" si="18"/>
        <v>0</v>
      </c>
      <c r="N48" s="176">
        <f t="shared" ca="1" si="19"/>
        <v>0</v>
      </c>
      <c r="O48" s="177">
        <f t="shared" ref="O48:O65" ca="1" si="26">IF(LEN(B48)&gt;0,M48*$P$67,"")</f>
        <v>0</v>
      </c>
      <c r="P48" s="178">
        <f t="shared" ca="1" si="20"/>
        <v>0</v>
      </c>
      <c r="Q48" s="179">
        <f t="shared" ca="1" si="7"/>
        <v>0</v>
      </c>
      <c r="R48" s="179">
        <f ca="1">IF(LEN(B48)&gt;0,'3'!R48-'3'!Q48,"")</f>
        <v>0</v>
      </c>
      <c r="S48" s="180"/>
      <c r="T48" s="33"/>
      <c r="U48" s="33"/>
      <c r="V48" s="33"/>
      <c r="W48" s="33"/>
      <c r="X48" s="33"/>
      <c r="Y48" s="33"/>
      <c r="Z48" s="33"/>
      <c r="AA48" s="33"/>
      <c r="AB48" s="243">
        <f>ROW()</f>
        <v>48</v>
      </c>
      <c r="AC48" s="116">
        <f t="shared" ca="1" si="22"/>
        <v>0</v>
      </c>
      <c r="AD48" s="116">
        <f t="shared" ca="1" si="23"/>
        <v>0</v>
      </c>
      <c r="AE48" s="117" t="str">
        <f t="shared" ref="AE48:AE65" ca="1" si="27">IF(AC48&gt;=AD48,"-",$L48/(5*MAX($M$71:$M$72)))</f>
        <v>-</v>
      </c>
      <c r="AF48" s="116" t="str">
        <f t="shared" ref="AF48:AF65" ca="1" si="28">IF(AC48&gt;=AD48,"-",$L48/(5*MAX($M$71:$M$72))*AK48)</f>
        <v>-</v>
      </c>
      <c r="AG48" s="117" t="str">
        <f t="shared" ref="AG48:AG65" ca="1" si="29">IF(AE48="-","-",AE48*$AF$67)</f>
        <v>-</v>
      </c>
      <c r="AH48" s="116" t="str">
        <f t="shared" ref="AH48:AH65" ca="1" si="30">IF(AF48="-","-",AF48*$AF$67)</f>
        <v>-</v>
      </c>
      <c r="AI48" s="116">
        <f t="shared" ca="1" si="14"/>
        <v>0</v>
      </c>
      <c r="AJ48" s="118">
        <f t="shared" ca="1" si="15"/>
        <v>0</v>
      </c>
      <c r="AK48" s="116">
        <f t="shared" ca="1" si="24"/>
        <v>0</v>
      </c>
      <c r="AL48" s="116">
        <f t="shared" ca="1" si="25"/>
        <v>0</v>
      </c>
    </row>
    <row r="49" spans="1:38" ht="28.5" customHeight="1" x14ac:dyDescent="0.2">
      <c r="A49" s="53">
        <f>'OSNOVNA PLAČA'!A43</f>
        <v>34</v>
      </c>
      <c r="B49" s="362" t="str">
        <f t="shared" ca="1" si="21"/>
        <v>A34</v>
      </c>
      <c r="C49" s="362"/>
      <c r="D49" s="54" t="str">
        <f>+IF(LEN('OSNOVNA PLAČA'!C43)&gt;0,'OSNOVNA PLAČA'!C43,"")</f>
        <v/>
      </c>
      <c r="E49" s="55" t="str">
        <f>+IF(LEN('OSNOVNA PLAČA'!D43)&gt;0,'OSNOVNA PLAČA'!D43,"")</f>
        <v/>
      </c>
      <c r="F49" s="161">
        <f ca="1">IF(LEN(B49)&gt;0,'OBRAČUNANA OSNOVNA PLAČA'!H43,"")</f>
        <v>0</v>
      </c>
      <c r="G49" s="57"/>
      <c r="H49" s="57"/>
      <c r="I49" s="57"/>
      <c r="J49" s="57"/>
      <c r="K49" s="57"/>
      <c r="L49" s="175">
        <f t="shared" si="5"/>
        <v>0</v>
      </c>
      <c r="M49" s="176">
        <f t="shared" ca="1" si="18"/>
        <v>0</v>
      </c>
      <c r="N49" s="176">
        <f t="shared" ca="1" si="19"/>
        <v>0</v>
      </c>
      <c r="O49" s="177">
        <f t="shared" ca="1" si="26"/>
        <v>0</v>
      </c>
      <c r="P49" s="178">
        <f t="shared" ca="1" si="20"/>
        <v>0</v>
      </c>
      <c r="Q49" s="179">
        <f t="shared" ca="1" si="7"/>
        <v>0</v>
      </c>
      <c r="R49" s="179">
        <f ca="1">IF(LEN(B49)&gt;0,'3'!R49-'3'!Q49,"")</f>
        <v>0</v>
      </c>
      <c r="S49" s="180"/>
      <c r="T49" s="33"/>
      <c r="U49" s="33"/>
      <c r="V49" s="33"/>
      <c r="W49" s="33"/>
      <c r="X49" s="33"/>
      <c r="Y49" s="33"/>
      <c r="Z49" s="33"/>
      <c r="AA49" s="33"/>
      <c r="AB49" s="243">
        <f>ROW()</f>
        <v>49</v>
      </c>
      <c r="AC49" s="116">
        <f t="shared" ca="1" si="22"/>
        <v>0</v>
      </c>
      <c r="AD49" s="116">
        <f t="shared" ca="1" si="23"/>
        <v>0</v>
      </c>
      <c r="AE49" s="117" t="str">
        <f t="shared" ca="1" si="27"/>
        <v>-</v>
      </c>
      <c r="AF49" s="116" t="str">
        <f t="shared" ca="1" si="28"/>
        <v>-</v>
      </c>
      <c r="AG49" s="117" t="str">
        <f t="shared" ca="1" si="29"/>
        <v>-</v>
      </c>
      <c r="AH49" s="116" t="str">
        <f t="shared" ca="1" si="30"/>
        <v>-</v>
      </c>
      <c r="AI49" s="116">
        <f t="shared" ca="1" si="14"/>
        <v>0</v>
      </c>
      <c r="AJ49" s="118">
        <f t="shared" ca="1" si="15"/>
        <v>0</v>
      </c>
      <c r="AK49" s="116">
        <f t="shared" ca="1" si="24"/>
        <v>0</v>
      </c>
      <c r="AL49" s="116">
        <f t="shared" ca="1" si="25"/>
        <v>0</v>
      </c>
    </row>
    <row r="50" spans="1:38" ht="28.5" customHeight="1" x14ac:dyDescent="0.2">
      <c r="A50" s="53">
        <f>'OSNOVNA PLAČA'!A44</f>
        <v>35</v>
      </c>
      <c r="B50" s="362" t="str">
        <f t="shared" ca="1" si="21"/>
        <v>A35</v>
      </c>
      <c r="C50" s="362"/>
      <c r="D50" s="54" t="str">
        <f>+IF(LEN('OSNOVNA PLAČA'!C44)&gt;0,'OSNOVNA PLAČA'!C44,"")</f>
        <v/>
      </c>
      <c r="E50" s="55" t="str">
        <f>+IF(LEN('OSNOVNA PLAČA'!D44)&gt;0,'OSNOVNA PLAČA'!D44,"")</f>
        <v/>
      </c>
      <c r="F50" s="161">
        <f ca="1">IF(LEN(B50)&gt;0,'OBRAČUNANA OSNOVNA PLAČA'!H44,"")</f>
        <v>0</v>
      </c>
      <c r="G50" s="57"/>
      <c r="H50" s="57"/>
      <c r="I50" s="57"/>
      <c r="J50" s="57"/>
      <c r="K50" s="57"/>
      <c r="L50" s="175">
        <f t="shared" si="5"/>
        <v>0</v>
      </c>
      <c r="M50" s="176">
        <f t="shared" ca="1" si="18"/>
        <v>0</v>
      </c>
      <c r="N50" s="176">
        <f t="shared" ca="1" si="19"/>
        <v>0</v>
      </c>
      <c r="O50" s="177">
        <f t="shared" ca="1" si="26"/>
        <v>0</v>
      </c>
      <c r="P50" s="178">
        <f t="shared" ca="1" si="20"/>
        <v>0</v>
      </c>
      <c r="Q50" s="179">
        <f t="shared" ca="1" si="7"/>
        <v>0</v>
      </c>
      <c r="R50" s="179">
        <f ca="1">IF(LEN(B50)&gt;0,'3'!R50-'3'!Q50,"")</f>
        <v>0</v>
      </c>
      <c r="S50" s="180"/>
      <c r="T50" s="33"/>
      <c r="U50" s="33"/>
      <c r="V50" s="33"/>
      <c r="W50" s="33"/>
      <c r="X50" s="33"/>
      <c r="Y50" s="33"/>
      <c r="Z50" s="33"/>
      <c r="AA50" s="33"/>
      <c r="AB50" s="243">
        <f>ROW()</f>
        <v>50</v>
      </c>
      <c r="AC50" s="116">
        <f t="shared" ca="1" si="22"/>
        <v>0</v>
      </c>
      <c r="AD50" s="116">
        <f t="shared" ca="1" si="23"/>
        <v>0</v>
      </c>
      <c r="AE50" s="117" t="str">
        <f t="shared" ca="1" si="27"/>
        <v>-</v>
      </c>
      <c r="AF50" s="116" t="str">
        <f t="shared" ca="1" si="28"/>
        <v>-</v>
      </c>
      <c r="AG50" s="117" t="str">
        <f t="shared" ca="1" si="29"/>
        <v>-</v>
      </c>
      <c r="AH50" s="116" t="str">
        <f t="shared" ca="1" si="30"/>
        <v>-</v>
      </c>
      <c r="AI50" s="116">
        <f t="shared" ca="1" si="14"/>
        <v>0</v>
      </c>
      <c r="AJ50" s="118">
        <f t="shared" ca="1" si="15"/>
        <v>0</v>
      </c>
      <c r="AK50" s="116">
        <f t="shared" ca="1" si="24"/>
        <v>0</v>
      </c>
      <c r="AL50" s="116">
        <f t="shared" ca="1" si="25"/>
        <v>0</v>
      </c>
    </row>
    <row r="51" spans="1:38" ht="28.5" customHeight="1" x14ac:dyDescent="0.2">
      <c r="A51" s="53">
        <f>'OSNOVNA PLAČA'!A45</f>
        <v>36</v>
      </c>
      <c r="B51" s="362" t="str">
        <f t="shared" ca="1" si="21"/>
        <v>A36</v>
      </c>
      <c r="C51" s="362"/>
      <c r="D51" s="54" t="str">
        <f>+IF(LEN('OSNOVNA PLAČA'!C45)&gt;0,'OSNOVNA PLAČA'!C45,"")</f>
        <v/>
      </c>
      <c r="E51" s="55" t="str">
        <f>+IF(LEN('OSNOVNA PLAČA'!D45)&gt;0,'OSNOVNA PLAČA'!D45,"")</f>
        <v/>
      </c>
      <c r="F51" s="161">
        <f ca="1">IF(LEN(B51)&gt;0,'OBRAČUNANA OSNOVNA PLAČA'!H45,"")</f>
        <v>0</v>
      </c>
      <c r="G51" s="57"/>
      <c r="H51" s="57"/>
      <c r="I51" s="57"/>
      <c r="J51" s="57"/>
      <c r="K51" s="57"/>
      <c r="L51" s="175">
        <f t="shared" si="5"/>
        <v>0</v>
      </c>
      <c r="M51" s="176">
        <f t="shared" ca="1" si="18"/>
        <v>0</v>
      </c>
      <c r="N51" s="176">
        <f t="shared" ca="1" si="19"/>
        <v>0</v>
      </c>
      <c r="O51" s="177">
        <f t="shared" ca="1" si="26"/>
        <v>0</v>
      </c>
      <c r="P51" s="178">
        <f t="shared" ca="1" si="20"/>
        <v>0</v>
      </c>
      <c r="Q51" s="179">
        <f t="shared" ca="1" si="7"/>
        <v>0</v>
      </c>
      <c r="R51" s="179">
        <f ca="1">IF(LEN(B51)&gt;0,'3'!R51-'3'!Q51,"")</f>
        <v>0</v>
      </c>
      <c r="S51" s="180"/>
      <c r="T51" s="33"/>
      <c r="U51" s="33"/>
      <c r="V51" s="33"/>
      <c r="W51" s="33"/>
      <c r="X51" s="33"/>
      <c r="Y51" s="33"/>
      <c r="Z51" s="33"/>
      <c r="AA51" s="33"/>
      <c r="AB51" s="243">
        <f>ROW()</f>
        <v>51</v>
      </c>
      <c r="AC51" s="116">
        <f t="shared" ca="1" si="22"/>
        <v>0</v>
      </c>
      <c r="AD51" s="116">
        <f t="shared" ca="1" si="23"/>
        <v>0</v>
      </c>
      <c r="AE51" s="117" t="str">
        <f t="shared" ca="1" si="27"/>
        <v>-</v>
      </c>
      <c r="AF51" s="116" t="str">
        <f t="shared" ca="1" si="28"/>
        <v>-</v>
      </c>
      <c r="AG51" s="117" t="str">
        <f t="shared" ca="1" si="29"/>
        <v>-</v>
      </c>
      <c r="AH51" s="116" t="str">
        <f t="shared" ca="1" si="30"/>
        <v>-</v>
      </c>
      <c r="AI51" s="116">
        <f t="shared" ca="1" si="14"/>
        <v>0</v>
      </c>
      <c r="AJ51" s="118">
        <f t="shared" ca="1" si="15"/>
        <v>0</v>
      </c>
      <c r="AK51" s="116">
        <f t="shared" ca="1" si="24"/>
        <v>0</v>
      </c>
      <c r="AL51" s="116">
        <f t="shared" ca="1" si="25"/>
        <v>0</v>
      </c>
    </row>
    <row r="52" spans="1:38" ht="28.5" customHeight="1" x14ac:dyDescent="0.2">
      <c r="A52" s="53">
        <f>'OSNOVNA PLAČA'!A46</f>
        <v>37</v>
      </c>
      <c r="B52" s="362" t="str">
        <f t="shared" ca="1" si="21"/>
        <v>A37</v>
      </c>
      <c r="C52" s="362"/>
      <c r="D52" s="54" t="str">
        <f>+IF(LEN('OSNOVNA PLAČA'!C46)&gt;0,'OSNOVNA PLAČA'!C46,"")</f>
        <v/>
      </c>
      <c r="E52" s="55" t="str">
        <f>+IF(LEN('OSNOVNA PLAČA'!D46)&gt;0,'OSNOVNA PLAČA'!D46,"")</f>
        <v/>
      </c>
      <c r="F52" s="161">
        <f ca="1">IF(LEN(B52)&gt;0,'OBRAČUNANA OSNOVNA PLAČA'!H46,"")</f>
        <v>0</v>
      </c>
      <c r="G52" s="57"/>
      <c r="H52" s="57"/>
      <c r="I52" s="57"/>
      <c r="J52" s="57"/>
      <c r="K52" s="57"/>
      <c r="L52" s="175">
        <f t="shared" si="5"/>
        <v>0</v>
      </c>
      <c r="M52" s="176">
        <f t="shared" ca="1" si="18"/>
        <v>0</v>
      </c>
      <c r="N52" s="176">
        <f t="shared" ca="1" si="19"/>
        <v>0</v>
      </c>
      <c r="O52" s="177">
        <f t="shared" ca="1" si="26"/>
        <v>0</v>
      </c>
      <c r="P52" s="178">
        <f t="shared" ca="1" si="20"/>
        <v>0</v>
      </c>
      <c r="Q52" s="179">
        <f t="shared" ca="1" si="7"/>
        <v>0</v>
      </c>
      <c r="R52" s="179">
        <f ca="1">IF(LEN(B52)&gt;0,'3'!R52-'3'!Q52,"")</f>
        <v>0</v>
      </c>
      <c r="S52" s="180"/>
      <c r="T52" s="33"/>
      <c r="U52" s="33"/>
      <c r="V52" s="33"/>
      <c r="W52" s="33"/>
      <c r="X52" s="33"/>
      <c r="Y52" s="33"/>
      <c r="Z52" s="33"/>
      <c r="AA52" s="33"/>
      <c r="AB52" s="243">
        <f>ROW()</f>
        <v>52</v>
      </c>
      <c r="AC52" s="116">
        <f t="shared" ca="1" si="22"/>
        <v>0</v>
      </c>
      <c r="AD52" s="116">
        <f t="shared" ca="1" si="23"/>
        <v>0</v>
      </c>
      <c r="AE52" s="117" t="str">
        <f t="shared" ca="1" si="27"/>
        <v>-</v>
      </c>
      <c r="AF52" s="116" t="str">
        <f t="shared" ca="1" si="28"/>
        <v>-</v>
      </c>
      <c r="AG52" s="117" t="str">
        <f t="shared" ca="1" si="29"/>
        <v>-</v>
      </c>
      <c r="AH52" s="116" t="str">
        <f t="shared" ca="1" si="30"/>
        <v>-</v>
      </c>
      <c r="AI52" s="116">
        <f t="shared" ca="1" si="14"/>
        <v>0</v>
      </c>
      <c r="AJ52" s="118">
        <f t="shared" ca="1" si="15"/>
        <v>0</v>
      </c>
      <c r="AK52" s="116">
        <f t="shared" ca="1" si="24"/>
        <v>0</v>
      </c>
      <c r="AL52" s="116">
        <f t="shared" ca="1" si="25"/>
        <v>0</v>
      </c>
    </row>
    <row r="53" spans="1:38" ht="28.5" customHeight="1" x14ac:dyDescent="0.2">
      <c r="A53" s="53">
        <f>'OSNOVNA PLAČA'!A47</f>
        <v>38</v>
      </c>
      <c r="B53" s="362" t="str">
        <f t="shared" ca="1" si="21"/>
        <v>A38</v>
      </c>
      <c r="C53" s="362"/>
      <c r="D53" s="54" t="str">
        <f>+IF(LEN('OSNOVNA PLAČA'!C47)&gt;0,'OSNOVNA PLAČA'!C47,"")</f>
        <v/>
      </c>
      <c r="E53" s="55" t="str">
        <f>+IF(LEN('OSNOVNA PLAČA'!D47)&gt;0,'OSNOVNA PLAČA'!D47,"")</f>
        <v/>
      </c>
      <c r="F53" s="161">
        <f ca="1">IF(LEN(B53)&gt;0,'OBRAČUNANA OSNOVNA PLAČA'!H47,"")</f>
        <v>0</v>
      </c>
      <c r="G53" s="57"/>
      <c r="H53" s="57"/>
      <c r="I53" s="57"/>
      <c r="J53" s="57"/>
      <c r="K53" s="57"/>
      <c r="L53" s="175">
        <f t="shared" si="5"/>
        <v>0</v>
      </c>
      <c r="M53" s="176">
        <f t="shared" ca="1" si="18"/>
        <v>0</v>
      </c>
      <c r="N53" s="176">
        <f t="shared" ca="1" si="19"/>
        <v>0</v>
      </c>
      <c r="O53" s="177">
        <f t="shared" ca="1" si="26"/>
        <v>0</v>
      </c>
      <c r="P53" s="178">
        <f t="shared" ca="1" si="20"/>
        <v>0</v>
      </c>
      <c r="Q53" s="179">
        <f t="shared" ca="1" si="7"/>
        <v>0</v>
      </c>
      <c r="R53" s="179">
        <f ca="1">IF(LEN(B53)&gt;0,'3'!R53-'3'!Q53,"")</f>
        <v>0</v>
      </c>
      <c r="S53" s="180"/>
      <c r="T53" s="33"/>
      <c r="U53" s="33"/>
      <c r="V53" s="33"/>
      <c r="W53" s="33"/>
      <c r="X53" s="33"/>
      <c r="Y53" s="33"/>
      <c r="Z53" s="33"/>
      <c r="AA53" s="33"/>
      <c r="AB53" s="243">
        <f>ROW()</f>
        <v>53</v>
      </c>
      <c r="AC53" s="116">
        <f t="shared" ca="1" si="22"/>
        <v>0</v>
      </c>
      <c r="AD53" s="116">
        <f t="shared" ca="1" si="23"/>
        <v>0</v>
      </c>
      <c r="AE53" s="117" t="str">
        <f t="shared" ca="1" si="27"/>
        <v>-</v>
      </c>
      <c r="AF53" s="116" t="str">
        <f t="shared" ca="1" si="28"/>
        <v>-</v>
      </c>
      <c r="AG53" s="117" t="str">
        <f t="shared" ca="1" si="29"/>
        <v>-</v>
      </c>
      <c r="AH53" s="116" t="str">
        <f t="shared" ca="1" si="30"/>
        <v>-</v>
      </c>
      <c r="AI53" s="116">
        <f t="shared" ca="1" si="14"/>
        <v>0</v>
      </c>
      <c r="AJ53" s="118">
        <f t="shared" ca="1" si="15"/>
        <v>0</v>
      </c>
      <c r="AK53" s="116">
        <f t="shared" ca="1" si="24"/>
        <v>0</v>
      </c>
      <c r="AL53" s="116">
        <f t="shared" ca="1" si="25"/>
        <v>0</v>
      </c>
    </row>
    <row r="54" spans="1:38" ht="28.5" customHeight="1" x14ac:dyDescent="0.2">
      <c r="A54" s="53">
        <f>'OSNOVNA PLAČA'!A48</f>
        <v>39</v>
      </c>
      <c r="B54" s="362" t="str">
        <f t="shared" ca="1" si="21"/>
        <v>A39</v>
      </c>
      <c r="C54" s="362"/>
      <c r="D54" s="54" t="str">
        <f>+IF(LEN('OSNOVNA PLAČA'!C48)&gt;0,'OSNOVNA PLAČA'!C48,"")</f>
        <v/>
      </c>
      <c r="E54" s="55" t="str">
        <f>+IF(LEN('OSNOVNA PLAČA'!D48)&gt;0,'OSNOVNA PLAČA'!D48,"")</f>
        <v/>
      </c>
      <c r="F54" s="161">
        <f ca="1">IF(LEN(B54)&gt;0,'OBRAČUNANA OSNOVNA PLAČA'!H48,"")</f>
        <v>0</v>
      </c>
      <c r="G54" s="57"/>
      <c r="H54" s="57"/>
      <c r="I54" s="57"/>
      <c r="J54" s="57"/>
      <c r="K54" s="57"/>
      <c r="L54" s="175">
        <f t="shared" si="5"/>
        <v>0</v>
      </c>
      <c r="M54" s="176">
        <f t="shared" ca="1" si="18"/>
        <v>0</v>
      </c>
      <c r="N54" s="176">
        <f t="shared" ca="1" si="19"/>
        <v>0</v>
      </c>
      <c r="O54" s="177">
        <f t="shared" ca="1" si="26"/>
        <v>0</v>
      </c>
      <c r="P54" s="178">
        <f t="shared" ca="1" si="20"/>
        <v>0</v>
      </c>
      <c r="Q54" s="179">
        <f t="shared" ca="1" si="7"/>
        <v>0</v>
      </c>
      <c r="R54" s="179">
        <f ca="1">IF(LEN(B54)&gt;0,'3'!R54-'3'!Q54,"")</f>
        <v>0</v>
      </c>
      <c r="S54" s="180"/>
      <c r="T54" s="33"/>
      <c r="U54" s="33"/>
      <c r="V54" s="33"/>
      <c r="W54" s="33"/>
      <c r="X54" s="33"/>
      <c r="Y54" s="33"/>
      <c r="Z54" s="33"/>
      <c r="AA54" s="33"/>
      <c r="AB54" s="243">
        <f>ROW()</f>
        <v>54</v>
      </c>
      <c r="AC54" s="116">
        <f t="shared" ca="1" si="22"/>
        <v>0</v>
      </c>
      <c r="AD54" s="116">
        <f t="shared" ca="1" si="23"/>
        <v>0</v>
      </c>
      <c r="AE54" s="117" t="str">
        <f t="shared" ca="1" si="27"/>
        <v>-</v>
      </c>
      <c r="AF54" s="116" t="str">
        <f t="shared" ca="1" si="28"/>
        <v>-</v>
      </c>
      <c r="AG54" s="117" t="str">
        <f t="shared" ca="1" si="29"/>
        <v>-</v>
      </c>
      <c r="AH54" s="116" t="str">
        <f t="shared" ca="1" si="30"/>
        <v>-</v>
      </c>
      <c r="AI54" s="116">
        <f t="shared" ca="1" si="14"/>
        <v>0</v>
      </c>
      <c r="AJ54" s="118">
        <f t="shared" ca="1" si="15"/>
        <v>0</v>
      </c>
      <c r="AK54" s="116">
        <f t="shared" ca="1" si="24"/>
        <v>0</v>
      </c>
      <c r="AL54" s="116">
        <f t="shared" ca="1" si="25"/>
        <v>0</v>
      </c>
    </row>
    <row r="55" spans="1:38" ht="28.5" customHeight="1" x14ac:dyDescent="0.2">
      <c r="A55" s="53">
        <f>'OSNOVNA PLAČA'!A49</f>
        <v>40</v>
      </c>
      <c r="B55" s="362" t="str">
        <f t="shared" ca="1" si="21"/>
        <v>A40</v>
      </c>
      <c r="C55" s="362"/>
      <c r="D55" s="54" t="str">
        <f>+IF(LEN('OSNOVNA PLAČA'!C49)&gt;0,'OSNOVNA PLAČA'!C49,"")</f>
        <v/>
      </c>
      <c r="E55" s="55" t="str">
        <f>+IF(LEN('OSNOVNA PLAČA'!D49)&gt;0,'OSNOVNA PLAČA'!D49,"")</f>
        <v/>
      </c>
      <c r="F55" s="161">
        <f ca="1">IF(LEN(B55)&gt;0,'OBRAČUNANA OSNOVNA PLAČA'!H49,"")</f>
        <v>0</v>
      </c>
      <c r="G55" s="57"/>
      <c r="H55" s="57"/>
      <c r="I55" s="57"/>
      <c r="J55" s="57"/>
      <c r="K55" s="57"/>
      <c r="L55" s="175">
        <f t="shared" si="5"/>
        <v>0</v>
      </c>
      <c r="M55" s="176">
        <f t="shared" ca="1" si="18"/>
        <v>0</v>
      </c>
      <c r="N55" s="176">
        <f t="shared" ca="1" si="19"/>
        <v>0</v>
      </c>
      <c r="O55" s="177">
        <f t="shared" ca="1" si="26"/>
        <v>0</v>
      </c>
      <c r="P55" s="178">
        <f t="shared" ca="1" si="20"/>
        <v>0</v>
      </c>
      <c r="Q55" s="179">
        <f t="shared" ca="1" si="7"/>
        <v>0</v>
      </c>
      <c r="R55" s="179">
        <f ca="1">IF(LEN(B55)&gt;0,'3'!R55-'3'!Q55,"")</f>
        <v>0</v>
      </c>
      <c r="S55" s="180"/>
      <c r="T55" s="33"/>
      <c r="U55" s="33"/>
      <c r="V55" s="33"/>
      <c r="W55" s="33"/>
      <c r="X55" s="33"/>
      <c r="Y55" s="33"/>
      <c r="Z55" s="33"/>
      <c r="AA55" s="33"/>
      <c r="AB55" s="243">
        <f>ROW()</f>
        <v>55</v>
      </c>
      <c r="AC55" s="116">
        <f t="shared" ca="1" si="22"/>
        <v>0</v>
      </c>
      <c r="AD55" s="116">
        <f t="shared" ca="1" si="23"/>
        <v>0</v>
      </c>
      <c r="AE55" s="117" t="str">
        <f t="shared" ca="1" si="27"/>
        <v>-</v>
      </c>
      <c r="AF55" s="116" t="str">
        <f t="shared" ca="1" si="28"/>
        <v>-</v>
      </c>
      <c r="AG55" s="117" t="str">
        <f t="shared" ca="1" si="29"/>
        <v>-</v>
      </c>
      <c r="AH55" s="116" t="str">
        <f t="shared" ca="1" si="30"/>
        <v>-</v>
      </c>
      <c r="AI55" s="116">
        <f t="shared" ca="1" si="14"/>
        <v>0</v>
      </c>
      <c r="AJ55" s="118">
        <f t="shared" ca="1" si="15"/>
        <v>0</v>
      </c>
      <c r="AK55" s="116">
        <f t="shared" ca="1" si="24"/>
        <v>0</v>
      </c>
      <c r="AL55" s="116">
        <f t="shared" ca="1" si="25"/>
        <v>0</v>
      </c>
    </row>
    <row r="56" spans="1:38" ht="28.5" customHeight="1" x14ac:dyDescent="0.2">
      <c r="A56" s="53">
        <f>'OSNOVNA PLAČA'!A50</f>
        <v>41</v>
      </c>
      <c r="B56" s="362" t="str">
        <f t="shared" ca="1" si="21"/>
        <v>A41</v>
      </c>
      <c r="C56" s="362"/>
      <c r="D56" s="54" t="str">
        <f>+IF(LEN('OSNOVNA PLAČA'!C50)&gt;0,'OSNOVNA PLAČA'!C50,"")</f>
        <v/>
      </c>
      <c r="E56" s="55" t="str">
        <f>+IF(LEN('OSNOVNA PLAČA'!D50)&gt;0,'OSNOVNA PLAČA'!D50,"")</f>
        <v/>
      </c>
      <c r="F56" s="161">
        <f ca="1">IF(LEN(B56)&gt;0,'OBRAČUNANA OSNOVNA PLAČA'!H50,"")</f>
        <v>0</v>
      </c>
      <c r="G56" s="57"/>
      <c r="H56" s="57"/>
      <c r="I56" s="57"/>
      <c r="J56" s="57"/>
      <c r="K56" s="57"/>
      <c r="L56" s="175">
        <f t="shared" si="5"/>
        <v>0</v>
      </c>
      <c r="M56" s="176">
        <f t="shared" ca="1" si="18"/>
        <v>0</v>
      </c>
      <c r="N56" s="176">
        <f t="shared" ca="1" si="19"/>
        <v>0</v>
      </c>
      <c r="O56" s="177">
        <f t="shared" ca="1" si="26"/>
        <v>0</v>
      </c>
      <c r="P56" s="178">
        <f t="shared" ca="1" si="20"/>
        <v>0</v>
      </c>
      <c r="Q56" s="179">
        <f t="shared" ca="1" si="7"/>
        <v>0</v>
      </c>
      <c r="R56" s="179">
        <f ca="1">IF(LEN(B56)&gt;0,'3'!R56-'3'!Q56,"")</f>
        <v>0</v>
      </c>
      <c r="S56" s="180"/>
      <c r="T56" s="33"/>
      <c r="U56" s="33"/>
      <c r="V56" s="33"/>
      <c r="W56" s="33"/>
      <c r="X56" s="33"/>
      <c r="Y56" s="33"/>
      <c r="Z56" s="33"/>
      <c r="AA56" s="33"/>
      <c r="AB56" s="243">
        <f>ROW()</f>
        <v>56</v>
      </c>
      <c r="AC56" s="116">
        <f t="shared" ca="1" si="22"/>
        <v>0</v>
      </c>
      <c r="AD56" s="116">
        <f t="shared" ca="1" si="23"/>
        <v>0</v>
      </c>
      <c r="AE56" s="117" t="str">
        <f t="shared" ca="1" si="27"/>
        <v>-</v>
      </c>
      <c r="AF56" s="116" t="str">
        <f t="shared" ca="1" si="28"/>
        <v>-</v>
      </c>
      <c r="AG56" s="117" t="str">
        <f t="shared" ca="1" si="29"/>
        <v>-</v>
      </c>
      <c r="AH56" s="116" t="str">
        <f t="shared" ca="1" si="30"/>
        <v>-</v>
      </c>
      <c r="AI56" s="116">
        <f t="shared" ca="1" si="14"/>
        <v>0</v>
      </c>
      <c r="AJ56" s="118">
        <f t="shared" ca="1" si="15"/>
        <v>0</v>
      </c>
      <c r="AK56" s="116">
        <f t="shared" ca="1" si="24"/>
        <v>0</v>
      </c>
      <c r="AL56" s="116">
        <f t="shared" ca="1" si="25"/>
        <v>0</v>
      </c>
    </row>
    <row r="57" spans="1:38" ht="28.5" customHeight="1" x14ac:dyDescent="0.2">
      <c r="A57" s="53">
        <f>'OSNOVNA PLAČA'!A51</f>
        <v>42</v>
      </c>
      <c r="B57" s="362" t="str">
        <f t="shared" ca="1" si="21"/>
        <v>A42</v>
      </c>
      <c r="C57" s="362"/>
      <c r="D57" s="54" t="str">
        <f>+IF(LEN('OSNOVNA PLAČA'!C51)&gt;0,'OSNOVNA PLAČA'!C51,"")</f>
        <v/>
      </c>
      <c r="E57" s="55" t="str">
        <f>+IF(LEN('OSNOVNA PLAČA'!D51)&gt;0,'OSNOVNA PLAČA'!D51,"")</f>
        <v/>
      </c>
      <c r="F57" s="161">
        <f ca="1">IF(LEN(B57)&gt;0,'OBRAČUNANA OSNOVNA PLAČA'!H51,"")</f>
        <v>0</v>
      </c>
      <c r="G57" s="57"/>
      <c r="H57" s="57"/>
      <c r="I57" s="57"/>
      <c r="J57" s="57"/>
      <c r="K57" s="57"/>
      <c r="L57" s="175">
        <f t="shared" si="5"/>
        <v>0</v>
      </c>
      <c r="M57" s="176">
        <f t="shared" ca="1" si="18"/>
        <v>0</v>
      </c>
      <c r="N57" s="176">
        <f t="shared" ca="1" si="19"/>
        <v>0</v>
      </c>
      <c r="O57" s="177">
        <f t="shared" ca="1" si="26"/>
        <v>0</v>
      </c>
      <c r="P57" s="178">
        <f t="shared" ca="1" si="20"/>
        <v>0</v>
      </c>
      <c r="Q57" s="179">
        <f t="shared" ca="1" si="7"/>
        <v>0</v>
      </c>
      <c r="R57" s="179">
        <f ca="1">IF(LEN(B57)&gt;0,'3'!R57-'3'!Q57,"")</f>
        <v>0</v>
      </c>
      <c r="S57" s="180"/>
      <c r="T57" s="33"/>
      <c r="U57" s="33"/>
      <c r="V57" s="33"/>
      <c r="W57" s="33"/>
      <c r="X57" s="33"/>
      <c r="Y57" s="33"/>
      <c r="Z57" s="33"/>
      <c r="AA57" s="33"/>
      <c r="AB57" s="243">
        <f>ROW()</f>
        <v>57</v>
      </c>
      <c r="AC57" s="116">
        <f t="shared" ca="1" si="22"/>
        <v>0</v>
      </c>
      <c r="AD57" s="116">
        <f t="shared" ca="1" si="23"/>
        <v>0</v>
      </c>
      <c r="AE57" s="117" t="str">
        <f t="shared" ca="1" si="27"/>
        <v>-</v>
      </c>
      <c r="AF57" s="116" t="str">
        <f t="shared" ca="1" si="28"/>
        <v>-</v>
      </c>
      <c r="AG57" s="117" t="str">
        <f t="shared" ca="1" si="29"/>
        <v>-</v>
      </c>
      <c r="AH57" s="116" t="str">
        <f t="shared" ca="1" si="30"/>
        <v>-</v>
      </c>
      <c r="AI57" s="116">
        <f t="shared" ca="1" si="14"/>
        <v>0</v>
      </c>
      <c r="AJ57" s="118">
        <f t="shared" ca="1" si="15"/>
        <v>0</v>
      </c>
      <c r="AK57" s="116">
        <f t="shared" ca="1" si="24"/>
        <v>0</v>
      </c>
      <c r="AL57" s="116">
        <f t="shared" ca="1" si="25"/>
        <v>0</v>
      </c>
    </row>
    <row r="58" spans="1:38" ht="28.5" customHeight="1" x14ac:dyDescent="0.2">
      <c r="A58" s="53">
        <f>'OSNOVNA PLAČA'!A52</f>
        <v>43</v>
      </c>
      <c r="B58" s="362" t="str">
        <f t="shared" ca="1" si="21"/>
        <v>A43</v>
      </c>
      <c r="C58" s="362"/>
      <c r="D58" s="54" t="str">
        <f>+IF(LEN('OSNOVNA PLAČA'!C52)&gt;0,'OSNOVNA PLAČA'!C52,"")</f>
        <v/>
      </c>
      <c r="E58" s="55" t="str">
        <f>+IF(LEN('OSNOVNA PLAČA'!D52)&gt;0,'OSNOVNA PLAČA'!D52,"")</f>
        <v/>
      </c>
      <c r="F58" s="161">
        <f ca="1">IF(LEN(B58)&gt;0,'OBRAČUNANA OSNOVNA PLAČA'!H52,"")</f>
        <v>0</v>
      </c>
      <c r="G58" s="57"/>
      <c r="H58" s="57"/>
      <c r="I58" s="57"/>
      <c r="J58" s="57"/>
      <c r="K58" s="57"/>
      <c r="L58" s="175">
        <f t="shared" si="5"/>
        <v>0</v>
      </c>
      <c r="M58" s="176">
        <f t="shared" ca="1" si="18"/>
        <v>0</v>
      </c>
      <c r="N58" s="176">
        <f t="shared" ca="1" si="19"/>
        <v>0</v>
      </c>
      <c r="O58" s="177">
        <f t="shared" ca="1" si="26"/>
        <v>0</v>
      </c>
      <c r="P58" s="178">
        <f t="shared" ca="1" si="20"/>
        <v>0</v>
      </c>
      <c r="Q58" s="179">
        <f t="shared" ca="1" si="7"/>
        <v>0</v>
      </c>
      <c r="R58" s="179">
        <f ca="1">IF(LEN(B58)&gt;0,'3'!R58-'3'!Q58,"")</f>
        <v>0</v>
      </c>
      <c r="S58" s="180"/>
      <c r="T58" s="33"/>
      <c r="U58" s="33"/>
      <c r="V58" s="33"/>
      <c r="W58" s="33"/>
      <c r="X58" s="33"/>
      <c r="Y58" s="33"/>
      <c r="Z58" s="33"/>
      <c r="AA58" s="33"/>
      <c r="AB58" s="243">
        <f>ROW()</f>
        <v>58</v>
      </c>
      <c r="AC58" s="116">
        <f t="shared" ca="1" si="22"/>
        <v>0</v>
      </c>
      <c r="AD58" s="116">
        <f t="shared" ca="1" si="23"/>
        <v>0</v>
      </c>
      <c r="AE58" s="117" t="str">
        <f t="shared" ca="1" si="27"/>
        <v>-</v>
      </c>
      <c r="AF58" s="116" t="str">
        <f t="shared" ca="1" si="28"/>
        <v>-</v>
      </c>
      <c r="AG58" s="117" t="str">
        <f t="shared" ca="1" si="29"/>
        <v>-</v>
      </c>
      <c r="AH58" s="116" t="str">
        <f t="shared" ca="1" si="30"/>
        <v>-</v>
      </c>
      <c r="AI58" s="116">
        <f t="shared" ca="1" si="14"/>
        <v>0</v>
      </c>
      <c r="AJ58" s="118">
        <f t="shared" ca="1" si="15"/>
        <v>0</v>
      </c>
      <c r="AK58" s="116">
        <f t="shared" ca="1" si="24"/>
        <v>0</v>
      </c>
      <c r="AL58" s="116">
        <f t="shared" ca="1" si="25"/>
        <v>0</v>
      </c>
    </row>
    <row r="59" spans="1:38" ht="28.5" customHeight="1" x14ac:dyDescent="0.2">
      <c r="A59" s="53">
        <f>'OSNOVNA PLAČA'!A53</f>
        <v>44</v>
      </c>
      <c r="B59" s="362" t="str">
        <f t="shared" ca="1" si="21"/>
        <v>A44</v>
      </c>
      <c r="C59" s="362"/>
      <c r="D59" s="54" t="str">
        <f>+IF(LEN('OSNOVNA PLAČA'!C53)&gt;0,'OSNOVNA PLAČA'!C53,"")</f>
        <v/>
      </c>
      <c r="E59" s="55" t="str">
        <f>+IF(LEN('OSNOVNA PLAČA'!D53)&gt;0,'OSNOVNA PLAČA'!D53,"")</f>
        <v/>
      </c>
      <c r="F59" s="161">
        <f ca="1">IF(LEN(B59)&gt;0,'OBRAČUNANA OSNOVNA PLAČA'!H53,"")</f>
        <v>0</v>
      </c>
      <c r="G59" s="57"/>
      <c r="H59" s="57"/>
      <c r="I59" s="57"/>
      <c r="J59" s="57"/>
      <c r="K59" s="57"/>
      <c r="L59" s="175">
        <f t="shared" si="5"/>
        <v>0</v>
      </c>
      <c r="M59" s="176">
        <f t="shared" ca="1" si="18"/>
        <v>0</v>
      </c>
      <c r="N59" s="176">
        <f t="shared" ca="1" si="19"/>
        <v>0</v>
      </c>
      <c r="O59" s="177">
        <f t="shared" ca="1" si="26"/>
        <v>0</v>
      </c>
      <c r="P59" s="178">
        <f t="shared" ca="1" si="20"/>
        <v>0</v>
      </c>
      <c r="Q59" s="179">
        <f t="shared" ca="1" si="7"/>
        <v>0</v>
      </c>
      <c r="R59" s="179">
        <f ca="1">IF(LEN(B59)&gt;0,'3'!R59-'3'!Q59,"")</f>
        <v>0</v>
      </c>
      <c r="S59" s="180"/>
      <c r="T59" s="33"/>
      <c r="U59" s="33"/>
      <c r="V59" s="33"/>
      <c r="W59" s="33"/>
      <c r="X59" s="33"/>
      <c r="Y59" s="33"/>
      <c r="Z59" s="33"/>
      <c r="AA59" s="33"/>
      <c r="AB59" s="243">
        <f>ROW()</f>
        <v>59</v>
      </c>
      <c r="AC59" s="116">
        <f t="shared" ca="1" si="22"/>
        <v>0</v>
      </c>
      <c r="AD59" s="116">
        <f t="shared" ca="1" si="23"/>
        <v>0</v>
      </c>
      <c r="AE59" s="117" t="str">
        <f t="shared" ca="1" si="27"/>
        <v>-</v>
      </c>
      <c r="AF59" s="116" t="str">
        <f t="shared" ca="1" si="28"/>
        <v>-</v>
      </c>
      <c r="AG59" s="117" t="str">
        <f t="shared" ca="1" si="29"/>
        <v>-</v>
      </c>
      <c r="AH59" s="116" t="str">
        <f t="shared" ca="1" si="30"/>
        <v>-</v>
      </c>
      <c r="AI59" s="116">
        <f t="shared" ca="1" si="14"/>
        <v>0</v>
      </c>
      <c r="AJ59" s="118">
        <f t="shared" ca="1" si="15"/>
        <v>0</v>
      </c>
      <c r="AK59" s="116">
        <f t="shared" ca="1" si="24"/>
        <v>0</v>
      </c>
      <c r="AL59" s="116">
        <f t="shared" ca="1" si="25"/>
        <v>0</v>
      </c>
    </row>
    <row r="60" spans="1:38" ht="28.5" customHeight="1" x14ac:dyDescent="0.2">
      <c r="A60" s="53">
        <f>'OSNOVNA PLAČA'!A54</f>
        <v>45</v>
      </c>
      <c r="B60" s="362" t="str">
        <f t="shared" ca="1" si="21"/>
        <v>A45</v>
      </c>
      <c r="C60" s="362"/>
      <c r="D60" s="54" t="str">
        <f>+IF(LEN('OSNOVNA PLAČA'!C54)&gt;0,'OSNOVNA PLAČA'!C54,"")</f>
        <v/>
      </c>
      <c r="E60" s="55" t="str">
        <f>+IF(LEN('OSNOVNA PLAČA'!D54)&gt;0,'OSNOVNA PLAČA'!D54,"")</f>
        <v/>
      </c>
      <c r="F60" s="161">
        <f ca="1">IF(LEN(B60)&gt;0,'OBRAČUNANA OSNOVNA PLAČA'!H54,"")</f>
        <v>0</v>
      </c>
      <c r="G60" s="57"/>
      <c r="H60" s="57"/>
      <c r="I60" s="57"/>
      <c r="J60" s="57"/>
      <c r="K60" s="57"/>
      <c r="L60" s="175">
        <f t="shared" si="5"/>
        <v>0</v>
      </c>
      <c r="M60" s="176">
        <f t="shared" ca="1" si="18"/>
        <v>0</v>
      </c>
      <c r="N60" s="176">
        <f t="shared" ca="1" si="19"/>
        <v>0</v>
      </c>
      <c r="O60" s="177">
        <f t="shared" ca="1" si="26"/>
        <v>0</v>
      </c>
      <c r="P60" s="178">
        <f t="shared" ca="1" si="20"/>
        <v>0</v>
      </c>
      <c r="Q60" s="179">
        <f t="shared" ca="1" si="7"/>
        <v>0</v>
      </c>
      <c r="R60" s="179">
        <f ca="1">IF(LEN(B60)&gt;0,'3'!R60-'3'!Q60,"")</f>
        <v>0</v>
      </c>
      <c r="S60" s="180"/>
      <c r="T60" s="33"/>
      <c r="U60" s="33"/>
      <c r="V60" s="33"/>
      <c r="W60" s="33"/>
      <c r="X60" s="33"/>
      <c r="Y60" s="33"/>
      <c r="Z60" s="33"/>
      <c r="AA60" s="33"/>
      <c r="AB60" s="243">
        <f>ROW()</f>
        <v>60</v>
      </c>
      <c r="AC60" s="116">
        <f t="shared" ca="1" si="22"/>
        <v>0</v>
      </c>
      <c r="AD60" s="116">
        <f t="shared" ca="1" si="23"/>
        <v>0</v>
      </c>
      <c r="AE60" s="117" t="str">
        <f t="shared" ca="1" si="27"/>
        <v>-</v>
      </c>
      <c r="AF60" s="116" t="str">
        <f t="shared" ca="1" si="28"/>
        <v>-</v>
      </c>
      <c r="AG60" s="117" t="str">
        <f t="shared" ca="1" si="29"/>
        <v>-</v>
      </c>
      <c r="AH60" s="116" t="str">
        <f t="shared" ca="1" si="30"/>
        <v>-</v>
      </c>
      <c r="AI60" s="116">
        <f t="shared" ca="1" si="14"/>
        <v>0</v>
      </c>
      <c r="AJ60" s="118">
        <f t="shared" ca="1" si="15"/>
        <v>0</v>
      </c>
      <c r="AK60" s="116">
        <f t="shared" ca="1" si="24"/>
        <v>0</v>
      </c>
      <c r="AL60" s="116">
        <f t="shared" ca="1" si="25"/>
        <v>0</v>
      </c>
    </row>
    <row r="61" spans="1:38" ht="28.5" customHeight="1" x14ac:dyDescent="0.2">
      <c r="A61" s="53">
        <f>'OSNOVNA PLAČA'!A55</f>
        <v>46</v>
      </c>
      <c r="B61" s="362" t="str">
        <f t="shared" ca="1" si="21"/>
        <v>A46</v>
      </c>
      <c r="C61" s="362"/>
      <c r="D61" s="54" t="str">
        <f>+IF(LEN('OSNOVNA PLAČA'!C55)&gt;0,'OSNOVNA PLAČA'!C55,"")</f>
        <v/>
      </c>
      <c r="E61" s="55" t="str">
        <f>+IF(LEN('OSNOVNA PLAČA'!D55)&gt;0,'OSNOVNA PLAČA'!D55,"")</f>
        <v/>
      </c>
      <c r="F61" s="161">
        <f ca="1">IF(LEN(B61)&gt;0,'OBRAČUNANA OSNOVNA PLAČA'!H55,"")</f>
        <v>0</v>
      </c>
      <c r="G61" s="57"/>
      <c r="H61" s="57"/>
      <c r="I61" s="57"/>
      <c r="J61" s="57"/>
      <c r="K61" s="57"/>
      <c r="L61" s="175">
        <f t="shared" si="5"/>
        <v>0</v>
      </c>
      <c r="M61" s="176">
        <f t="shared" ca="1" si="18"/>
        <v>0</v>
      </c>
      <c r="N61" s="176">
        <f t="shared" ca="1" si="19"/>
        <v>0</v>
      </c>
      <c r="O61" s="177">
        <f t="shared" ca="1" si="26"/>
        <v>0</v>
      </c>
      <c r="P61" s="178">
        <f t="shared" ca="1" si="20"/>
        <v>0</v>
      </c>
      <c r="Q61" s="179">
        <f t="shared" ca="1" si="7"/>
        <v>0</v>
      </c>
      <c r="R61" s="179">
        <f ca="1">IF(LEN(B61)&gt;0,'3'!R61-'3'!Q61,"")</f>
        <v>0</v>
      </c>
      <c r="S61" s="180"/>
      <c r="T61" s="33"/>
      <c r="U61" s="33"/>
      <c r="V61" s="33"/>
      <c r="W61" s="33"/>
      <c r="X61" s="33"/>
      <c r="Y61" s="33"/>
      <c r="Z61" s="33"/>
      <c r="AA61" s="33"/>
      <c r="AB61" s="243">
        <f>ROW()</f>
        <v>61</v>
      </c>
      <c r="AC61" s="116">
        <f t="shared" ca="1" si="22"/>
        <v>0</v>
      </c>
      <c r="AD61" s="116">
        <f t="shared" ca="1" si="23"/>
        <v>0</v>
      </c>
      <c r="AE61" s="117" t="str">
        <f t="shared" ca="1" si="27"/>
        <v>-</v>
      </c>
      <c r="AF61" s="116" t="str">
        <f t="shared" ca="1" si="28"/>
        <v>-</v>
      </c>
      <c r="AG61" s="117" t="str">
        <f t="shared" ca="1" si="29"/>
        <v>-</v>
      </c>
      <c r="AH61" s="116" t="str">
        <f t="shared" ca="1" si="30"/>
        <v>-</v>
      </c>
      <c r="AI61" s="116">
        <f t="shared" ca="1" si="14"/>
        <v>0</v>
      </c>
      <c r="AJ61" s="118">
        <f t="shared" ca="1" si="15"/>
        <v>0</v>
      </c>
      <c r="AK61" s="116">
        <f t="shared" ca="1" si="24"/>
        <v>0</v>
      </c>
      <c r="AL61" s="116">
        <f t="shared" ca="1" si="25"/>
        <v>0</v>
      </c>
    </row>
    <row r="62" spans="1:38" ht="28.5" customHeight="1" x14ac:dyDescent="0.2">
      <c r="A62" s="53">
        <f>'OSNOVNA PLAČA'!A56</f>
        <v>47</v>
      </c>
      <c r="B62" s="362" t="str">
        <f t="shared" ca="1" si="21"/>
        <v>A47</v>
      </c>
      <c r="C62" s="362"/>
      <c r="D62" s="54" t="str">
        <f>+IF(LEN('OSNOVNA PLAČA'!C56)&gt;0,'OSNOVNA PLAČA'!C56,"")</f>
        <v/>
      </c>
      <c r="E62" s="55" t="str">
        <f>+IF(LEN('OSNOVNA PLAČA'!D56)&gt;0,'OSNOVNA PLAČA'!D56,"")</f>
        <v/>
      </c>
      <c r="F62" s="161">
        <f ca="1">IF(LEN(B62)&gt;0,'OBRAČUNANA OSNOVNA PLAČA'!H56,"")</f>
        <v>0</v>
      </c>
      <c r="G62" s="57"/>
      <c r="H62" s="57"/>
      <c r="I62" s="57"/>
      <c r="J62" s="57"/>
      <c r="K62" s="57"/>
      <c r="L62" s="175">
        <f t="shared" si="5"/>
        <v>0</v>
      </c>
      <c r="M62" s="176">
        <f t="shared" ca="1" si="18"/>
        <v>0</v>
      </c>
      <c r="N62" s="176">
        <f t="shared" ca="1" si="19"/>
        <v>0</v>
      </c>
      <c r="O62" s="177">
        <f t="shared" ca="1" si="26"/>
        <v>0</v>
      </c>
      <c r="P62" s="178">
        <f t="shared" ca="1" si="20"/>
        <v>0</v>
      </c>
      <c r="Q62" s="179">
        <f t="shared" ca="1" si="7"/>
        <v>0</v>
      </c>
      <c r="R62" s="179">
        <f ca="1">IF(LEN(B62)&gt;0,'3'!R62-'3'!Q62,"")</f>
        <v>0</v>
      </c>
      <c r="S62" s="180"/>
      <c r="T62" s="33"/>
      <c r="U62" s="33"/>
      <c r="V62" s="33"/>
      <c r="W62" s="33"/>
      <c r="X62" s="33"/>
      <c r="Y62" s="33"/>
      <c r="Z62" s="33"/>
      <c r="AA62" s="33"/>
      <c r="AB62" s="243">
        <f>ROW()</f>
        <v>62</v>
      </c>
      <c r="AC62" s="116">
        <f t="shared" ca="1" si="22"/>
        <v>0</v>
      </c>
      <c r="AD62" s="116">
        <f t="shared" ca="1" si="23"/>
        <v>0</v>
      </c>
      <c r="AE62" s="117" t="str">
        <f t="shared" ca="1" si="27"/>
        <v>-</v>
      </c>
      <c r="AF62" s="116" t="str">
        <f t="shared" ca="1" si="28"/>
        <v>-</v>
      </c>
      <c r="AG62" s="117" t="str">
        <f t="shared" ca="1" si="29"/>
        <v>-</v>
      </c>
      <c r="AH62" s="116" t="str">
        <f t="shared" ca="1" si="30"/>
        <v>-</v>
      </c>
      <c r="AI62" s="116">
        <f t="shared" ca="1" si="14"/>
        <v>0</v>
      </c>
      <c r="AJ62" s="118">
        <f t="shared" ca="1" si="15"/>
        <v>0</v>
      </c>
      <c r="AK62" s="116">
        <f t="shared" ca="1" si="24"/>
        <v>0</v>
      </c>
      <c r="AL62" s="116">
        <f t="shared" ca="1" si="25"/>
        <v>0</v>
      </c>
    </row>
    <row r="63" spans="1:38" ht="28.5" customHeight="1" x14ac:dyDescent="0.2">
      <c r="A63" s="53">
        <f>'OSNOVNA PLAČA'!A57</f>
        <v>48</v>
      </c>
      <c r="B63" s="362" t="str">
        <f t="shared" ca="1" si="21"/>
        <v>A48</v>
      </c>
      <c r="C63" s="362"/>
      <c r="D63" s="54" t="str">
        <f>+IF(LEN('OSNOVNA PLAČA'!C57)&gt;0,'OSNOVNA PLAČA'!C57,"")</f>
        <v/>
      </c>
      <c r="E63" s="55" t="str">
        <f>+IF(LEN('OSNOVNA PLAČA'!D57)&gt;0,'OSNOVNA PLAČA'!D57,"")</f>
        <v/>
      </c>
      <c r="F63" s="161">
        <f ca="1">IF(LEN(B63)&gt;0,'OBRAČUNANA OSNOVNA PLAČA'!H57,"")</f>
        <v>0</v>
      </c>
      <c r="G63" s="57"/>
      <c r="H63" s="57"/>
      <c r="I63" s="57"/>
      <c r="J63" s="57"/>
      <c r="K63" s="57"/>
      <c r="L63" s="175">
        <f t="shared" si="5"/>
        <v>0</v>
      </c>
      <c r="M63" s="176">
        <f t="shared" ca="1" si="18"/>
        <v>0</v>
      </c>
      <c r="N63" s="176">
        <f t="shared" ca="1" si="19"/>
        <v>0</v>
      </c>
      <c r="O63" s="177">
        <f t="shared" ca="1" si="26"/>
        <v>0</v>
      </c>
      <c r="P63" s="178">
        <f t="shared" ca="1" si="20"/>
        <v>0</v>
      </c>
      <c r="Q63" s="179">
        <f t="shared" ca="1" si="7"/>
        <v>0</v>
      </c>
      <c r="R63" s="179">
        <f ca="1">IF(LEN(B63)&gt;0,'3'!R63-'3'!Q63,"")</f>
        <v>0</v>
      </c>
      <c r="S63" s="180"/>
      <c r="T63" s="33"/>
      <c r="U63" s="33"/>
      <c r="V63" s="33"/>
      <c r="W63" s="33"/>
      <c r="X63" s="33"/>
      <c r="Y63" s="33"/>
      <c r="Z63" s="33"/>
      <c r="AA63" s="33"/>
      <c r="AB63" s="243">
        <f>ROW()</f>
        <v>63</v>
      </c>
      <c r="AC63" s="116">
        <f t="shared" ca="1" si="22"/>
        <v>0</v>
      </c>
      <c r="AD63" s="116">
        <f t="shared" ca="1" si="23"/>
        <v>0</v>
      </c>
      <c r="AE63" s="117" t="str">
        <f t="shared" ca="1" si="27"/>
        <v>-</v>
      </c>
      <c r="AF63" s="116" t="str">
        <f t="shared" ca="1" si="28"/>
        <v>-</v>
      </c>
      <c r="AG63" s="117" t="str">
        <f t="shared" ca="1" si="29"/>
        <v>-</v>
      </c>
      <c r="AH63" s="116" t="str">
        <f t="shared" ca="1" si="30"/>
        <v>-</v>
      </c>
      <c r="AI63" s="116">
        <f t="shared" ca="1" si="14"/>
        <v>0</v>
      </c>
      <c r="AJ63" s="118">
        <f t="shared" ca="1" si="15"/>
        <v>0</v>
      </c>
      <c r="AK63" s="116">
        <f t="shared" ca="1" si="24"/>
        <v>0</v>
      </c>
      <c r="AL63" s="116">
        <f t="shared" ca="1" si="25"/>
        <v>0</v>
      </c>
    </row>
    <row r="64" spans="1:38" ht="28.5" customHeight="1" x14ac:dyDescent="0.2">
      <c r="A64" s="53">
        <f>'OSNOVNA PLAČA'!A58</f>
        <v>49</v>
      </c>
      <c r="B64" s="362" t="str">
        <f t="shared" ca="1" si="21"/>
        <v>A49</v>
      </c>
      <c r="C64" s="362"/>
      <c r="D64" s="54" t="str">
        <f>+IF(LEN('OSNOVNA PLAČA'!C58)&gt;0,'OSNOVNA PLAČA'!C58,"")</f>
        <v/>
      </c>
      <c r="E64" s="55" t="str">
        <f>+IF(LEN('OSNOVNA PLAČA'!D58)&gt;0,'OSNOVNA PLAČA'!D58,"")</f>
        <v/>
      </c>
      <c r="F64" s="161">
        <f ca="1">IF(LEN(B64)&gt;0,'OBRAČUNANA OSNOVNA PLAČA'!H58,"")</f>
        <v>0</v>
      </c>
      <c r="G64" s="57"/>
      <c r="H64" s="57"/>
      <c r="I64" s="57"/>
      <c r="J64" s="57"/>
      <c r="K64" s="57"/>
      <c r="L64" s="175">
        <f t="shared" si="5"/>
        <v>0</v>
      </c>
      <c r="M64" s="176">
        <f t="shared" ca="1" si="18"/>
        <v>0</v>
      </c>
      <c r="N64" s="176">
        <f t="shared" ca="1" si="19"/>
        <v>0</v>
      </c>
      <c r="O64" s="177">
        <f t="shared" ca="1" si="26"/>
        <v>0</v>
      </c>
      <c r="P64" s="178">
        <f t="shared" ca="1" si="20"/>
        <v>0</v>
      </c>
      <c r="Q64" s="179">
        <f t="shared" ca="1" si="7"/>
        <v>0</v>
      </c>
      <c r="R64" s="179">
        <f ca="1">IF(LEN(B64)&gt;0,'3'!R64-'3'!Q64,"")</f>
        <v>0</v>
      </c>
      <c r="S64" s="180"/>
      <c r="T64" s="33"/>
      <c r="U64" s="33"/>
      <c r="V64" s="33"/>
      <c r="W64" s="33"/>
      <c r="X64" s="33"/>
      <c r="Y64" s="33"/>
      <c r="Z64" s="33"/>
      <c r="AA64" s="33"/>
      <c r="AB64" s="243">
        <f>ROW()</f>
        <v>64</v>
      </c>
      <c r="AC64" s="116">
        <f t="shared" ca="1" si="22"/>
        <v>0</v>
      </c>
      <c r="AD64" s="116">
        <f t="shared" ca="1" si="23"/>
        <v>0</v>
      </c>
      <c r="AE64" s="117" t="str">
        <f t="shared" ca="1" si="27"/>
        <v>-</v>
      </c>
      <c r="AF64" s="116" t="str">
        <f t="shared" ca="1" si="28"/>
        <v>-</v>
      </c>
      <c r="AG64" s="117" t="str">
        <f t="shared" ca="1" si="29"/>
        <v>-</v>
      </c>
      <c r="AH64" s="116" t="str">
        <f t="shared" ca="1" si="30"/>
        <v>-</v>
      </c>
      <c r="AI64" s="116">
        <f t="shared" ca="1" si="14"/>
        <v>0</v>
      </c>
      <c r="AJ64" s="118">
        <f t="shared" ca="1" si="15"/>
        <v>0</v>
      </c>
      <c r="AK64" s="116">
        <f t="shared" ca="1" si="24"/>
        <v>0</v>
      </c>
      <c r="AL64" s="116">
        <f t="shared" ca="1" si="25"/>
        <v>0</v>
      </c>
    </row>
    <row r="65" spans="1:44" ht="28.5" customHeight="1" x14ac:dyDescent="0.2">
      <c r="A65" s="53">
        <f>'OSNOVNA PLAČA'!A59</f>
        <v>50</v>
      </c>
      <c r="B65" s="362" t="str">
        <f t="shared" ca="1" si="21"/>
        <v>A50</v>
      </c>
      <c r="C65" s="362"/>
      <c r="D65" s="54" t="str">
        <f>+IF(LEN('OSNOVNA PLAČA'!C59)&gt;0,'OSNOVNA PLAČA'!C59,"")</f>
        <v/>
      </c>
      <c r="E65" s="55" t="str">
        <f>+IF(LEN('OSNOVNA PLAČA'!D59)&gt;0,'OSNOVNA PLAČA'!D59,"")</f>
        <v/>
      </c>
      <c r="F65" s="161">
        <f ca="1">IF(LEN(B65)&gt;0,'OBRAČUNANA OSNOVNA PLAČA'!H59,"")</f>
        <v>0</v>
      </c>
      <c r="G65" s="57"/>
      <c r="H65" s="57"/>
      <c r="I65" s="57"/>
      <c r="J65" s="57"/>
      <c r="K65" s="57"/>
      <c r="L65" s="175">
        <f t="shared" si="5"/>
        <v>0</v>
      </c>
      <c r="M65" s="176">
        <f t="shared" ca="1" si="18"/>
        <v>0</v>
      </c>
      <c r="N65" s="176">
        <f t="shared" ca="1" si="19"/>
        <v>0</v>
      </c>
      <c r="O65" s="177">
        <f t="shared" ca="1" si="26"/>
        <v>0</v>
      </c>
      <c r="P65" s="178">
        <f t="shared" ca="1" si="20"/>
        <v>0</v>
      </c>
      <c r="Q65" s="179">
        <f t="shared" ca="1" si="7"/>
        <v>0</v>
      </c>
      <c r="R65" s="179">
        <f ca="1">IF(LEN(B65)&gt;0,'3'!R65-'3'!Q65,"")</f>
        <v>0</v>
      </c>
      <c r="S65" s="180"/>
      <c r="T65" s="33"/>
      <c r="U65" s="33"/>
      <c r="V65" s="33"/>
      <c r="W65" s="33"/>
      <c r="X65" s="33"/>
      <c r="Y65" s="33"/>
      <c r="Z65" s="33"/>
      <c r="AA65" s="33"/>
      <c r="AB65" s="243">
        <f>ROW()</f>
        <v>65</v>
      </c>
      <c r="AC65" s="116">
        <f t="shared" ca="1" si="22"/>
        <v>0</v>
      </c>
      <c r="AD65" s="116">
        <f t="shared" ca="1" si="23"/>
        <v>0</v>
      </c>
      <c r="AE65" s="117" t="str">
        <f t="shared" ca="1" si="27"/>
        <v>-</v>
      </c>
      <c r="AF65" s="116" t="str">
        <f t="shared" ca="1" si="28"/>
        <v>-</v>
      </c>
      <c r="AG65" s="117" t="str">
        <f t="shared" ca="1" si="29"/>
        <v>-</v>
      </c>
      <c r="AH65" s="116" t="str">
        <f t="shared" ca="1" si="30"/>
        <v>-</v>
      </c>
      <c r="AI65" s="116">
        <f t="shared" ca="1" si="14"/>
        <v>0</v>
      </c>
      <c r="AJ65" s="118">
        <f t="shared" ca="1" si="15"/>
        <v>0</v>
      </c>
      <c r="AK65" s="116">
        <f t="shared" ca="1" si="24"/>
        <v>0</v>
      </c>
      <c r="AL65" s="116">
        <f t="shared" ca="1" si="25"/>
        <v>0</v>
      </c>
    </row>
    <row r="66" spans="1:44" ht="26.25" customHeight="1" thickBot="1" x14ac:dyDescent="0.25">
      <c r="A66" s="33"/>
      <c r="B66" s="162" t="s">
        <v>37</v>
      </c>
      <c r="C66" s="365" t="s">
        <v>46</v>
      </c>
      <c r="D66" s="366"/>
      <c r="E66" s="367"/>
      <c r="F66" s="163">
        <f>'OSNOVNA PLAČA'!I60</f>
        <v>4700</v>
      </c>
      <c r="G66" s="119"/>
      <c r="H66" s="119"/>
      <c r="L66" s="33"/>
      <c r="M66" s="42"/>
      <c r="N66" s="42"/>
      <c r="O66" s="181" t="s">
        <v>211</v>
      </c>
      <c r="P66" s="182">
        <f ca="1">SUM(N16:N65)</f>
        <v>2400</v>
      </c>
      <c r="Q66" s="183" t="s">
        <v>86</v>
      </c>
      <c r="R66" s="184">
        <f ca="1">SUM(Q16:Q65)</f>
        <v>94.000000000000014</v>
      </c>
      <c r="S66" s="185"/>
      <c r="T66" s="33"/>
      <c r="U66" s="33"/>
      <c r="V66" s="33"/>
      <c r="W66" s="33"/>
      <c r="X66" s="33"/>
      <c r="Y66" s="33"/>
      <c r="Z66" s="33"/>
      <c r="AA66" s="33"/>
      <c r="AB66" s="120">
        <f>ROW()</f>
        <v>66</v>
      </c>
      <c r="AC66" s="121">
        <f ca="1">SUM(AC16:AC65)</f>
        <v>94</v>
      </c>
      <c r="AD66" s="121">
        <f ca="1">SUM(AD16:AD65)</f>
        <v>94</v>
      </c>
      <c r="AE66" s="122" t="str">
        <f>+O66</f>
        <v>Izračunana masa (KF)</v>
      </c>
      <c r="AF66" s="122">
        <f ca="1">SUM(AF16:AF65)</f>
        <v>0</v>
      </c>
      <c r="AG66" s="123"/>
      <c r="AH66" s="240" t="str">
        <f>+Q66</f>
        <v>Izplačana masa</v>
      </c>
      <c r="AI66" s="121">
        <f ca="1">SUM(AI16:AI65)</f>
        <v>0</v>
      </c>
      <c r="AL66" s="116">
        <f ca="1">SUM(AL16:AL65)</f>
        <v>6100</v>
      </c>
      <c r="AM66" s="378" t="str">
        <f>+C66</f>
        <v>SREDSTVA ZA
OSNOVNE PLAČE</v>
      </c>
      <c r="AN66" s="379"/>
      <c r="AO66" s="379"/>
      <c r="AP66" s="379"/>
      <c r="AQ66" s="379"/>
      <c r="AR66" s="380"/>
    </row>
    <row r="67" spans="1:44" ht="26.25" customHeight="1" thickBot="1" x14ac:dyDescent="0.25">
      <c r="A67" s="33"/>
      <c r="B67" s="164" t="s">
        <v>47</v>
      </c>
      <c r="C67" s="363" t="s">
        <v>48</v>
      </c>
      <c r="D67" s="364"/>
      <c r="E67" s="165">
        <v>0.02</v>
      </c>
      <c r="F67" s="166">
        <f ca="1">0.02*F66+'3'!R67</f>
        <v>94</v>
      </c>
      <c r="G67" s="86"/>
      <c r="H67" s="86"/>
      <c r="I67" s="86"/>
      <c r="J67" s="86"/>
      <c r="K67" s="124"/>
      <c r="L67" s="33"/>
      <c r="M67" s="42"/>
      <c r="N67" s="42"/>
      <c r="O67" s="186" t="s">
        <v>83</v>
      </c>
      <c r="P67" s="187">
        <f ca="1">IF(SUM(N16:N65)=0,0,F67/SUM(N16:N65))</f>
        <v>3.9166666666666669E-2</v>
      </c>
      <c r="Q67" s="188" t="s">
        <v>87</v>
      </c>
      <c r="R67" s="189">
        <f ca="1">F67-R66</f>
        <v>0</v>
      </c>
      <c r="S67" s="71"/>
      <c r="T67" s="33"/>
      <c r="U67" s="33"/>
      <c r="V67" s="33"/>
      <c r="W67" s="33"/>
      <c r="X67" s="33"/>
      <c r="Y67" s="33"/>
      <c r="Z67" s="33"/>
      <c r="AA67" s="33"/>
      <c r="AB67" s="120">
        <f>ROW()</f>
        <v>67</v>
      </c>
      <c r="AC67" s="125" t="str">
        <f>+Q67</f>
        <v>Ostanek</v>
      </c>
      <c r="AD67" s="126" t="str">
        <f ca="1">IF($AO$3=1,0,INDIRECT( "'" &amp; $AO$2 &amp; "'!Q" &amp; TEXT($AB67,0)))</f>
        <v>Ostanek</v>
      </c>
      <c r="AE67" s="122" t="str">
        <f>+O67</f>
        <v>Kor. faktor (KF)</v>
      </c>
      <c r="AF67" s="127">
        <f ca="1">IF(AF66=0,0,(AD67+AL67)/AF66)</f>
        <v>0</v>
      </c>
      <c r="AG67" s="123"/>
      <c r="AH67" s="128" t="str">
        <f>+AC67</f>
        <v>Ostanek</v>
      </c>
      <c r="AI67" s="126" t="e">
        <f ca="1">+F67-AI66+AD67</f>
        <v>#VALUE!</v>
      </c>
      <c r="AL67" s="116">
        <f ca="1">+AM67*AL66</f>
        <v>122</v>
      </c>
      <c r="AM67" s="129">
        <f>+E67</f>
        <v>0.02</v>
      </c>
      <c r="AN67" s="378" t="str">
        <f>+C67</f>
        <v>SKUPEN OBSEG SREDSTEV
DELOVNE USPEŠNOSTI</v>
      </c>
      <c r="AO67" s="379"/>
      <c r="AP67" s="379"/>
      <c r="AQ67" s="379"/>
      <c r="AR67" s="380"/>
    </row>
    <row r="68" spans="1:44" x14ac:dyDescent="0.2">
      <c r="G68" s="86"/>
      <c r="H68" s="86"/>
      <c r="I68" s="86"/>
      <c r="J68" s="86"/>
      <c r="K68" s="86"/>
      <c r="L68" s="190"/>
      <c r="M68" s="42"/>
      <c r="N68" s="42"/>
      <c r="O68" s="42"/>
      <c r="P68" s="42"/>
      <c r="Q68" s="157"/>
      <c r="R68" s="157"/>
      <c r="S68" s="42"/>
      <c r="T68" s="190"/>
      <c r="U68" s="33"/>
      <c r="V68" s="33"/>
      <c r="W68" s="33"/>
      <c r="X68" s="33"/>
      <c r="Y68" s="33"/>
      <c r="Z68" s="33"/>
      <c r="AA68" s="33"/>
    </row>
    <row r="69" spans="1:44" ht="13.5" thickBot="1" x14ac:dyDescent="0.25"/>
    <row r="70" spans="1:44" ht="12.75" customHeight="1" x14ac:dyDescent="0.2">
      <c r="B70" s="356" t="s">
        <v>30</v>
      </c>
      <c r="C70" s="357"/>
      <c r="D70" s="358"/>
      <c r="E70" s="131"/>
      <c r="F70" s="381" t="s">
        <v>29</v>
      </c>
      <c r="G70" s="382"/>
      <c r="H70" s="382"/>
      <c r="I70" s="382"/>
      <c r="J70" s="382"/>
      <c r="K70" s="383"/>
      <c r="L70" s="131"/>
      <c r="M70" s="132" t="s">
        <v>21</v>
      </c>
      <c r="N70" s="139"/>
      <c r="O70" s="134"/>
      <c r="P70" s="356" t="s">
        <v>88</v>
      </c>
      <c r="Q70" s="357"/>
      <c r="R70" s="358"/>
    </row>
    <row r="71" spans="1:44" x14ac:dyDescent="0.2">
      <c r="B71" s="359"/>
      <c r="C71" s="360"/>
      <c r="D71" s="361"/>
      <c r="E71" s="131"/>
      <c r="F71" s="135" t="s">
        <v>25</v>
      </c>
      <c r="G71" s="136"/>
      <c r="H71" s="136"/>
      <c r="I71" s="136"/>
      <c r="J71" s="136"/>
      <c r="K71" s="137"/>
      <c r="L71" s="131"/>
      <c r="M71" s="138">
        <v>0</v>
      </c>
      <c r="N71" s="139"/>
      <c r="O71" s="134"/>
      <c r="P71" s="359"/>
      <c r="Q71" s="360"/>
      <c r="R71" s="361"/>
    </row>
    <row r="72" spans="1:44" ht="13.5" thickBot="1" x14ac:dyDescent="0.25">
      <c r="B72" s="140" t="s">
        <v>50</v>
      </c>
      <c r="C72" s="141" t="s">
        <v>31</v>
      </c>
      <c r="D72" s="142">
        <v>2</v>
      </c>
      <c r="E72" s="131"/>
      <c r="F72" s="135" t="s">
        <v>24</v>
      </c>
      <c r="G72" s="136"/>
      <c r="H72" s="136"/>
      <c r="I72" s="136"/>
      <c r="J72" s="136"/>
      <c r="K72" s="137"/>
      <c r="L72" s="131"/>
      <c r="M72" s="143">
        <v>1</v>
      </c>
      <c r="N72" s="139"/>
      <c r="O72" s="134"/>
      <c r="P72" s="144" t="s">
        <v>85</v>
      </c>
      <c r="Q72" s="145" t="s">
        <v>93</v>
      </c>
      <c r="R72" s="146">
        <v>5</v>
      </c>
    </row>
    <row r="73" spans="1:44" x14ac:dyDescent="0.2">
      <c r="B73" s="147"/>
      <c r="C73" s="31"/>
      <c r="D73" s="45"/>
      <c r="E73" s="131"/>
      <c r="F73" s="135" t="s">
        <v>26</v>
      </c>
      <c r="G73" s="136"/>
      <c r="H73" s="136"/>
      <c r="I73" s="136"/>
      <c r="J73" s="136"/>
      <c r="K73" s="137"/>
      <c r="L73" s="131"/>
      <c r="M73" s="9"/>
      <c r="N73" s="9"/>
      <c r="O73" s="148"/>
      <c r="P73" s="134"/>
      <c r="Q73" s="134"/>
      <c r="R73" s="134"/>
    </row>
    <row r="74" spans="1:44" x14ac:dyDescent="0.2">
      <c r="B74" s="131"/>
      <c r="C74" s="131"/>
      <c r="D74" s="131"/>
      <c r="E74" s="131"/>
      <c r="F74" s="135" t="s">
        <v>27</v>
      </c>
      <c r="G74" s="136"/>
      <c r="H74" s="136"/>
      <c r="I74" s="136"/>
      <c r="J74" s="136"/>
      <c r="K74" s="137"/>
      <c r="L74" s="131"/>
      <c r="M74" s="134"/>
      <c r="N74" s="134"/>
      <c r="O74" s="134"/>
      <c r="P74" s="134"/>
      <c r="Q74" s="134"/>
      <c r="R74" s="134"/>
    </row>
    <row r="75" spans="1:44" ht="13.5" thickBot="1" x14ac:dyDescent="0.25">
      <c r="B75" s="131"/>
      <c r="C75" s="131"/>
      <c r="D75" s="131"/>
      <c r="E75" s="131"/>
      <c r="F75" s="149" t="s">
        <v>28</v>
      </c>
      <c r="G75" s="150"/>
      <c r="H75" s="150"/>
      <c r="I75" s="150"/>
      <c r="J75" s="150"/>
      <c r="K75" s="151"/>
      <c r="L75" s="131"/>
      <c r="M75" s="134"/>
      <c r="N75" s="134"/>
      <c r="O75" s="134"/>
      <c r="P75" s="134"/>
      <c r="Q75" s="152"/>
      <c r="R75" s="134"/>
    </row>
    <row r="76" spans="1:44" x14ac:dyDescent="0.2">
      <c r="K76" s="9"/>
    </row>
  </sheetData>
  <sheetProtection algorithmName="SHA-512" hashValue="6MYbdVGm1MOFMFUyRRqyCWVDiR+ITf0OfUqdf2m2qArmpBP1G4xlPxI1tEuQMTywBxtR9iyWl9yNaydp/itGbw==" saltValue="EnB3zLSlIZcP3Tjfk7JOwA==" spinCount="100000" sheet="1" objects="1" scenarios="1"/>
  <mergeCells count="101">
    <mergeCell ref="B53:C53"/>
    <mergeCell ref="B52:C52"/>
    <mergeCell ref="B47:C47"/>
    <mergeCell ref="B46:C46"/>
    <mergeCell ref="B51:C51"/>
    <mergeCell ref="B50:C50"/>
    <mergeCell ref="B49:C49"/>
    <mergeCell ref="B48:C48"/>
    <mergeCell ref="B65:C65"/>
    <mergeCell ref="B64:C64"/>
    <mergeCell ref="B63:C63"/>
    <mergeCell ref="B62:C62"/>
    <mergeCell ref="B61:C61"/>
    <mergeCell ref="B60:C60"/>
    <mergeCell ref="B59:C59"/>
    <mergeCell ref="B58:C58"/>
    <mergeCell ref="B56:C56"/>
    <mergeCell ref="B55:C55"/>
    <mergeCell ref="B54:C54"/>
    <mergeCell ref="B57:C57"/>
    <mergeCell ref="B28:C28"/>
    <mergeCell ref="B29:C29"/>
    <mergeCell ref="B30:C30"/>
    <mergeCell ref="B45:C45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M12:P12"/>
    <mergeCell ref="AN67:AR67"/>
    <mergeCell ref="AM66:AR66"/>
    <mergeCell ref="E8:R8"/>
    <mergeCell ref="F70:K70"/>
    <mergeCell ref="P70:R71"/>
    <mergeCell ref="AC12:AC14"/>
    <mergeCell ref="AD12:AD14"/>
    <mergeCell ref="AE12:AF14"/>
    <mergeCell ref="AG12:AH14"/>
    <mergeCell ref="AI12:AI14"/>
    <mergeCell ref="AC11:AD11"/>
    <mergeCell ref="Q13:Q14"/>
    <mergeCell ref="R13:R14"/>
    <mergeCell ref="M10:R10"/>
    <mergeCell ref="D13:D14"/>
    <mergeCell ref="AL12:AL14"/>
    <mergeCell ref="B70:D71"/>
    <mergeCell ref="B17:C17"/>
    <mergeCell ref="B18:C18"/>
    <mergeCell ref="C67:D67"/>
    <mergeCell ref="C66:E66"/>
    <mergeCell ref="AJ12:AJ14"/>
    <mergeCell ref="AK12:AK14"/>
    <mergeCell ref="O13:O14"/>
    <mergeCell ref="P13:P14"/>
    <mergeCell ref="L13:L14"/>
    <mergeCell ref="B24:C24"/>
    <mergeCell ref="B25:C25"/>
    <mergeCell ref="B26:C26"/>
    <mergeCell ref="B27:C27"/>
    <mergeCell ref="B23:C23"/>
    <mergeCell ref="B19:C19"/>
    <mergeCell ref="B20:C20"/>
    <mergeCell ref="B21:C21"/>
    <mergeCell ref="B22:C22"/>
    <mergeCell ref="B15:C15"/>
    <mergeCell ref="B16:C16"/>
    <mergeCell ref="M13:M14"/>
    <mergeCell ref="A13:A14"/>
    <mergeCell ref="N13:N14"/>
    <mergeCell ref="AH1:AL2"/>
    <mergeCell ref="AB1:AF1"/>
    <mergeCell ref="AJ6:AL6"/>
    <mergeCell ref="AJ5:AL5"/>
    <mergeCell ref="AD3:AF3"/>
    <mergeCell ref="AB2:AC2"/>
    <mergeCell ref="AD2:AF2"/>
    <mergeCell ref="B3:D3"/>
    <mergeCell ref="B4:D4"/>
    <mergeCell ref="B7:D7"/>
    <mergeCell ref="E7:F7"/>
    <mergeCell ref="E3:F3"/>
    <mergeCell ref="E5:F5"/>
    <mergeCell ref="E4:R4"/>
    <mergeCell ref="B8:D8"/>
    <mergeCell ref="E13:E14"/>
    <mergeCell ref="F13:F14"/>
    <mergeCell ref="B10:L10"/>
    <mergeCell ref="B12:F12"/>
    <mergeCell ref="G12:L12"/>
    <mergeCell ref="G13:K13"/>
    <mergeCell ref="B13:C14"/>
  </mergeCells>
  <phoneticPr fontId="2" type="noConversion"/>
  <dataValidations count="1">
    <dataValidation type="list" allowBlank="1" showInputMessage="1" showErrorMessage="1" sqref="G16:K65" xr:uid="{00000000-0002-0000-0500-000000000000}">
      <formula1>$M$71:$M$72</formula1>
    </dataValidation>
  </dataValidations>
  <printOptions horizontalCentered="1"/>
  <pageMargins left="0.75" right="0.75" top="0.19685039370078741" bottom="0.39370078740157483" header="0" footer="0"/>
  <pageSetup paperSize="9" scale="90" orientation="landscape" r:id="rId1"/>
  <headerFooter alignWithMargins="0">
    <oddFooter>&amp;C&amp;D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13"/>
  <dimension ref="A1:BA76"/>
  <sheetViews>
    <sheetView showGridLines="0" showRowColHeaders="0" zoomScaleNormal="100" workbookViewId="0">
      <selection activeCell="F20" sqref="F20"/>
    </sheetView>
  </sheetViews>
  <sheetFormatPr defaultColWidth="9.140625" defaultRowHeight="12.75" x14ac:dyDescent="0.2"/>
  <cols>
    <col min="1" max="1" width="10.42578125" style="6" customWidth="1"/>
    <col min="2" max="2" width="6.5703125" style="6" customWidth="1"/>
    <col min="3" max="3" width="40.7109375" style="6" customWidth="1"/>
    <col min="4" max="5" width="7" style="6" customWidth="1"/>
    <col min="6" max="6" width="13.28515625" style="8" customWidth="1"/>
    <col min="7" max="11" width="5.42578125" style="6" customWidth="1"/>
    <col min="12" max="12" width="13.42578125" style="6" customWidth="1"/>
    <col min="13" max="18" width="13.42578125" style="8" customWidth="1"/>
    <col min="19" max="19" width="0.28515625" style="8" customWidth="1"/>
    <col min="20" max="22" width="9.42578125" style="6" customWidth="1"/>
    <col min="23" max="23" width="10.85546875" style="6" customWidth="1"/>
    <col min="24" max="27" width="9.140625" style="6"/>
    <col min="28" max="28" width="9.28515625" style="89" hidden="1" customWidth="1"/>
    <col min="29" max="29" width="21.5703125" style="6" hidden="1" customWidth="1"/>
    <col min="30" max="30" width="12.85546875" style="6" hidden="1" customWidth="1"/>
    <col min="31" max="32" width="12.7109375" style="6" hidden="1" customWidth="1"/>
    <col min="33" max="33" width="13.42578125" style="83" hidden="1" customWidth="1"/>
    <col min="34" max="34" width="13.42578125" style="6" hidden="1" customWidth="1"/>
    <col min="35" max="38" width="13.7109375" style="6" hidden="1" customWidth="1"/>
    <col min="39" max="39" width="9.140625" style="6" hidden="1" customWidth="1"/>
    <col min="40" max="40" width="19.7109375" style="6" hidden="1" customWidth="1"/>
    <col min="41" max="41" width="25.28515625" style="6" hidden="1" customWidth="1"/>
    <col min="42" max="42" width="9.140625" style="6" hidden="1" customWidth="1"/>
    <col min="43" max="43" width="18.85546875" style="6" hidden="1" customWidth="1"/>
    <col min="44" max="44" width="9.85546875" style="6" hidden="1" customWidth="1"/>
    <col min="45" max="45" width="17.5703125" style="6" hidden="1" customWidth="1"/>
    <col min="46" max="46" width="11.7109375" style="6" hidden="1" customWidth="1"/>
    <col min="47" max="47" width="16" style="6" hidden="1" customWidth="1"/>
    <col min="48" max="53" width="9.140625" style="6" hidden="1" customWidth="1"/>
    <col min="54" max="16384" width="9.140625" style="6"/>
  </cols>
  <sheetData>
    <row r="1" spans="1:53" ht="15.75" x14ac:dyDescent="0.2">
      <c r="A1" s="33"/>
      <c r="B1" s="7" t="s">
        <v>207</v>
      </c>
      <c r="C1" s="46"/>
      <c r="D1" s="33"/>
      <c r="E1" s="33"/>
      <c r="F1" s="42"/>
      <c r="G1" s="33"/>
      <c r="H1" s="33"/>
      <c r="I1" s="33"/>
      <c r="J1" s="33"/>
      <c r="K1" s="33"/>
      <c r="L1" s="33"/>
      <c r="M1" s="42"/>
      <c r="N1" s="42"/>
      <c r="O1" s="42"/>
      <c r="P1" s="42"/>
      <c r="Q1" s="42"/>
      <c r="R1" s="153"/>
      <c r="S1" s="154"/>
      <c r="T1" s="154"/>
      <c r="U1" s="155"/>
      <c r="V1" s="33"/>
      <c r="W1" s="33"/>
      <c r="X1" s="33"/>
      <c r="Y1" s="33"/>
      <c r="Z1" s="33"/>
      <c r="AB1" s="313" t="s">
        <v>113</v>
      </c>
      <c r="AC1" s="314"/>
      <c r="AD1" s="314"/>
      <c r="AE1" s="314"/>
      <c r="AF1" s="315"/>
      <c r="AG1" s="74"/>
      <c r="AH1" s="307" t="s">
        <v>112</v>
      </c>
      <c r="AI1" s="308"/>
      <c r="AJ1" s="308"/>
      <c r="AK1" s="308"/>
      <c r="AL1" s="309"/>
      <c r="AN1" s="75" t="s">
        <v>33</v>
      </c>
      <c r="AO1" s="76" t="str">
        <f ca="1">RIGHT(CELL("filename",A1),LEN(CELL("filename",A1))-FIND("]",CELL("filename",A1)))</f>
        <v>5</v>
      </c>
      <c r="AP1" s="77" t="s">
        <v>33</v>
      </c>
      <c r="AQ1" s="77" t="s">
        <v>108</v>
      </c>
      <c r="AR1" s="77" t="s">
        <v>77</v>
      </c>
      <c r="AS1" s="77" t="s">
        <v>106</v>
      </c>
      <c r="AT1" s="77" t="s">
        <v>107</v>
      </c>
      <c r="AU1" s="77" t="s">
        <v>106</v>
      </c>
    </row>
    <row r="2" spans="1:53" ht="15.75" x14ac:dyDescent="0.2">
      <c r="A2" s="33"/>
      <c r="B2" s="46"/>
      <c r="C2" s="46"/>
      <c r="D2" s="33"/>
      <c r="E2" s="33"/>
      <c r="F2" s="42"/>
      <c r="G2" s="33"/>
      <c r="H2" s="33"/>
      <c r="I2" s="33"/>
      <c r="J2" s="33"/>
      <c r="K2" s="33"/>
      <c r="L2" s="33"/>
      <c r="M2" s="42"/>
      <c r="N2" s="42"/>
      <c r="O2" s="42"/>
      <c r="P2" s="42"/>
      <c r="Q2" s="42"/>
      <c r="R2" s="153"/>
      <c r="S2" s="154"/>
      <c r="T2" s="156"/>
      <c r="U2" s="155"/>
      <c r="V2" s="33"/>
      <c r="W2" s="33"/>
      <c r="X2" s="33"/>
      <c r="Y2" s="33"/>
      <c r="Z2" s="33"/>
      <c r="AB2" s="323" t="s">
        <v>49</v>
      </c>
      <c r="AC2" s="324"/>
      <c r="AD2" s="320" t="s">
        <v>49</v>
      </c>
      <c r="AE2" s="321"/>
      <c r="AF2" s="322"/>
      <c r="AG2" s="74"/>
      <c r="AH2" s="310"/>
      <c r="AI2" s="311"/>
      <c r="AJ2" s="311"/>
      <c r="AK2" s="311"/>
      <c r="AL2" s="312"/>
      <c r="AN2" s="242" t="s">
        <v>108</v>
      </c>
      <c r="AO2" s="77" t="str">
        <f ca="1">VLOOKUP(AO1,AP2:AQ19,2,FALSE)</f>
        <v>4</v>
      </c>
      <c r="AP2" s="78" t="s">
        <v>105</v>
      </c>
      <c r="AQ2" s="78"/>
      <c r="AR2" s="79">
        <f t="shared" ref="AR2:AR13" ca="1" si="0">MAX($AS$2:$AS$13)</f>
        <v>12</v>
      </c>
      <c r="AS2" s="80">
        <f t="shared" ref="AS2:AS19" ca="1" si="1">ROW(INDIRECT(CELL("address",AP2)))-ROW(INDIRECT(AT2))+1</f>
        <v>1</v>
      </c>
      <c r="AT2" s="1" t="str">
        <f t="shared" ref="AT2:AT13" ca="1" si="2">CELL("address",$AP$2)</f>
        <v>$AP$2</v>
      </c>
      <c r="AU2" s="10" t="s">
        <v>73</v>
      </c>
      <c r="BA2" s="9"/>
    </row>
    <row r="3" spans="1:53" x14ac:dyDescent="0.2">
      <c r="A3" s="33"/>
      <c r="B3" s="325" t="str">
        <f ca="1">INDIRECT( "'" &amp; $AD$2 &amp; "'!B3")</f>
        <v>Šifra proračunskega uporabnika:</v>
      </c>
      <c r="C3" s="325"/>
      <c r="D3" s="326"/>
      <c r="E3" s="287"/>
      <c r="F3" s="288"/>
      <c r="R3" s="72"/>
      <c r="S3" s="156"/>
      <c r="T3" s="155"/>
      <c r="U3" s="155"/>
      <c r="V3" s="33"/>
      <c r="W3" s="33"/>
      <c r="X3" s="33"/>
      <c r="Y3" s="33"/>
      <c r="Z3" s="33"/>
      <c r="AB3" s="81" t="s">
        <v>78</v>
      </c>
      <c r="AC3" s="82"/>
      <c r="AD3" s="320" t="s">
        <v>78</v>
      </c>
      <c r="AE3" s="321"/>
      <c r="AF3" s="322"/>
      <c r="AH3" s="84" t="s">
        <v>110</v>
      </c>
      <c r="AI3" s="85" t="s">
        <v>116</v>
      </c>
      <c r="AJ3" s="86"/>
      <c r="AK3" s="86"/>
      <c r="AL3" s="87"/>
      <c r="AN3" s="75" t="s">
        <v>106</v>
      </c>
      <c r="AO3" s="77">
        <f ca="1">VLOOKUP(AO1,AP2:AS19,4,FALSE)</f>
        <v>7</v>
      </c>
      <c r="AP3" s="78" t="s">
        <v>36</v>
      </c>
      <c r="AQ3" s="78" t="str">
        <f t="shared" ref="AQ3:AQ19" si="3">+AP2</f>
        <v>11</v>
      </c>
      <c r="AR3" s="79">
        <f t="shared" ca="1" si="0"/>
        <v>12</v>
      </c>
      <c r="AS3" s="80">
        <f t="shared" ca="1" si="1"/>
        <v>2</v>
      </c>
      <c r="AT3" s="1" t="str">
        <f t="shared" ca="1" si="2"/>
        <v>$AP$2</v>
      </c>
      <c r="AU3" s="10" t="s">
        <v>74</v>
      </c>
      <c r="BA3" s="9"/>
    </row>
    <row r="4" spans="1:53" x14ac:dyDescent="0.2">
      <c r="A4" s="33"/>
      <c r="B4" s="325" t="str">
        <f ca="1">INDIRECT( "'" &amp; $AD$2 &amp; "'!B4")</f>
        <v>Organizacijska enota:</v>
      </c>
      <c r="C4" s="325"/>
      <c r="D4" s="325"/>
      <c r="E4" s="332"/>
      <c r="F4" s="333"/>
      <c r="G4" s="333"/>
      <c r="H4" s="333"/>
      <c r="I4" s="333"/>
      <c r="J4" s="333"/>
      <c r="K4" s="333"/>
      <c r="L4" s="333"/>
      <c r="M4" s="333"/>
      <c r="N4" s="333"/>
      <c r="O4" s="333"/>
      <c r="P4" s="333"/>
      <c r="Q4" s="333"/>
      <c r="R4" s="330"/>
      <c r="S4" s="157"/>
      <c r="T4" s="157"/>
      <c r="U4" s="33"/>
      <c r="V4" s="33"/>
      <c r="W4" s="33"/>
      <c r="X4" s="33"/>
      <c r="Y4" s="33"/>
      <c r="Z4" s="33"/>
      <c r="AH4" s="75" t="s">
        <v>109</v>
      </c>
      <c r="AI4" s="30">
        <v>6</v>
      </c>
      <c r="AJ4" s="86"/>
      <c r="AK4" s="86"/>
      <c r="AL4" s="87"/>
      <c r="AN4" s="75" t="s">
        <v>77</v>
      </c>
      <c r="AO4" s="77">
        <f ca="1">VLOOKUP(AO1,AP2:AR19,3,FALSE)</f>
        <v>12</v>
      </c>
      <c r="AP4" s="78" t="s">
        <v>95</v>
      </c>
      <c r="AQ4" s="78" t="str">
        <f t="shared" si="3"/>
        <v>12</v>
      </c>
      <c r="AR4" s="79">
        <f t="shared" ca="1" si="0"/>
        <v>12</v>
      </c>
      <c r="AS4" s="80">
        <f t="shared" ca="1" si="1"/>
        <v>3</v>
      </c>
      <c r="AT4" s="1" t="str">
        <f t="shared" ca="1" si="2"/>
        <v>$AP$2</v>
      </c>
      <c r="AU4" s="10" t="s">
        <v>63</v>
      </c>
    </row>
    <row r="5" spans="1:53" x14ac:dyDescent="0.2">
      <c r="A5" s="33"/>
      <c r="B5" s="65" t="str">
        <f ca="1">INDIRECT( "'" &amp; $AD$2 &amp; "'!B5")</f>
        <v>Leto:</v>
      </c>
      <c r="C5" s="65"/>
      <c r="D5" s="65"/>
      <c r="E5" s="331"/>
      <c r="F5" s="330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47"/>
      <c r="T5" s="47"/>
      <c r="U5" s="33"/>
      <c r="V5" s="33"/>
      <c r="W5" s="33"/>
      <c r="X5" s="33"/>
      <c r="Y5" s="33"/>
      <c r="Z5" s="33"/>
      <c r="AB5" s="90"/>
      <c r="AC5" s="73"/>
      <c r="AD5" s="73"/>
      <c r="AE5" s="73"/>
      <c r="AH5" s="75" t="s">
        <v>111</v>
      </c>
      <c r="AI5" s="30">
        <v>29</v>
      </c>
      <c r="AJ5" s="317" t="str">
        <f>+$AD$2</f>
        <v>OSNOVNA PLAČA</v>
      </c>
      <c r="AK5" s="318"/>
      <c r="AL5" s="319"/>
      <c r="AN5" s="75" t="s">
        <v>106</v>
      </c>
      <c r="AO5" s="77" t="str">
        <f ca="1">VLOOKUP(AO1,AP2:AU19,6,FALSE)</f>
        <v>maj</v>
      </c>
      <c r="AP5" s="78" t="s">
        <v>96</v>
      </c>
      <c r="AQ5" s="78" t="str">
        <f t="shared" si="3"/>
        <v>1</v>
      </c>
      <c r="AR5" s="79">
        <f t="shared" ca="1" si="0"/>
        <v>12</v>
      </c>
      <c r="AS5" s="80">
        <f t="shared" ca="1" si="1"/>
        <v>4</v>
      </c>
      <c r="AT5" s="1" t="str">
        <f t="shared" ca="1" si="2"/>
        <v>$AP$2</v>
      </c>
      <c r="AU5" s="10" t="s">
        <v>64</v>
      </c>
    </row>
    <row r="6" spans="1:53" x14ac:dyDescent="0.2">
      <c r="B6" s="17"/>
      <c r="C6" s="17"/>
      <c r="D6" s="17"/>
      <c r="E6" s="8"/>
      <c r="F6" s="6"/>
      <c r="R6" s="72"/>
      <c r="S6" s="72"/>
      <c r="T6" s="73"/>
      <c r="AB6" s="90"/>
      <c r="AE6" s="73"/>
      <c r="AH6" s="75" t="s">
        <v>111</v>
      </c>
      <c r="AI6" s="30">
        <v>29</v>
      </c>
      <c r="AJ6" s="316" t="str">
        <f>+$AD$3</f>
        <v>OBRAČUNANA OSNOVNA PLAČA</v>
      </c>
      <c r="AK6" s="316"/>
      <c r="AL6" s="316"/>
      <c r="AN6" s="75" t="s">
        <v>129</v>
      </c>
      <c r="AO6" s="77" t="str">
        <f ca="1">+IF(ISERROR(FIND("-",AO5,1)),AO5&amp;" "&amp;AO7,IF(ISERROR(FIND("november-",AO5,1)),REPLACE(AO5,FIND("-",AO5,1),1," " &amp; AO7 &amp; " - ") &amp; " " &amp; AO7, REPLACE(AO5,1,LEN("november-"),"november "&amp;(AO7-1) &amp; " - ") &amp;" "&amp;AO7))</f>
        <v xml:space="preserve">maj </v>
      </c>
      <c r="AP6" s="78" t="s">
        <v>97</v>
      </c>
      <c r="AQ6" s="78" t="str">
        <f t="shared" si="3"/>
        <v>2</v>
      </c>
      <c r="AR6" s="79">
        <f t="shared" ca="1" si="0"/>
        <v>12</v>
      </c>
      <c r="AS6" s="80">
        <f t="shared" ca="1" si="1"/>
        <v>5</v>
      </c>
      <c r="AT6" s="1" t="str">
        <f t="shared" ca="1" si="2"/>
        <v>$AP$2</v>
      </c>
      <c r="AU6" s="10" t="s">
        <v>65</v>
      </c>
    </row>
    <row r="7" spans="1:53" x14ac:dyDescent="0.2">
      <c r="B7" s="327" t="s">
        <v>9</v>
      </c>
      <c r="C7" s="327"/>
      <c r="D7" s="328"/>
      <c r="E7" s="329"/>
      <c r="F7" s="330"/>
      <c r="R7" s="72"/>
      <c r="S7" s="72"/>
      <c r="T7" s="73"/>
      <c r="AB7" s="90"/>
      <c r="AE7" s="73"/>
      <c r="AN7" s="75" t="s">
        <v>61</v>
      </c>
      <c r="AO7" s="77" t="str">
        <f ca="1">+IF( ISERROR(FIND("-",AO5,1)),IF(LEN(INDIRECT( "'" &amp; $AD$2 &amp; "'!E5"))&gt;0,IF(VALUE($AO$1)&gt;10,VALUE(INDIRECT( "'" &amp; $AD$2 &amp; "'!E5"))-1,VALUE(INDIRECT( "'" &amp; $AD$2 &amp; "'!E5"))),""),VALUE(INDIRECT( "'" &amp; $AD$2 &amp; "'!E5")))</f>
        <v/>
      </c>
      <c r="AP7" s="78" t="s">
        <v>98</v>
      </c>
      <c r="AQ7" s="78" t="str">
        <f t="shared" si="3"/>
        <v>3</v>
      </c>
      <c r="AR7" s="79">
        <f t="shared" ca="1" si="0"/>
        <v>12</v>
      </c>
      <c r="AS7" s="80">
        <f t="shared" ca="1" si="1"/>
        <v>6</v>
      </c>
      <c r="AT7" s="1" t="str">
        <f t="shared" ca="1" si="2"/>
        <v>$AP$2</v>
      </c>
      <c r="AU7" s="10" t="s">
        <v>66</v>
      </c>
      <c r="AY7" s="9"/>
      <c r="AZ7" s="9"/>
      <c r="BA7" s="9"/>
    </row>
    <row r="8" spans="1:53" x14ac:dyDescent="0.2">
      <c r="B8" s="327" t="s">
        <v>10</v>
      </c>
      <c r="C8" s="327"/>
      <c r="D8" s="334"/>
      <c r="E8" s="332"/>
      <c r="F8" s="333"/>
      <c r="G8" s="333"/>
      <c r="H8" s="333"/>
      <c r="I8" s="333"/>
      <c r="J8" s="333"/>
      <c r="K8" s="333"/>
      <c r="L8" s="333"/>
      <c r="M8" s="333"/>
      <c r="N8" s="333"/>
      <c r="O8" s="333"/>
      <c r="P8" s="333"/>
      <c r="Q8" s="333"/>
      <c r="R8" s="330"/>
      <c r="S8" s="88"/>
      <c r="T8" s="88"/>
      <c r="AP8" s="78" t="s">
        <v>99</v>
      </c>
      <c r="AQ8" s="78" t="str">
        <f t="shared" si="3"/>
        <v>4</v>
      </c>
      <c r="AR8" s="79">
        <f t="shared" ca="1" si="0"/>
        <v>12</v>
      </c>
      <c r="AS8" s="80">
        <f t="shared" ca="1" si="1"/>
        <v>7</v>
      </c>
      <c r="AT8" s="1" t="str">
        <f t="shared" ca="1" si="2"/>
        <v>$AP$2</v>
      </c>
      <c r="AU8" s="10" t="s">
        <v>67</v>
      </c>
      <c r="AY8" s="9"/>
      <c r="AZ8" s="9"/>
      <c r="BA8" s="9"/>
    </row>
    <row r="9" spans="1:53" ht="16.5" thickBot="1" x14ac:dyDescent="0.25">
      <c r="B9" s="7"/>
      <c r="C9" s="7"/>
      <c r="AP9" s="78" t="s">
        <v>100</v>
      </c>
      <c r="AQ9" s="78" t="str">
        <f t="shared" si="3"/>
        <v>5</v>
      </c>
      <c r="AR9" s="79">
        <f t="shared" ca="1" si="0"/>
        <v>12</v>
      </c>
      <c r="AS9" s="80">
        <f t="shared" ca="1" si="1"/>
        <v>8</v>
      </c>
      <c r="AT9" s="1" t="str">
        <f t="shared" ca="1" si="2"/>
        <v>$AP$2</v>
      </c>
      <c r="AU9" s="10" t="s">
        <v>68</v>
      </c>
      <c r="AY9" s="9"/>
      <c r="AZ9" s="9"/>
      <c r="BA9" s="9"/>
    </row>
    <row r="10" spans="1:53" ht="15.75" customHeight="1" thickBot="1" x14ac:dyDescent="0.25">
      <c r="B10" s="339" t="s">
        <v>0</v>
      </c>
      <c r="C10" s="340"/>
      <c r="D10" s="340"/>
      <c r="E10" s="340"/>
      <c r="F10" s="340"/>
      <c r="G10" s="340"/>
      <c r="H10" s="340"/>
      <c r="I10" s="340"/>
      <c r="J10" s="340"/>
      <c r="K10" s="340"/>
      <c r="L10" s="341"/>
      <c r="M10" s="397" t="s">
        <v>1</v>
      </c>
      <c r="N10" s="398"/>
      <c r="O10" s="398"/>
      <c r="P10" s="398"/>
      <c r="Q10" s="398"/>
      <c r="R10" s="398"/>
      <c r="S10" s="91"/>
      <c r="T10" s="92"/>
      <c r="AP10" s="78" t="s">
        <v>101</v>
      </c>
      <c r="AQ10" s="78" t="str">
        <f t="shared" si="3"/>
        <v>6</v>
      </c>
      <c r="AR10" s="79">
        <f t="shared" ca="1" si="0"/>
        <v>12</v>
      </c>
      <c r="AS10" s="80">
        <f t="shared" ca="1" si="1"/>
        <v>9</v>
      </c>
      <c r="AT10" s="1" t="str">
        <f t="shared" ca="1" si="2"/>
        <v>$AP$2</v>
      </c>
      <c r="AU10" s="10" t="s">
        <v>69</v>
      </c>
      <c r="AY10" s="9"/>
      <c r="AZ10" s="9"/>
      <c r="BA10" s="9"/>
    </row>
    <row r="11" spans="1:53" ht="13.5" thickBot="1" x14ac:dyDescent="0.25">
      <c r="B11" s="93"/>
      <c r="C11" s="93"/>
      <c r="D11" s="93"/>
      <c r="E11" s="93"/>
      <c r="F11" s="94"/>
      <c r="G11" s="95"/>
      <c r="H11" s="95"/>
      <c r="I11" s="95"/>
      <c r="J11" s="95"/>
      <c r="K11" s="95"/>
      <c r="L11" s="95"/>
      <c r="M11" s="94"/>
      <c r="N11" s="94"/>
      <c r="O11" s="94"/>
      <c r="P11" s="94"/>
      <c r="Q11" s="94"/>
      <c r="R11" s="96"/>
      <c r="S11" s="88"/>
      <c r="T11" s="86"/>
      <c r="AC11" s="392" t="s">
        <v>35</v>
      </c>
      <c r="AD11" s="392"/>
      <c r="AG11" s="6"/>
      <c r="AP11" s="78" t="s">
        <v>102</v>
      </c>
      <c r="AQ11" s="78" t="str">
        <f t="shared" si="3"/>
        <v>7</v>
      </c>
      <c r="AR11" s="79">
        <f t="shared" ca="1" si="0"/>
        <v>12</v>
      </c>
      <c r="AS11" s="80">
        <f t="shared" ca="1" si="1"/>
        <v>10</v>
      </c>
      <c r="AT11" s="1" t="str">
        <f t="shared" ca="1" si="2"/>
        <v>$AP$2</v>
      </c>
      <c r="AU11" s="10" t="s">
        <v>70</v>
      </c>
    </row>
    <row r="12" spans="1:53" s="17" customFormat="1" ht="76.5" customHeight="1" x14ac:dyDescent="0.2">
      <c r="A12" s="238"/>
      <c r="B12" s="405" t="s">
        <v>13</v>
      </c>
      <c r="C12" s="406"/>
      <c r="D12" s="406"/>
      <c r="E12" s="406"/>
      <c r="F12" s="407"/>
      <c r="G12" s="345" t="s">
        <v>14</v>
      </c>
      <c r="H12" s="346"/>
      <c r="I12" s="346"/>
      <c r="J12" s="346"/>
      <c r="K12" s="346"/>
      <c r="L12" s="347"/>
      <c r="M12" s="376" t="s">
        <v>80</v>
      </c>
      <c r="N12" s="377"/>
      <c r="O12" s="377"/>
      <c r="P12" s="377"/>
      <c r="Q12" s="97" t="s">
        <v>38</v>
      </c>
      <c r="R12" s="98" t="s">
        <v>84</v>
      </c>
      <c r="S12" s="99"/>
      <c r="AB12" s="100"/>
      <c r="AC12" s="355" t="str">
        <f>+Q12</f>
        <v>IZPLAČILO REDNE DELOVNE USPEŠNOSTI</v>
      </c>
      <c r="AD12" s="355" t="str">
        <f>+R12</f>
        <v>NAJVIŠJE MOŽNO IZPLAČILO REDNE LETNE DELOVNE USPEŠNOSTI</v>
      </c>
      <c r="AE12" s="390" t="s">
        <v>15</v>
      </c>
      <c r="AF12" s="390"/>
      <c r="AG12" s="391" t="s">
        <v>16</v>
      </c>
      <c r="AH12" s="391"/>
      <c r="AI12" s="355" t="s">
        <v>17</v>
      </c>
      <c r="AJ12" s="355" t="s">
        <v>18</v>
      </c>
      <c r="AK12" s="355" t="str">
        <f>+AD3</f>
        <v>OBRAČUNANA OSNOVNA PLAČA</v>
      </c>
      <c r="AL12" s="355" t="str">
        <f>+AD2</f>
        <v>OSNOVNA PLAČA</v>
      </c>
      <c r="AN12" s="6"/>
      <c r="AO12" s="6"/>
      <c r="AP12" s="78" t="s">
        <v>103</v>
      </c>
      <c r="AQ12" s="78" t="str">
        <f t="shared" si="3"/>
        <v>8</v>
      </c>
      <c r="AR12" s="79">
        <f t="shared" ca="1" si="0"/>
        <v>12</v>
      </c>
      <c r="AS12" s="80">
        <f t="shared" ca="1" si="1"/>
        <v>11</v>
      </c>
      <c r="AT12" s="1" t="str">
        <f t="shared" ca="1" si="2"/>
        <v>$AP$2</v>
      </c>
      <c r="AU12" s="10" t="s">
        <v>71</v>
      </c>
      <c r="AY12" s="6"/>
      <c r="AZ12" s="6"/>
      <c r="BA12" s="6"/>
    </row>
    <row r="13" spans="1:53" ht="12.75" customHeight="1" x14ac:dyDescent="0.2">
      <c r="A13" s="303" t="s">
        <v>130</v>
      </c>
      <c r="B13" s="351" t="s">
        <v>2</v>
      </c>
      <c r="C13" s="352"/>
      <c r="D13" s="335" t="s">
        <v>11</v>
      </c>
      <c r="E13" s="335" t="s">
        <v>12</v>
      </c>
      <c r="F13" s="337" t="s">
        <v>94</v>
      </c>
      <c r="G13" s="348" t="s">
        <v>39</v>
      </c>
      <c r="H13" s="349"/>
      <c r="I13" s="349"/>
      <c r="J13" s="349"/>
      <c r="K13" s="350"/>
      <c r="L13" s="370" t="s">
        <v>3</v>
      </c>
      <c r="M13" s="374" t="s">
        <v>79</v>
      </c>
      <c r="N13" s="305" t="s">
        <v>82</v>
      </c>
      <c r="O13" s="368" t="s">
        <v>81</v>
      </c>
      <c r="P13" s="305" t="s">
        <v>82</v>
      </c>
      <c r="Q13" s="393" t="s">
        <v>82</v>
      </c>
      <c r="R13" s="395" t="s">
        <v>82</v>
      </c>
      <c r="S13" s="167"/>
      <c r="T13" s="33"/>
      <c r="U13" s="33"/>
      <c r="V13" s="33"/>
      <c r="W13" s="33"/>
      <c r="X13" s="33"/>
      <c r="Y13" s="33"/>
      <c r="AC13" s="355"/>
      <c r="AD13" s="355"/>
      <c r="AE13" s="390"/>
      <c r="AF13" s="390"/>
      <c r="AG13" s="391"/>
      <c r="AH13" s="391"/>
      <c r="AI13" s="355"/>
      <c r="AJ13" s="355"/>
      <c r="AK13" s="355"/>
      <c r="AL13" s="355"/>
      <c r="AP13" s="78" t="s">
        <v>104</v>
      </c>
      <c r="AQ13" s="78" t="str">
        <f t="shared" si="3"/>
        <v>9</v>
      </c>
      <c r="AR13" s="79">
        <f t="shared" ca="1" si="0"/>
        <v>12</v>
      </c>
      <c r="AS13" s="80">
        <f t="shared" ca="1" si="1"/>
        <v>12</v>
      </c>
      <c r="AT13" s="1" t="str">
        <f t="shared" ca="1" si="2"/>
        <v>$AP$2</v>
      </c>
      <c r="AU13" s="10" t="s">
        <v>72</v>
      </c>
    </row>
    <row r="14" spans="1:53" ht="13.5" thickBot="1" x14ac:dyDescent="0.25">
      <c r="A14" s="304"/>
      <c r="B14" s="353"/>
      <c r="C14" s="354"/>
      <c r="D14" s="336"/>
      <c r="E14" s="336"/>
      <c r="F14" s="338"/>
      <c r="G14" s="101" t="s">
        <v>4</v>
      </c>
      <c r="H14" s="102" t="s">
        <v>5</v>
      </c>
      <c r="I14" s="103" t="s">
        <v>6</v>
      </c>
      <c r="J14" s="102" t="s">
        <v>22</v>
      </c>
      <c r="K14" s="104" t="s">
        <v>23</v>
      </c>
      <c r="L14" s="371"/>
      <c r="M14" s="375"/>
      <c r="N14" s="306"/>
      <c r="O14" s="369"/>
      <c r="P14" s="306"/>
      <c r="Q14" s="394"/>
      <c r="R14" s="396"/>
      <c r="S14" s="167"/>
      <c r="T14" s="33"/>
      <c r="U14" s="33"/>
      <c r="V14" s="33"/>
      <c r="W14" s="33"/>
      <c r="X14" s="33"/>
      <c r="Y14" s="33"/>
      <c r="AC14" s="355"/>
      <c r="AD14" s="355"/>
      <c r="AE14" s="390"/>
      <c r="AF14" s="390"/>
      <c r="AG14" s="391"/>
      <c r="AH14" s="391"/>
      <c r="AI14" s="355"/>
      <c r="AJ14" s="355"/>
      <c r="AK14" s="355"/>
      <c r="AL14" s="355"/>
      <c r="AP14" s="78" t="s">
        <v>117</v>
      </c>
      <c r="AQ14" s="78" t="str">
        <f t="shared" si="3"/>
        <v>10</v>
      </c>
      <c r="AR14" s="79">
        <f ca="1">MAX($AS$14:$AS$17)</f>
        <v>4</v>
      </c>
      <c r="AS14" s="80">
        <f t="shared" ca="1" si="1"/>
        <v>1</v>
      </c>
      <c r="AT14" s="1" t="str">
        <f ca="1">CELL("address",$AP$14)</f>
        <v>$AP$14</v>
      </c>
      <c r="AU14" s="10" t="s">
        <v>123</v>
      </c>
    </row>
    <row r="15" spans="1:53" s="29" customFormat="1" ht="13.5" customHeight="1" thickTop="1" x14ac:dyDescent="0.2">
      <c r="A15" s="159"/>
      <c r="B15" s="372">
        <v>1</v>
      </c>
      <c r="C15" s="373"/>
      <c r="D15" s="159">
        <v>2</v>
      </c>
      <c r="E15" s="241">
        <v>3</v>
      </c>
      <c r="F15" s="160">
        <v>4</v>
      </c>
      <c r="G15" s="105">
        <v>5</v>
      </c>
      <c r="H15" s="106">
        <v>6</v>
      </c>
      <c r="I15" s="107">
        <v>7</v>
      </c>
      <c r="J15" s="106">
        <v>8</v>
      </c>
      <c r="K15" s="108">
        <v>9</v>
      </c>
      <c r="L15" s="168" t="s">
        <v>32</v>
      </c>
      <c r="M15" s="169" t="s">
        <v>76</v>
      </c>
      <c r="N15" s="169"/>
      <c r="O15" s="170" t="s">
        <v>90</v>
      </c>
      <c r="P15" s="171" t="s">
        <v>91</v>
      </c>
      <c r="Q15" s="172" t="s">
        <v>92</v>
      </c>
      <c r="R15" s="173">
        <v>15</v>
      </c>
      <c r="S15" s="174"/>
      <c r="T15" s="37"/>
      <c r="U15" s="37"/>
      <c r="V15" s="37"/>
      <c r="W15" s="37"/>
      <c r="X15" s="37"/>
      <c r="Y15" s="37"/>
      <c r="AB15" s="109" t="s">
        <v>34</v>
      </c>
      <c r="AC15" s="110" t="str">
        <f>+Q13</f>
        <v>€</v>
      </c>
      <c r="AD15" s="110" t="str">
        <f>+R13</f>
        <v>€</v>
      </c>
      <c r="AE15" s="111" t="s">
        <v>19</v>
      </c>
      <c r="AF15" s="111" t="s">
        <v>20</v>
      </c>
      <c r="AG15" s="112" t="s">
        <v>19</v>
      </c>
      <c r="AH15" s="113" t="s">
        <v>20</v>
      </c>
      <c r="AI15" s="114" t="s">
        <v>20</v>
      </c>
      <c r="AJ15" s="115" t="s">
        <v>20</v>
      </c>
      <c r="AK15" s="110" t="s">
        <v>20</v>
      </c>
      <c r="AL15" s="110" t="s">
        <v>20</v>
      </c>
      <c r="AN15" s="6"/>
      <c r="AO15" s="6"/>
      <c r="AP15" s="78" t="s">
        <v>118</v>
      </c>
      <c r="AQ15" s="78" t="str">
        <f t="shared" si="3"/>
        <v>11-1</v>
      </c>
      <c r="AR15" s="79">
        <f ca="1">MAX($AS$14:$AS$17)</f>
        <v>4</v>
      </c>
      <c r="AS15" s="80">
        <f t="shared" ca="1" si="1"/>
        <v>2</v>
      </c>
      <c r="AT15" s="1" t="str">
        <f ca="1">CELL("address",$AP$14)</f>
        <v>$AP$14</v>
      </c>
      <c r="AU15" s="10" t="s">
        <v>124</v>
      </c>
    </row>
    <row r="16" spans="1:53" ht="27" customHeight="1" x14ac:dyDescent="0.2">
      <c r="A16" s="53">
        <f>'OSNOVNA PLAČA'!A10</f>
        <v>1</v>
      </c>
      <c r="B16" s="362" t="str">
        <f t="shared" ref="B16:B45" ca="1" si="4">IF(LEN(INDIRECT( "'" &amp; $AD$2 &amp; "'!B" &amp; TEXT($AB16-6,0)))&gt;0,INDIRECT( "'" &amp; $AD$2 &amp; "'!B" &amp; TEXT($AB16-6,0)),"")</f>
        <v>A1</v>
      </c>
      <c r="C16" s="362"/>
      <c r="D16" s="54" t="str">
        <f>+IF(LEN('OSNOVNA PLAČA'!C10)&gt;0,'OSNOVNA PLAČA'!C10,"")</f>
        <v>V</v>
      </c>
      <c r="E16" s="55">
        <f>+IF(LEN('OSNOVNA PLAČA'!D10)&gt;0,'OSNOVNA PLAČA'!D10,"")</f>
        <v>20</v>
      </c>
      <c r="F16" s="161">
        <f ca="1">IF(LEN(B16)&gt;0,'OBRAČUNANA OSNOVNA PLAČA'!I10,"")</f>
        <v>1000</v>
      </c>
      <c r="G16" s="57">
        <v>1</v>
      </c>
      <c r="H16" s="57"/>
      <c r="I16" s="57"/>
      <c r="J16" s="57">
        <v>1</v>
      </c>
      <c r="K16" s="57">
        <v>0</v>
      </c>
      <c r="L16" s="175">
        <f t="shared" ref="L16:L65" si="5">+G16+H16+I16+J16+K16</f>
        <v>2</v>
      </c>
      <c r="M16" s="176">
        <f ca="1">IF(LEN(B16)&gt;0,L16/5,"")</f>
        <v>0.4</v>
      </c>
      <c r="N16" s="176">
        <f ca="1">IF(LEN(B16)&gt;0,F16*M16,"")</f>
        <v>400</v>
      </c>
      <c r="O16" s="177">
        <f t="shared" ref="O16:O47" ca="1" si="6">IF(LEN(B16)&gt;0,M16*$P$67,"")</f>
        <v>2.35E-2</v>
      </c>
      <c r="P16" s="178">
        <f ca="1">IF(LEN(B16)&gt;0,F16*O16,"")</f>
        <v>23.5</v>
      </c>
      <c r="Q16" s="179">
        <f t="shared" ref="Q16:Q65" ca="1" si="7">MIN(P16,R16)</f>
        <v>23.5</v>
      </c>
      <c r="R16" s="179">
        <f ca="1">IF(LEN(B16)&gt;0,'4'!R16-'4'!Q16,"")</f>
        <v>1872.6565656565656</v>
      </c>
      <c r="S16" s="180"/>
      <c r="T16" s="33"/>
      <c r="U16" s="33"/>
      <c r="V16" s="33"/>
      <c r="W16" s="33"/>
      <c r="X16" s="33"/>
      <c r="Y16" s="33"/>
      <c r="AB16" s="243">
        <f>ROW()</f>
        <v>16</v>
      </c>
      <c r="AC16" s="116">
        <f t="shared" ref="AC16:AC45" ca="1" si="8">IF($AO$3=1,0,INDIRECT( "'" &amp; $AO$2 &amp; "'!P" &amp; TEXT($AB16,0)))</f>
        <v>15.66666666666667</v>
      </c>
      <c r="AD16" s="116">
        <f t="shared" ref="AD16:AD45" ca="1" si="9">IF($AO$3=1,(INDIRECT( "'" &amp; $AD$2 &amp; "'!F" &amp; TEXT($AB16-6,0))*2/12+INDIRECT( "'" &amp; $AD$2 &amp; "'!G" &amp; TEXT($AB16-6,0))*10/12)*2,INDIRECT( "'" &amp; $AO$2 &amp; "'!Q" &amp; TEXT($AB16,0)))</f>
        <v>15.66666666666667</v>
      </c>
      <c r="AE16" s="117" t="str">
        <f t="shared" ref="AE16:AE47" ca="1" si="10">IF(AC16&gt;=AD16,"-",$L16/(5*MAX($M$71:$M$72)))</f>
        <v>-</v>
      </c>
      <c r="AF16" s="116" t="str">
        <f t="shared" ref="AF16:AF47" ca="1" si="11">IF(AC16&gt;=AD16,"-",$L16/(5*MAX($M$71:$M$72))*AK16)</f>
        <v>-</v>
      </c>
      <c r="AG16" s="117" t="str">
        <f t="shared" ref="AG16:AG47" ca="1" si="12">IF(AE16="-","-",AE16*$AF$67)</f>
        <v>-</v>
      </c>
      <c r="AH16" s="116" t="str">
        <f t="shared" ref="AH16:AH47" ca="1" si="13">IF(AF16="-","-",AF16*$AF$67)</f>
        <v>-</v>
      </c>
      <c r="AI16" s="116">
        <f t="shared" ref="AI16:AI65" ca="1" si="14">IF(AG16="-",0,MIN(AH16,R16))</f>
        <v>0</v>
      </c>
      <c r="AJ16" s="118">
        <f t="shared" ref="AJ16:AJ65" ca="1" si="15">+AD16-AC16</f>
        <v>0</v>
      </c>
      <c r="AK16" s="116">
        <f t="shared" ref="AK16:AK45" ca="1" si="16">SUM(OFFSET(INDIRECT( "'" &amp; $AD$3 &amp; "'!" &amp; $AI$3),ROW()-ROW(INDIRECT( "'" &amp; $AD$3 &amp; "'!" &amp; $AI$3))-$AI$4,COLUMN()-COLUMN(INDIRECT( "'" &amp; $AD$3 &amp; "'!" &amp; $AI$3))-$AI$6+(12/$AO$4)*($AO$3-1),1,12/$AO$4))</f>
        <v>1000</v>
      </c>
      <c r="AL16" s="116">
        <f t="shared" ref="AL16:AL45" ca="1" si="17">SUM(OFFSET(INDIRECT( "'" &amp; $AD$2 &amp; "'!" &amp; $AI$3),ROW()-ROW(INDIRECT( "'" &amp; $AD$2 &amp; "'!" &amp; $AI$3))-$AI$4,COLUMN()-COLUMN(INDIRECT( "'" &amp; $AD$2 &amp; "'!" &amp; $AI$3))-$AI$5+(12/$AO$4)*($AO$3-1),1,12/$AO$4))</f>
        <v>1200</v>
      </c>
      <c r="AP16" s="78" t="s">
        <v>119</v>
      </c>
      <c r="AQ16" s="78" t="str">
        <f t="shared" si="3"/>
        <v>2-4</v>
      </c>
      <c r="AR16" s="79">
        <f ca="1">MAX($AS$14:$AS$17)</f>
        <v>4</v>
      </c>
      <c r="AS16" s="80">
        <f t="shared" ca="1" si="1"/>
        <v>3</v>
      </c>
      <c r="AT16" s="1" t="str">
        <f ca="1">CELL("address",$AP$14)</f>
        <v>$AP$14</v>
      </c>
      <c r="AU16" s="10" t="s">
        <v>125</v>
      </c>
    </row>
    <row r="17" spans="1:47" ht="27" customHeight="1" x14ac:dyDescent="0.2">
      <c r="A17" s="53">
        <f>'OSNOVNA PLAČA'!A11</f>
        <v>2</v>
      </c>
      <c r="B17" s="362" t="str">
        <f t="shared" ca="1" si="4"/>
        <v>A2</v>
      </c>
      <c r="C17" s="362"/>
      <c r="D17" s="54" t="str">
        <f>+IF(LEN('OSNOVNA PLAČA'!C11)&gt;0,'OSNOVNA PLAČA'!C11,"")</f>
        <v>VII</v>
      </c>
      <c r="E17" s="55">
        <f>+IF(LEN('OSNOVNA PLAČA'!D11)&gt;0,'OSNOVNA PLAČA'!D11,"")</f>
        <v>40</v>
      </c>
      <c r="F17" s="161">
        <f ca="1">IF(LEN(B17)&gt;0,'OBRAČUNANA OSNOVNA PLAČA'!I11,"")</f>
        <v>2000</v>
      </c>
      <c r="G17" s="57">
        <v>1</v>
      </c>
      <c r="H17" s="57"/>
      <c r="I17" s="57">
        <v>1</v>
      </c>
      <c r="J17" s="57"/>
      <c r="K17" s="57">
        <v>1</v>
      </c>
      <c r="L17" s="175">
        <f t="shared" si="5"/>
        <v>3</v>
      </c>
      <c r="M17" s="176">
        <f t="shared" ref="M17:M65" ca="1" si="18">IF(LEN(B17)&gt;0,L17/5,"")</f>
        <v>0.6</v>
      </c>
      <c r="N17" s="176">
        <f ca="1">IF(LEN(B17)&gt;0,F17*M17,"")</f>
        <v>1200</v>
      </c>
      <c r="O17" s="177">
        <f t="shared" ca="1" si="6"/>
        <v>3.5249999999999997E-2</v>
      </c>
      <c r="P17" s="178">
        <f t="shared" ref="P17:P65" ca="1" si="19">IF(LEN(B17)&gt;0,F17*O17,"")</f>
        <v>70.5</v>
      </c>
      <c r="Q17" s="179">
        <f t="shared" ca="1" si="7"/>
        <v>70.5</v>
      </c>
      <c r="R17" s="179">
        <f ca="1">IF(LEN(B17)&gt;0,'4'!R17-'4'!Q17,"")</f>
        <v>3741.3434343434342</v>
      </c>
      <c r="S17" s="180"/>
      <c r="T17" s="33"/>
      <c r="U17" s="33"/>
      <c r="V17" s="33"/>
      <c r="W17" s="33"/>
      <c r="X17" s="33"/>
      <c r="Y17" s="33"/>
      <c r="AB17" s="243">
        <f>ROW()</f>
        <v>17</v>
      </c>
      <c r="AC17" s="116">
        <f t="shared" ca="1" si="8"/>
        <v>78.333333333333343</v>
      </c>
      <c r="AD17" s="116">
        <f t="shared" ca="1" si="9"/>
        <v>78.333333333333343</v>
      </c>
      <c r="AE17" s="117" t="str">
        <f t="shared" ca="1" si="10"/>
        <v>-</v>
      </c>
      <c r="AF17" s="116" t="str">
        <f t="shared" ca="1" si="11"/>
        <v>-</v>
      </c>
      <c r="AG17" s="117" t="str">
        <f t="shared" ca="1" si="12"/>
        <v>-</v>
      </c>
      <c r="AH17" s="116" t="str">
        <f t="shared" ca="1" si="13"/>
        <v>-</v>
      </c>
      <c r="AI17" s="116">
        <f t="shared" ca="1" si="14"/>
        <v>0</v>
      </c>
      <c r="AJ17" s="118">
        <f t="shared" ca="1" si="15"/>
        <v>0</v>
      </c>
      <c r="AK17" s="116">
        <f t="shared" ca="1" si="16"/>
        <v>2000</v>
      </c>
      <c r="AL17" s="116">
        <f t="shared" ca="1" si="17"/>
        <v>2000</v>
      </c>
      <c r="AP17" s="78" t="s">
        <v>120</v>
      </c>
      <c r="AQ17" s="78" t="str">
        <f t="shared" si="3"/>
        <v>5-7</v>
      </c>
      <c r="AR17" s="79">
        <f ca="1">MAX($AS$14:$AS$17)</f>
        <v>4</v>
      </c>
      <c r="AS17" s="80">
        <f t="shared" ca="1" si="1"/>
        <v>4</v>
      </c>
      <c r="AT17" s="1" t="str">
        <f ca="1">CELL("address",$AP$14)</f>
        <v>$AP$14</v>
      </c>
      <c r="AU17" s="10" t="s">
        <v>126</v>
      </c>
    </row>
    <row r="18" spans="1:47" ht="27" customHeight="1" x14ac:dyDescent="0.2">
      <c r="A18" s="53">
        <f>'OSNOVNA PLAČA'!A12</f>
        <v>3</v>
      </c>
      <c r="B18" s="362" t="str">
        <f t="shared" ca="1" si="4"/>
        <v>A3</v>
      </c>
      <c r="C18" s="362"/>
      <c r="D18" s="54" t="str">
        <f>+IF(LEN('OSNOVNA PLAČA'!C12)&gt;0,'OSNOVNA PLAČA'!C12,"")</f>
        <v>VIII</v>
      </c>
      <c r="E18" s="55">
        <f>+IF(LEN('OSNOVNA PLAČA'!D12)&gt;0,'OSNOVNA PLAČA'!D12,"")</f>
        <v>48</v>
      </c>
      <c r="F18" s="161">
        <f ca="1">IF(LEN(B18)&gt;0,'OBRAČUNANA OSNOVNA PLAČA'!I12,"")</f>
        <v>0</v>
      </c>
      <c r="G18" s="57"/>
      <c r="H18" s="57"/>
      <c r="I18" s="57"/>
      <c r="J18" s="57"/>
      <c r="K18" s="57"/>
      <c r="L18" s="175">
        <f t="shared" si="5"/>
        <v>0</v>
      </c>
      <c r="M18" s="176">
        <f t="shared" ca="1" si="18"/>
        <v>0</v>
      </c>
      <c r="N18" s="176">
        <f t="shared" ref="N18:N65" ca="1" si="20">IF(LEN(B18)&gt;0,F18*M18,"")</f>
        <v>0</v>
      </c>
      <c r="O18" s="177">
        <f t="shared" ca="1" si="6"/>
        <v>0</v>
      </c>
      <c r="P18" s="178">
        <f t="shared" ca="1" si="19"/>
        <v>0</v>
      </c>
      <c r="Q18" s="179">
        <f t="shared" ca="1" si="7"/>
        <v>0</v>
      </c>
      <c r="R18" s="179">
        <f ca="1">IF(LEN(B18)&gt;0,'4'!R18-'4'!Q18,"")</f>
        <v>5000</v>
      </c>
      <c r="S18" s="180"/>
      <c r="T18" s="33"/>
      <c r="U18" s="33"/>
      <c r="V18" s="33"/>
      <c r="W18" s="33"/>
      <c r="X18" s="33"/>
      <c r="Y18" s="33"/>
      <c r="AB18" s="243">
        <f>ROW()</f>
        <v>18</v>
      </c>
      <c r="AC18" s="116">
        <f t="shared" ca="1" si="8"/>
        <v>0</v>
      </c>
      <c r="AD18" s="116">
        <f t="shared" ca="1" si="9"/>
        <v>0</v>
      </c>
      <c r="AE18" s="117" t="str">
        <f t="shared" ca="1" si="10"/>
        <v>-</v>
      </c>
      <c r="AF18" s="116" t="str">
        <f t="shared" ca="1" si="11"/>
        <v>-</v>
      </c>
      <c r="AG18" s="117" t="str">
        <f t="shared" ca="1" si="12"/>
        <v>-</v>
      </c>
      <c r="AH18" s="116" t="str">
        <f t="shared" ca="1" si="13"/>
        <v>-</v>
      </c>
      <c r="AI18" s="116">
        <f t="shared" ca="1" si="14"/>
        <v>0</v>
      </c>
      <c r="AJ18" s="118">
        <f t="shared" ca="1" si="15"/>
        <v>0</v>
      </c>
      <c r="AK18" s="116">
        <f t="shared" ca="1" si="16"/>
        <v>1500</v>
      </c>
      <c r="AL18" s="116">
        <f t="shared" ca="1" si="17"/>
        <v>0</v>
      </c>
      <c r="AP18" s="78" t="s">
        <v>121</v>
      </c>
      <c r="AQ18" s="78" t="str">
        <f t="shared" si="3"/>
        <v>8-10</v>
      </c>
      <c r="AR18" s="79">
        <f ca="1">MAX($AS$18:$AS$19)</f>
        <v>2</v>
      </c>
      <c r="AS18" s="80">
        <f t="shared" ca="1" si="1"/>
        <v>1</v>
      </c>
      <c r="AT18" s="1" t="str">
        <f ca="1">CELL("address",$AP$18)</f>
        <v>$AP$18</v>
      </c>
      <c r="AU18" s="10" t="s">
        <v>127</v>
      </c>
    </row>
    <row r="19" spans="1:47" ht="27" customHeight="1" x14ac:dyDescent="0.2">
      <c r="A19" s="53">
        <f>'OSNOVNA PLAČA'!A13</f>
        <v>4</v>
      </c>
      <c r="B19" s="362" t="str">
        <f t="shared" ca="1" si="4"/>
        <v>A4</v>
      </c>
      <c r="C19" s="362"/>
      <c r="D19" s="54" t="str">
        <f>+IF(LEN('OSNOVNA PLAČA'!C13)&gt;0,'OSNOVNA PLAČA'!C13,"")</f>
        <v/>
      </c>
      <c r="E19" s="55" t="str">
        <f>+IF(LEN('OSNOVNA PLAČA'!D13)&gt;0,'OSNOVNA PLAČA'!D13,"")</f>
        <v/>
      </c>
      <c r="F19" s="161">
        <f ca="1">IF(LEN(B19)&gt;0,'OBRAČUNANA OSNOVNA PLAČA'!I13,"")</f>
        <v>0</v>
      </c>
      <c r="G19" s="57"/>
      <c r="H19" s="57"/>
      <c r="I19" s="57"/>
      <c r="J19" s="57"/>
      <c r="K19" s="57"/>
      <c r="L19" s="175">
        <f t="shared" si="5"/>
        <v>0</v>
      </c>
      <c r="M19" s="176">
        <f t="shared" ca="1" si="18"/>
        <v>0</v>
      </c>
      <c r="N19" s="176">
        <f t="shared" ca="1" si="20"/>
        <v>0</v>
      </c>
      <c r="O19" s="177">
        <f t="shared" ca="1" si="6"/>
        <v>0</v>
      </c>
      <c r="P19" s="178">
        <f t="shared" ca="1" si="19"/>
        <v>0</v>
      </c>
      <c r="Q19" s="179">
        <f t="shared" ca="1" si="7"/>
        <v>0</v>
      </c>
      <c r="R19" s="179">
        <f ca="1">IF(LEN(B19)&gt;0,'4'!R19-'4'!Q19,"")</f>
        <v>0</v>
      </c>
      <c r="S19" s="180"/>
      <c r="T19" s="33"/>
      <c r="U19" s="33"/>
      <c r="V19" s="33"/>
      <c r="W19" s="33"/>
      <c r="X19" s="33"/>
      <c r="Y19" s="33"/>
      <c r="AB19" s="243">
        <f>ROW()</f>
        <v>19</v>
      </c>
      <c r="AC19" s="116">
        <f t="shared" ca="1" si="8"/>
        <v>0</v>
      </c>
      <c r="AD19" s="116">
        <f t="shared" ca="1" si="9"/>
        <v>0</v>
      </c>
      <c r="AE19" s="117" t="str">
        <f t="shared" ca="1" si="10"/>
        <v>-</v>
      </c>
      <c r="AF19" s="116" t="str">
        <f t="shared" ca="1" si="11"/>
        <v>-</v>
      </c>
      <c r="AG19" s="117" t="str">
        <f t="shared" ca="1" si="12"/>
        <v>-</v>
      </c>
      <c r="AH19" s="116" t="str">
        <f t="shared" ca="1" si="13"/>
        <v>-</v>
      </c>
      <c r="AI19" s="116">
        <f t="shared" ca="1" si="14"/>
        <v>0</v>
      </c>
      <c r="AJ19" s="118">
        <f t="shared" ca="1" si="15"/>
        <v>0</v>
      </c>
      <c r="AK19" s="116">
        <f t="shared" ca="1" si="16"/>
        <v>0</v>
      </c>
      <c r="AL19" s="116">
        <f t="shared" ca="1" si="17"/>
        <v>0</v>
      </c>
      <c r="AP19" s="78" t="s">
        <v>122</v>
      </c>
      <c r="AQ19" s="78" t="str">
        <f t="shared" si="3"/>
        <v>11-4</v>
      </c>
      <c r="AR19" s="79">
        <f ca="1">MAX($AS$18:$AS$19)</f>
        <v>2</v>
      </c>
      <c r="AS19" s="80">
        <f t="shared" ca="1" si="1"/>
        <v>2</v>
      </c>
      <c r="AT19" s="1" t="str">
        <f ca="1">CELL("address",$AP$18)</f>
        <v>$AP$18</v>
      </c>
      <c r="AU19" s="10" t="s">
        <v>128</v>
      </c>
    </row>
    <row r="20" spans="1:47" ht="27" customHeight="1" x14ac:dyDescent="0.2">
      <c r="A20" s="53">
        <f>'OSNOVNA PLAČA'!A14</f>
        <v>5</v>
      </c>
      <c r="B20" s="362" t="str">
        <f t="shared" ca="1" si="4"/>
        <v>A5</v>
      </c>
      <c r="C20" s="362"/>
      <c r="D20" s="54" t="str">
        <f>+IF(LEN('OSNOVNA PLAČA'!C14)&gt;0,'OSNOVNA PLAČA'!C14,"")</f>
        <v/>
      </c>
      <c r="E20" s="55" t="str">
        <f>+IF(LEN('OSNOVNA PLAČA'!D14)&gt;0,'OSNOVNA PLAČA'!D14,"")</f>
        <v/>
      </c>
      <c r="F20" s="161">
        <f ca="1">IF(LEN(B20)&gt;0,'OBRAČUNANA OSNOVNA PLAČA'!I14,"")</f>
        <v>0</v>
      </c>
      <c r="G20" s="57"/>
      <c r="H20" s="57"/>
      <c r="I20" s="57"/>
      <c r="J20" s="57"/>
      <c r="K20" s="57"/>
      <c r="L20" s="175">
        <f t="shared" si="5"/>
        <v>0</v>
      </c>
      <c r="M20" s="176">
        <f t="shared" ca="1" si="18"/>
        <v>0</v>
      </c>
      <c r="N20" s="176">
        <f t="shared" ca="1" si="20"/>
        <v>0</v>
      </c>
      <c r="O20" s="177">
        <f t="shared" ca="1" si="6"/>
        <v>0</v>
      </c>
      <c r="P20" s="178">
        <f t="shared" ca="1" si="19"/>
        <v>0</v>
      </c>
      <c r="Q20" s="179">
        <f t="shared" ca="1" si="7"/>
        <v>0</v>
      </c>
      <c r="R20" s="179">
        <f ca="1">IF(LEN(B20)&gt;0,'4'!R20-'4'!Q20,"")</f>
        <v>0</v>
      </c>
      <c r="S20" s="180"/>
      <c r="T20" s="33"/>
      <c r="U20" s="33"/>
      <c r="V20" s="33"/>
      <c r="W20" s="33"/>
      <c r="X20" s="33"/>
      <c r="Y20" s="33"/>
      <c r="AB20" s="243">
        <f>ROW()</f>
        <v>20</v>
      </c>
      <c r="AC20" s="116">
        <f t="shared" ca="1" si="8"/>
        <v>0</v>
      </c>
      <c r="AD20" s="116">
        <f t="shared" ca="1" si="9"/>
        <v>0</v>
      </c>
      <c r="AE20" s="117" t="str">
        <f t="shared" ca="1" si="10"/>
        <v>-</v>
      </c>
      <c r="AF20" s="116" t="str">
        <f t="shared" ca="1" si="11"/>
        <v>-</v>
      </c>
      <c r="AG20" s="117" t="str">
        <f t="shared" ca="1" si="12"/>
        <v>-</v>
      </c>
      <c r="AH20" s="116" t="str">
        <f t="shared" ca="1" si="13"/>
        <v>-</v>
      </c>
      <c r="AI20" s="116">
        <f t="shared" ca="1" si="14"/>
        <v>0</v>
      </c>
      <c r="AJ20" s="118">
        <f t="shared" ca="1" si="15"/>
        <v>0</v>
      </c>
      <c r="AK20" s="116">
        <f t="shared" ca="1" si="16"/>
        <v>0</v>
      </c>
      <c r="AL20" s="116">
        <f t="shared" ca="1" si="17"/>
        <v>0</v>
      </c>
    </row>
    <row r="21" spans="1:47" ht="27" customHeight="1" x14ac:dyDescent="0.2">
      <c r="A21" s="53">
        <f>'OSNOVNA PLAČA'!A15</f>
        <v>6</v>
      </c>
      <c r="B21" s="362" t="str">
        <f t="shared" ca="1" si="4"/>
        <v>A6</v>
      </c>
      <c r="C21" s="362"/>
      <c r="D21" s="54" t="str">
        <f>+IF(LEN('OSNOVNA PLAČA'!C15)&gt;0,'OSNOVNA PLAČA'!C15,"")</f>
        <v/>
      </c>
      <c r="E21" s="55" t="str">
        <f>+IF(LEN('OSNOVNA PLAČA'!D15)&gt;0,'OSNOVNA PLAČA'!D15,"")</f>
        <v/>
      </c>
      <c r="F21" s="161">
        <f ca="1">IF(LEN(B21)&gt;0,'OBRAČUNANA OSNOVNA PLAČA'!I15,"")</f>
        <v>0</v>
      </c>
      <c r="G21" s="57"/>
      <c r="H21" s="57"/>
      <c r="I21" s="57"/>
      <c r="J21" s="57"/>
      <c r="K21" s="57"/>
      <c r="L21" s="175">
        <f t="shared" si="5"/>
        <v>0</v>
      </c>
      <c r="M21" s="176">
        <f t="shared" ca="1" si="18"/>
        <v>0</v>
      </c>
      <c r="N21" s="176">
        <f t="shared" ca="1" si="20"/>
        <v>0</v>
      </c>
      <c r="O21" s="177">
        <f t="shared" ca="1" si="6"/>
        <v>0</v>
      </c>
      <c r="P21" s="178">
        <f t="shared" ca="1" si="19"/>
        <v>0</v>
      </c>
      <c r="Q21" s="179">
        <f t="shared" ca="1" si="7"/>
        <v>0</v>
      </c>
      <c r="R21" s="179">
        <f ca="1">IF(LEN(B21)&gt;0,'4'!R21-'4'!Q21,"")</f>
        <v>0</v>
      </c>
      <c r="S21" s="180"/>
      <c r="T21" s="33"/>
      <c r="U21" s="33"/>
      <c r="V21" s="33"/>
      <c r="W21" s="33"/>
      <c r="X21" s="33"/>
      <c r="Y21" s="33"/>
      <c r="AB21" s="243">
        <f>ROW()</f>
        <v>21</v>
      </c>
      <c r="AC21" s="116">
        <f t="shared" ca="1" si="8"/>
        <v>0</v>
      </c>
      <c r="AD21" s="116">
        <f t="shared" ca="1" si="9"/>
        <v>0</v>
      </c>
      <c r="AE21" s="117" t="str">
        <f t="shared" ca="1" si="10"/>
        <v>-</v>
      </c>
      <c r="AF21" s="116" t="str">
        <f t="shared" ca="1" si="11"/>
        <v>-</v>
      </c>
      <c r="AG21" s="117" t="str">
        <f t="shared" ca="1" si="12"/>
        <v>-</v>
      </c>
      <c r="AH21" s="116" t="str">
        <f t="shared" ca="1" si="13"/>
        <v>-</v>
      </c>
      <c r="AI21" s="116">
        <f t="shared" ca="1" si="14"/>
        <v>0</v>
      </c>
      <c r="AJ21" s="118">
        <f t="shared" ca="1" si="15"/>
        <v>0</v>
      </c>
      <c r="AK21" s="116">
        <f t="shared" ca="1" si="16"/>
        <v>0</v>
      </c>
      <c r="AL21" s="116">
        <f t="shared" ca="1" si="17"/>
        <v>0</v>
      </c>
    </row>
    <row r="22" spans="1:47" ht="27" customHeight="1" x14ac:dyDescent="0.2">
      <c r="A22" s="53">
        <f>'OSNOVNA PLAČA'!A16</f>
        <v>7</v>
      </c>
      <c r="B22" s="362" t="str">
        <f t="shared" ca="1" si="4"/>
        <v>A7</v>
      </c>
      <c r="C22" s="362"/>
      <c r="D22" s="54" t="str">
        <f>+IF(LEN('OSNOVNA PLAČA'!C16)&gt;0,'OSNOVNA PLAČA'!C16,"")</f>
        <v>IV</v>
      </c>
      <c r="E22" s="55">
        <f>+IF(LEN('OSNOVNA PLAČA'!D16)&gt;0,'OSNOVNA PLAČA'!D16,"")</f>
        <v>34</v>
      </c>
      <c r="F22" s="161">
        <f ca="1">IF(LEN(B22)&gt;0,'OBRAČUNANA OSNOVNA PLAČA'!I16,"")</f>
        <v>0</v>
      </c>
      <c r="G22" s="57"/>
      <c r="H22" s="57"/>
      <c r="I22" s="57"/>
      <c r="J22" s="57"/>
      <c r="K22" s="57"/>
      <c r="L22" s="175">
        <f t="shared" si="5"/>
        <v>0</v>
      </c>
      <c r="M22" s="176">
        <f t="shared" ca="1" si="18"/>
        <v>0</v>
      </c>
      <c r="N22" s="176">
        <f t="shared" ca="1" si="20"/>
        <v>0</v>
      </c>
      <c r="O22" s="177">
        <f t="shared" ca="1" si="6"/>
        <v>0</v>
      </c>
      <c r="P22" s="178">
        <f t="shared" ca="1" si="19"/>
        <v>0</v>
      </c>
      <c r="Q22" s="179">
        <f t="shared" ca="1" si="7"/>
        <v>0</v>
      </c>
      <c r="R22" s="179">
        <f ca="1">IF(LEN(B22)&gt;0,'4'!R22-'4'!Q22,"")</f>
        <v>3000</v>
      </c>
      <c r="S22" s="180"/>
      <c r="T22" s="33"/>
      <c r="U22" s="33"/>
      <c r="V22" s="33"/>
      <c r="W22" s="33"/>
      <c r="X22" s="33"/>
      <c r="Y22" s="33"/>
      <c r="AB22" s="243">
        <f>ROW()</f>
        <v>22</v>
      </c>
      <c r="AC22" s="116">
        <f t="shared" ca="1" si="8"/>
        <v>0</v>
      </c>
      <c r="AD22" s="116">
        <f t="shared" ca="1" si="9"/>
        <v>0</v>
      </c>
      <c r="AE22" s="117" t="str">
        <f t="shared" ca="1" si="10"/>
        <v>-</v>
      </c>
      <c r="AF22" s="116" t="str">
        <f t="shared" ca="1" si="11"/>
        <v>-</v>
      </c>
      <c r="AG22" s="117" t="str">
        <f t="shared" ca="1" si="12"/>
        <v>-</v>
      </c>
      <c r="AH22" s="116" t="str">
        <f t="shared" ca="1" si="13"/>
        <v>-</v>
      </c>
      <c r="AI22" s="116">
        <f t="shared" ca="1" si="14"/>
        <v>0</v>
      </c>
      <c r="AJ22" s="118">
        <f t="shared" ca="1" si="15"/>
        <v>0</v>
      </c>
      <c r="AK22" s="116">
        <f t="shared" ca="1" si="16"/>
        <v>0</v>
      </c>
      <c r="AL22" s="116">
        <f t="shared" ca="1" si="17"/>
        <v>1500</v>
      </c>
    </row>
    <row r="23" spans="1:47" ht="27" customHeight="1" x14ac:dyDescent="0.2">
      <c r="A23" s="53">
        <f>'OSNOVNA PLAČA'!A17</f>
        <v>8</v>
      </c>
      <c r="B23" s="362" t="str">
        <f t="shared" ca="1" si="4"/>
        <v>A8</v>
      </c>
      <c r="C23" s="362"/>
      <c r="D23" s="54" t="str">
        <f>+IF(LEN('OSNOVNA PLAČA'!C17)&gt;0,'OSNOVNA PLAČA'!C17,"")</f>
        <v/>
      </c>
      <c r="E23" s="55" t="str">
        <f>+IF(LEN('OSNOVNA PLAČA'!D17)&gt;0,'OSNOVNA PLAČA'!D17,"")</f>
        <v/>
      </c>
      <c r="F23" s="161">
        <f ca="1">IF(LEN(B23)&gt;0,'OBRAČUNANA OSNOVNA PLAČA'!I17,"")</f>
        <v>0</v>
      </c>
      <c r="G23" s="57"/>
      <c r="H23" s="57"/>
      <c r="I23" s="57"/>
      <c r="J23" s="57"/>
      <c r="K23" s="57"/>
      <c r="L23" s="175">
        <f t="shared" si="5"/>
        <v>0</v>
      </c>
      <c r="M23" s="176">
        <f t="shared" ca="1" si="18"/>
        <v>0</v>
      </c>
      <c r="N23" s="176">
        <f t="shared" ca="1" si="20"/>
        <v>0</v>
      </c>
      <c r="O23" s="177">
        <f t="shared" ca="1" si="6"/>
        <v>0</v>
      </c>
      <c r="P23" s="178">
        <f t="shared" ca="1" si="19"/>
        <v>0</v>
      </c>
      <c r="Q23" s="179">
        <f t="shared" ca="1" si="7"/>
        <v>0</v>
      </c>
      <c r="R23" s="179">
        <f ca="1">IF(LEN(B23)&gt;0,'4'!R23-'4'!Q23,"")</f>
        <v>0</v>
      </c>
      <c r="S23" s="180"/>
      <c r="T23" s="33"/>
      <c r="U23" s="33"/>
      <c r="V23" s="33"/>
      <c r="W23" s="33"/>
      <c r="X23" s="33"/>
      <c r="Y23" s="33"/>
      <c r="AB23" s="243">
        <f>ROW()</f>
        <v>23</v>
      </c>
      <c r="AC23" s="116">
        <f t="shared" ca="1" si="8"/>
        <v>0</v>
      </c>
      <c r="AD23" s="116">
        <f t="shared" ca="1" si="9"/>
        <v>0</v>
      </c>
      <c r="AE23" s="117" t="str">
        <f t="shared" ca="1" si="10"/>
        <v>-</v>
      </c>
      <c r="AF23" s="116" t="str">
        <f t="shared" ca="1" si="11"/>
        <v>-</v>
      </c>
      <c r="AG23" s="117" t="str">
        <f t="shared" ca="1" si="12"/>
        <v>-</v>
      </c>
      <c r="AH23" s="116" t="str">
        <f t="shared" ca="1" si="13"/>
        <v>-</v>
      </c>
      <c r="AI23" s="116">
        <f t="shared" ca="1" si="14"/>
        <v>0</v>
      </c>
      <c r="AJ23" s="118">
        <f t="shared" ca="1" si="15"/>
        <v>0</v>
      </c>
      <c r="AK23" s="116">
        <f t="shared" ca="1" si="16"/>
        <v>0</v>
      </c>
      <c r="AL23" s="116">
        <f t="shared" ca="1" si="17"/>
        <v>0</v>
      </c>
    </row>
    <row r="24" spans="1:47" ht="27" customHeight="1" x14ac:dyDescent="0.2">
      <c r="A24" s="53">
        <f>'OSNOVNA PLAČA'!A18</f>
        <v>9</v>
      </c>
      <c r="B24" s="362" t="str">
        <f t="shared" ca="1" si="4"/>
        <v>A9</v>
      </c>
      <c r="C24" s="362"/>
      <c r="D24" s="54" t="str">
        <f>+IF(LEN('OSNOVNA PLAČA'!C18)&gt;0,'OSNOVNA PLAČA'!C18,"")</f>
        <v/>
      </c>
      <c r="E24" s="55" t="str">
        <f>+IF(LEN('OSNOVNA PLAČA'!D18)&gt;0,'OSNOVNA PLAČA'!D18,"")</f>
        <v/>
      </c>
      <c r="F24" s="161">
        <f ca="1">IF(LEN(B24)&gt;0,'OBRAČUNANA OSNOVNA PLAČA'!I18,"")</f>
        <v>0</v>
      </c>
      <c r="G24" s="57"/>
      <c r="H24" s="57"/>
      <c r="I24" s="57"/>
      <c r="J24" s="57"/>
      <c r="K24" s="57"/>
      <c r="L24" s="175">
        <f t="shared" si="5"/>
        <v>0</v>
      </c>
      <c r="M24" s="176">
        <f t="shared" ca="1" si="18"/>
        <v>0</v>
      </c>
      <c r="N24" s="176">
        <f t="shared" ca="1" si="20"/>
        <v>0</v>
      </c>
      <c r="O24" s="177">
        <f t="shared" ca="1" si="6"/>
        <v>0</v>
      </c>
      <c r="P24" s="178">
        <f t="shared" ca="1" si="19"/>
        <v>0</v>
      </c>
      <c r="Q24" s="179">
        <f t="shared" ca="1" si="7"/>
        <v>0</v>
      </c>
      <c r="R24" s="179">
        <f ca="1">IF(LEN(B24)&gt;0,'4'!R24-'4'!Q24,"")</f>
        <v>0</v>
      </c>
      <c r="S24" s="180"/>
      <c r="T24" s="33"/>
      <c r="U24" s="33"/>
      <c r="V24" s="33"/>
      <c r="W24" s="33"/>
      <c r="X24" s="33"/>
      <c r="Y24" s="33"/>
      <c r="AB24" s="243">
        <f>ROW()</f>
        <v>24</v>
      </c>
      <c r="AC24" s="116">
        <f t="shared" ca="1" si="8"/>
        <v>0</v>
      </c>
      <c r="AD24" s="116">
        <f t="shared" ca="1" si="9"/>
        <v>0</v>
      </c>
      <c r="AE24" s="117" t="str">
        <f t="shared" ca="1" si="10"/>
        <v>-</v>
      </c>
      <c r="AF24" s="116" t="str">
        <f t="shared" ca="1" si="11"/>
        <v>-</v>
      </c>
      <c r="AG24" s="117" t="str">
        <f t="shared" ca="1" si="12"/>
        <v>-</v>
      </c>
      <c r="AH24" s="116" t="str">
        <f t="shared" ca="1" si="13"/>
        <v>-</v>
      </c>
      <c r="AI24" s="116">
        <f t="shared" ca="1" si="14"/>
        <v>0</v>
      </c>
      <c r="AJ24" s="118">
        <f t="shared" ca="1" si="15"/>
        <v>0</v>
      </c>
      <c r="AK24" s="116">
        <f t="shared" ca="1" si="16"/>
        <v>0</v>
      </c>
      <c r="AL24" s="116">
        <f t="shared" ca="1" si="17"/>
        <v>0</v>
      </c>
    </row>
    <row r="25" spans="1:47" ht="27" customHeight="1" x14ac:dyDescent="0.2">
      <c r="A25" s="53">
        <f>'OSNOVNA PLAČA'!A19</f>
        <v>10</v>
      </c>
      <c r="B25" s="362" t="str">
        <f t="shared" ca="1" si="4"/>
        <v>A10</v>
      </c>
      <c r="C25" s="362"/>
      <c r="D25" s="54" t="str">
        <f>+IF(LEN('OSNOVNA PLAČA'!C19)&gt;0,'OSNOVNA PLAČA'!C19,"")</f>
        <v/>
      </c>
      <c r="E25" s="55" t="str">
        <f>+IF(LEN('OSNOVNA PLAČA'!D19)&gt;0,'OSNOVNA PLAČA'!D19,"")</f>
        <v/>
      </c>
      <c r="F25" s="161">
        <f ca="1">IF(LEN(B25)&gt;0,'OBRAČUNANA OSNOVNA PLAČA'!I19,"")</f>
        <v>0</v>
      </c>
      <c r="G25" s="57"/>
      <c r="H25" s="57"/>
      <c r="I25" s="57"/>
      <c r="J25" s="57"/>
      <c r="K25" s="57"/>
      <c r="L25" s="175">
        <f t="shared" si="5"/>
        <v>0</v>
      </c>
      <c r="M25" s="176">
        <f t="shared" ca="1" si="18"/>
        <v>0</v>
      </c>
      <c r="N25" s="176">
        <f t="shared" ca="1" si="20"/>
        <v>0</v>
      </c>
      <c r="O25" s="177">
        <f t="shared" ca="1" si="6"/>
        <v>0</v>
      </c>
      <c r="P25" s="178">
        <f t="shared" ca="1" si="19"/>
        <v>0</v>
      </c>
      <c r="Q25" s="179">
        <f t="shared" ca="1" si="7"/>
        <v>0</v>
      </c>
      <c r="R25" s="179">
        <f ca="1">IF(LEN(B25)&gt;0,'4'!R25-'4'!Q25,"")</f>
        <v>0</v>
      </c>
      <c r="S25" s="180"/>
      <c r="T25" s="33"/>
      <c r="U25" s="33"/>
      <c r="V25" s="33"/>
      <c r="W25" s="33"/>
      <c r="X25" s="33"/>
      <c r="Y25" s="33"/>
      <c r="AB25" s="243">
        <f>ROW()</f>
        <v>25</v>
      </c>
      <c r="AC25" s="116">
        <f t="shared" ca="1" si="8"/>
        <v>0</v>
      </c>
      <c r="AD25" s="116">
        <f t="shared" ca="1" si="9"/>
        <v>0</v>
      </c>
      <c r="AE25" s="117" t="str">
        <f t="shared" ca="1" si="10"/>
        <v>-</v>
      </c>
      <c r="AF25" s="116" t="str">
        <f t="shared" ca="1" si="11"/>
        <v>-</v>
      </c>
      <c r="AG25" s="117" t="str">
        <f t="shared" ca="1" si="12"/>
        <v>-</v>
      </c>
      <c r="AH25" s="116" t="str">
        <f t="shared" ca="1" si="13"/>
        <v>-</v>
      </c>
      <c r="AI25" s="116">
        <f t="shared" ca="1" si="14"/>
        <v>0</v>
      </c>
      <c r="AJ25" s="118">
        <f t="shared" ca="1" si="15"/>
        <v>0</v>
      </c>
      <c r="AK25" s="116">
        <f t="shared" ca="1" si="16"/>
        <v>0</v>
      </c>
      <c r="AL25" s="116">
        <f t="shared" ca="1" si="17"/>
        <v>0</v>
      </c>
    </row>
    <row r="26" spans="1:47" ht="27" customHeight="1" x14ac:dyDescent="0.2">
      <c r="A26" s="53">
        <f>'OSNOVNA PLAČA'!A20</f>
        <v>11</v>
      </c>
      <c r="B26" s="362" t="str">
        <f t="shared" ca="1" si="4"/>
        <v>A11</v>
      </c>
      <c r="C26" s="362"/>
      <c r="D26" s="54" t="str">
        <f>+IF(LEN('OSNOVNA PLAČA'!C20)&gt;0,'OSNOVNA PLAČA'!C20,"")</f>
        <v/>
      </c>
      <c r="E26" s="55" t="str">
        <f>+IF(LEN('OSNOVNA PLAČA'!D20)&gt;0,'OSNOVNA PLAČA'!D20,"")</f>
        <v/>
      </c>
      <c r="F26" s="161">
        <f ca="1">IF(LEN(B26)&gt;0,'OBRAČUNANA OSNOVNA PLAČA'!I20,"")</f>
        <v>0</v>
      </c>
      <c r="G26" s="57"/>
      <c r="H26" s="57"/>
      <c r="I26" s="57"/>
      <c r="J26" s="57"/>
      <c r="K26" s="57"/>
      <c r="L26" s="175">
        <f t="shared" si="5"/>
        <v>0</v>
      </c>
      <c r="M26" s="176">
        <f t="shared" ca="1" si="18"/>
        <v>0</v>
      </c>
      <c r="N26" s="176">
        <f t="shared" ca="1" si="20"/>
        <v>0</v>
      </c>
      <c r="O26" s="177">
        <f t="shared" ca="1" si="6"/>
        <v>0</v>
      </c>
      <c r="P26" s="178">
        <f t="shared" ca="1" si="19"/>
        <v>0</v>
      </c>
      <c r="Q26" s="179">
        <f t="shared" ca="1" si="7"/>
        <v>0</v>
      </c>
      <c r="R26" s="179">
        <f ca="1">IF(LEN(B26)&gt;0,'4'!R26-'4'!Q26,"")</f>
        <v>0</v>
      </c>
      <c r="S26" s="180"/>
      <c r="T26" s="33"/>
      <c r="U26" s="33"/>
      <c r="V26" s="33"/>
      <c r="W26" s="33"/>
      <c r="X26" s="33"/>
      <c r="Y26" s="33"/>
      <c r="AB26" s="243">
        <f>ROW()</f>
        <v>26</v>
      </c>
      <c r="AC26" s="116">
        <f t="shared" ca="1" si="8"/>
        <v>0</v>
      </c>
      <c r="AD26" s="116">
        <f t="shared" ca="1" si="9"/>
        <v>0</v>
      </c>
      <c r="AE26" s="117" t="str">
        <f t="shared" ca="1" si="10"/>
        <v>-</v>
      </c>
      <c r="AF26" s="116" t="str">
        <f t="shared" ca="1" si="11"/>
        <v>-</v>
      </c>
      <c r="AG26" s="117" t="str">
        <f t="shared" ca="1" si="12"/>
        <v>-</v>
      </c>
      <c r="AH26" s="116" t="str">
        <f t="shared" ca="1" si="13"/>
        <v>-</v>
      </c>
      <c r="AI26" s="116">
        <f t="shared" ca="1" si="14"/>
        <v>0</v>
      </c>
      <c r="AJ26" s="118">
        <f t="shared" ca="1" si="15"/>
        <v>0</v>
      </c>
      <c r="AK26" s="116">
        <f t="shared" ca="1" si="16"/>
        <v>0</v>
      </c>
      <c r="AL26" s="116">
        <f t="shared" ca="1" si="17"/>
        <v>0</v>
      </c>
    </row>
    <row r="27" spans="1:47" ht="27" customHeight="1" x14ac:dyDescent="0.2">
      <c r="A27" s="53">
        <f>'OSNOVNA PLAČA'!A21</f>
        <v>12</v>
      </c>
      <c r="B27" s="362" t="str">
        <f t="shared" ca="1" si="4"/>
        <v>A12</v>
      </c>
      <c r="C27" s="362"/>
      <c r="D27" s="54" t="str">
        <f>+IF(LEN('OSNOVNA PLAČA'!C21)&gt;0,'OSNOVNA PLAČA'!C21,"")</f>
        <v/>
      </c>
      <c r="E27" s="55" t="str">
        <f>+IF(LEN('OSNOVNA PLAČA'!D21)&gt;0,'OSNOVNA PLAČA'!D21,"")</f>
        <v/>
      </c>
      <c r="F27" s="161">
        <f ca="1">IF(LEN(B27)&gt;0,'OBRAČUNANA OSNOVNA PLAČA'!I21,"")</f>
        <v>0</v>
      </c>
      <c r="G27" s="57"/>
      <c r="H27" s="57"/>
      <c r="I27" s="57"/>
      <c r="J27" s="57"/>
      <c r="K27" s="57"/>
      <c r="L27" s="175">
        <f t="shared" si="5"/>
        <v>0</v>
      </c>
      <c r="M27" s="176">
        <f t="shared" ca="1" si="18"/>
        <v>0</v>
      </c>
      <c r="N27" s="176">
        <f t="shared" ca="1" si="20"/>
        <v>0</v>
      </c>
      <c r="O27" s="177">
        <f t="shared" ca="1" si="6"/>
        <v>0</v>
      </c>
      <c r="P27" s="178">
        <f t="shared" ca="1" si="19"/>
        <v>0</v>
      </c>
      <c r="Q27" s="179">
        <f t="shared" ca="1" si="7"/>
        <v>0</v>
      </c>
      <c r="R27" s="179">
        <f ca="1">IF(LEN(B27)&gt;0,'4'!R27-'4'!Q27,"")</f>
        <v>0</v>
      </c>
      <c r="S27" s="180"/>
      <c r="T27" s="33"/>
      <c r="U27" s="33"/>
      <c r="V27" s="33"/>
      <c r="W27" s="33"/>
      <c r="X27" s="33"/>
      <c r="Y27" s="33"/>
      <c r="AB27" s="243">
        <f>ROW()</f>
        <v>27</v>
      </c>
      <c r="AC27" s="116">
        <f t="shared" ca="1" si="8"/>
        <v>0</v>
      </c>
      <c r="AD27" s="116">
        <f t="shared" ca="1" si="9"/>
        <v>0</v>
      </c>
      <c r="AE27" s="117" t="str">
        <f t="shared" ca="1" si="10"/>
        <v>-</v>
      </c>
      <c r="AF27" s="116" t="str">
        <f t="shared" ca="1" si="11"/>
        <v>-</v>
      </c>
      <c r="AG27" s="117" t="str">
        <f t="shared" ca="1" si="12"/>
        <v>-</v>
      </c>
      <c r="AH27" s="116" t="str">
        <f t="shared" ca="1" si="13"/>
        <v>-</v>
      </c>
      <c r="AI27" s="116">
        <f t="shared" ca="1" si="14"/>
        <v>0</v>
      </c>
      <c r="AJ27" s="118">
        <f t="shared" ca="1" si="15"/>
        <v>0</v>
      </c>
      <c r="AK27" s="116">
        <f t="shared" ca="1" si="16"/>
        <v>0</v>
      </c>
      <c r="AL27" s="116">
        <f t="shared" ca="1" si="17"/>
        <v>0</v>
      </c>
    </row>
    <row r="28" spans="1:47" ht="27" customHeight="1" x14ac:dyDescent="0.2">
      <c r="A28" s="53">
        <f>'OSNOVNA PLAČA'!A22</f>
        <v>13</v>
      </c>
      <c r="B28" s="362" t="str">
        <f t="shared" ca="1" si="4"/>
        <v>A13</v>
      </c>
      <c r="C28" s="362"/>
      <c r="D28" s="54" t="str">
        <f>+IF(LEN('OSNOVNA PLAČA'!C22)&gt;0,'OSNOVNA PLAČA'!C22,"")</f>
        <v/>
      </c>
      <c r="E28" s="55" t="str">
        <f>+IF(LEN('OSNOVNA PLAČA'!D22)&gt;0,'OSNOVNA PLAČA'!D22,"")</f>
        <v/>
      </c>
      <c r="F28" s="161">
        <f ca="1">IF(LEN(B28)&gt;0,'OBRAČUNANA OSNOVNA PLAČA'!I22,"")</f>
        <v>0</v>
      </c>
      <c r="G28" s="57"/>
      <c r="H28" s="57"/>
      <c r="I28" s="57"/>
      <c r="J28" s="57"/>
      <c r="K28" s="57"/>
      <c r="L28" s="175">
        <f t="shared" si="5"/>
        <v>0</v>
      </c>
      <c r="M28" s="176">
        <f t="shared" ca="1" si="18"/>
        <v>0</v>
      </c>
      <c r="N28" s="176">
        <f t="shared" ca="1" si="20"/>
        <v>0</v>
      </c>
      <c r="O28" s="177">
        <f t="shared" ca="1" si="6"/>
        <v>0</v>
      </c>
      <c r="P28" s="178">
        <f t="shared" ca="1" si="19"/>
        <v>0</v>
      </c>
      <c r="Q28" s="179">
        <f t="shared" ca="1" si="7"/>
        <v>0</v>
      </c>
      <c r="R28" s="179">
        <f ca="1">IF(LEN(B28)&gt;0,'4'!R28-'4'!Q28,"")</f>
        <v>0</v>
      </c>
      <c r="S28" s="180"/>
      <c r="T28" s="33"/>
      <c r="U28" s="33"/>
      <c r="V28" s="33"/>
      <c r="W28" s="33"/>
      <c r="X28" s="33"/>
      <c r="Y28" s="33"/>
      <c r="AB28" s="243">
        <f>ROW()</f>
        <v>28</v>
      </c>
      <c r="AC28" s="116">
        <f t="shared" ca="1" si="8"/>
        <v>0</v>
      </c>
      <c r="AD28" s="116">
        <f t="shared" ca="1" si="9"/>
        <v>0</v>
      </c>
      <c r="AE28" s="117" t="str">
        <f t="shared" ca="1" si="10"/>
        <v>-</v>
      </c>
      <c r="AF28" s="116" t="str">
        <f t="shared" ca="1" si="11"/>
        <v>-</v>
      </c>
      <c r="AG28" s="117" t="str">
        <f t="shared" ca="1" si="12"/>
        <v>-</v>
      </c>
      <c r="AH28" s="116" t="str">
        <f t="shared" ca="1" si="13"/>
        <v>-</v>
      </c>
      <c r="AI28" s="116">
        <f t="shared" ca="1" si="14"/>
        <v>0</v>
      </c>
      <c r="AJ28" s="118">
        <f t="shared" ca="1" si="15"/>
        <v>0</v>
      </c>
      <c r="AK28" s="116">
        <f t="shared" ca="1" si="16"/>
        <v>0</v>
      </c>
      <c r="AL28" s="116">
        <f t="shared" ca="1" si="17"/>
        <v>0</v>
      </c>
    </row>
    <row r="29" spans="1:47" ht="27" customHeight="1" x14ac:dyDescent="0.2">
      <c r="A29" s="53">
        <f>'OSNOVNA PLAČA'!A23</f>
        <v>14</v>
      </c>
      <c r="B29" s="362" t="str">
        <f t="shared" ca="1" si="4"/>
        <v>A14</v>
      </c>
      <c r="C29" s="362"/>
      <c r="D29" s="54" t="str">
        <f>+IF(LEN('OSNOVNA PLAČA'!C23)&gt;0,'OSNOVNA PLAČA'!C23,"")</f>
        <v/>
      </c>
      <c r="E29" s="55" t="str">
        <f>+IF(LEN('OSNOVNA PLAČA'!D23)&gt;0,'OSNOVNA PLAČA'!D23,"")</f>
        <v/>
      </c>
      <c r="F29" s="161">
        <f ca="1">IF(LEN(B29)&gt;0,'OBRAČUNANA OSNOVNA PLAČA'!I23,"")</f>
        <v>0</v>
      </c>
      <c r="G29" s="57"/>
      <c r="H29" s="57"/>
      <c r="I29" s="57"/>
      <c r="J29" s="57"/>
      <c r="K29" s="57"/>
      <c r="L29" s="175">
        <f t="shared" si="5"/>
        <v>0</v>
      </c>
      <c r="M29" s="176">
        <f t="shared" ca="1" si="18"/>
        <v>0</v>
      </c>
      <c r="N29" s="176">
        <f t="shared" ca="1" si="20"/>
        <v>0</v>
      </c>
      <c r="O29" s="177">
        <f t="shared" ca="1" si="6"/>
        <v>0</v>
      </c>
      <c r="P29" s="178">
        <f t="shared" ca="1" si="19"/>
        <v>0</v>
      </c>
      <c r="Q29" s="179">
        <f t="shared" ca="1" si="7"/>
        <v>0</v>
      </c>
      <c r="R29" s="179">
        <f ca="1">IF(LEN(B29)&gt;0,'4'!R29-'4'!Q29,"")</f>
        <v>0</v>
      </c>
      <c r="S29" s="180"/>
      <c r="T29" s="33"/>
      <c r="U29" s="33"/>
      <c r="V29" s="33"/>
      <c r="W29" s="33"/>
      <c r="X29" s="33"/>
      <c r="Y29" s="33"/>
      <c r="AB29" s="243">
        <f>ROW()</f>
        <v>29</v>
      </c>
      <c r="AC29" s="116">
        <f t="shared" ca="1" si="8"/>
        <v>0</v>
      </c>
      <c r="AD29" s="116">
        <f t="shared" ca="1" si="9"/>
        <v>0</v>
      </c>
      <c r="AE29" s="117" t="str">
        <f t="shared" ca="1" si="10"/>
        <v>-</v>
      </c>
      <c r="AF29" s="116" t="str">
        <f t="shared" ca="1" si="11"/>
        <v>-</v>
      </c>
      <c r="AG29" s="117" t="str">
        <f t="shared" ca="1" si="12"/>
        <v>-</v>
      </c>
      <c r="AH29" s="116" t="str">
        <f t="shared" ca="1" si="13"/>
        <v>-</v>
      </c>
      <c r="AI29" s="116">
        <f t="shared" ca="1" si="14"/>
        <v>0</v>
      </c>
      <c r="AJ29" s="118">
        <f t="shared" ca="1" si="15"/>
        <v>0</v>
      </c>
      <c r="AK29" s="116">
        <f t="shared" ca="1" si="16"/>
        <v>0</v>
      </c>
      <c r="AL29" s="116">
        <f t="shared" ca="1" si="17"/>
        <v>0</v>
      </c>
    </row>
    <row r="30" spans="1:47" ht="27" customHeight="1" x14ac:dyDescent="0.2">
      <c r="A30" s="53">
        <f>'OSNOVNA PLAČA'!A24</f>
        <v>15</v>
      </c>
      <c r="B30" s="362" t="str">
        <f t="shared" ca="1" si="4"/>
        <v>A15</v>
      </c>
      <c r="C30" s="362"/>
      <c r="D30" s="54" t="str">
        <f>+IF(LEN('OSNOVNA PLAČA'!C24)&gt;0,'OSNOVNA PLAČA'!C24,"")</f>
        <v/>
      </c>
      <c r="E30" s="55" t="str">
        <f>+IF(LEN('OSNOVNA PLAČA'!D24)&gt;0,'OSNOVNA PLAČA'!D24,"")</f>
        <v/>
      </c>
      <c r="F30" s="161">
        <f ca="1">IF(LEN(B30)&gt;0,'OBRAČUNANA OSNOVNA PLAČA'!I24,"")</f>
        <v>0</v>
      </c>
      <c r="G30" s="57"/>
      <c r="H30" s="57"/>
      <c r="I30" s="57"/>
      <c r="J30" s="57"/>
      <c r="K30" s="57"/>
      <c r="L30" s="175">
        <f t="shared" si="5"/>
        <v>0</v>
      </c>
      <c r="M30" s="176">
        <f t="shared" ca="1" si="18"/>
        <v>0</v>
      </c>
      <c r="N30" s="176">
        <f t="shared" ca="1" si="20"/>
        <v>0</v>
      </c>
      <c r="O30" s="177">
        <f t="shared" ca="1" si="6"/>
        <v>0</v>
      </c>
      <c r="P30" s="178">
        <f t="shared" ca="1" si="19"/>
        <v>0</v>
      </c>
      <c r="Q30" s="179">
        <f t="shared" ca="1" si="7"/>
        <v>0</v>
      </c>
      <c r="R30" s="179">
        <f ca="1">IF(LEN(B30)&gt;0,'4'!R30-'4'!Q30,"")</f>
        <v>0</v>
      </c>
      <c r="S30" s="180"/>
      <c r="T30" s="33"/>
      <c r="U30" s="33"/>
      <c r="V30" s="33"/>
      <c r="W30" s="33"/>
      <c r="X30" s="33"/>
      <c r="Y30" s="33"/>
      <c r="AB30" s="243">
        <f>ROW()</f>
        <v>30</v>
      </c>
      <c r="AC30" s="116">
        <f t="shared" ca="1" si="8"/>
        <v>0</v>
      </c>
      <c r="AD30" s="116">
        <f t="shared" ca="1" si="9"/>
        <v>0</v>
      </c>
      <c r="AE30" s="117" t="str">
        <f t="shared" ca="1" si="10"/>
        <v>-</v>
      </c>
      <c r="AF30" s="116" t="str">
        <f t="shared" ca="1" si="11"/>
        <v>-</v>
      </c>
      <c r="AG30" s="117" t="str">
        <f t="shared" ca="1" si="12"/>
        <v>-</v>
      </c>
      <c r="AH30" s="116" t="str">
        <f t="shared" ca="1" si="13"/>
        <v>-</v>
      </c>
      <c r="AI30" s="116">
        <f t="shared" ca="1" si="14"/>
        <v>0</v>
      </c>
      <c r="AJ30" s="118">
        <f t="shared" ca="1" si="15"/>
        <v>0</v>
      </c>
      <c r="AK30" s="116">
        <f t="shared" ca="1" si="16"/>
        <v>0</v>
      </c>
      <c r="AL30" s="116">
        <f t="shared" ca="1" si="17"/>
        <v>0</v>
      </c>
    </row>
    <row r="31" spans="1:47" ht="27" customHeight="1" x14ac:dyDescent="0.2">
      <c r="A31" s="53">
        <f>'OSNOVNA PLAČA'!A25</f>
        <v>16</v>
      </c>
      <c r="B31" s="362" t="str">
        <f t="shared" ca="1" si="4"/>
        <v>A16</v>
      </c>
      <c r="C31" s="362"/>
      <c r="D31" s="54" t="str">
        <f>+IF(LEN('OSNOVNA PLAČA'!C25)&gt;0,'OSNOVNA PLAČA'!C25,"")</f>
        <v/>
      </c>
      <c r="E31" s="55" t="str">
        <f>+IF(LEN('OSNOVNA PLAČA'!D25)&gt;0,'OSNOVNA PLAČA'!D25,"")</f>
        <v/>
      </c>
      <c r="F31" s="161">
        <f ca="1">IF(LEN(B31)&gt;0,'OBRAČUNANA OSNOVNA PLAČA'!I25,"")</f>
        <v>0</v>
      </c>
      <c r="G31" s="57"/>
      <c r="H31" s="57"/>
      <c r="I31" s="57"/>
      <c r="J31" s="57"/>
      <c r="K31" s="57"/>
      <c r="L31" s="175">
        <f t="shared" si="5"/>
        <v>0</v>
      </c>
      <c r="M31" s="176">
        <f t="shared" ca="1" si="18"/>
        <v>0</v>
      </c>
      <c r="N31" s="176">
        <f t="shared" ca="1" si="20"/>
        <v>0</v>
      </c>
      <c r="O31" s="177">
        <f t="shared" ca="1" si="6"/>
        <v>0</v>
      </c>
      <c r="P31" s="178">
        <f t="shared" ca="1" si="19"/>
        <v>0</v>
      </c>
      <c r="Q31" s="179">
        <f t="shared" ca="1" si="7"/>
        <v>0</v>
      </c>
      <c r="R31" s="179">
        <f ca="1">IF(LEN(B31)&gt;0,'4'!R31-'4'!Q31,"")</f>
        <v>0</v>
      </c>
      <c r="S31" s="180"/>
      <c r="T31" s="33"/>
      <c r="U31" s="33"/>
      <c r="V31" s="33"/>
      <c r="W31" s="33"/>
      <c r="X31" s="33"/>
      <c r="Y31" s="33"/>
      <c r="AB31" s="243">
        <f>ROW()</f>
        <v>31</v>
      </c>
      <c r="AC31" s="116">
        <f t="shared" ca="1" si="8"/>
        <v>0</v>
      </c>
      <c r="AD31" s="116">
        <f t="shared" ca="1" si="9"/>
        <v>0</v>
      </c>
      <c r="AE31" s="117" t="str">
        <f t="shared" ca="1" si="10"/>
        <v>-</v>
      </c>
      <c r="AF31" s="116" t="str">
        <f t="shared" ca="1" si="11"/>
        <v>-</v>
      </c>
      <c r="AG31" s="117" t="str">
        <f t="shared" ca="1" si="12"/>
        <v>-</v>
      </c>
      <c r="AH31" s="116" t="str">
        <f t="shared" ca="1" si="13"/>
        <v>-</v>
      </c>
      <c r="AI31" s="116">
        <f t="shared" ca="1" si="14"/>
        <v>0</v>
      </c>
      <c r="AJ31" s="118">
        <f t="shared" ca="1" si="15"/>
        <v>0</v>
      </c>
      <c r="AK31" s="116">
        <f t="shared" ca="1" si="16"/>
        <v>0</v>
      </c>
      <c r="AL31" s="116">
        <f t="shared" ca="1" si="17"/>
        <v>0</v>
      </c>
    </row>
    <row r="32" spans="1:47" ht="27" customHeight="1" x14ac:dyDescent="0.2">
      <c r="A32" s="53">
        <f>'OSNOVNA PLAČA'!A26</f>
        <v>17</v>
      </c>
      <c r="B32" s="362" t="str">
        <f t="shared" ca="1" si="4"/>
        <v>A17</v>
      </c>
      <c r="C32" s="362"/>
      <c r="D32" s="54" t="str">
        <f>+IF(LEN('OSNOVNA PLAČA'!C26)&gt;0,'OSNOVNA PLAČA'!C26,"")</f>
        <v/>
      </c>
      <c r="E32" s="55" t="str">
        <f>+IF(LEN('OSNOVNA PLAČA'!D26)&gt;0,'OSNOVNA PLAČA'!D26,"")</f>
        <v/>
      </c>
      <c r="F32" s="161">
        <f ca="1">IF(LEN(B32)&gt;0,'OBRAČUNANA OSNOVNA PLAČA'!I26,"")</f>
        <v>0</v>
      </c>
      <c r="G32" s="57"/>
      <c r="H32" s="57"/>
      <c r="I32" s="57"/>
      <c r="J32" s="57"/>
      <c r="K32" s="57"/>
      <c r="L32" s="175">
        <f t="shared" si="5"/>
        <v>0</v>
      </c>
      <c r="M32" s="176">
        <f t="shared" ca="1" si="18"/>
        <v>0</v>
      </c>
      <c r="N32" s="176">
        <f t="shared" ca="1" si="20"/>
        <v>0</v>
      </c>
      <c r="O32" s="177">
        <f t="shared" ca="1" si="6"/>
        <v>0</v>
      </c>
      <c r="P32" s="178">
        <f t="shared" ca="1" si="19"/>
        <v>0</v>
      </c>
      <c r="Q32" s="179">
        <f t="shared" ca="1" si="7"/>
        <v>0</v>
      </c>
      <c r="R32" s="179">
        <f ca="1">IF(LEN(B32)&gt;0,'4'!R32-'4'!Q32,"")</f>
        <v>0</v>
      </c>
      <c r="S32" s="180"/>
      <c r="T32" s="33"/>
      <c r="U32" s="33"/>
      <c r="V32" s="33"/>
      <c r="W32" s="33"/>
      <c r="X32" s="33"/>
      <c r="Y32" s="33"/>
      <c r="AB32" s="243">
        <f>ROW()</f>
        <v>32</v>
      </c>
      <c r="AC32" s="116">
        <f t="shared" ca="1" si="8"/>
        <v>0</v>
      </c>
      <c r="AD32" s="116">
        <f t="shared" ca="1" si="9"/>
        <v>0</v>
      </c>
      <c r="AE32" s="117" t="str">
        <f t="shared" ca="1" si="10"/>
        <v>-</v>
      </c>
      <c r="AF32" s="116" t="str">
        <f t="shared" ca="1" si="11"/>
        <v>-</v>
      </c>
      <c r="AG32" s="117" t="str">
        <f t="shared" ca="1" si="12"/>
        <v>-</v>
      </c>
      <c r="AH32" s="116" t="str">
        <f t="shared" ca="1" si="13"/>
        <v>-</v>
      </c>
      <c r="AI32" s="116">
        <f t="shared" ca="1" si="14"/>
        <v>0</v>
      </c>
      <c r="AJ32" s="118">
        <f t="shared" ca="1" si="15"/>
        <v>0</v>
      </c>
      <c r="AK32" s="116">
        <f t="shared" ca="1" si="16"/>
        <v>0</v>
      </c>
      <c r="AL32" s="116">
        <f t="shared" ca="1" si="17"/>
        <v>0</v>
      </c>
    </row>
    <row r="33" spans="1:38" ht="27" customHeight="1" x14ac:dyDescent="0.2">
      <c r="A33" s="53">
        <f>'OSNOVNA PLAČA'!A27</f>
        <v>18</v>
      </c>
      <c r="B33" s="362" t="str">
        <f t="shared" ca="1" si="4"/>
        <v>A18</v>
      </c>
      <c r="C33" s="362"/>
      <c r="D33" s="54" t="str">
        <f>+IF(LEN('OSNOVNA PLAČA'!C27)&gt;0,'OSNOVNA PLAČA'!C27,"")</f>
        <v/>
      </c>
      <c r="E33" s="55" t="str">
        <f>+IF(LEN('OSNOVNA PLAČA'!D27)&gt;0,'OSNOVNA PLAČA'!D27,"")</f>
        <v/>
      </c>
      <c r="F33" s="161">
        <f ca="1">IF(LEN(B33)&gt;0,'OBRAČUNANA OSNOVNA PLAČA'!I27,"")</f>
        <v>0</v>
      </c>
      <c r="G33" s="57"/>
      <c r="H33" s="57"/>
      <c r="I33" s="57"/>
      <c r="J33" s="57"/>
      <c r="K33" s="57"/>
      <c r="L33" s="175">
        <f t="shared" si="5"/>
        <v>0</v>
      </c>
      <c r="M33" s="176">
        <f t="shared" ca="1" si="18"/>
        <v>0</v>
      </c>
      <c r="N33" s="176">
        <f t="shared" ca="1" si="20"/>
        <v>0</v>
      </c>
      <c r="O33" s="177">
        <f t="shared" ca="1" si="6"/>
        <v>0</v>
      </c>
      <c r="P33" s="178">
        <f t="shared" ca="1" si="19"/>
        <v>0</v>
      </c>
      <c r="Q33" s="179">
        <f t="shared" ca="1" si="7"/>
        <v>0</v>
      </c>
      <c r="R33" s="179">
        <f ca="1">IF(LEN(B33)&gt;0,'4'!R33-'4'!Q33,"")</f>
        <v>0</v>
      </c>
      <c r="S33" s="180"/>
      <c r="T33" s="33"/>
      <c r="U33" s="33"/>
      <c r="V33" s="33"/>
      <c r="W33" s="33"/>
      <c r="X33" s="33"/>
      <c r="Y33" s="33"/>
      <c r="AB33" s="243">
        <f>ROW()</f>
        <v>33</v>
      </c>
      <c r="AC33" s="116">
        <f t="shared" ca="1" si="8"/>
        <v>0</v>
      </c>
      <c r="AD33" s="116">
        <f t="shared" ca="1" si="9"/>
        <v>0</v>
      </c>
      <c r="AE33" s="117" t="str">
        <f t="shared" ca="1" si="10"/>
        <v>-</v>
      </c>
      <c r="AF33" s="116" t="str">
        <f t="shared" ca="1" si="11"/>
        <v>-</v>
      </c>
      <c r="AG33" s="117" t="str">
        <f t="shared" ca="1" si="12"/>
        <v>-</v>
      </c>
      <c r="AH33" s="116" t="str">
        <f t="shared" ca="1" si="13"/>
        <v>-</v>
      </c>
      <c r="AI33" s="116">
        <f t="shared" ca="1" si="14"/>
        <v>0</v>
      </c>
      <c r="AJ33" s="118">
        <f t="shared" ca="1" si="15"/>
        <v>0</v>
      </c>
      <c r="AK33" s="116">
        <f t="shared" ca="1" si="16"/>
        <v>0</v>
      </c>
      <c r="AL33" s="116">
        <f t="shared" ca="1" si="17"/>
        <v>0</v>
      </c>
    </row>
    <row r="34" spans="1:38" ht="27" customHeight="1" x14ac:dyDescent="0.2">
      <c r="A34" s="53">
        <f>'OSNOVNA PLAČA'!A28</f>
        <v>19</v>
      </c>
      <c r="B34" s="362" t="str">
        <f t="shared" ca="1" si="4"/>
        <v>A19</v>
      </c>
      <c r="C34" s="362"/>
      <c r="D34" s="54" t="str">
        <f>+IF(LEN('OSNOVNA PLAČA'!C28)&gt;0,'OSNOVNA PLAČA'!C28,"")</f>
        <v/>
      </c>
      <c r="E34" s="55" t="str">
        <f>+IF(LEN('OSNOVNA PLAČA'!D28)&gt;0,'OSNOVNA PLAČA'!D28,"")</f>
        <v/>
      </c>
      <c r="F34" s="161">
        <f ca="1">IF(LEN(B34)&gt;0,'OBRAČUNANA OSNOVNA PLAČA'!I28,"")</f>
        <v>0</v>
      </c>
      <c r="G34" s="57"/>
      <c r="H34" s="57"/>
      <c r="I34" s="57"/>
      <c r="J34" s="57"/>
      <c r="K34" s="57"/>
      <c r="L34" s="175">
        <f t="shared" si="5"/>
        <v>0</v>
      </c>
      <c r="M34" s="176">
        <f t="shared" ca="1" si="18"/>
        <v>0</v>
      </c>
      <c r="N34" s="176">
        <f t="shared" ca="1" si="20"/>
        <v>0</v>
      </c>
      <c r="O34" s="177">
        <f t="shared" ca="1" si="6"/>
        <v>0</v>
      </c>
      <c r="P34" s="178">
        <f t="shared" ca="1" si="19"/>
        <v>0</v>
      </c>
      <c r="Q34" s="179">
        <f t="shared" ca="1" si="7"/>
        <v>0</v>
      </c>
      <c r="R34" s="179">
        <f ca="1">IF(LEN(B34)&gt;0,'4'!R34-'4'!Q34,"")</f>
        <v>0</v>
      </c>
      <c r="S34" s="180"/>
      <c r="T34" s="33"/>
      <c r="U34" s="33"/>
      <c r="V34" s="33"/>
      <c r="W34" s="33"/>
      <c r="X34" s="33"/>
      <c r="Y34" s="33"/>
      <c r="AB34" s="243">
        <f>ROW()</f>
        <v>34</v>
      </c>
      <c r="AC34" s="116">
        <f t="shared" ca="1" si="8"/>
        <v>0</v>
      </c>
      <c r="AD34" s="116">
        <f t="shared" ca="1" si="9"/>
        <v>0</v>
      </c>
      <c r="AE34" s="117" t="str">
        <f t="shared" ca="1" si="10"/>
        <v>-</v>
      </c>
      <c r="AF34" s="116" t="str">
        <f t="shared" ca="1" si="11"/>
        <v>-</v>
      </c>
      <c r="AG34" s="117" t="str">
        <f t="shared" ca="1" si="12"/>
        <v>-</v>
      </c>
      <c r="AH34" s="116" t="str">
        <f t="shared" ca="1" si="13"/>
        <v>-</v>
      </c>
      <c r="AI34" s="116">
        <f t="shared" ca="1" si="14"/>
        <v>0</v>
      </c>
      <c r="AJ34" s="118">
        <f t="shared" ca="1" si="15"/>
        <v>0</v>
      </c>
      <c r="AK34" s="116">
        <f t="shared" ca="1" si="16"/>
        <v>0</v>
      </c>
      <c r="AL34" s="116">
        <f t="shared" ca="1" si="17"/>
        <v>0</v>
      </c>
    </row>
    <row r="35" spans="1:38" ht="27" customHeight="1" x14ac:dyDescent="0.2">
      <c r="A35" s="53">
        <f>'OSNOVNA PLAČA'!A29</f>
        <v>20</v>
      </c>
      <c r="B35" s="362" t="str">
        <f t="shared" ca="1" si="4"/>
        <v>A20</v>
      </c>
      <c r="C35" s="362"/>
      <c r="D35" s="54" t="str">
        <f>+IF(LEN('OSNOVNA PLAČA'!C29)&gt;0,'OSNOVNA PLAČA'!C29,"")</f>
        <v/>
      </c>
      <c r="E35" s="55" t="str">
        <f>+IF(LEN('OSNOVNA PLAČA'!D29)&gt;0,'OSNOVNA PLAČA'!D29,"")</f>
        <v/>
      </c>
      <c r="F35" s="161">
        <f ca="1">IF(LEN(B35)&gt;0,'OBRAČUNANA OSNOVNA PLAČA'!I29,"")</f>
        <v>0</v>
      </c>
      <c r="G35" s="57"/>
      <c r="H35" s="57"/>
      <c r="I35" s="57"/>
      <c r="J35" s="57"/>
      <c r="K35" s="57"/>
      <c r="L35" s="175">
        <f t="shared" si="5"/>
        <v>0</v>
      </c>
      <c r="M35" s="176">
        <f t="shared" ca="1" si="18"/>
        <v>0</v>
      </c>
      <c r="N35" s="176">
        <f t="shared" ca="1" si="20"/>
        <v>0</v>
      </c>
      <c r="O35" s="177">
        <f t="shared" ca="1" si="6"/>
        <v>0</v>
      </c>
      <c r="P35" s="178">
        <f t="shared" ca="1" si="19"/>
        <v>0</v>
      </c>
      <c r="Q35" s="179">
        <f t="shared" ca="1" si="7"/>
        <v>0</v>
      </c>
      <c r="R35" s="179">
        <f ca="1">IF(LEN(B35)&gt;0,'4'!R35-'4'!Q35,"")</f>
        <v>0</v>
      </c>
      <c r="S35" s="180"/>
      <c r="T35" s="33"/>
      <c r="U35" s="33"/>
      <c r="V35" s="33"/>
      <c r="W35" s="33"/>
      <c r="X35" s="33"/>
      <c r="Y35" s="33"/>
      <c r="AB35" s="243">
        <f>ROW()</f>
        <v>35</v>
      </c>
      <c r="AC35" s="116">
        <f t="shared" ca="1" si="8"/>
        <v>0</v>
      </c>
      <c r="AD35" s="116">
        <f t="shared" ca="1" si="9"/>
        <v>0</v>
      </c>
      <c r="AE35" s="117" t="str">
        <f t="shared" ca="1" si="10"/>
        <v>-</v>
      </c>
      <c r="AF35" s="116" t="str">
        <f t="shared" ca="1" si="11"/>
        <v>-</v>
      </c>
      <c r="AG35" s="117" t="str">
        <f t="shared" ca="1" si="12"/>
        <v>-</v>
      </c>
      <c r="AH35" s="116" t="str">
        <f t="shared" ca="1" si="13"/>
        <v>-</v>
      </c>
      <c r="AI35" s="116">
        <f t="shared" ca="1" si="14"/>
        <v>0</v>
      </c>
      <c r="AJ35" s="118">
        <f t="shared" ca="1" si="15"/>
        <v>0</v>
      </c>
      <c r="AK35" s="116">
        <f t="shared" ca="1" si="16"/>
        <v>0</v>
      </c>
      <c r="AL35" s="116">
        <f t="shared" ca="1" si="17"/>
        <v>0</v>
      </c>
    </row>
    <row r="36" spans="1:38" ht="27" customHeight="1" x14ac:dyDescent="0.2">
      <c r="A36" s="53">
        <f>'OSNOVNA PLAČA'!A30</f>
        <v>21</v>
      </c>
      <c r="B36" s="362" t="str">
        <f t="shared" ca="1" si="4"/>
        <v>A21</v>
      </c>
      <c r="C36" s="362"/>
      <c r="D36" s="54" t="str">
        <f>+IF(LEN('OSNOVNA PLAČA'!C30)&gt;0,'OSNOVNA PLAČA'!C30,"")</f>
        <v/>
      </c>
      <c r="E36" s="55" t="str">
        <f>+IF(LEN('OSNOVNA PLAČA'!D30)&gt;0,'OSNOVNA PLAČA'!D30,"")</f>
        <v/>
      </c>
      <c r="F36" s="161">
        <f ca="1">IF(LEN(B36)&gt;0,'OBRAČUNANA OSNOVNA PLAČA'!I30,"")</f>
        <v>0</v>
      </c>
      <c r="G36" s="57"/>
      <c r="H36" s="57"/>
      <c r="I36" s="57"/>
      <c r="J36" s="57"/>
      <c r="K36" s="57"/>
      <c r="L36" s="175">
        <f t="shared" si="5"/>
        <v>0</v>
      </c>
      <c r="M36" s="176">
        <f t="shared" ca="1" si="18"/>
        <v>0</v>
      </c>
      <c r="N36" s="176">
        <f t="shared" ca="1" si="20"/>
        <v>0</v>
      </c>
      <c r="O36" s="177">
        <f t="shared" ca="1" si="6"/>
        <v>0</v>
      </c>
      <c r="P36" s="178">
        <f t="shared" ca="1" si="19"/>
        <v>0</v>
      </c>
      <c r="Q36" s="179">
        <f t="shared" ca="1" si="7"/>
        <v>0</v>
      </c>
      <c r="R36" s="179">
        <f ca="1">IF(LEN(B36)&gt;0,'4'!R36-'4'!Q36,"")</f>
        <v>0</v>
      </c>
      <c r="S36" s="180"/>
      <c r="T36" s="33"/>
      <c r="U36" s="33"/>
      <c r="V36" s="33"/>
      <c r="W36" s="33"/>
      <c r="X36" s="33"/>
      <c r="Y36" s="33"/>
      <c r="AB36" s="243">
        <f>ROW()</f>
        <v>36</v>
      </c>
      <c r="AC36" s="116">
        <f t="shared" ca="1" si="8"/>
        <v>0</v>
      </c>
      <c r="AD36" s="116">
        <f t="shared" ca="1" si="9"/>
        <v>0</v>
      </c>
      <c r="AE36" s="117" t="str">
        <f t="shared" ca="1" si="10"/>
        <v>-</v>
      </c>
      <c r="AF36" s="116" t="str">
        <f t="shared" ca="1" si="11"/>
        <v>-</v>
      </c>
      <c r="AG36" s="117" t="str">
        <f t="shared" ca="1" si="12"/>
        <v>-</v>
      </c>
      <c r="AH36" s="116" t="str">
        <f t="shared" ca="1" si="13"/>
        <v>-</v>
      </c>
      <c r="AI36" s="116">
        <f t="shared" ca="1" si="14"/>
        <v>0</v>
      </c>
      <c r="AJ36" s="118">
        <f t="shared" ca="1" si="15"/>
        <v>0</v>
      </c>
      <c r="AK36" s="116">
        <f t="shared" ca="1" si="16"/>
        <v>0</v>
      </c>
      <c r="AL36" s="116">
        <f t="shared" ca="1" si="17"/>
        <v>0</v>
      </c>
    </row>
    <row r="37" spans="1:38" ht="27" customHeight="1" x14ac:dyDescent="0.2">
      <c r="A37" s="53">
        <f>'OSNOVNA PLAČA'!A31</f>
        <v>22</v>
      </c>
      <c r="B37" s="362" t="str">
        <f t="shared" ca="1" si="4"/>
        <v>A22</v>
      </c>
      <c r="C37" s="362"/>
      <c r="D37" s="54" t="str">
        <f>+IF(LEN('OSNOVNA PLAČA'!C31)&gt;0,'OSNOVNA PLAČA'!C31,"")</f>
        <v/>
      </c>
      <c r="E37" s="55" t="str">
        <f>+IF(LEN('OSNOVNA PLAČA'!D31)&gt;0,'OSNOVNA PLAČA'!D31,"")</f>
        <v/>
      </c>
      <c r="F37" s="161">
        <f ca="1">IF(LEN(B37)&gt;0,'OBRAČUNANA OSNOVNA PLAČA'!I31,"")</f>
        <v>0</v>
      </c>
      <c r="G37" s="57"/>
      <c r="H37" s="57"/>
      <c r="I37" s="57"/>
      <c r="J37" s="57"/>
      <c r="K37" s="57"/>
      <c r="L37" s="175">
        <f t="shared" si="5"/>
        <v>0</v>
      </c>
      <c r="M37" s="176">
        <f t="shared" ca="1" si="18"/>
        <v>0</v>
      </c>
      <c r="N37" s="176">
        <f t="shared" ca="1" si="20"/>
        <v>0</v>
      </c>
      <c r="O37" s="177">
        <f t="shared" ca="1" si="6"/>
        <v>0</v>
      </c>
      <c r="P37" s="178">
        <f t="shared" ca="1" si="19"/>
        <v>0</v>
      </c>
      <c r="Q37" s="179">
        <f t="shared" ca="1" si="7"/>
        <v>0</v>
      </c>
      <c r="R37" s="179">
        <f ca="1">IF(LEN(B37)&gt;0,'4'!R37-'4'!Q37,"")</f>
        <v>0</v>
      </c>
      <c r="S37" s="180"/>
      <c r="T37" s="33"/>
      <c r="U37" s="33"/>
      <c r="V37" s="33"/>
      <c r="W37" s="33"/>
      <c r="X37" s="33"/>
      <c r="Y37" s="33"/>
      <c r="AB37" s="243">
        <f>ROW()</f>
        <v>37</v>
      </c>
      <c r="AC37" s="116">
        <f t="shared" ca="1" si="8"/>
        <v>0</v>
      </c>
      <c r="AD37" s="116">
        <f t="shared" ca="1" si="9"/>
        <v>0</v>
      </c>
      <c r="AE37" s="117" t="str">
        <f t="shared" ca="1" si="10"/>
        <v>-</v>
      </c>
      <c r="AF37" s="116" t="str">
        <f t="shared" ca="1" si="11"/>
        <v>-</v>
      </c>
      <c r="AG37" s="117" t="str">
        <f t="shared" ca="1" si="12"/>
        <v>-</v>
      </c>
      <c r="AH37" s="116" t="str">
        <f t="shared" ca="1" si="13"/>
        <v>-</v>
      </c>
      <c r="AI37" s="116">
        <f t="shared" ca="1" si="14"/>
        <v>0</v>
      </c>
      <c r="AJ37" s="118">
        <f t="shared" ca="1" si="15"/>
        <v>0</v>
      </c>
      <c r="AK37" s="116">
        <f t="shared" ca="1" si="16"/>
        <v>0</v>
      </c>
      <c r="AL37" s="116">
        <f t="shared" ca="1" si="17"/>
        <v>0</v>
      </c>
    </row>
    <row r="38" spans="1:38" ht="27" customHeight="1" x14ac:dyDescent="0.2">
      <c r="A38" s="53">
        <f>'OSNOVNA PLAČA'!A32</f>
        <v>23</v>
      </c>
      <c r="B38" s="362" t="str">
        <f t="shared" ca="1" si="4"/>
        <v>A23</v>
      </c>
      <c r="C38" s="362"/>
      <c r="D38" s="54" t="str">
        <f>+IF(LEN('OSNOVNA PLAČA'!C32)&gt;0,'OSNOVNA PLAČA'!C32,"")</f>
        <v/>
      </c>
      <c r="E38" s="55" t="str">
        <f>+IF(LEN('OSNOVNA PLAČA'!D32)&gt;0,'OSNOVNA PLAČA'!D32,"")</f>
        <v/>
      </c>
      <c r="F38" s="161">
        <f ca="1">IF(LEN(B38)&gt;0,'OBRAČUNANA OSNOVNA PLAČA'!I32,"")</f>
        <v>0</v>
      </c>
      <c r="G38" s="57"/>
      <c r="H38" s="57"/>
      <c r="I38" s="57"/>
      <c r="J38" s="57"/>
      <c r="K38" s="57"/>
      <c r="L38" s="175">
        <f t="shared" si="5"/>
        <v>0</v>
      </c>
      <c r="M38" s="176">
        <f t="shared" ca="1" si="18"/>
        <v>0</v>
      </c>
      <c r="N38" s="176">
        <f t="shared" ca="1" si="20"/>
        <v>0</v>
      </c>
      <c r="O38" s="177">
        <f t="shared" ca="1" si="6"/>
        <v>0</v>
      </c>
      <c r="P38" s="178">
        <f t="shared" ca="1" si="19"/>
        <v>0</v>
      </c>
      <c r="Q38" s="179">
        <f t="shared" ca="1" si="7"/>
        <v>0</v>
      </c>
      <c r="R38" s="179">
        <f ca="1">IF(LEN(B38)&gt;0,'4'!R38-'4'!Q38,"")</f>
        <v>0</v>
      </c>
      <c r="S38" s="180"/>
      <c r="T38" s="33"/>
      <c r="U38" s="33"/>
      <c r="V38" s="33"/>
      <c r="W38" s="33"/>
      <c r="X38" s="33"/>
      <c r="Y38" s="33"/>
      <c r="AB38" s="243">
        <f>ROW()</f>
        <v>38</v>
      </c>
      <c r="AC38" s="116">
        <f t="shared" ca="1" si="8"/>
        <v>0</v>
      </c>
      <c r="AD38" s="116">
        <f t="shared" ca="1" si="9"/>
        <v>0</v>
      </c>
      <c r="AE38" s="117" t="str">
        <f t="shared" ca="1" si="10"/>
        <v>-</v>
      </c>
      <c r="AF38" s="116" t="str">
        <f t="shared" ca="1" si="11"/>
        <v>-</v>
      </c>
      <c r="AG38" s="117" t="str">
        <f t="shared" ca="1" si="12"/>
        <v>-</v>
      </c>
      <c r="AH38" s="116" t="str">
        <f t="shared" ca="1" si="13"/>
        <v>-</v>
      </c>
      <c r="AI38" s="116">
        <f t="shared" ca="1" si="14"/>
        <v>0</v>
      </c>
      <c r="AJ38" s="118">
        <f t="shared" ca="1" si="15"/>
        <v>0</v>
      </c>
      <c r="AK38" s="116">
        <f t="shared" ca="1" si="16"/>
        <v>0</v>
      </c>
      <c r="AL38" s="116">
        <f t="shared" ca="1" si="17"/>
        <v>0</v>
      </c>
    </row>
    <row r="39" spans="1:38" ht="27" customHeight="1" x14ac:dyDescent="0.2">
      <c r="A39" s="53">
        <f>'OSNOVNA PLAČA'!A33</f>
        <v>24</v>
      </c>
      <c r="B39" s="362" t="str">
        <f t="shared" ca="1" si="4"/>
        <v>A24</v>
      </c>
      <c r="C39" s="362"/>
      <c r="D39" s="54" t="str">
        <f>+IF(LEN('OSNOVNA PLAČA'!C33)&gt;0,'OSNOVNA PLAČA'!C33,"")</f>
        <v/>
      </c>
      <c r="E39" s="55" t="str">
        <f>+IF(LEN('OSNOVNA PLAČA'!D33)&gt;0,'OSNOVNA PLAČA'!D33,"")</f>
        <v/>
      </c>
      <c r="F39" s="161">
        <f ca="1">IF(LEN(B39)&gt;0,'OBRAČUNANA OSNOVNA PLAČA'!I33,"")</f>
        <v>0</v>
      </c>
      <c r="G39" s="57"/>
      <c r="H39" s="57"/>
      <c r="I39" s="57"/>
      <c r="J39" s="57"/>
      <c r="K39" s="57"/>
      <c r="L39" s="175">
        <f t="shared" si="5"/>
        <v>0</v>
      </c>
      <c r="M39" s="176">
        <f t="shared" ca="1" si="18"/>
        <v>0</v>
      </c>
      <c r="N39" s="176">
        <f t="shared" ca="1" si="20"/>
        <v>0</v>
      </c>
      <c r="O39" s="177">
        <f t="shared" ca="1" si="6"/>
        <v>0</v>
      </c>
      <c r="P39" s="178">
        <f t="shared" ca="1" si="19"/>
        <v>0</v>
      </c>
      <c r="Q39" s="179">
        <f t="shared" ca="1" si="7"/>
        <v>0</v>
      </c>
      <c r="R39" s="179">
        <f ca="1">IF(LEN(B39)&gt;0,'4'!R39-'4'!Q39,"")</f>
        <v>0</v>
      </c>
      <c r="S39" s="180"/>
      <c r="T39" s="33"/>
      <c r="U39" s="33"/>
      <c r="V39" s="33"/>
      <c r="W39" s="33"/>
      <c r="X39" s="33"/>
      <c r="Y39" s="33"/>
      <c r="AB39" s="243">
        <f>ROW()</f>
        <v>39</v>
      </c>
      <c r="AC39" s="116">
        <f t="shared" ca="1" si="8"/>
        <v>0</v>
      </c>
      <c r="AD39" s="116">
        <f t="shared" ca="1" si="9"/>
        <v>0</v>
      </c>
      <c r="AE39" s="117" t="str">
        <f t="shared" ca="1" si="10"/>
        <v>-</v>
      </c>
      <c r="AF39" s="116" t="str">
        <f t="shared" ca="1" si="11"/>
        <v>-</v>
      </c>
      <c r="AG39" s="117" t="str">
        <f t="shared" ca="1" si="12"/>
        <v>-</v>
      </c>
      <c r="AH39" s="116" t="str">
        <f t="shared" ca="1" si="13"/>
        <v>-</v>
      </c>
      <c r="AI39" s="116">
        <f t="shared" ca="1" si="14"/>
        <v>0</v>
      </c>
      <c r="AJ39" s="118">
        <f t="shared" ca="1" si="15"/>
        <v>0</v>
      </c>
      <c r="AK39" s="116">
        <f t="shared" ca="1" si="16"/>
        <v>0</v>
      </c>
      <c r="AL39" s="116">
        <f t="shared" ca="1" si="17"/>
        <v>0</v>
      </c>
    </row>
    <row r="40" spans="1:38" ht="27" customHeight="1" x14ac:dyDescent="0.2">
      <c r="A40" s="53">
        <f>'OSNOVNA PLAČA'!A34</f>
        <v>25</v>
      </c>
      <c r="B40" s="362" t="str">
        <f t="shared" ca="1" si="4"/>
        <v>A25</v>
      </c>
      <c r="C40" s="362"/>
      <c r="D40" s="54" t="str">
        <f>+IF(LEN('OSNOVNA PLAČA'!C34)&gt;0,'OSNOVNA PLAČA'!C34,"")</f>
        <v/>
      </c>
      <c r="E40" s="55" t="str">
        <f>+IF(LEN('OSNOVNA PLAČA'!D34)&gt;0,'OSNOVNA PLAČA'!D34,"")</f>
        <v/>
      </c>
      <c r="F40" s="161">
        <f ca="1">IF(LEN(B40)&gt;0,'OBRAČUNANA OSNOVNA PLAČA'!I34,"")</f>
        <v>0</v>
      </c>
      <c r="G40" s="57"/>
      <c r="H40" s="57"/>
      <c r="I40" s="57"/>
      <c r="J40" s="57"/>
      <c r="K40" s="57"/>
      <c r="L40" s="175">
        <f t="shared" si="5"/>
        <v>0</v>
      </c>
      <c r="M40" s="176">
        <f t="shared" ca="1" si="18"/>
        <v>0</v>
      </c>
      <c r="N40" s="176">
        <f t="shared" ca="1" si="20"/>
        <v>0</v>
      </c>
      <c r="O40" s="177">
        <f t="shared" ca="1" si="6"/>
        <v>0</v>
      </c>
      <c r="P40" s="178">
        <f t="shared" ca="1" si="19"/>
        <v>0</v>
      </c>
      <c r="Q40" s="179">
        <f t="shared" ca="1" si="7"/>
        <v>0</v>
      </c>
      <c r="R40" s="179">
        <f ca="1">IF(LEN(B40)&gt;0,'4'!R40-'4'!Q40,"")</f>
        <v>0</v>
      </c>
      <c r="S40" s="180"/>
      <c r="T40" s="33"/>
      <c r="U40" s="33"/>
      <c r="V40" s="33"/>
      <c r="W40" s="33"/>
      <c r="X40" s="33"/>
      <c r="Y40" s="33"/>
      <c r="AB40" s="243">
        <f>ROW()</f>
        <v>40</v>
      </c>
      <c r="AC40" s="116">
        <f t="shared" ca="1" si="8"/>
        <v>0</v>
      </c>
      <c r="AD40" s="116">
        <f t="shared" ca="1" si="9"/>
        <v>0</v>
      </c>
      <c r="AE40" s="117" t="str">
        <f t="shared" ca="1" si="10"/>
        <v>-</v>
      </c>
      <c r="AF40" s="116" t="str">
        <f t="shared" ca="1" si="11"/>
        <v>-</v>
      </c>
      <c r="AG40" s="117" t="str">
        <f t="shared" ca="1" si="12"/>
        <v>-</v>
      </c>
      <c r="AH40" s="116" t="str">
        <f t="shared" ca="1" si="13"/>
        <v>-</v>
      </c>
      <c r="AI40" s="116">
        <f t="shared" ca="1" si="14"/>
        <v>0</v>
      </c>
      <c r="AJ40" s="118">
        <f t="shared" ca="1" si="15"/>
        <v>0</v>
      </c>
      <c r="AK40" s="116">
        <f t="shared" ca="1" si="16"/>
        <v>0</v>
      </c>
      <c r="AL40" s="116">
        <f t="shared" ca="1" si="17"/>
        <v>0</v>
      </c>
    </row>
    <row r="41" spans="1:38" ht="27" customHeight="1" x14ac:dyDescent="0.2">
      <c r="A41" s="53">
        <f>'OSNOVNA PLAČA'!A35</f>
        <v>26</v>
      </c>
      <c r="B41" s="362" t="str">
        <f t="shared" ca="1" si="4"/>
        <v>A26</v>
      </c>
      <c r="C41" s="362"/>
      <c r="D41" s="54" t="str">
        <f>+IF(LEN('OSNOVNA PLAČA'!C35)&gt;0,'OSNOVNA PLAČA'!C35,"")</f>
        <v/>
      </c>
      <c r="E41" s="55" t="str">
        <f>+IF(LEN('OSNOVNA PLAČA'!D35)&gt;0,'OSNOVNA PLAČA'!D35,"")</f>
        <v/>
      </c>
      <c r="F41" s="161">
        <f ca="1">IF(LEN(B41)&gt;0,'OBRAČUNANA OSNOVNA PLAČA'!I35,"")</f>
        <v>0</v>
      </c>
      <c r="G41" s="57"/>
      <c r="H41" s="57"/>
      <c r="I41" s="57"/>
      <c r="J41" s="57"/>
      <c r="K41" s="57"/>
      <c r="L41" s="175">
        <f t="shared" si="5"/>
        <v>0</v>
      </c>
      <c r="M41" s="176">
        <f t="shared" ca="1" si="18"/>
        <v>0</v>
      </c>
      <c r="N41" s="176">
        <f t="shared" ca="1" si="20"/>
        <v>0</v>
      </c>
      <c r="O41" s="177">
        <f t="shared" ca="1" si="6"/>
        <v>0</v>
      </c>
      <c r="P41" s="178">
        <f t="shared" ca="1" si="19"/>
        <v>0</v>
      </c>
      <c r="Q41" s="179">
        <f t="shared" ca="1" si="7"/>
        <v>0</v>
      </c>
      <c r="R41" s="179">
        <f ca="1">IF(LEN(B41)&gt;0,'4'!R41-'4'!Q41,"")</f>
        <v>0</v>
      </c>
      <c r="S41" s="180"/>
      <c r="T41" s="33"/>
      <c r="U41" s="33"/>
      <c r="V41" s="33"/>
      <c r="W41" s="33"/>
      <c r="X41" s="33"/>
      <c r="Y41" s="33"/>
      <c r="AB41" s="243">
        <f>ROW()</f>
        <v>41</v>
      </c>
      <c r="AC41" s="116">
        <f t="shared" ca="1" si="8"/>
        <v>0</v>
      </c>
      <c r="AD41" s="116">
        <f t="shared" ca="1" si="9"/>
        <v>0</v>
      </c>
      <c r="AE41" s="117" t="str">
        <f t="shared" ca="1" si="10"/>
        <v>-</v>
      </c>
      <c r="AF41" s="116" t="str">
        <f t="shared" ca="1" si="11"/>
        <v>-</v>
      </c>
      <c r="AG41" s="117" t="str">
        <f t="shared" ca="1" si="12"/>
        <v>-</v>
      </c>
      <c r="AH41" s="116" t="str">
        <f t="shared" ca="1" si="13"/>
        <v>-</v>
      </c>
      <c r="AI41" s="116">
        <f t="shared" ca="1" si="14"/>
        <v>0</v>
      </c>
      <c r="AJ41" s="118">
        <f t="shared" ca="1" si="15"/>
        <v>0</v>
      </c>
      <c r="AK41" s="116">
        <f t="shared" ca="1" si="16"/>
        <v>0</v>
      </c>
      <c r="AL41" s="116">
        <f t="shared" ca="1" si="17"/>
        <v>0</v>
      </c>
    </row>
    <row r="42" spans="1:38" ht="27" customHeight="1" x14ac:dyDescent="0.2">
      <c r="A42" s="53">
        <f>'OSNOVNA PLAČA'!A36</f>
        <v>27</v>
      </c>
      <c r="B42" s="362" t="str">
        <f t="shared" ca="1" si="4"/>
        <v>A27</v>
      </c>
      <c r="C42" s="362"/>
      <c r="D42" s="54" t="str">
        <f>+IF(LEN('OSNOVNA PLAČA'!C36)&gt;0,'OSNOVNA PLAČA'!C36,"")</f>
        <v/>
      </c>
      <c r="E42" s="55" t="str">
        <f>+IF(LEN('OSNOVNA PLAČA'!D36)&gt;0,'OSNOVNA PLAČA'!D36,"")</f>
        <v/>
      </c>
      <c r="F42" s="161">
        <f ca="1">IF(LEN(B42)&gt;0,'OBRAČUNANA OSNOVNA PLAČA'!I36,"")</f>
        <v>0</v>
      </c>
      <c r="G42" s="57"/>
      <c r="H42" s="57"/>
      <c r="I42" s="57"/>
      <c r="J42" s="57"/>
      <c r="K42" s="57"/>
      <c r="L42" s="175">
        <f t="shared" si="5"/>
        <v>0</v>
      </c>
      <c r="M42" s="176">
        <f t="shared" ca="1" si="18"/>
        <v>0</v>
      </c>
      <c r="N42" s="176">
        <f t="shared" ca="1" si="20"/>
        <v>0</v>
      </c>
      <c r="O42" s="177">
        <f t="shared" ca="1" si="6"/>
        <v>0</v>
      </c>
      <c r="P42" s="178">
        <f t="shared" ca="1" si="19"/>
        <v>0</v>
      </c>
      <c r="Q42" s="179">
        <f t="shared" ca="1" si="7"/>
        <v>0</v>
      </c>
      <c r="R42" s="179">
        <f ca="1">IF(LEN(B42)&gt;0,'4'!R42-'4'!Q42,"")</f>
        <v>0</v>
      </c>
      <c r="S42" s="180"/>
      <c r="T42" s="33"/>
      <c r="U42" s="33"/>
      <c r="V42" s="33"/>
      <c r="W42" s="33"/>
      <c r="X42" s="33"/>
      <c r="Y42" s="33"/>
      <c r="AB42" s="243">
        <f>ROW()</f>
        <v>42</v>
      </c>
      <c r="AC42" s="116">
        <f t="shared" ca="1" si="8"/>
        <v>0</v>
      </c>
      <c r="AD42" s="116">
        <f t="shared" ca="1" si="9"/>
        <v>0</v>
      </c>
      <c r="AE42" s="117" t="str">
        <f t="shared" ca="1" si="10"/>
        <v>-</v>
      </c>
      <c r="AF42" s="116" t="str">
        <f t="shared" ca="1" si="11"/>
        <v>-</v>
      </c>
      <c r="AG42" s="117" t="str">
        <f t="shared" ca="1" si="12"/>
        <v>-</v>
      </c>
      <c r="AH42" s="116" t="str">
        <f t="shared" ca="1" si="13"/>
        <v>-</v>
      </c>
      <c r="AI42" s="116">
        <f t="shared" ca="1" si="14"/>
        <v>0</v>
      </c>
      <c r="AJ42" s="118">
        <f t="shared" ca="1" si="15"/>
        <v>0</v>
      </c>
      <c r="AK42" s="116">
        <f t="shared" ca="1" si="16"/>
        <v>0</v>
      </c>
      <c r="AL42" s="116">
        <f t="shared" ca="1" si="17"/>
        <v>0</v>
      </c>
    </row>
    <row r="43" spans="1:38" ht="27" customHeight="1" x14ac:dyDescent="0.2">
      <c r="A43" s="53">
        <f>'OSNOVNA PLAČA'!A37</f>
        <v>28</v>
      </c>
      <c r="B43" s="362" t="str">
        <f t="shared" ca="1" si="4"/>
        <v>A28</v>
      </c>
      <c r="C43" s="362"/>
      <c r="D43" s="54" t="str">
        <f>+IF(LEN('OSNOVNA PLAČA'!C37)&gt;0,'OSNOVNA PLAČA'!C37,"")</f>
        <v/>
      </c>
      <c r="E43" s="55" t="str">
        <f>+IF(LEN('OSNOVNA PLAČA'!D37)&gt;0,'OSNOVNA PLAČA'!D37,"")</f>
        <v/>
      </c>
      <c r="F43" s="161">
        <f ca="1">IF(LEN(B43)&gt;0,'OBRAČUNANA OSNOVNA PLAČA'!I37,"")</f>
        <v>0</v>
      </c>
      <c r="G43" s="57"/>
      <c r="H43" s="57"/>
      <c r="I43" s="57"/>
      <c r="J43" s="57"/>
      <c r="K43" s="57"/>
      <c r="L43" s="175">
        <f t="shared" si="5"/>
        <v>0</v>
      </c>
      <c r="M43" s="176">
        <f t="shared" ca="1" si="18"/>
        <v>0</v>
      </c>
      <c r="N43" s="176">
        <f t="shared" ca="1" si="20"/>
        <v>0</v>
      </c>
      <c r="O43" s="177">
        <f t="shared" ca="1" si="6"/>
        <v>0</v>
      </c>
      <c r="P43" s="178">
        <f t="shared" ca="1" si="19"/>
        <v>0</v>
      </c>
      <c r="Q43" s="179">
        <f t="shared" ca="1" si="7"/>
        <v>0</v>
      </c>
      <c r="R43" s="179">
        <f ca="1">IF(LEN(B43)&gt;0,'4'!R43-'4'!Q43,"")</f>
        <v>0</v>
      </c>
      <c r="S43" s="180"/>
      <c r="T43" s="33"/>
      <c r="U43" s="33"/>
      <c r="V43" s="33"/>
      <c r="W43" s="33"/>
      <c r="X43" s="33"/>
      <c r="Y43" s="33"/>
      <c r="AB43" s="243">
        <f>ROW()</f>
        <v>43</v>
      </c>
      <c r="AC43" s="116">
        <f t="shared" ca="1" si="8"/>
        <v>0</v>
      </c>
      <c r="AD43" s="116">
        <f t="shared" ca="1" si="9"/>
        <v>0</v>
      </c>
      <c r="AE43" s="117" t="str">
        <f t="shared" ca="1" si="10"/>
        <v>-</v>
      </c>
      <c r="AF43" s="116" t="str">
        <f t="shared" ca="1" si="11"/>
        <v>-</v>
      </c>
      <c r="AG43" s="117" t="str">
        <f t="shared" ca="1" si="12"/>
        <v>-</v>
      </c>
      <c r="AH43" s="116" t="str">
        <f t="shared" ca="1" si="13"/>
        <v>-</v>
      </c>
      <c r="AI43" s="116">
        <f t="shared" ca="1" si="14"/>
        <v>0</v>
      </c>
      <c r="AJ43" s="118">
        <f t="shared" ca="1" si="15"/>
        <v>0</v>
      </c>
      <c r="AK43" s="116">
        <f t="shared" ca="1" si="16"/>
        <v>0</v>
      </c>
      <c r="AL43" s="116">
        <f t="shared" ca="1" si="17"/>
        <v>0</v>
      </c>
    </row>
    <row r="44" spans="1:38" ht="27" customHeight="1" x14ac:dyDescent="0.2">
      <c r="A44" s="53">
        <f>'OSNOVNA PLAČA'!A38</f>
        <v>29</v>
      </c>
      <c r="B44" s="362" t="str">
        <f t="shared" ca="1" si="4"/>
        <v>A29</v>
      </c>
      <c r="C44" s="362"/>
      <c r="D44" s="54" t="str">
        <f>+IF(LEN('OSNOVNA PLAČA'!C38)&gt;0,'OSNOVNA PLAČA'!C38,"")</f>
        <v/>
      </c>
      <c r="E44" s="55" t="str">
        <f>+IF(LEN('OSNOVNA PLAČA'!D38)&gt;0,'OSNOVNA PLAČA'!D38,"")</f>
        <v/>
      </c>
      <c r="F44" s="161">
        <f ca="1">IF(LEN(B44)&gt;0,'OBRAČUNANA OSNOVNA PLAČA'!I38,"")</f>
        <v>0</v>
      </c>
      <c r="G44" s="57"/>
      <c r="H44" s="57"/>
      <c r="I44" s="57"/>
      <c r="J44" s="57"/>
      <c r="K44" s="57"/>
      <c r="L44" s="175">
        <f t="shared" si="5"/>
        <v>0</v>
      </c>
      <c r="M44" s="176">
        <f t="shared" ca="1" si="18"/>
        <v>0</v>
      </c>
      <c r="N44" s="176">
        <f t="shared" ca="1" si="20"/>
        <v>0</v>
      </c>
      <c r="O44" s="177">
        <f t="shared" ca="1" si="6"/>
        <v>0</v>
      </c>
      <c r="P44" s="178">
        <f t="shared" ca="1" si="19"/>
        <v>0</v>
      </c>
      <c r="Q44" s="179">
        <f t="shared" ca="1" si="7"/>
        <v>0</v>
      </c>
      <c r="R44" s="179">
        <f ca="1">IF(LEN(B44)&gt;0,'4'!R44-'4'!Q44,"")</f>
        <v>0</v>
      </c>
      <c r="S44" s="180"/>
      <c r="T44" s="33"/>
      <c r="U44" s="33"/>
      <c r="V44" s="33"/>
      <c r="W44" s="33"/>
      <c r="X44" s="33"/>
      <c r="Y44" s="33"/>
      <c r="AB44" s="243">
        <f>ROW()</f>
        <v>44</v>
      </c>
      <c r="AC44" s="116">
        <f t="shared" ca="1" si="8"/>
        <v>0</v>
      </c>
      <c r="AD44" s="116">
        <f t="shared" ca="1" si="9"/>
        <v>0</v>
      </c>
      <c r="AE44" s="117" t="str">
        <f t="shared" ca="1" si="10"/>
        <v>-</v>
      </c>
      <c r="AF44" s="116" t="str">
        <f t="shared" ca="1" si="11"/>
        <v>-</v>
      </c>
      <c r="AG44" s="117" t="str">
        <f t="shared" ca="1" si="12"/>
        <v>-</v>
      </c>
      <c r="AH44" s="116" t="str">
        <f t="shared" ca="1" si="13"/>
        <v>-</v>
      </c>
      <c r="AI44" s="116">
        <f t="shared" ca="1" si="14"/>
        <v>0</v>
      </c>
      <c r="AJ44" s="118">
        <f t="shared" ca="1" si="15"/>
        <v>0</v>
      </c>
      <c r="AK44" s="116">
        <f t="shared" ca="1" si="16"/>
        <v>0</v>
      </c>
      <c r="AL44" s="116">
        <f t="shared" ca="1" si="17"/>
        <v>0</v>
      </c>
    </row>
    <row r="45" spans="1:38" ht="27" customHeight="1" x14ac:dyDescent="0.2">
      <c r="A45" s="53">
        <f>'OSNOVNA PLAČA'!A39</f>
        <v>30</v>
      </c>
      <c r="B45" s="362" t="str">
        <f t="shared" ca="1" si="4"/>
        <v>A30</v>
      </c>
      <c r="C45" s="362"/>
      <c r="D45" s="54" t="str">
        <f>+IF(LEN('OSNOVNA PLAČA'!C39)&gt;0,'OSNOVNA PLAČA'!C39,"")</f>
        <v/>
      </c>
      <c r="E45" s="55" t="str">
        <f>+IF(LEN('OSNOVNA PLAČA'!D39)&gt;0,'OSNOVNA PLAČA'!D39,"")</f>
        <v/>
      </c>
      <c r="F45" s="161">
        <f ca="1">IF(LEN(B45)&gt;0,'OBRAČUNANA OSNOVNA PLAČA'!I39,"")</f>
        <v>0</v>
      </c>
      <c r="G45" s="57"/>
      <c r="H45" s="57"/>
      <c r="I45" s="57"/>
      <c r="J45" s="57"/>
      <c r="K45" s="57"/>
      <c r="L45" s="175">
        <f t="shared" si="5"/>
        <v>0</v>
      </c>
      <c r="M45" s="176">
        <f t="shared" ca="1" si="18"/>
        <v>0</v>
      </c>
      <c r="N45" s="176">
        <f t="shared" ca="1" si="20"/>
        <v>0</v>
      </c>
      <c r="O45" s="177">
        <f t="shared" ca="1" si="6"/>
        <v>0</v>
      </c>
      <c r="P45" s="178">
        <f t="shared" ca="1" si="19"/>
        <v>0</v>
      </c>
      <c r="Q45" s="179">
        <f t="shared" ca="1" si="7"/>
        <v>0</v>
      </c>
      <c r="R45" s="179">
        <f ca="1">IF(LEN(B45)&gt;0,'4'!R45-'4'!Q45,"")</f>
        <v>0</v>
      </c>
      <c r="S45" s="180"/>
      <c r="T45" s="33"/>
      <c r="U45" s="33"/>
      <c r="V45" s="33"/>
      <c r="W45" s="33"/>
      <c r="X45" s="33"/>
      <c r="Y45" s="33"/>
      <c r="AB45" s="243">
        <f>ROW()</f>
        <v>45</v>
      </c>
      <c r="AC45" s="116">
        <f t="shared" ca="1" si="8"/>
        <v>0</v>
      </c>
      <c r="AD45" s="116">
        <f t="shared" ca="1" si="9"/>
        <v>0</v>
      </c>
      <c r="AE45" s="117" t="str">
        <f t="shared" ca="1" si="10"/>
        <v>-</v>
      </c>
      <c r="AF45" s="116" t="str">
        <f t="shared" ca="1" si="11"/>
        <v>-</v>
      </c>
      <c r="AG45" s="117" t="str">
        <f t="shared" ca="1" si="12"/>
        <v>-</v>
      </c>
      <c r="AH45" s="116" t="str">
        <f t="shared" ca="1" si="13"/>
        <v>-</v>
      </c>
      <c r="AI45" s="116">
        <f t="shared" ca="1" si="14"/>
        <v>0</v>
      </c>
      <c r="AJ45" s="118">
        <f t="shared" ca="1" si="15"/>
        <v>0</v>
      </c>
      <c r="AK45" s="116">
        <f t="shared" ca="1" si="16"/>
        <v>0</v>
      </c>
      <c r="AL45" s="116">
        <f t="shared" ca="1" si="17"/>
        <v>0</v>
      </c>
    </row>
    <row r="46" spans="1:38" ht="27" customHeight="1" x14ac:dyDescent="0.2">
      <c r="A46" s="53">
        <f>'OSNOVNA PLAČA'!A40</f>
        <v>31</v>
      </c>
      <c r="B46" s="362" t="str">
        <f t="shared" ref="B46:B65" ca="1" si="21">IF(LEN(INDIRECT( "'" &amp; $AD$2 &amp; "'!B" &amp; TEXT($AB46-6,0)))&gt;0,INDIRECT( "'" &amp; $AD$2 &amp; "'!B" &amp; TEXT($AB46-6,0)),"")</f>
        <v>A31</v>
      </c>
      <c r="C46" s="362"/>
      <c r="D46" s="54" t="str">
        <f>+IF(LEN('OSNOVNA PLAČA'!C40)&gt;0,'OSNOVNA PLAČA'!C40,"")</f>
        <v/>
      </c>
      <c r="E46" s="55" t="str">
        <f>+IF(LEN('OSNOVNA PLAČA'!D40)&gt;0,'OSNOVNA PLAČA'!D40,"")</f>
        <v/>
      </c>
      <c r="F46" s="161">
        <f ca="1">IF(LEN(B46)&gt;0,'OBRAČUNANA OSNOVNA PLAČA'!I40,"")</f>
        <v>0</v>
      </c>
      <c r="G46" s="57"/>
      <c r="H46" s="57"/>
      <c r="I46" s="57"/>
      <c r="J46" s="57"/>
      <c r="K46" s="57"/>
      <c r="L46" s="175">
        <f t="shared" si="5"/>
        <v>0</v>
      </c>
      <c r="M46" s="176">
        <f t="shared" ca="1" si="18"/>
        <v>0</v>
      </c>
      <c r="N46" s="176">
        <f t="shared" ca="1" si="20"/>
        <v>0</v>
      </c>
      <c r="O46" s="177">
        <f t="shared" ca="1" si="6"/>
        <v>0</v>
      </c>
      <c r="P46" s="178">
        <f t="shared" ca="1" si="19"/>
        <v>0</v>
      </c>
      <c r="Q46" s="179">
        <f t="shared" ca="1" si="7"/>
        <v>0</v>
      </c>
      <c r="R46" s="179">
        <f ca="1">IF(LEN(B46)&gt;0,'4'!R46-'4'!Q46,"")</f>
        <v>0</v>
      </c>
      <c r="S46" s="180"/>
      <c r="T46" s="33"/>
      <c r="U46" s="33"/>
      <c r="V46" s="33"/>
      <c r="W46" s="33"/>
      <c r="X46" s="33"/>
      <c r="Y46" s="33"/>
      <c r="AB46" s="243">
        <f>ROW()</f>
        <v>46</v>
      </c>
      <c r="AC46" s="116">
        <f t="shared" ref="AC46:AC65" ca="1" si="22">IF($AO$3=1,0,INDIRECT( "'" &amp; $AO$2 &amp; "'!P" &amp; TEXT($AB46,0)))</f>
        <v>0</v>
      </c>
      <c r="AD46" s="116">
        <f t="shared" ref="AD46:AD65" ca="1" si="23">IF($AO$3=1,(INDIRECT( "'" &amp; $AD$2 &amp; "'!F" &amp; TEXT($AB46-6,0))*2/12+INDIRECT( "'" &amp; $AD$2 &amp; "'!G" &amp; TEXT($AB46-6,0))*10/12)*2,INDIRECT( "'" &amp; $AO$2 &amp; "'!Q" &amp; TEXT($AB46,0)))</f>
        <v>0</v>
      </c>
      <c r="AE46" s="117" t="str">
        <f t="shared" ca="1" si="10"/>
        <v>-</v>
      </c>
      <c r="AF46" s="116" t="str">
        <f t="shared" ca="1" si="11"/>
        <v>-</v>
      </c>
      <c r="AG46" s="117" t="str">
        <f t="shared" ca="1" si="12"/>
        <v>-</v>
      </c>
      <c r="AH46" s="116" t="str">
        <f t="shared" ca="1" si="13"/>
        <v>-</v>
      </c>
      <c r="AI46" s="116">
        <f t="shared" ca="1" si="14"/>
        <v>0</v>
      </c>
      <c r="AJ46" s="118">
        <f t="shared" ca="1" si="15"/>
        <v>0</v>
      </c>
      <c r="AK46" s="116">
        <f t="shared" ref="AK46:AK65" ca="1" si="24">SUM(OFFSET(INDIRECT( "'" &amp; $AD$3 &amp; "'!" &amp; $AI$3),ROW()-ROW(INDIRECT( "'" &amp; $AD$3 &amp; "'!" &amp; $AI$3))-$AI$4,COLUMN()-COLUMN(INDIRECT( "'" &amp; $AD$3 &amp; "'!" &amp; $AI$3))-$AI$6+(12/$AO$4)*($AO$3-1),1,12/$AO$4))</f>
        <v>0</v>
      </c>
      <c r="AL46" s="116">
        <f t="shared" ref="AL46:AL65" ca="1" si="25">SUM(OFFSET(INDIRECT( "'" &amp; $AD$2 &amp; "'!" &amp; $AI$3),ROW()-ROW(INDIRECT( "'" &amp; $AD$2 &amp; "'!" &amp; $AI$3))-$AI$4,COLUMN()-COLUMN(INDIRECT( "'" &amp; $AD$2 &amp; "'!" &amp; $AI$3))-$AI$5+(12/$AO$4)*($AO$3-1),1,12/$AO$4))</f>
        <v>0</v>
      </c>
    </row>
    <row r="47" spans="1:38" ht="27" customHeight="1" x14ac:dyDescent="0.2">
      <c r="A47" s="53">
        <f>'OSNOVNA PLAČA'!A41</f>
        <v>32</v>
      </c>
      <c r="B47" s="362" t="str">
        <f t="shared" ca="1" si="21"/>
        <v>A32</v>
      </c>
      <c r="C47" s="362"/>
      <c r="D47" s="54" t="str">
        <f>+IF(LEN('OSNOVNA PLAČA'!C41)&gt;0,'OSNOVNA PLAČA'!C41,"")</f>
        <v/>
      </c>
      <c r="E47" s="55" t="str">
        <f>+IF(LEN('OSNOVNA PLAČA'!D41)&gt;0,'OSNOVNA PLAČA'!D41,"")</f>
        <v/>
      </c>
      <c r="F47" s="161">
        <f ca="1">IF(LEN(B47)&gt;0,'OBRAČUNANA OSNOVNA PLAČA'!I41,"")</f>
        <v>0</v>
      </c>
      <c r="G47" s="57"/>
      <c r="H47" s="57"/>
      <c r="I47" s="57"/>
      <c r="J47" s="57"/>
      <c r="K47" s="57"/>
      <c r="L47" s="175">
        <f t="shared" si="5"/>
        <v>0</v>
      </c>
      <c r="M47" s="176">
        <f t="shared" ca="1" si="18"/>
        <v>0</v>
      </c>
      <c r="N47" s="176">
        <f t="shared" ca="1" si="20"/>
        <v>0</v>
      </c>
      <c r="O47" s="177">
        <f t="shared" ca="1" si="6"/>
        <v>0</v>
      </c>
      <c r="P47" s="178">
        <f t="shared" ca="1" si="19"/>
        <v>0</v>
      </c>
      <c r="Q47" s="179">
        <f t="shared" ca="1" si="7"/>
        <v>0</v>
      </c>
      <c r="R47" s="179">
        <f ca="1">IF(LEN(B47)&gt;0,'4'!R47-'4'!Q47,"")</f>
        <v>0</v>
      </c>
      <c r="S47" s="180"/>
      <c r="T47" s="33"/>
      <c r="U47" s="33"/>
      <c r="V47" s="33"/>
      <c r="W47" s="33"/>
      <c r="X47" s="33"/>
      <c r="Y47" s="33"/>
      <c r="AB47" s="243">
        <f>ROW()</f>
        <v>47</v>
      </c>
      <c r="AC47" s="116">
        <f t="shared" ca="1" si="22"/>
        <v>0</v>
      </c>
      <c r="AD47" s="116">
        <f t="shared" ca="1" si="23"/>
        <v>0</v>
      </c>
      <c r="AE47" s="117" t="str">
        <f t="shared" ca="1" si="10"/>
        <v>-</v>
      </c>
      <c r="AF47" s="116" t="str">
        <f t="shared" ca="1" si="11"/>
        <v>-</v>
      </c>
      <c r="AG47" s="117" t="str">
        <f t="shared" ca="1" si="12"/>
        <v>-</v>
      </c>
      <c r="AH47" s="116" t="str">
        <f t="shared" ca="1" si="13"/>
        <v>-</v>
      </c>
      <c r="AI47" s="116">
        <f t="shared" ca="1" si="14"/>
        <v>0</v>
      </c>
      <c r="AJ47" s="118">
        <f t="shared" ca="1" si="15"/>
        <v>0</v>
      </c>
      <c r="AK47" s="116">
        <f t="shared" ca="1" si="24"/>
        <v>0</v>
      </c>
      <c r="AL47" s="116">
        <f t="shared" ca="1" si="25"/>
        <v>0</v>
      </c>
    </row>
    <row r="48" spans="1:38" ht="27" customHeight="1" x14ac:dyDescent="0.2">
      <c r="A48" s="53">
        <f>'OSNOVNA PLAČA'!A42</f>
        <v>33</v>
      </c>
      <c r="B48" s="362" t="str">
        <f t="shared" ca="1" si="21"/>
        <v>A33</v>
      </c>
      <c r="C48" s="362"/>
      <c r="D48" s="54" t="str">
        <f>+IF(LEN('OSNOVNA PLAČA'!C42)&gt;0,'OSNOVNA PLAČA'!C42,"")</f>
        <v/>
      </c>
      <c r="E48" s="55" t="str">
        <f>+IF(LEN('OSNOVNA PLAČA'!D42)&gt;0,'OSNOVNA PLAČA'!D42,"")</f>
        <v/>
      </c>
      <c r="F48" s="161">
        <f ca="1">IF(LEN(B48)&gt;0,'OBRAČUNANA OSNOVNA PLAČA'!I42,"")</f>
        <v>0</v>
      </c>
      <c r="G48" s="57"/>
      <c r="H48" s="57"/>
      <c r="I48" s="57"/>
      <c r="J48" s="57"/>
      <c r="K48" s="57"/>
      <c r="L48" s="175">
        <f t="shared" si="5"/>
        <v>0</v>
      </c>
      <c r="M48" s="176">
        <f t="shared" ca="1" si="18"/>
        <v>0</v>
      </c>
      <c r="N48" s="176">
        <f t="shared" ca="1" si="20"/>
        <v>0</v>
      </c>
      <c r="O48" s="177">
        <f t="shared" ref="O48:O65" ca="1" si="26">IF(LEN(B48)&gt;0,M48*$P$67,"")</f>
        <v>0</v>
      </c>
      <c r="P48" s="178">
        <f t="shared" ca="1" si="19"/>
        <v>0</v>
      </c>
      <c r="Q48" s="179">
        <f t="shared" ca="1" si="7"/>
        <v>0</v>
      </c>
      <c r="R48" s="179">
        <f ca="1">IF(LEN(B48)&gt;0,'4'!R48-'4'!Q48,"")</f>
        <v>0</v>
      </c>
      <c r="S48" s="180"/>
      <c r="T48" s="33"/>
      <c r="U48" s="33"/>
      <c r="V48" s="33"/>
      <c r="W48" s="33"/>
      <c r="X48" s="33"/>
      <c r="Y48" s="33"/>
      <c r="AB48" s="243">
        <f>ROW()</f>
        <v>48</v>
      </c>
      <c r="AC48" s="116">
        <f t="shared" ca="1" si="22"/>
        <v>0</v>
      </c>
      <c r="AD48" s="116">
        <f t="shared" ca="1" si="23"/>
        <v>0</v>
      </c>
      <c r="AE48" s="117" t="str">
        <f t="shared" ref="AE48:AE65" ca="1" si="27">IF(AC48&gt;=AD48,"-",$L48/(5*MAX($M$71:$M$72)))</f>
        <v>-</v>
      </c>
      <c r="AF48" s="116" t="str">
        <f t="shared" ref="AF48:AF65" ca="1" si="28">IF(AC48&gt;=AD48,"-",$L48/(5*MAX($M$71:$M$72))*AK48)</f>
        <v>-</v>
      </c>
      <c r="AG48" s="117" t="str">
        <f t="shared" ref="AG48:AG65" ca="1" si="29">IF(AE48="-","-",AE48*$AF$67)</f>
        <v>-</v>
      </c>
      <c r="AH48" s="116" t="str">
        <f t="shared" ref="AH48:AH65" ca="1" si="30">IF(AF48="-","-",AF48*$AF$67)</f>
        <v>-</v>
      </c>
      <c r="AI48" s="116">
        <f t="shared" ca="1" si="14"/>
        <v>0</v>
      </c>
      <c r="AJ48" s="118">
        <f t="shared" ca="1" si="15"/>
        <v>0</v>
      </c>
      <c r="AK48" s="116">
        <f t="shared" ca="1" si="24"/>
        <v>0</v>
      </c>
      <c r="AL48" s="116">
        <f t="shared" ca="1" si="25"/>
        <v>0</v>
      </c>
    </row>
    <row r="49" spans="1:38" ht="27" customHeight="1" x14ac:dyDescent="0.2">
      <c r="A49" s="53">
        <f>'OSNOVNA PLAČA'!A43</f>
        <v>34</v>
      </c>
      <c r="B49" s="362" t="str">
        <f t="shared" ca="1" si="21"/>
        <v>A34</v>
      </c>
      <c r="C49" s="362"/>
      <c r="D49" s="54" t="str">
        <f>+IF(LEN('OSNOVNA PLAČA'!C43)&gt;0,'OSNOVNA PLAČA'!C43,"")</f>
        <v/>
      </c>
      <c r="E49" s="55" t="str">
        <f>+IF(LEN('OSNOVNA PLAČA'!D43)&gt;0,'OSNOVNA PLAČA'!D43,"")</f>
        <v/>
      </c>
      <c r="F49" s="161">
        <f ca="1">IF(LEN(B49)&gt;0,'OBRAČUNANA OSNOVNA PLAČA'!I43,"")</f>
        <v>0</v>
      </c>
      <c r="G49" s="57"/>
      <c r="H49" s="57"/>
      <c r="I49" s="57"/>
      <c r="J49" s="57"/>
      <c r="K49" s="57"/>
      <c r="L49" s="175">
        <f t="shared" si="5"/>
        <v>0</v>
      </c>
      <c r="M49" s="176">
        <f t="shared" ca="1" si="18"/>
        <v>0</v>
      </c>
      <c r="N49" s="176">
        <f t="shared" ca="1" si="20"/>
        <v>0</v>
      </c>
      <c r="O49" s="177">
        <f t="shared" ca="1" si="26"/>
        <v>0</v>
      </c>
      <c r="P49" s="178">
        <f t="shared" ca="1" si="19"/>
        <v>0</v>
      </c>
      <c r="Q49" s="179">
        <f t="shared" ca="1" si="7"/>
        <v>0</v>
      </c>
      <c r="R49" s="179">
        <f ca="1">IF(LEN(B49)&gt;0,'4'!R49-'4'!Q49,"")</f>
        <v>0</v>
      </c>
      <c r="S49" s="180"/>
      <c r="T49" s="33"/>
      <c r="U49" s="33"/>
      <c r="V49" s="33"/>
      <c r="W49" s="33"/>
      <c r="X49" s="33"/>
      <c r="Y49" s="33"/>
      <c r="AB49" s="243">
        <f>ROW()</f>
        <v>49</v>
      </c>
      <c r="AC49" s="116">
        <f t="shared" ca="1" si="22"/>
        <v>0</v>
      </c>
      <c r="AD49" s="116">
        <f t="shared" ca="1" si="23"/>
        <v>0</v>
      </c>
      <c r="AE49" s="117" t="str">
        <f t="shared" ca="1" si="27"/>
        <v>-</v>
      </c>
      <c r="AF49" s="116" t="str">
        <f t="shared" ca="1" si="28"/>
        <v>-</v>
      </c>
      <c r="AG49" s="117" t="str">
        <f t="shared" ca="1" si="29"/>
        <v>-</v>
      </c>
      <c r="AH49" s="116" t="str">
        <f t="shared" ca="1" si="30"/>
        <v>-</v>
      </c>
      <c r="AI49" s="116">
        <f t="shared" ca="1" si="14"/>
        <v>0</v>
      </c>
      <c r="AJ49" s="118">
        <f t="shared" ca="1" si="15"/>
        <v>0</v>
      </c>
      <c r="AK49" s="116">
        <f t="shared" ca="1" si="24"/>
        <v>0</v>
      </c>
      <c r="AL49" s="116">
        <f t="shared" ca="1" si="25"/>
        <v>0</v>
      </c>
    </row>
    <row r="50" spans="1:38" ht="27" customHeight="1" x14ac:dyDescent="0.2">
      <c r="A50" s="53">
        <f>'OSNOVNA PLAČA'!A44</f>
        <v>35</v>
      </c>
      <c r="B50" s="362" t="str">
        <f t="shared" ca="1" si="21"/>
        <v>A35</v>
      </c>
      <c r="C50" s="362"/>
      <c r="D50" s="54" t="str">
        <f>+IF(LEN('OSNOVNA PLAČA'!C44)&gt;0,'OSNOVNA PLAČA'!C44,"")</f>
        <v/>
      </c>
      <c r="E50" s="55" t="str">
        <f>+IF(LEN('OSNOVNA PLAČA'!D44)&gt;0,'OSNOVNA PLAČA'!D44,"")</f>
        <v/>
      </c>
      <c r="F50" s="161">
        <f ca="1">IF(LEN(B50)&gt;0,'OBRAČUNANA OSNOVNA PLAČA'!I44,"")</f>
        <v>0</v>
      </c>
      <c r="G50" s="57"/>
      <c r="H50" s="57"/>
      <c r="I50" s="57"/>
      <c r="J50" s="57"/>
      <c r="K50" s="57"/>
      <c r="L50" s="175">
        <f t="shared" si="5"/>
        <v>0</v>
      </c>
      <c r="M50" s="176">
        <f t="shared" ca="1" si="18"/>
        <v>0</v>
      </c>
      <c r="N50" s="176">
        <f t="shared" ca="1" si="20"/>
        <v>0</v>
      </c>
      <c r="O50" s="177">
        <f t="shared" ca="1" si="26"/>
        <v>0</v>
      </c>
      <c r="P50" s="178">
        <f t="shared" ca="1" si="19"/>
        <v>0</v>
      </c>
      <c r="Q50" s="179">
        <f t="shared" ca="1" si="7"/>
        <v>0</v>
      </c>
      <c r="R50" s="179">
        <f ca="1">IF(LEN(B50)&gt;0,'4'!R50-'4'!Q50,"")</f>
        <v>0</v>
      </c>
      <c r="S50" s="180"/>
      <c r="T50" s="33"/>
      <c r="U50" s="33"/>
      <c r="V50" s="33"/>
      <c r="W50" s="33"/>
      <c r="X50" s="33"/>
      <c r="Y50" s="33"/>
      <c r="AB50" s="243">
        <f>ROW()</f>
        <v>50</v>
      </c>
      <c r="AC50" s="116">
        <f t="shared" ca="1" si="22"/>
        <v>0</v>
      </c>
      <c r="AD50" s="116">
        <f t="shared" ca="1" si="23"/>
        <v>0</v>
      </c>
      <c r="AE50" s="117" t="str">
        <f t="shared" ca="1" si="27"/>
        <v>-</v>
      </c>
      <c r="AF50" s="116" t="str">
        <f t="shared" ca="1" si="28"/>
        <v>-</v>
      </c>
      <c r="AG50" s="117" t="str">
        <f t="shared" ca="1" si="29"/>
        <v>-</v>
      </c>
      <c r="AH50" s="116" t="str">
        <f t="shared" ca="1" si="30"/>
        <v>-</v>
      </c>
      <c r="AI50" s="116">
        <f t="shared" ca="1" si="14"/>
        <v>0</v>
      </c>
      <c r="AJ50" s="118">
        <f t="shared" ca="1" si="15"/>
        <v>0</v>
      </c>
      <c r="AK50" s="116">
        <f t="shared" ca="1" si="24"/>
        <v>0</v>
      </c>
      <c r="AL50" s="116">
        <f t="shared" ca="1" si="25"/>
        <v>0</v>
      </c>
    </row>
    <row r="51" spans="1:38" ht="27" customHeight="1" x14ac:dyDescent="0.2">
      <c r="A51" s="53">
        <f>'OSNOVNA PLAČA'!A45</f>
        <v>36</v>
      </c>
      <c r="B51" s="362" t="str">
        <f t="shared" ca="1" si="21"/>
        <v>A36</v>
      </c>
      <c r="C51" s="362"/>
      <c r="D51" s="54" t="str">
        <f>+IF(LEN('OSNOVNA PLAČA'!C45)&gt;0,'OSNOVNA PLAČA'!C45,"")</f>
        <v/>
      </c>
      <c r="E51" s="55" t="str">
        <f>+IF(LEN('OSNOVNA PLAČA'!D45)&gt;0,'OSNOVNA PLAČA'!D45,"")</f>
        <v/>
      </c>
      <c r="F51" s="161">
        <f ca="1">IF(LEN(B51)&gt;0,'OBRAČUNANA OSNOVNA PLAČA'!I45,"")</f>
        <v>0</v>
      </c>
      <c r="G51" s="57"/>
      <c r="H51" s="57"/>
      <c r="I51" s="57"/>
      <c r="J51" s="57"/>
      <c r="K51" s="57"/>
      <c r="L51" s="175">
        <f t="shared" si="5"/>
        <v>0</v>
      </c>
      <c r="M51" s="176">
        <f t="shared" ca="1" si="18"/>
        <v>0</v>
      </c>
      <c r="N51" s="176">
        <f t="shared" ca="1" si="20"/>
        <v>0</v>
      </c>
      <c r="O51" s="177">
        <f t="shared" ca="1" si="26"/>
        <v>0</v>
      </c>
      <c r="P51" s="178">
        <f t="shared" ca="1" si="19"/>
        <v>0</v>
      </c>
      <c r="Q51" s="179">
        <f t="shared" ca="1" si="7"/>
        <v>0</v>
      </c>
      <c r="R51" s="179">
        <f ca="1">IF(LEN(B51)&gt;0,'4'!R51-'4'!Q51,"")</f>
        <v>0</v>
      </c>
      <c r="S51" s="180"/>
      <c r="T51" s="33"/>
      <c r="U51" s="33"/>
      <c r="V51" s="33"/>
      <c r="W51" s="33"/>
      <c r="X51" s="33"/>
      <c r="Y51" s="33"/>
      <c r="AB51" s="243">
        <f>ROW()</f>
        <v>51</v>
      </c>
      <c r="AC51" s="116">
        <f t="shared" ca="1" si="22"/>
        <v>0</v>
      </c>
      <c r="AD51" s="116">
        <f t="shared" ca="1" si="23"/>
        <v>0</v>
      </c>
      <c r="AE51" s="117" t="str">
        <f t="shared" ca="1" si="27"/>
        <v>-</v>
      </c>
      <c r="AF51" s="116" t="str">
        <f t="shared" ca="1" si="28"/>
        <v>-</v>
      </c>
      <c r="AG51" s="117" t="str">
        <f t="shared" ca="1" si="29"/>
        <v>-</v>
      </c>
      <c r="AH51" s="116" t="str">
        <f t="shared" ca="1" si="30"/>
        <v>-</v>
      </c>
      <c r="AI51" s="116">
        <f t="shared" ca="1" si="14"/>
        <v>0</v>
      </c>
      <c r="AJ51" s="118">
        <f t="shared" ca="1" si="15"/>
        <v>0</v>
      </c>
      <c r="AK51" s="116">
        <f t="shared" ca="1" si="24"/>
        <v>0</v>
      </c>
      <c r="AL51" s="116">
        <f t="shared" ca="1" si="25"/>
        <v>0</v>
      </c>
    </row>
    <row r="52" spans="1:38" ht="27" customHeight="1" x14ac:dyDescent="0.2">
      <c r="A52" s="53">
        <f>'OSNOVNA PLAČA'!A46</f>
        <v>37</v>
      </c>
      <c r="B52" s="362" t="str">
        <f t="shared" ca="1" si="21"/>
        <v>A37</v>
      </c>
      <c r="C52" s="362"/>
      <c r="D52" s="54" t="str">
        <f>+IF(LEN('OSNOVNA PLAČA'!C46)&gt;0,'OSNOVNA PLAČA'!C46,"")</f>
        <v/>
      </c>
      <c r="E52" s="55" t="str">
        <f>+IF(LEN('OSNOVNA PLAČA'!D46)&gt;0,'OSNOVNA PLAČA'!D46,"")</f>
        <v/>
      </c>
      <c r="F52" s="161">
        <f ca="1">IF(LEN(B52)&gt;0,'OBRAČUNANA OSNOVNA PLAČA'!I46,"")</f>
        <v>0</v>
      </c>
      <c r="G52" s="57"/>
      <c r="H52" s="57"/>
      <c r="I52" s="57"/>
      <c r="J52" s="57"/>
      <c r="K52" s="57"/>
      <c r="L52" s="175">
        <f t="shared" si="5"/>
        <v>0</v>
      </c>
      <c r="M52" s="176">
        <f t="shared" ca="1" si="18"/>
        <v>0</v>
      </c>
      <c r="N52" s="176">
        <f t="shared" ca="1" si="20"/>
        <v>0</v>
      </c>
      <c r="O52" s="177">
        <f t="shared" ca="1" si="26"/>
        <v>0</v>
      </c>
      <c r="P52" s="178">
        <f t="shared" ca="1" si="19"/>
        <v>0</v>
      </c>
      <c r="Q52" s="179">
        <f t="shared" ca="1" si="7"/>
        <v>0</v>
      </c>
      <c r="R52" s="179">
        <f ca="1">IF(LEN(B52)&gt;0,'4'!R52-'4'!Q52,"")</f>
        <v>0</v>
      </c>
      <c r="S52" s="180"/>
      <c r="T52" s="33"/>
      <c r="U52" s="33"/>
      <c r="V52" s="33"/>
      <c r="W52" s="33"/>
      <c r="X52" s="33"/>
      <c r="Y52" s="33"/>
      <c r="AB52" s="243">
        <f>ROW()</f>
        <v>52</v>
      </c>
      <c r="AC52" s="116">
        <f t="shared" ca="1" si="22"/>
        <v>0</v>
      </c>
      <c r="AD52" s="116">
        <f t="shared" ca="1" si="23"/>
        <v>0</v>
      </c>
      <c r="AE52" s="117" t="str">
        <f t="shared" ca="1" si="27"/>
        <v>-</v>
      </c>
      <c r="AF52" s="116" t="str">
        <f t="shared" ca="1" si="28"/>
        <v>-</v>
      </c>
      <c r="AG52" s="117" t="str">
        <f t="shared" ca="1" si="29"/>
        <v>-</v>
      </c>
      <c r="AH52" s="116" t="str">
        <f t="shared" ca="1" si="30"/>
        <v>-</v>
      </c>
      <c r="AI52" s="116">
        <f t="shared" ca="1" si="14"/>
        <v>0</v>
      </c>
      <c r="AJ52" s="118">
        <f t="shared" ca="1" si="15"/>
        <v>0</v>
      </c>
      <c r="AK52" s="116">
        <f t="shared" ca="1" si="24"/>
        <v>0</v>
      </c>
      <c r="AL52" s="116">
        <f t="shared" ca="1" si="25"/>
        <v>0</v>
      </c>
    </row>
    <row r="53" spans="1:38" ht="27" customHeight="1" x14ac:dyDescent="0.2">
      <c r="A53" s="53">
        <f>'OSNOVNA PLAČA'!A47</f>
        <v>38</v>
      </c>
      <c r="B53" s="362" t="str">
        <f t="shared" ca="1" si="21"/>
        <v>A38</v>
      </c>
      <c r="C53" s="362"/>
      <c r="D53" s="54" t="str">
        <f>+IF(LEN('OSNOVNA PLAČA'!C47)&gt;0,'OSNOVNA PLAČA'!C47,"")</f>
        <v/>
      </c>
      <c r="E53" s="55" t="str">
        <f>+IF(LEN('OSNOVNA PLAČA'!D47)&gt;0,'OSNOVNA PLAČA'!D47,"")</f>
        <v/>
      </c>
      <c r="F53" s="161">
        <f ca="1">IF(LEN(B53)&gt;0,'OBRAČUNANA OSNOVNA PLAČA'!I47,"")</f>
        <v>0</v>
      </c>
      <c r="G53" s="57"/>
      <c r="H53" s="57"/>
      <c r="I53" s="57"/>
      <c r="J53" s="57"/>
      <c r="K53" s="57"/>
      <c r="L53" s="175">
        <f t="shared" si="5"/>
        <v>0</v>
      </c>
      <c r="M53" s="176">
        <f t="shared" ca="1" si="18"/>
        <v>0</v>
      </c>
      <c r="N53" s="176">
        <f t="shared" ca="1" si="20"/>
        <v>0</v>
      </c>
      <c r="O53" s="177">
        <f t="shared" ca="1" si="26"/>
        <v>0</v>
      </c>
      <c r="P53" s="178">
        <f t="shared" ca="1" si="19"/>
        <v>0</v>
      </c>
      <c r="Q53" s="179">
        <f t="shared" ca="1" si="7"/>
        <v>0</v>
      </c>
      <c r="R53" s="179">
        <f ca="1">IF(LEN(B53)&gt;0,'4'!R53-'4'!Q53,"")</f>
        <v>0</v>
      </c>
      <c r="S53" s="180"/>
      <c r="T53" s="33"/>
      <c r="U53" s="33"/>
      <c r="V53" s="33"/>
      <c r="W53" s="33"/>
      <c r="X53" s="33"/>
      <c r="Y53" s="33"/>
      <c r="AB53" s="243">
        <f>ROW()</f>
        <v>53</v>
      </c>
      <c r="AC53" s="116">
        <f t="shared" ca="1" si="22"/>
        <v>0</v>
      </c>
      <c r="AD53" s="116">
        <f t="shared" ca="1" si="23"/>
        <v>0</v>
      </c>
      <c r="AE53" s="117" t="str">
        <f t="shared" ca="1" si="27"/>
        <v>-</v>
      </c>
      <c r="AF53" s="116" t="str">
        <f t="shared" ca="1" si="28"/>
        <v>-</v>
      </c>
      <c r="AG53" s="117" t="str">
        <f t="shared" ca="1" si="29"/>
        <v>-</v>
      </c>
      <c r="AH53" s="116" t="str">
        <f t="shared" ca="1" si="30"/>
        <v>-</v>
      </c>
      <c r="AI53" s="116">
        <f t="shared" ca="1" si="14"/>
        <v>0</v>
      </c>
      <c r="AJ53" s="118">
        <f t="shared" ca="1" si="15"/>
        <v>0</v>
      </c>
      <c r="AK53" s="116">
        <f t="shared" ca="1" si="24"/>
        <v>0</v>
      </c>
      <c r="AL53" s="116">
        <f t="shared" ca="1" si="25"/>
        <v>0</v>
      </c>
    </row>
    <row r="54" spans="1:38" ht="27" customHeight="1" x14ac:dyDescent="0.2">
      <c r="A54" s="53">
        <f>'OSNOVNA PLAČA'!A48</f>
        <v>39</v>
      </c>
      <c r="B54" s="362" t="str">
        <f t="shared" ca="1" si="21"/>
        <v>A39</v>
      </c>
      <c r="C54" s="362"/>
      <c r="D54" s="54" t="str">
        <f>+IF(LEN('OSNOVNA PLAČA'!C48)&gt;0,'OSNOVNA PLAČA'!C48,"")</f>
        <v/>
      </c>
      <c r="E54" s="55" t="str">
        <f>+IF(LEN('OSNOVNA PLAČA'!D48)&gt;0,'OSNOVNA PLAČA'!D48,"")</f>
        <v/>
      </c>
      <c r="F54" s="161">
        <f ca="1">IF(LEN(B54)&gt;0,'OBRAČUNANA OSNOVNA PLAČA'!I48,"")</f>
        <v>0</v>
      </c>
      <c r="G54" s="57"/>
      <c r="H54" s="57"/>
      <c r="I54" s="57"/>
      <c r="J54" s="57"/>
      <c r="K54" s="57"/>
      <c r="L54" s="175">
        <f t="shared" si="5"/>
        <v>0</v>
      </c>
      <c r="M54" s="176">
        <f t="shared" ca="1" si="18"/>
        <v>0</v>
      </c>
      <c r="N54" s="176">
        <f t="shared" ca="1" si="20"/>
        <v>0</v>
      </c>
      <c r="O54" s="177">
        <f t="shared" ca="1" si="26"/>
        <v>0</v>
      </c>
      <c r="P54" s="178">
        <f t="shared" ca="1" si="19"/>
        <v>0</v>
      </c>
      <c r="Q54" s="179">
        <f t="shared" ca="1" si="7"/>
        <v>0</v>
      </c>
      <c r="R54" s="179">
        <f ca="1">IF(LEN(B54)&gt;0,'4'!R54-'4'!Q54,"")</f>
        <v>0</v>
      </c>
      <c r="S54" s="180"/>
      <c r="T54" s="33"/>
      <c r="U54" s="33"/>
      <c r="V54" s="33"/>
      <c r="W54" s="33"/>
      <c r="X54" s="33"/>
      <c r="Y54" s="33"/>
      <c r="AB54" s="243">
        <f>ROW()</f>
        <v>54</v>
      </c>
      <c r="AC54" s="116">
        <f t="shared" ca="1" si="22"/>
        <v>0</v>
      </c>
      <c r="AD54" s="116">
        <f t="shared" ca="1" si="23"/>
        <v>0</v>
      </c>
      <c r="AE54" s="117" t="str">
        <f t="shared" ca="1" si="27"/>
        <v>-</v>
      </c>
      <c r="AF54" s="116" t="str">
        <f t="shared" ca="1" si="28"/>
        <v>-</v>
      </c>
      <c r="AG54" s="117" t="str">
        <f t="shared" ca="1" si="29"/>
        <v>-</v>
      </c>
      <c r="AH54" s="116" t="str">
        <f t="shared" ca="1" si="30"/>
        <v>-</v>
      </c>
      <c r="AI54" s="116">
        <f t="shared" ca="1" si="14"/>
        <v>0</v>
      </c>
      <c r="AJ54" s="118">
        <f t="shared" ca="1" si="15"/>
        <v>0</v>
      </c>
      <c r="AK54" s="116">
        <f t="shared" ca="1" si="24"/>
        <v>0</v>
      </c>
      <c r="AL54" s="116">
        <f t="shared" ca="1" si="25"/>
        <v>0</v>
      </c>
    </row>
    <row r="55" spans="1:38" ht="27" customHeight="1" x14ac:dyDescent="0.2">
      <c r="A55" s="53">
        <f>'OSNOVNA PLAČA'!A49</f>
        <v>40</v>
      </c>
      <c r="B55" s="362" t="str">
        <f t="shared" ca="1" si="21"/>
        <v>A40</v>
      </c>
      <c r="C55" s="362"/>
      <c r="D55" s="54" t="str">
        <f>+IF(LEN('OSNOVNA PLAČA'!C49)&gt;0,'OSNOVNA PLAČA'!C49,"")</f>
        <v/>
      </c>
      <c r="E55" s="55" t="str">
        <f>+IF(LEN('OSNOVNA PLAČA'!D49)&gt;0,'OSNOVNA PLAČA'!D49,"")</f>
        <v/>
      </c>
      <c r="F55" s="161">
        <f ca="1">IF(LEN(B55)&gt;0,'OBRAČUNANA OSNOVNA PLAČA'!I49,"")</f>
        <v>0</v>
      </c>
      <c r="G55" s="57"/>
      <c r="H55" s="57"/>
      <c r="I55" s="57"/>
      <c r="J55" s="57"/>
      <c r="K55" s="57"/>
      <c r="L55" s="175">
        <f t="shared" si="5"/>
        <v>0</v>
      </c>
      <c r="M55" s="176">
        <f t="shared" ca="1" si="18"/>
        <v>0</v>
      </c>
      <c r="N55" s="176">
        <f t="shared" ca="1" si="20"/>
        <v>0</v>
      </c>
      <c r="O55" s="177">
        <f t="shared" ca="1" si="26"/>
        <v>0</v>
      </c>
      <c r="P55" s="178">
        <f t="shared" ca="1" si="19"/>
        <v>0</v>
      </c>
      <c r="Q55" s="179">
        <f t="shared" ca="1" si="7"/>
        <v>0</v>
      </c>
      <c r="R55" s="179">
        <f ca="1">IF(LEN(B55)&gt;0,'4'!R55-'4'!Q55,"")</f>
        <v>0</v>
      </c>
      <c r="S55" s="180"/>
      <c r="T55" s="33"/>
      <c r="U55" s="33"/>
      <c r="V55" s="33"/>
      <c r="W55" s="33"/>
      <c r="X55" s="33"/>
      <c r="Y55" s="33"/>
      <c r="AB55" s="243">
        <f>ROW()</f>
        <v>55</v>
      </c>
      <c r="AC55" s="116">
        <f t="shared" ca="1" si="22"/>
        <v>0</v>
      </c>
      <c r="AD55" s="116">
        <f t="shared" ca="1" si="23"/>
        <v>0</v>
      </c>
      <c r="AE55" s="117" t="str">
        <f t="shared" ca="1" si="27"/>
        <v>-</v>
      </c>
      <c r="AF55" s="116" t="str">
        <f t="shared" ca="1" si="28"/>
        <v>-</v>
      </c>
      <c r="AG55" s="117" t="str">
        <f t="shared" ca="1" si="29"/>
        <v>-</v>
      </c>
      <c r="AH55" s="116" t="str">
        <f t="shared" ca="1" si="30"/>
        <v>-</v>
      </c>
      <c r="AI55" s="116">
        <f t="shared" ca="1" si="14"/>
        <v>0</v>
      </c>
      <c r="AJ55" s="118">
        <f t="shared" ca="1" si="15"/>
        <v>0</v>
      </c>
      <c r="AK55" s="116">
        <f t="shared" ca="1" si="24"/>
        <v>0</v>
      </c>
      <c r="AL55" s="116">
        <f t="shared" ca="1" si="25"/>
        <v>0</v>
      </c>
    </row>
    <row r="56" spans="1:38" ht="27" customHeight="1" x14ac:dyDescent="0.2">
      <c r="A56" s="53">
        <f>'OSNOVNA PLAČA'!A50</f>
        <v>41</v>
      </c>
      <c r="B56" s="362" t="str">
        <f t="shared" ca="1" si="21"/>
        <v>A41</v>
      </c>
      <c r="C56" s="362"/>
      <c r="D56" s="54" t="str">
        <f>+IF(LEN('OSNOVNA PLAČA'!C50)&gt;0,'OSNOVNA PLAČA'!C50,"")</f>
        <v/>
      </c>
      <c r="E56" s="55" t="str">
        <f>+IF(LEN('OSNOVNA PLAČA'!D50)&gt;0,'OSNOVNA PLAČA'!D50,"")</f>
        <v/>
      </c>
      <c r="F56" s="161">
        <f ca="1">IF(LEN(B56)&gt;0,'OBRAČUNANA OSNOVNA PLAČA'!I50,"")</f>
        <v>0</v>
      </c>
      <c r="G56" s="57"/>
      <c r="H56" s="57"/>
      <c r="I56" s="57"/>
      <c r="J56" s="57"/>
      <c r="K56" s="57"/>
      <c r="L56" s="175">
        <f t="shared" si="5"/>
        <v>0</v>
      </c>
      <c r="M56" s="176">
        <f t="shared" ca="1" si="18"/>
        <v>0</v>
      </c>
      <c r="N56" s="176">
        <f t="shared" ca="1" si="20"/>
        <v>0</v>
      </c>
      <c r="O56" s="177">
        <f t="shared" ca="1" si="26"/>
        <v>0</v>
      </c>
      <c r="P56" s="178">
        <f t="shared" ca="1" si="19"/>
        <v>0</v>
      </c>
      <c r="Q56" s="179">
        <f t="shared" ca="1" si="7"/>
        <v>0</v>
      </c>
      <c r="R56" s="179">
        <f ca="1">IF(LEN(B56)&gt;0,'4'!R56-'4'!Q56,"")</f>
        <v>0</v>
      </c>
      <c r="S56" s="180"/>
      <c r="T56" s="33"/>
      <c r="U56" s="33"/>
      <c r="V56" s="33"/>
      <c r="W56" s="33"/>
      <c r="X56" s="33"/>
      <c r="Y56" s="33"/>
      <c r="AB56" s="243">
        <f>ROW()</f>
        <v>56</v>
      </c>
      <c r="AC56" s="116">
        <f t="shared" ca="1" si="22"/>
        <v>0</v>
      </c>
      <c r="AD56" s="116">
        <f t="shared" ca="1" si="23"/>
        <v>0</v>
      </c>
      <c r="AE56" s="117" t="str">
        <f t="shared" ca="1" si="27"/>
        <v>-</v>
      </c>
      <c r="AF56" s="116" t="str">
        <f t="shared" ca="1" si="28"/>
        <v>-</v>
      </c>
      <c r="AG56" s="117" t="str">
        <f t="shared" ca="1" si="29"/>
        <v>-</v>
      </c>
      <c r="AH56" s="116" t="str">
        <f t="shared" ca="1" si="30"/>
        <v>-</v>
      </c>
      <c r="AI56" s="116">
        <f t="shared" ca="1" si="14"/>
        <v>0</v>
      </c>
      <c r="AJ56" s="118">
        <f t="shared" ca="1" si="15"/>
        <v>0</v>
      </c>
      <c r="AK56" s="116">
        <f t="shared" ca="1" si="24"/>
        <v>0</v>
      </c>
      <c r="AL56" s="116">
        <f t="shared" ca="1" si="25"/>
        <v>0</v>
      </c>
    </row>
    <row r="57" spans="1:38" ht="27" customHeight="1" x14ac:dyDescent="0.2">
      <c r="A57" s="53">
        <f>'OSNOVNA PLAČA'!A51</f>
        <v>42</v>
      </c>
      <c r="B57" s="362" t="str">
        <f t="shared" ca="1" si="21"/>
        <v>A42</v>
      </c>
      <c r="C57" s="362"/>
      <c r="D57" s="54" t="str">
        <f>+IF(LEN('OSNOVNA PLAČA'!C51)&gt;0,'OSNOVNA PLAČA'!C51,"")</f>
        <v/>
      </c>
      <c r="E57" s="55" t="str">
        <f>+IF(LEN('OSNOVNA PLAČA'!D51)&gt;0,'OSNOVNA PLAČA'!D51,"")</f>
        <v/>
      </c>
      <c r="F57" s="161">
        <f ca="1">IF(LEN(B57)&gt;0,'OBRAČUNANA OSNOVNA PLAČA'!I51,"")</f>
        <v>0</v>
      </c>
      <c r="G57" s="57"/>
      <c r="H57" s="57"/>
      <c r="I57" s="57"/>
      <c r="J57" s="57"/>
      <c r="K57" s="57"/>
      <c r="L57" s="175">
        <f t="shared" si="5"/>
        <v>0</v>
      </c>
      <c r="M57" s="176">
        <f t="shared" ca="1" si="18"/>
        <v>0</v>
      </c>
      <c r="N57" s="176">
        <f t="shared" ca="1" si="20"/>
        <v>0</v>
      </c>
      <c r="O57" s="177">
        <f t="shared" ca="1" si="26"/>
        <v>0</v>
      </c>
      <c r="P57" s="178">
        <f t="shared" ca="1" si="19"/>
        <v>0</v>
      </c>
      <c r="Q57" s="179">
        <f t="shared" ca="1" si="7"/>
        <v>0</v>
      </c>
      <c r="R57" s="179">
        <f ca="1">IF(LEN(B57)&gt;0,'4'!R57-'4'!Q57,"")</f>
        <v>0</v>
      </c>
      <c r="S57" s="180"/>
      <c r="T57" s="33"/>
      <c r="U57" s="33"/>
      <c r="V57" s="33"/>
      <c r="W57" s="33"/>
      <c r="X57" s="33"/>
      <c r="Y57" s="33"/>
      <c r="AB57" s="243">
        <f>ROW()</f>
        <v>57</v>
      </c>
      <c r="AC57" s="116">
        <f t="shared" ca="1" si="22"/>
        <v>0</v>
      </c>
      <c r="AD57" s="116">
        <f t="shared" ca="1" si="23"/>
        <v>0</v>
      </c>
      <c r="AE57" s="117" t="str">
        <f t="shared" ca="1" si="27"/>
        <v>-</v>
      </c>
      <c r="AF57" s="116" t="str">
        <f t="shared" ca="1" si="28"/>
        <v>-</v>
      </c>
      <c r="AG57" s="117" t="str">
        <f t="shared" ca="1" si="29"/>
        <v>-</v>
      </c>
      <c r="AH57" s="116" t="str">
        <f t="shared" ca="1" si="30"/>
        <v>-</v>
      </c>
      <c r="AI57" s="116">
        <f t="shared" ca="1" si="14"/>
        <v>0</v>
      </c>
      <c r="AJ57" s="118">
        <f t="shared" ca="1" si="15"/>
        <v>0</v>
      </c>
      <c r="AK57" s="116">
        <f t="shared" ca="1" si="24"/>
        <v>0</v>
      </c>
      <c r="AL57" s="116">
        <f t="shared" ca="1" si="25"/>
        <v>0</v>
      </c>
    </row>
    <row r="58" spans="1:38" ht="27" customHeight="1" x14ac:dyDescent="0.2">
      <c r="A58" s="53">
        <f>'OSNOVNA PLAČA'!A52</f>
        <v>43</v>
      </c>
      <c r="B58" s="362" t="str">
        <f t="shared" ca="1" si="21"/>
        <v>A43</v>
      </c>
      <c r="C58" s="362"/>
      <c r="D58" s="54" t="str">
        <f>+IF(LEN('OSNOVNA PLAČA'!C52)&gt;0,'OSNOVNA PLAČA'!C52,"")</f>
        <v/>
      </c>
      <c r="E58" s="55" t="str">
        <f>+IF(LEN('OSNOVNA PLAČA'!D52)&gt;0,'OSNOVNA PLAČA'!D52,"")</f>
        <v/>
      </c>
      <c r="F58" s="161">
        <f ca="1">IF(LEN(B58)&gt;0,'OBRAČUNANA OSNOVNA PLAČA'!I52,"")</f>
        <v>0</v>
      </c>
      <c r="G58" s="57"/>
      <c r="H58" s="57"/>
      <c r="I58" s="57"/>
      <c r="J58" s="57"/>
      <c r="K58" s="57"/>
      <c r="L58" s="175">
        <f t="shared" si="5"/>
        <v>0</v>
      </c>
      <c r="M58" s="176">
        <f t="shared" ca="1" si="18"/>
        <v>0</v>
      </c>
      <c r="N58" s="176">
        <f t="shared" ca="1" si="20"/>
        <v>0</v>
      </c>
      <c r="O58" s="177">
        <f t="shared" ca="1" si="26"/>
        <v>0</v>
      </c>
      <c r="P58" s="178">
        <f t="shared" ca="1" si="19"/>
        <v>0</v>
      </c>
      <c r="Q58" s="179">
        <f t="shared" ca="1" si="7"/>
        <v>0</v>
      </c>
      <c r="R58" s="179">
        <f ca="1">IF(LEN(B58)&gt;0,'4'!R58-'4'!Q58,"")</f>
        <v>0</v>
      </c>
      <c r="S58" s="180"/>
      <c r="T58" s="33"/>
      <c r="U58" s="33"/>
      <c r="V58" s="33"/>
      <c r="W58" s="33"/>
      <c r="X58" s="33"/>
      <c r="Y58" s="33"/>
      <c r="AB58" s="243">
        <f>ROW()</f>
        <v>58</v>
      </c>
      <c r="AC58" s="116">
        <f t="shared" ca="1" si="22"/>
        <v>0</v>
      </c>
      <c r="AD58" s="116">
        <f t="shared" ca="1" si="23"/>
        <v>0</v>
      </c>
      <c r="AE58" s="117" t="str">
        <f t="shared" ca="1" si="27"/>
        <v>-</v>
      </c>
      <c r="AF58" s="116" t="str">
        <f t="shared" ca="1" si="28"/>
        <v>-</v>
      </c>
      <c r="AG58" s="117" t="str">
        <f t="shared" ca="1" si="29"/>
        <v>-</v>
      </c>
      <c r="AH58" s="116" t="str">
        <f t="shared" ca="1" si="30"/>
        <v>-</v>
      </c>
      <c r="AI58" s="116">
        <f t="shared" ca="1" si="14"/>
        <v>0</v>
      </c>
      <c r="AJ58" s="118">
        <f t="shared" ca="1" si="15"/>
        <v>0</v>
      </c>
      <c r="AK58" s="116">
        <f t="shared" ca="1" si="24"/>
        <v>0</v>
      </c>
      <c r="AL58" s="116">
        <f t="shared" ca="1" si="25"/>
        <v>0</v>
      </c>
    </row>
    <row r="59" spans="1:38" ht="27" customHeight="1" x14ac:dyDescent="0.2">
      <c r="A59" s="53">
        <f>'OSNOVNA PLAČA'!A53</f>
        <v>44</v>
      </c>
      <c r="B59" s="362" t="str">
        <f t="shared" ca="1" si="21"/>
        <v>A44</v>
      </c>
      <c r="C59" s="362"/>
      <c r="D59" s="54" t="str">
        <f>+IF(LEN('OSNOVNA PLAČA'!C53)&gt;0,'OSNOVNA PLAČA'!C53,"")</f>
        <v/>
      </c>
      <c r="E59" s="55" t="str">
        <f>+IF(LEN('OSNOVNA PLAČA'!D53)&gt;0,'OSNOVNA PLAČA'!D53,"")</f>
        <v/>
      </c>
      <c r="F59" s="161">
        <f ca="1">IF(LEN(B59)&gt;0,'OBRAČUNANA OSNOVNA PLAČA'!I53,"")</f>
        <v>0</v>
      </c>
      <c r="G59" s="57"/>
      <c r="H59" s="57"/>
      <c r="I59" s="57"/>
      <c r="J59" s="57"/>
      <c r="K59" s="57"/>
      <c r="L59" s="175">
        <f t="shared" si="5"/>
        <v>0</v>
      </c>
      <c r="M59" s="176">
        <f t="shared" ca="1" si="18"/>
        <v>0</v>
      </c>
      <c r="N59" s="176">
        <f t="shared" ca="1" si="20"/>
        <v>0</v>
      </c>
      <c r="O59" s="177">
        <f t="shared" ca="1" si="26"/>
        <v>0</v>
      </c>
      <c r="P59" s="178">
        <f t="shared" ca="1" si="19"/>
        <v>0</v>
      </c>
      <c r="Q59" s="179">
        <f t="shared" ca="1" si="7"/>
        <v>0</v>
      </c>
      <c r="R59" s="179">
        <f ca="1">IF(LEN(B59)&gt;0,'4'!R59-'4'!Q59,"")</f>
        <v>0</v>
      </c>
      <c r="S59" s="180"/>
      <c r="T59" s="33"/>
      <c r="U59" s="33"/>
      <c r="V59" s="33"/>
      <c r="W59" s="33"/>
      <c r="X59" s="33"/>
      <c r="Y59" s="33"/>
      <c r="AB59" s="243">
        <f>ROW()</f>
        <v>59</v>
      </c>
      <c r="AC59" s="116">
        <f t="shared" ca="1" si="22"/>
        <v>0</v>
      </c>
      <c r="AD59" s="116">
        <f t="shared" ca="1" si="23"/>
        <v>0</v>
      </c>
      <c r="AE59" s="117" t="str">
        <f t="shared" ca="1" si="27"/>
        <v>-</v>
      </c>
      <c r="AF59" s="116" t="str">
        <f t="shared" ca="1" si="28"/>
        <v>-</v>
      </c>
      <c r="AG59" s="117" t="str">
        <f t="shared" ca="1" si="29"/>
        <v>-</v>
      </c>
      <c r="AH59" s="116" t="str">
        <f t="shared" ca="1" si="30"/>
        <v>-</v>
      </c>
      <c r="AI59" s="116">
        <f t="shared" ca="1" si="14"/>
        <v>0</v>
      </c>
      <c r="AJ59" s="118">
        <f t="shared" ca="1" si="15"/>
        <v>0</v>
      </c>
      <c r="AK59" s="116">
        <f t="shared" ca="1" si="24"/>
        <v>0</v>
      </c>
      <c r="AL59" s="116">
        <f t="shared" ca="1" si="25"/>
        <v>0</v>
      </c>
    </row>
    <row r="60" spans="1:38" ht="27" customHeight="1" x14ac:dyDescent="0.2">
      <c r="A60" s="53">
        <f>'OSNOVNA PLAČA'!A54</f>
        <v>45</v>
      </c>
      <c r="B60" s="362" t="str">
        <f t="shared" ca="1" si="21"/>
        <v>A45</v>
      </c>
      <c r="C60" s="362"/>
      <c r="D60" s="54" t="str">
        <f>+IF(LEN('OSNOVNA PLAČA'!C54)&gt;0,'OSNOVNA PLAČA'!C54,"")</f>
        <v/>
      </c>
      <c r="E60" s="55" t="str">
        <f>+IF(LEN('OSNOVNA PLAČA'!D54)&gt;0,'OSNOVNA PLAČA'!D54,"")</f>
        <v/>
      </c>
      <c r="F60" s="161">
        <f ca="1">IF(LEN(B60)&gt;0,'OBRAČUNANA OSNOVNA PLAČA'!I54,"")</f>
        <v>0</v>
      </c>
      <c r="G60" s="57"/>
      <c r="H60" s="57"/>
      <c r="I60" s="57"/>
      <c r="J60" s="57"/>
      <c r="K60" s="57"/>
      <c r="L60" s="175">
        <f t="shared" si="5"/>
        <v>0</v>
      </c>
      <c r="M60" s="176">
        <f t="shared" ca="1" si="18"/>
        <v>0</v>
      </c>
      <c r="N60" s="176">
        <f t="shared" ca="1" si="20"/>
        <v>0</v>
      </c>
      <c r="O60" s="177">
        <f t="shared" ca="1" si="26"/>
        <v>0</v>
      </c>
      <c r="P60" s="178">
        <f t="shared" ca="1" si="19"/>
        <v>0</v>
      </c>
      <c r="Q60" s="179">
        <f t="shared" ca="1" si="7"/>
        <v>0</v>
      </c>
      <c r="R60" s="179">
        <f ca="1">IF(LEN(B60)&gt;0,'4'!R60-'4'!Q60,"")</f>
        <v>0</v>
      </c>
      <c r="S60" s="180"/>
      <c r="T60" s="33"/>
      <c r="U60" s="33"/>
      <c r="V60" s="33"/>
      <c r="W60" s="33"/>
      <c r="X60" s="33"/>
      <c r="Y60" s="33"/>
      <c r="AB60" s="243">
        <f>ROW()</f>
        <v>60</v>
      </c>
      <c r="AC60" s="116">
        <f t="shared" ca="1" si="22"/>
        <v>0</v>
      </c>
      <c r="AD60" s="116">
        <f t="shared" ca="1" si="23"/>
        <v>0</v>
      </c>
      <c r="AE60" s="117" t="str">
        <f t="shared" ca="1" si="27"/>
        <v>-</v>
      </c>
      <c r="AF60" s="116" t="str">
        <f t="shared" ca="1" si="28"/>
        <v>-</v>
      </c>
      <c r="AG60" s="117" t="str">
        <f t="shared" ca="1" si="29"/>
        <v>-</v>
      </c>
      <c r="AH60" s="116" t="str">
        <f t="shared" ca="1" si="30"/>
        <v>-</v>
      </c>
      <c r="AI60" s="116">
        <f t="shared" ca="1" si="14"/>
        <v>0</v>
      </c>
      <c r="AJ60" s="118">
        <f t="shared" ca="1" si="15"/>
        <v>0</v>
      </c>
      <c r="AK60" s="116">
        <f t="shared" ca="1" si="24"/>
        <v>0</v>
      </c>
      <c r="AL60" s="116">
        <f t="shared" ca="1" si="25"/>
        <v>0</v>
      </c>
    </row>
    <row r="61" spans="1:38" ht="27" customHeight="1" x14ac:dyDescent="0.2">
      <c r="A61" s="53">
        <f>'OSNOVNA PLAČA'!A55</f>
        <v>46</v>
      </c>
      <c r="B61" s="362" t="str">
        <f t="shared" ca="1" si="21"/>
        <v>A46</v>
      </c>
      <c r="C61" s="362"/>
      <c r="D61" s="54" t="str">
        <f>+IF(LEN('OSNOVNA PLAČA'!C55)&gt;0,'OSNOVNA PLAČA'!C55,"")</f>
        <v/>
      </c>
      <c r="E61" s="55" t="str">
        <f>+IF(LEN('OSNOVNA PLAČA'!D55)&gt;0,'OSNOVNA PLAČA'!D55,"")</f>
        <v/>
      </c>
      <c r="F61" s="161">
        <f ca="1">IF(LEN(B61)&gt;0,'OBRAČUNANA OSNOVNA PLAČA'!I55,"")</f>
        <v>0</v>
      </c>
      <c r="G61" s="57"/>
      <c r="H61" s="57"/>
      <c r="I61" s="57"/>
      <c r="J61" s="57"/>
      <c r="K61" s="57"/>
      <c r="L61" s="175">
        <f t="shared" si="5"/>
        <v>0</v>
      </c>
      <c r="M61" s="176">
        <f t="shared" ca="1" si="18"/>
        <v>0</v>
      </c>
      <c r="N61" s="176">
        <f t="shared" ca="1" si="20"/>
        <v>0</v>
      </c>
      <c r="O61" s="177">
        <f t="shared" ca="1" si="26"/>
        <v>0</v>
      </c>
      <c r="P61" s="178">
        <f t="shared" ca="1" si="19"/>
        <v>0</v>
      </c>
      <c r="Q61" s="179">
        <f t="shared" ca="1" si="7"/>
        <v>0</v>
      </c>
      <c r="R61" s="179">
        <f ca="1">IF(LEN(B61)&gt;0,'4'!R61-'4'!Q61,"")</f>
        <v>0</v>
      </c>
      <c r="S61" s="180"/>
      <c r="T61" s="33"/>
      <c r="U61" s="33"/>
      <c r="V61" s="33"/>
      <c r="W61" s="33"/>
      <c r="X61" s="33"/>
      <c r="Y61" s="33"/>
      <c r="AB61" s="243">
        <f>ROW()</f>
        <v>61</v>
      </c>
      <c r="AC61" s="116">
        <f t="shared" ca="1" si="22"/>
        <v>0</v>
      </c>
      <c r="AD61" s="116">
        <f t="shared" ca="1" si="23"/>
        <v>0</v>
      </c>
      <c r="AE61" s="117" t="str">
        <f t="shared" ca="1" si="27"/>
        <v>-</v>
      </c>
      <c r="AF61" s="116" t="str">
        <f t="shared" ca="1" si="28"/>
        <v>-</v>
      </c>
      <c r="AG61" s="117" t="str">
        <f t="shared" ca="1" si="29"/>
        <v>-</v>
      </c>
      <c r="AH61" s="116" t="str">
        <f t="shared" ca="1" si="30"/>
        <v>-</v>
      </c>
      <c r="AI61" s="116">
        <f t="shared" ca="1" si="14"/>
        <v>0</v>
      </c>
      <c r="AJ61" s="118">
        <f t="shared" ca="1" si="15"/>
        <v>0</v>
      </c>
      <c r="AK61" s="116">
        <f t="shared" ca="1" si="24"/>
        <v>0</v>
      </c>
      <c r="AL61" s="116">
        <f t="shared" ca="1" si="25"/>
        <v>0</v>
      </c>
    </row>
    <row r="62" spans="1:38" ht="27" customHeight="1" x14ac:dyDescent="0.2">
      <c r="A62" s="53">
        <f>'OSNOVNA PLAČA'!A56</f>
        <v>47</v>
      </c>
      <c r="B62" s="362" t="str">
        <f t="shared" ca="1" si="21"/>
        <v>A47</v>
      </c>
      <c r="C62" s="362"/>
      <c r="D62" s="54" t="str">
        <f>+IF(LEN('OSNOVNA PLAČA'!C56)&gt;0,'OSNOVNA PLAČA'!C56,"")</f>
        <v/>
      </c>
      <c r="E62" s="55" t="str">
        <f>+IF(LEN('OSNOVNA PLAČA'!D56)&gt;0,'OSNOVNA PLAČA'!D56,"")</f>
        <v/>
      </c>
      <c r="F62" s="161">
        <f ca="1">IF(LEN(B62)&gt;0,'OBRAČUNANA OSNOVNA PLAČA'!I56,"")</f>
        <v>0</v>
      </c>
      <c r="G62" s="57"/>
      <c r="H62" s="57"/>
      <c r="I62" s="57"/>
      <c r="J62" s="57"/>
      <c r="K62" s="57"/>
      <c r="L62" s="175">
        <f t="shared" si="5"/>
        <v>0</v>
      </c>
      <c r="M62" s="176">
        <f t="shared" ca="1" si="18"/>
        <v>0</v>
      </c>
      <c r="N62" s="176">
        <f t="shared" ca="1" si="20"/>
        <v>0</v>
      </c>
      <c r="O62" s="177">
        <f t="shared" ca="1" si="26"/>
        <v>0</v>
      </c>
      <c r="P62" s="178">
        <f t="shared" ca="1" si="19"/>
        <v>0</v>
      </c>
      <c r="Q62" s="179">
        <f t="shared" ca="1" si="7"/>
        <v>0</v>
      </c>
      <c r="R62" s="179">
        <f ca="1">IF(LEN(B62)&gt;0,'4'!R62-'4'!Q62,"")</f>
        <v>0</v>
      </c>
      <c r="S62" s="180"/>
      <c r="T62" s="33"/>
      <c r="U62" s="33"/>
      <c r="V62" s="33"/>
      <c r="W62" s="33"/>
      <c r="X62" s="33"/>
      <c r="Y62" s="33"/>
      <c r="AB62" s="243">
        <f>ROW()</f>
        <v>62</v>
      </c>
      <c r="AC62" s="116">
        <f t="shared" ca="1" si="22"/>
        <v>0</v>
      </c>
      <c r="AD62" s="116">
        <f t="shared" ca="1" si="23"/>
        <v>0</v>
      </c>
      <c r="AE62" s="117" t="str">
        <f t="shared" ca="1" si="27"/>
        <v>-</v>
      </c>
      <c r="AF62" s="116" t="str">
        <f t="shared" ca="1" si="28"/>
        <v>-</v>
      </c>
      <c r="AG62" s="117" t="str">
        <f t="shared" ca="1" si="29"/>
        <v>-</v>
      </c>
      <c r="AH62" s="116" t="str">
        <f t="shared" ca="1" si="30"/>
        <v>-</v>
      </c>
      <c r="AI62" s="116">
        <f t="shared" ca="1" si="14"/>
        <v>0</v>
      </c>
      <c r="AJ62" s="118">
        <f t="shared" ca="1" si="15"/>
        <v>0</v>
      </c>
      <c r="AK62" s="116">
        <f t="shared" ca="1" si="24"/>
        <v>0</v>
      </c>
      <c r="AL62" s="116">
        <f t="shared" ca="1" si="25"/>
        <v>0</v>
      </c>
    </row>
    <row r="63" spans="1:38" ht="27" customHeight="1" x14ac:dyDescent="0.2">
      <c r="A63" s="53">
        <f>'OSNOVNA PLAČA'!A57</f>
        <v>48</v>
      </c>
      <c r="B63" s="362" t="str">
        <f t="shared" ca="1" si="21"/>
        <v>A48</v>
      </c>
      <c r="C63" s="362"/>
      <c r="D63" s="54" t="str">
        <f>+IF(LEN('OSNOVNA PLAČA'!C57)&gt;0,'OSNOVNA PLAČA'!C57,"")</f>
        <v/>
      </c>
      <c r="E63" s="55" t="str">
        <f>+IF(LEN('OSNOVNA PLAČA'!D57)&gt;0,'OSNOVNA PLAČA'!D57,"")</f>
        <v/>
      </c>
      <c r="F63" s="161">
        <f ca="1">IF(LEN(B63)&gt;0,'OBRAČUNANA OSNOVNA PLAČA'!I57,"")</f>
        <v>0</v>
      </c>
      <c r="G63" s="57"/>
      <c r="H63" s="57"/>
      <c r="I63" s="57"/>
      <c r="J63" s="57"/>
      <c r="K63" s="57"/>
      <c r="L63" s="175">
        <f t="shared" si="5"/>
        <v>0</v>
      </c>
      <c r="M63" s="176">
        <f t="shared" ca="1" si="18"/>
        <v>0</v>
      </c>
      <c r="N63" s="176">
        <f t="shared" ca="1" si="20"/>
        <v>0</v>
      </c>
      <c r="O63" s="177">
        <f t="shared" ca="1" si="26"/>
        <v>0</v>
      </c>
      <c r="P63" s="178">
        <f t="shared" ca="1" si="19"/>
        <v>0</v>
      </c>
      <c r="Q63" s="179">
        <f t="shared" ca="1" si="7"/>
        <v>0</v>
      </c>
      <c r="R63" s="179">
        <f ca="1">IF(LEN(B63)&gt;0,'4'!R63-'4'!Q63,"")</f>
        <v>0</v>
      </c>
      <c r="S63" s="180"/>
      <c r="T63" s="33"/>
      <c r="U63" s="33"/>
      <c r="V63" s="33"/>
      <c r="W63" s="33"/>
      <c r="X63" s="33"/>
      <c r="Y63" s="33"/>
      <c r="AB63" s="243">
        <f>ROW()</f>
        <v>63</v>
      </c>
      <c r="AC63" s="116">
        <f t="shared" ca="1" si="22"/>
        <v>0</v>
      </c>
      <c r="AD63" s="116">
        <f t="shared" ca="1" si="23"/>
        <v>0</v>
      </c>
      <c r="AE63" s="117" t="str">
        <f t="shared" ca="1" si="27"/>
        <v>-</v>
      </c>
      <c r="AF63" s="116" t="str">
        <f t="shared" ca="1" si="28"/>
        <v>-</v>
      </c>
      <c r="AG63" s="117" t="str">
        <f t="shared" ca="1" si="29"/>
        <v>-</v>
      </c>
      <c r="AH63" s="116" t="str">
        <f t="shared" ca="1" si="30"/>
        <v>-</v>
      </c>
      <c r="AI63" s="116">
        <f t="shared" ca="1" si="14"/>
        <v>0</v>
      </c>
      <c r="AJ63" s="118">
        <f t="shared" ca="1" si="15"/>
        <v>0</v>
      </c>
      <c r="AK63" s="116">
        <f t="shared" ca="1" si="24"/>
        <v>0</v>
      </c>
      <c r="AL63" s="116">
        <f t="shared" ca="1" si="25"/>
        <v>0</v>
      </c>
    </row>
    <row r="64" spans="1:38" ht="27" customHeight="1" x14ac:dyDescent="0.2">
      <c r="A64" s="53">
        <f>'OSNOVNA PLAČA'!A58</f>
        <v>49</v>
      </c>
      <c r="B64" s="362" t="str">
        <f t="shared" ca="1" si="21"/>
        <v>A49</v>
      </c>
      <c r="C64" s="362"/>
      <c r="D64" s="54" t="str">
        <f>+IF(LEN('OSNOVNA PLAČA'!C58)&gt;0,'OSNOVNA PLAČA'!C58,"")</f>
        <v/>
      </c>
      <c r="E64" s="55" t="str">
        <f>+IF(LEN('OSNOVNA PLAČA'!D58)&gt;0,'OSNOVNA PLAČA'!D58,"")</f>
        <v/>
      </c>
      <c r="F64" s="161">
        <f ca="1">IF(LEN(B64)&gt;0,'OBRAČUNANA OSNOVNA PLAČA'!I58,"")</f>
        <v>0</v>
      </c>
      <c r="G64" s="57"/>
      <c r="H64" s="57"/>
      <c r="I64" s="57"/>
      <c r="J64" s="57"/>
      <c r="K64" s="57"/>
      <c r="L64" s="175">
        <f t="shared" si="5"/>
        <v>0</v>
      </c>
      <c r="M64" s="176">
        <f t="shared" ca="1" si="18"/>
        <v>0</v>
      </c>
      <c r="N64" s="176">
        <f t="shared" ca="1" si="20"/>
        <v>0</v>
      </c>
      <c r="O64" s="177">
        <f t="shared" ca="1" si="26"/>
        <v>0</v>
      </c>
      <c r="P64" s="178">
        <f t="shared" ca="1" si="19"/>
        <v>0</v>
      </c>
      <c r="Q64" s="179">
        <f t="shared" ca="1" si="7"/>
        <v>0</v>
      </c>
      <c r="R64" s="179">
        <f ca="1">IF(LEN(B64)&gt;0,'4'!R64-'4'!Q64,"")</f>
        <v>0</v>
      </c>
      <c r="S64" s="180"/>
      <c r="T64" s="33"/>
      <c r="U64" s="33"/>
      <c r="V64" s="33"/>
      <c r="W64" s="33"/>
      <c r="X64" s="33"/>
      <c r="Y64" s="33"/>
      <c r="AB64" s="243">
        <f>ROW()</f>
        <v>64</v>
      </c>
      <c r="AC64" s="116">
        <f t="shared" ca="1" si="22"/>
        <v>0</v>
      </c>
      <c r="AD64" s="116">
        <f t="shared" ca="1" si="23"/>
        <v>0</v>
      </c>
      <c r="AE64" s="117" t="str">
        <f t="shared" ca="1" si="27"/>
        <v>-</v>
      </c>
      <c r="AF64" s="116" t="str">
        <f t="shared" ca="1" si="28"/>
        <v>-</v>
      </c>
      <c r="AG64" s="117" t="str">
        <f t="shared" ca="1" si="29"/>
        <v>-</v>
      </c>
      <c r="AH64" s="116" t="str">
        <f t="shared" ca="1" si="30"/>
        <v>-</v>
      </c>
      <c r="AI64" s="116">
        <f t="shared" ca="1" si="14"/>
        <v>0</v>
      </c>
      <c r="AJ64" s="118">
        <f t="shared" ca="1" si="15"/>
        <v>0</v>
      </c>
      <c r="AK64" s="116">
        <f t="shared" ca="1" si="24"/>
        <v>0</v>
      </c>
      <c r="AL64" s="116">
        <f t="shared" ca="1" si="25"/>
        <v>0</v>
      </c>
    </row>
    <row r="65" spans="1:44" ht="27" customHeight="1" x14ac:dyDescent="0.2">
      <c r="A65" s="53">
        <f>'OSNOVNA PLAČA'!A59</f>
        <v>50</v>
      </c>
      <c r="B65" s="362" t="str">
        <f t="shared" ca="1" si="21"/>
        <v>A50</v>
      </c>
      <c r="C65" s="362"/>
      <c r="D65" s="54" t="str">
        <f>+IF(LEN('OSNOVNA PLAČA'!C59)&gt;0,'OSNOVNA PLAČA'!C59,"")</f>
        <v/>
      </c>
      <c r="E65" s="55" t="str">
        <f>+IF(LEN('OSNOVNA PLAČA'!D59)&gt;0,'OSNOVNA PLAČA'!D59,"")</f>
        <v/>
      </c>
      <c r="F65" s="161">
        <f ca="1">IF(LEN(B65)&gt;0,'OBRAČUNANA OSNOVNA PLAČA'!I59,"")</f>
        <v>0</v>
      </c>
      <c r="G65" s="57"/>
      <c r="H65" s="57"/>
      <c r="I65" s="57"/>
      <c r="J65" s="57"/>
      <c r="K65" s="57"/>
      <c r="L65" s="175">
        <f t="shared" si="5"/>
        <v>0</v>
      </c>
      <c r="M65" s="176">
        <f t="shared" ca="1" si="18"/>
        <v>0</v>
      </c>
      <c r="N65" s="176">
        <f t="shared" ca="1" si="20"/>
        <v>0</v>
      </c>
      <c r="O65" s="177">
        <f t="shared" ca="1" si="26"/>
        <v>0</v>
      </c>
      <c r="P65" s="178">
        <f t="shared" ca="1" si="19"/>
        <v>0</v>
      </c>
      <c r="Q65" s="179">
        <f t="shared" ca="1" si="7"/>
        <v>0</v>
      </c>
      <c r="R65" s="179">
        <f ca="1">IF(LEN(B65)&gt;0,'4'!R65-'4'!Q65,"")</f>
        <v>0</v>
      </c>
      <c r="S65" s="180"/>
      <c r="T65" s="33"/>
      <c r="U65" s="33"/>
      <c r="V65" s="33"/>
      <c r="W65" s="33"/>
      <c r="X65" s="33"/>
      <c r="Y65" s="33"/>
      <c r="AB65" s="243">
        <f>ROW()</f>
        <v>65</v>
      </c>
      <c r="AC65" s="116">
        <f t="shared" ca="1" si="22"/>
        <v>0</v>
      </c>
      <c r="AD65" s="116">
        <f t="shared" ca="1" si="23"/>
        <v>0</v>
      </c>
      <c r="AE65" s="117" t="str">
        <f t="shared" ca="1" si="27"/>
        <v>-</v>
      </c>
      <c r="AF65" s="116" t="str">
        <f t="shared" ca="1" si="28"/>
        <v>-</v>
      </c>
      <c r="AG65" s="117" t="str">
        <f t="shared" ca="1" si="29"/>
        <v>-</v>
      </c>
      <c r="AH65" s="116" t="str">
        <f t="shared" ca="1" si="30"/>
        <v>-</v>
      </c>
      <c r="AI65" s="116">
        <f t="shared" ca="1" si="14"/>
        <v>0</v>
      </c>
      <c r="AJ65" s="118">
        <f t="shared" ca="1" si="15"/>
        <v>0</v>
      </c>
      <c r="AK65" s="116">
        <f t="shared" ca="1" si="24"/>
        <v>0</v>
      </c>
      <c r="AL65" s="116">
        <f t="shared" ca="1" si="25"/>
        <v>0</v>
      </c>
    </row>
    <row r="66" spans="1:44" ht="26.25" customHeight="1" thickBot="1" x14ac:dyDescent="0.25">
      <c r="A66" s="33"/>
      <c r="B66" s="162" t="s">
        <v>37</v>
      </c>
      <c r="C66" s="365" t="s">
        <v>46</v>
      </c>
      <c r="D66" s="366"/>
      <c r="E66" s="367"/>
      <c r="F66" s="163">
        <f>'OSNOVNA PLAČA'!J60</f>
        <v>4700</v>
      </c>
      <c r="G66" s="119"/>
      <c r="H66" s="119"/>
      <c r="L66" s="33"/>
      <c r="M66" s="42"/>
      <c r="N66" s="42"/>
      <c r="O66" s="181" t="s">
        <v>211</v>
      </c>
      <c r="P66" s="182">
        <f ca="1">SUM(N16:N65)</f>
        <v>1600</v>
      </c>
      <c r="Q66" s="183" t="s">
        <v>86</v>
      </c>
      <c r="R66" s="184">
        <f ca="1">SUM(Q16:Q65)</f>
        <v>94</v>
      </c>
      <c r="S66" s="185"/>
      <c r="T66" s="33"/>
      <c r="U66" s="33"/>
      <c r="V66" s="33"/>
      <c r="W66" s="33"/>
      <c r="X66" s="33"/>
      <c r="Y66" s="33"/>
      <c r="AB66" s="120">
        <f>ROW()</f>
        <v>66</v>
      </c>
      <c r="AC66" s="121">
        <f ca="1">SUM(AC16:AC65)</f>
        <v>94.000000000000014</v>
      </c>
      <c r="AD66" s="121">
        <f ca="1">SUM(AD16:AD65)</f>
        <v>94.000000000000014</v>
      </c>
      <c r="AE66" s="122" t="str">
        <f>+O66</f>
        <v>Izračunana masa (KF)</v>
      </c>
      <c r="AF66" s="122">
        <f ca="1">SUM(AF16:AF65)</f>
        <v>0</v>
      </c>
      <c r="AG66" s="123"/>
      <c r="AH66" s="240" t="str">
        <f>+Q66</f>
        <v>Izplačana masa</v>
      </c>
      <c r="AI66" s="121">
        <f ca="1">SUM(AI16:AI65)</f>
        <v>0</v>
      </c>
      <c r="AL66" s="116">
        <f ca="1">SUM(AL16:AL65)</f>
        <v>4700</v>
      </c>
      <c r="AM66" s="378" t="str">
        <f>+C66</f>
        <v>SREDSTVA ZA
OSNOVNE PLAČE</v>
      </c>
      <c r="AN66" s="379"/>
      <c r="AO66" s="379"/>
      <c r="AP66" s="379"/>
      <c r="AQ66" s="379"/>
      <c r="AR66" s="380"/>
    </row>
    <row r="67" spans="1:44" ht="26.25" customHeight="1" thickBot="1" x14ac:dyDescent="0.25">
      <c r="A67" s="33"/>
      <c r="B67" s="164" t="s">
        <v>47</v>
      </c>
      <c r="C67" s="363" t="s">
        <v>48</v>
      </c>
      <c r="D67" s="364"/>
      <c r="E67" s="165">
        <v>0.02</v>
      </c>
      <c r="F67" s="166">
        <f ca="1">0.02*F66+'4'!R67</f>
        <v>94</v>
      </c>
      <c r="G67" s="86"/>
      <c r="H67" s="86"/>
      <c r="I67" s="86"/>
      <c r="J67" s="86"/>
      <c r="K67" s="124"/>
      <c r="L67" s="33"/>
      <c r="M67" s="42"/>
      <c r="N67" s="42"/>
      <c r="O67" s="186" t="s">
        <v>83</v>
      </c>
      <c r="P67" s="187">
        <f ca="1">IF(SUM(N16:N65)=0,0,F67/SUM(N16:N65))</f>
        <v>5.8749999999999997E-2</v>
      </c>
      <c r="Q67" s="188" t="s">
        <v>87</v>
      </c>
      <c r="R67" s="189">
        <f ca="1">F67-R66</f>
        <v>0</v>
      </c>
      <c r="S67" s="71"/>
      <c r="T67" s="33"/>
      <c r="U67" s="33"/>
      <c r="V67" s="33"/>
      <c r="W67" s="33"/>
      <c r="X67" s="33"/>
      <c r="Y67" s="33"/>
      <c r="AB67" s="120">
        <f>ROW()</f>
        <v>67</v>
      </c>
      <c r="AC67" s="125" t="str">
        <f>+Q67</f>
        <v>Ostanek</v>
      </c>
      <c r="AD67" s="126" t="str">
        <f ca="1">IF($AO$3=1,0,INDIRECT( "'" &amp; $AO$2 &amp; "'!Q" &amp; TEXT($AB67,0)))</f>
        <v>Ostanek</v>
      </c>
      <c r="AE67" s="122" t="str">
        <f>+O67</f>
        <v>Kor. faktor (KF)</v>
      </c>
      <c r="AF67" s="127">
        <f ca="1">IF(AF66=0,0,(AD67+AL67)/AF66)</f>
        <v>0</v>
      </c>
      <c r="AG67" s="123"/>
      <c r="AH67" s="128" t="str">
        <f>+AC67</f>
        <v>Ostanek</v>
      </c>
      <c r="AI67" s="126" t="e">
        <f ca="1">+F67-AI66+AD67</f>
        <v>#VALUE!</v>
      </c>
      <c r="AL67" s="116">
        <f ca="1">+AM67*AL66</f>
        <v>94</v>
      </c>
      <c r="AM67" s="129">
        <f>+E67</f>
        <v>0.02</v>
      </c>
      <c r="AN67" s="378" t="str">
        <f>+C67</f>
        <v>SKUPEN OBSEG SREDSTEV
DELOVNE USPEŠNOSTI</v>
      </c>
      <c r="AO67" s="379"/>
      <c r="AP67" s="379"/>
      <c r="AQ67" s="379"/>
      <c r="AR67" s="380"/>
    </row>
    <row r="68" spans="1:44" x14ac:dyDescent="0.2">
      <c r="A68" s="33"/>
      <c r="B68" s="33"/>
      <c r="C68" s="33"/>
      <c r="D68" s="33"/>
      <c r="E68" s="33"/>
      <c r="F68" s="42"/>
      <c r="G68" s="86"/>
      <c r="H68" s="86"/>
      <c r="I68" s="86"/>
      <c r="J68" s="86"/>
      <c r="K68" s="86"/>
      <c r="L68" s="190"/>
      <c r="M68" s="42"/>
      <c r="N68" s="42"/>
      <c r="O68" s="42"/>
      <c r="P68" s="42"/>
      <c r="Q68" s="157"/>
      <c r="R68" s="157"/>
      <c r="S68" s="42"/>
      <c r="T68" s="190"/>
      <c r="U68" s="33"/>
      <c r="V68" s="33"/>
      <c r="W68" s="33"/>
      <c r="X68" s="33"/>
      <c r="Y68" s="33"/>
    </row>
    <row r="69" spans="1:44" ht="13.5" thickBot="1" x14ac:dyDescent="0.25"/>
    <row r="70" spans="1:44" ht="12.75" customHeight="1" x14ac:dyDescent="0.2">
      <c r="B70" s="356" t="s">
        <v>30</v>
      </c>
      <c r="C70" s="357"/>
      <c r="D70" s="358"/>
      <c r="E70" s="131"/>
      <c r="F70" s="381" t="s">
        <v>29</v>
      </c>
      <c r="G70" s="382"/>
      <c r="H70" s="382"/>
      <c r="I70" s="382"/>
      <c r="J70" s="382"/>
      <c r="K70" s="383"/>
      <c r="L70" s="131"/>
      <c r="M70" s="132" t="s">
        <v>21</v>
      </c>
      <c r="N70" s="139"/>
      <c r="O70" s="134"/>
      <c r="P70" s="356" t="s">
        <v>88</v>
      </c>
      <c r="Q70" s="357"/>
      <c r="R70" s="358"/>
    </row>
    <row r="71" spans="1:44" x14ac:dyDescent="0.2">
      <c r="B71" s="359"/>
      <c r="C71" s="360"/>
      <c r="D71" s="361"/>
      <c r="E71" s="131"/>
      <c r="F71" s="135" t="s">
        <v>25</v>
      </c>
      <c r="G71" s="136"/>
      <c r="H71" s="136"/>
      <c r="I71" s="136"/>
      <c r="J71" s="136"/>
      <c r="K71" s="137"/>
      <c r="L71" s="131"/>
      <c r="M71" s="138">
        <v>0</v>
      </c>
      <c r="N71" s="139"/>
      <c r="O71" s="134"/>
      <c r="P71" s="359"/>
      <c r="Q71" s="360"/>
      <c r="R71" s="361"/>
    </row>
    <row r="72" spans="1:44" ht="13.5" thickBot="1" x14ac:dyDescent="0.25">
      <c r="B72" s="140" t="s">
        <v>50</v>
      </c>
      <c r="C72" s="141" t="s">
        <v>31</v>
      </c>
      <c r="D72" s="142">
        <v>2</v>
      </c>
      <c r="E72" s="131"/>
      <c r="F72" s="135" t="s">
        <v>24</v>
      </c>
      <c r="G72" s="136"/>
      <c r="H72" s="136"/>
      <c r="I72" s="136"/>
      <c r="J72" s="136"/>
      <c r="K72" s="137"/>
      <c r="L72" s="131"/>
      <c r="M72" s="143">
        <v>1</v>
      </c>
      <c r="N72" s="139"/>
      <c r="O72" s="134"/>
      <c r="P72" s="144" t="s">
        <v>85</v>
      </c>
      <c r="Q72" s="145" t="s">
        <v>93</v>
      </c>
      <c r="R72" s="146">
        <v>5</v>
      </c>
    </row>
    <row r="73" spans="1:44" x14ac:dyDescent="0.2">
      <c r="B73" s="147"/>
      <c r="C73" s="31"/>
      <c r="D73" s="45"/>
      <c r="E73" s="131"/>
      <c r="F73" s="135" t="s">
        <v>26</v>
      </c>
      <c r="G73" s="136"/>
      <c r="H73" s="136"/>
      <c r="I73" s="136"/>
      <c r="J73" s="136"/>
      <c r="K73" s="137"/>
      <c r="L73" s="131"/>
      <c r="M73" s="9"/>
      <c r="N73" s="9"/>
      <c r="O73" s="148"/>
      <c r="P73" s="134"/>
      <c r="Q73" s="134"/>
      <c r="R73" s="134"/>
    </row>
    <row r="74" spans="1:44" x14ac:dyDescent="0.2">
      <c r="B74" s="131"/>
      <c r="C74" s="131"/>
      <c r="D74" s="131"/>
      <c r="E74" s="131"/>
      <c r="F74" s="135" t="s">
        <v>27</v>
      </c>
      <c r="G74" s="136"/>
      <c r="H74" s="136"/>
      <c r="I74" s="136"/>
      <c r="J74" s="136"/>
      <c r="K74" s="137"/>
      <c r="L74" s="131"/>
      <c r="M74" s="134"/>
      <c r="N74" s="134"/>
      <c r="O74" s="134"/>
      <c r="P74" s="134"/>
      <c r="Q74" s="134"/>
      <c r="R74" s="134"/>
    </row>
    <row r="75" spans="1:44" ht="13.5" thickBot="1" x14ac:dyDescent="0.25">
      <c r="B75" s="131"/>
      <c r="C75" s="131"/>
      <c r="D75" s="131"/>
      <c r="E75" s="131"/>
      <c r="F75" s="149" t="s">
        <v>28</v>
      </c>
      <c r="G75" s="150"/>
      <c r="H75" s="150"/>
      <c r="I75" s="150"/>
      <c r="J75" s="150"/>
      <c r="K75" s="151"/>
      <c r="L75" s="131"/>
      <c r="M75" s="134"/>
      <c r="N75" s="134"/>
      <c r="O75" s="134"/>
      <c r="P75" s="134"/>
      <c r="Q75" s="152"/>
      <c r="R75" s="134"/>
    </row>
    <row r="76" spans="1:44" x14ac:dyDescent="0.2">
      <c r="K76" s="9"/>
    </row>
  </sheetData>
  <sheetProtection algorithmName="SHA-512" hashValue="OCC+kSagd4kRMZ6Eh/32XkudlvlPusumpuzapAwDycAlRYYl+JvPuS2z0TMan3pe3H6A3uyIzZXQL5wukiotEw==" saltValue="b1SEzKaSIOqvunLmnjcu9Q==" spinCount="100000" sheet="1" objects="1" scenarios="1"/>
  <mergeCells count="101">
    <mergeCell ref="B54:C54"/>
    <mergeCell ref="B53:C53"/>
    <mergeCell ref="B52:C52"/>
    <mergeCell ref="B47:C47"/>
    <mergeCell ref="B63:C63"/>
    <mergeCell ref="B62:C62"/>
    <mergeCell ref="B61:C61"/>
    <mergeCell ref="B60:C60"/>
    <mergeCell ref="B59:C59"/>
    <mergeCell ref="B58:C58"/>
    <mergeCell ref="B57:C57"/>
    <mergeCell ref="B56:C56"/>
    <mergeCell ref="B55:C55"/>
    <mergeCell ref="B3:D3"/>
    <mergeCell ref="B4:D4"/>
    <mergeCell ref="B7:D7"/>
    <mergeCell ref="E7:F7"/>
    <mergeCell ref="E3:F3"/>
    <mergeCell ref="E5:F5"/>
    <mergeCell ref="E4:R4"/>
    <mergeCell ref="AH1:AL2"/>
    <mergeCell ref="AB1:AF1"/>
    <mergeCell ref="AJ6:AL6"/>
    <mergeCell ref="AJ5:AL5"/>
    <mergeCell ref="AD3:AF3"/>
    <mergeCell ref="AB2:AC2"/>
    <mergeCell ref="AD2:AF2"/>
    <mergeCell ref="C67:D67"/>
    <mergeCell ref="B8:D8"/>
    <mergeCell ref="E13:E14"/>
    <mergeCell ref="F13:F14"/>
    <mergeCell ref="B10:L10"/>
    <mergeCell ref="B12:F12"/>
    <mergeCell ref="G12:L12"/>
    <mergeCell ref="G13:K13"/>
    <mergeCell ref="B13:C14"/>
    <mergeCell ref="D13:D14"/>
    <mergeCell ref="B45:C45"/>
    <mergeCell ref="B31:C31"/>
    <mergeCell ref="B32:C32"/>
    <mergeCell ref="B33:C33"/>
    <mergeCell ref="B34:C34"/>
    <mergeCell ref="B35:C35"/>
    <mergeCell ref="B36:C36"/>
    <mergeCell ref="B46:C46"/>
    <mergeCell ref="B51:C51"/>
    <mergeCell ref="B50:C50"/>
    <mergeCell ref="B49:C49"/>
    <mergeCell ref="B48:C48"/>
    <mergeCell ref="B65:C65"/>
    <mergeCell ref="B64:C64"/>
    <mergeCell ref="M10:R10"/>
    <mergeCell ref="AN67:AR67"/>
    <mergeCell ref="AM66:AR66"/>
    <mergeCell ref="E8:R8"/>
    <mergeCell ref="F70:K70"/>
    <mergeCell ref="P70:R71"/>
    <mergeCell ref="AC12:AC14"/>
    <mergeCell ref="AD12:AD14"/>
    <mergeCell ref="AE12:AF14"/>
    <mergeCell ref="AG12:AH14"/>
    <mergeCell ref="AI12:AI14"/>
    <mergeCell ref="AL12:AL14"/>
    <mergeCell ref="M13:M14"/>
    <mergeCell ref="C66:E66"/>
    <mergeCell ref="AJ12:AJ14"/>
    <mergeCell ref="AK12:AK14"/>
    <mergeCell ref="O13:O14"/>
    <mergeCell ref="P13:P14"/>
    <mergeCell ref="L13:L14"/>
    <mergeCell ref="B24:C24"/>
    <mergeCell ref="B25:C25"/>
    <mergeCell ref="B26:C26"/>
    <mergeCell ref="B27:C27"/>
    <mergeCell ref="B70:D71"/>
    <mergeCell ref="AC11:AD11"/>
    <mergeCell ref="Q13:Q14"/>
    <mergeCell ref="R13:R14"/>
    <mergeCell ref="M12:P12"/>
    <mergeCell ref="B23:C23"/>
    <mergeCell ref="B19:C19"/>
    <mergeCell ref="B20:C20"/>
    <mergeCell ref="B21:C21"/>
    <mergeCell ref="B22:C22"/>
    <mergeCell ref="B15:C15"/>
    <mergeCell ref="B16:C16"/>
    <mergeCell ref="B17:C17"/>
    <mergeCell ref="B18:C18"/>
    <mergeCell ref="A13:A14"/>
    <mergeCell ref="N13:N14"/>
    <mergeCell ref="B41:C41"/>
    <mergeCell ref="B42:C42"/>
    <mergeCell ref="B43:C43"/>
    <mergeCell ref="B44:C44"/>
    <mergeCell ref="B37:C37"/>
    <mergeCell ref="B38:C38"/>
    <mergeCell ref="B39:C39"/>
    <mergeCell ref="B40:C40"/>
    <mergeCell ref="B28:C28"/>
    <mergeCell ref="B29:C29"/>
    <mergeCell ref="B30:C30"/>
  </mergeCells>
  <phoneticPr fontId="2" type="noConversion"/>
  <dataValidations count="1">
    <dataValidation type="list" allowBlank="1" showInputMessage="1" showErrorMessage="1" sqref="G16:K65" xr:uid="{00000000-0002-0000-0600-000000000000}">
      <formula1>$M$71:$M$72</formula1>
    </dataValidation>
  </dataValidations>
  <printOptions horizontalCentered="1"/>
  <pageMargins left="0.75" right="0.75" top="0.19685039370078741" bottom="0.39370078740157483" header="0" footer="0"/>
  <pageSetup paperSize="9" scale="90" orientation="landscape" r:id="rId1"/>
  <headerFooter alignWithMargins="0">
    <oddFooter>&amp;C&amp;D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A56DE-AEDB-4E3E-B498-92DBB75D1F2D}">
  <dimension ref="A1:BA76"/>
  <sheetViews>
    <sheetView showGridLines="0" showRowColHeaders="0" zoomScaleNormal="100" workbookViewId="0">
      <selection activeCell="F25" sqref="F25"/>
    </sheetView>
  </sheetViews>
  <sheetFormatPr defaultColWidth="9.140625" defaultRowHeight="12.75" x14ac:dyDescent="0.2"/>
  <cols>
    <col min="1" max="1" width="10.42578125" style="6" customWidth="1"/>
    <col min="2" max="2" width="6.5703125" style="6" customWidth="1"/>
    <col min="3" max="3" width="40.7109375" style="6" customWidth="1"/>
    <col min="4" max="5" width="7" style="6" customWidth="1"/>
    <col min="6" max="6" width="13.28515625" style="8" customWidth="1"/>
    <col min="7" max="11" width="5.42578125" style="6" customWidth="1"/>
    <col min="12" max="12" width="13.42578125" style="6" customWidth="1"/>
    <col min="13" max="18" width="13.42578125" style="8" customWidth="1"/>
    <col min="19" max="19" width="0.5703125" style="8" hidden="1" customWidth="1"/>
    <col min="20" max="22" width="9.42578125" style="6" customWidth="1"/>
    <col min="23" max="23" width="10.85546875" style="6" customWidth="1"/>
    <col min="24" max="27" width="9.140625" style="6"/>
    <col min="28" max="28" width="9.28515625" style="89" hidden="1" customWidth="1"/>
    <col min="29" max="29" width="21.5703125" style="6" hidden="1" customWidth="1"/>
    <col min="30" max="30" width="12.85546875" style="6" hidden="1" customWidth="1"/>
    <col min="31" max="32" width="12.7109375" style="6" hidden="1" customWidth="1"/>
    <col min="33" max="33" width="13.42578125" style="83" hidden="1" customWidth="1"/>
    <col min="34" max="34" width="13.42578125" style="6" hidden="1" customWidth="1"/>
    <col min="35" max="38" width="13.7109375" style="6" hidden="1" customWidth="1"/>
    <col min="39" max="39" width="9.140625" style="6" hidden="1" customWidth="1"/>
    <col min="40" max="40" width="19.7109375" style="6" hidden="1" customWidth="1"/>
    <col min="41" max="41" width="25.28515625" style="6" hidden="1" customWidth="1"/>
    <col min="42" max="42" width="9.140625" style="6" hidden="1" customWidth="1"/>
    <col min="43" max="43" width="18.85546875" style="6" hidden="1" customWidth="1"/>
    <col min="44" max="44" width="9.85546875" style="6" hidden="1" customWidth="1"/>
    <col min="45" max="45" width="17.5703125" style="6" hidden="1" customWidth="1"/>
    <col min="46" max="46" width="11.7109375" style="6" hidden="1" customWidth="1"/>
    <col min="47" max="47" width="16" style="6" hidden="1" customWidth="1"/>
    <col min="48" max="53" width="9.140625" style="6" hidden="1" customWidth="1"/>
    <col min="54" max="16384" width="9.140625" style="6"/>
  </cols>
  <sheetData>
    <row r="1" spans="1:53" ht="15.75" x14ac:dyDescent="0.2">
      <c r="A1" s="33"/>
      <c r="B1" s="7" t="s">
        <v>206</v>
      </c>
      <c r="C1" s="46"/>
      <c r="D1" s="33"/>
      <c r="E1" s="33"/>
      <c r="F1" s="42"/>
      <c r="G1" s="33"/>
      <c r="H1" s="33"/>
      <c r="I1" s="33"/>
      <c r="J1" s="33"/>
      <c r="K1" s="33"/>
      <c r="L1" s="33"/>
      <c r="M1" s="42"/>
      <c r="N1" s="42"/>
      <c r="O1" s="42"/>
      <c r="P1" s="42"/>
      <c r="Q1" s="42"/>
      <c r="R1" s="153"/>
      <c r="S1" s="154"/>
      <c r="T1" s="154"/>
      <c r="U1" s="155"/>
      <c r="V1" s="33"/>
      <c r="W1" s="33"/>
      <c r="X1" s="33"/>
      <c r="Y1" s="33"/>
      <c r="Z1" s="33"/>
      <c r="AB1" s="313" t="s">
        <v>113</v>
      </c>
      <c r="AC1" s="314"/>
      <c r="AD1" s="314"/>
      <c r="AE1" s="314"/>
      <c r="AF1" s="315"/>
      <c r="AG1" s="74"/>
      <c r="AH1" s="307" t="s">
        <v>112</v>
      </c>
      <c r="AI1" s="308"/>
      <c r="AJ1" s="308"/>
      <c r="AK1" s="308"/>
      <c r="AL1" s="309"/>
      <c r="AN1" s="75" t="s">
        <v>33</v>
      </c>
      <c r="AO1" s="76" t="str">
        <f ca="1">RIGHT(CELL("filename",A1),LEN(CELL("filename",A1))-FIND("]",CELL("filename",A1)))</f>
        <v>6</v>
      </c>
      <c r="AP1" s="77" t="s">
        <v>33</v>
      </c>
      <c r="AQ1" s="77" t="s">
        <v>108</v>
      </c>
      <c r="AR1" s="77" t="s">
        <v>77</v>
      </c>
      <c r="AS1" s="77" t="s">
        <v>106</v>
      </c>
      <c r="AT1" s="77" t="s">
        <v>107</v>
      </c>
      <c r="AU1" s="77" t="s">
        <v>106</v>
      </c>
    </row>
    <row r="2" spans="1:53" ht="15.75" x14ac:dyDescent="0.2">
      <c r="A2" s="33"/>
      <c r="B2" s="46"/>
      <c r="C2" s="46"/>
      <c r="D2" s="33"/>
      <c r="E2" s="33"/>
      <c r="F2" s="42"/>
      <c r="G2" s="33"/>
      <c r="H2" s="33"/>
      <c r="I2" s="33"/>
      <c r="J2" s="33"/>
      <c r="K2" s="33"/>
      <c r="L2" s="33"/>
      <c r="M2" s="42"/>
      <c r="N2" s="42"/>
      <c r="O2" s="42"/>
      <c r="P2" s="42"/>
      <c r="Q2" s="42"/>
      <c r="R2" s="153"/>
      <c r="S2" s="154"/>
      <c r="T2" s="156"/>
      <c r="U2" s="155"/>
      <c r="V2" s="33"/>
      <c r="W2" s="33"/>
      <c r="X2" s="33"/>
      <c r="Y2" s="33"/>
      <c r="Z2" s="33"/>
      <c r="AB2" s="323" t="s">
        <v>49</v>
      </c>
      <c r="AC2" s="324"/>
      <c r="AD2" s="320" t="s">
        <v>49</v>
      </c>
      <c r="AE2" s="321"/>
      <c r="AF2" s="322"/>
      <c r="AG2" s="74"/>
      <c r="AH2" s="310"/>
      <c r="AI2" s="311"/>
      <c r="AJ2" s="311"/>
      <c r="AK2" s="311"/>
      <c r="AL2" s="312"/>
      <c r="AN2" s="242" t="s">
        <v>108</v>
      </c>
      <c r="AO2" s="77" t="str">
        <f ca="1">VLOOKUP(AO1,AP2:AQ19,2,FALSE)</f>
        <v>5</v>
      </c>
      <c r="AP2" s="78" t="s">
        <v>105</v>
      </c>
      <c r="AQ2" s="78"/>
      <c r="AR2" s="79">
        <f t="shared" ref="AR2:AR13" ca="1" si="0">MAX($AS$2:$AS$13)</f>
        <v>12</v>
      </c>
      <c r="AS2" s="80">
        <f t="shared" ref="AS2:AS19" ca="1" si="1">ROW(INDIRECT(CELL("address",AP2)))-ROW(INDIRECT(AT2))+1</f>
        <v>1</v>
      </c>
      <c r="AT2" s="1" t="str">
        <f t="shared" ref="AT2:AT13" ca="1" si="2">CELL("address",$AP$2)</f>
        <v>$AP$2</v>
      </c>
      <c r="AU2" s="10" t="s">
        <v>73</v>
      </c>
      <c r="BA2" s="9"/>
    </row>
    <row r="3" spans="1:53" x14ac:dyDescent="0.2">
      <c r="A3" s="33"/>
      <c r="B3" s="325" t="str">
        <f ca="1">INDIRECT( "'" &amp; $AD$2 &amp; "'!B3")</f>
        <v>Šifra proračunskega uporabnika:</v>
      </c>
      <c r="C3" s="325"/>
      <c r="D3" s="326"/>
      <c r="E3" s="287"/>
      <c r="F3" s="288"/>
      <c r="R3" s="72"/>
      <c r="S3" s="156"/>
      <c r="T3" s="155"/>
      <c r="U3" s="155"/>
      <c r="V3" s="33"/>
      <c r="W3" s="33"/>
      <c r="X3" s="33"/>
      <c r="Y3" s="33"/>
      <c r="Z3" s="33"/>
      <c r="AB3" s="81" t="s">
        <v>78</v>
      </c>
      <c r="AC3" s="82"/>
      <c r="AD3" s="320" t="s">
        <v>78</v>
      </c>
      <c r="AE3" s="321"/>
      <c r="AF3" s="322"/>
      <c r="AH3" s="84" t="s">
        <v>110</v>
      </c>
      <c r="AI3" s="85" t="s">
        <v>116</v>
      </c>
      <c r="AJ3" s="86"/>
      <c r="AK3" s="86"/>
      <c r="AL3" s="87"/>
      <c r="AN3" s="75" t="s">
        <v>106</v>
      </c>
      <c r="AO3" s="77">
        <f ca="1">VLOOKUP(AO1,AP2:AS19,4,FALSE)</f>
        <v>8</v>
      </c>
      <c r="AP3" s="78" t="s">
        <v>36</v>
      </c>
      <c r="AQ3" s="78" t="str">
        <f t="shared" ref="AQ3:AQ19" si="3">+AP2</f>
        <v>11</v>
      </c>
      <c r="AR3" s="79">
        <f t="shared" ca="1" si="0"/>
        <v>12</v>
      </c>
      <c r="AS3" s="80">
        <f t="shared" ca="1" si="1"/>
        <v>2</v>
      </c>
      <c r="AT3" s="1" t="str">
        <f t="shared" ca="1" si="2"/>
        <v>$AP$2</v>
      </c>
      <c r="AU3" s="10" t="s">
        <v>74</v>
      </c>
      <c r="BA3" s="9"/>
    </row>
    <row r="4" spans="1:53" x14ac:dyDescent="0.2">
      <c r="A4" s="33"/>
      <c r="B4" s="325" t="str">
        <f ca="1">INDIRECT( "'" &amp; $AD$2 &amp; "'!B4")</f>
        <v>Organizacijska enota:</v>
      </c>
      <c r="C4" s="325"/>
      <c r="D4" s="325"/>
      <c r="E4" s="332"/>
      <c r="F4" s="333"/>
      <c r="G4" s="333"/>
      <c r="H4" s="333"/>
      <c r="I4" s="333"/>
      <c r="J4" s="333"/>
      <c r="K4" s="333"/>
      <c r="L4" s="333"/>
      <c r="M4" s="333"/>
      <c r="N4" s="333"/>
      <c r="O4" s="333"/>
      <c r="P4" s="333"/>
      <c r="Q4" s="333"/>
      <c r="R4" s="330"/>
      <c r="S4" s="157"/>
      <c r="T4" s="157"/>
      <c r="U4" s="33"/>
      <c r="V4" s="33"/>
      <c r="W4" s="33"/>
      <c r="X4" s="33"/>
      <c r="Y4" s="33"/>
      <c r="Z4" s="33"/>
      <c r="AH4" s="75" t="s">
        <v>109</v>
      </c>
      <c r="AI4" s="30">
        <v>6</v>
      </c>
      <c r="AJ4" s="86"/>
      <c r="AK4" s="86"/>
      <c r="AL4" s="87"/>
      <c r="AN4" s="75" t="s">
        <v>77</v>
      </c>
      <c r="AO4" s="77">
        <f ca="1">VLOOKUP(AO1,AP2:AR19,3,FALSE)</f>
        <v>12</v>
      </c>
      <c r="AP4" s="78" t="s">
        <v>95</v>
      </c>
      <c r="AQ4" s="78" t="str">
        <f t="shared" si="3"/>
        <v>12</v>
      </c>
      <c r="AR4" s="79">
        <f t="shared" ca="1" si="0"/>
        <v>12</v>
      </c>
      <c r="AS4" s="80">
        <f t="shared" ca="1" si="1"/>
        <v>3</v>
      </c>
      <c r="AT4" s="1" t="str">
        <f t="shared" ca="1" si="2"/>
        <v>$AP$2</v>
      </c>
      <c r="AU4" s="10" t="s">
        <v>63</v>
      </c>
    </row>
    <row r="5" spans="1:53" x14ac:dyDescent="0.2">
      <c r="A5" s="33"/>
      <c r="B5" s="229" t="str">
        <f ca="1">INDIRECT( "'" &amp; $AD$2 &amp; "'!B5")</f>
        <v>Leto:</v>
      </c>
      <c r="C5" s="229"/>
      <c r="D5" s="229"/>
      <c r="E5" s="331"/>
      <c r="F5" s="330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47"/>
      <c r="T5" s="47"/>
      <c r="U5" s="33"/>
      <c r="V5" s="33"/>
      <c r="W5" s="33"/>
      <c r="X5" s="33"/>
      <c r="Y5" s="33"/>
      <c r="Z5" s="33"/>
      <c r="AB5" s="90"/>
      <c r="AC5" s="73"/>
      <c r="AD5" s="73"/>
      <c r="AE5" s="73"/>
      <c r="AH5" s="75" t="s">
        <v>111</v>
      </c>
      <c r="AI5" s="30">
        <v>29</v>
      </c>
      <c r="AJ5" s="317" t="str">
        <f>+$AD$2</f>
        <v>OSNOVNA PLAČA</v>
      </c>
      <c r="AK5" s="318"/>
      <c r="AL5" s="319"/>
      <c r="AN5" s="75" t="s">
        <v>106</v>
      </c>
      <c r="AO5" s="77" t="str">
        <f ca="1">VLOOKUP(AO1,AP2:AU19,6,FALSE)</f>
        <v>junij</v>
      </c>
      <c r="AP5" s="78" t="s">
        <v>96</v>
      </c>
      <c r="AQ5" s="78" t="str">
        <f t="shared" si="3"/>
        <v>1</v>
      </c>
      <c r="AR5" s="79">
        <f t="shared" ca="1" si="0"/>
        <v>12</v>
      </c>
      <c r="AS5" s="80">
        <f t="shared" ca="1" si="1"/>
        <v>4</v>
      </c>
      <c r="AT5" s="1" t="str">
        <f t="shared" ca="1" si="2"/>
        <v>$AP$2</v>
      </c>
      <c r="AU5" s="10" t="s">
        <v>64</v>
      </c>
    </row>
    <row r="6" spans="1:53" x14ac:dyDescent="0.2">
      <c r="B6" s="17"/>
      <c r="C6" s="17"/>
      <c r="D6" s="17"/>
      <c r="E6" s="8"/>
      <c r="F6" s="6"/>
      <c r="R6" s="72"/>
      <c r="S6" s="72"/>
      <c r="T6" s="73"/>
      <c r="AB6" s="90"/>
      <c r="AE6" s="73"/>
      <c r="AH6" s="75" t="s">
        <v>111</v>
      </c>
      <c r="AI6" s="30">
        <v>29</v>
      </c>
      <c r="AJ6" s="316" t="str">
        <f>+$AD$3</f>
        <v>OBRAČUNANA OSNOVNA PLAČA</v>
      </c>
      <c r="AK6" s="316"/>
      <c r="AL6" s="316"/>
      <c r="AN6" s="75" t="s">
        <v>129</v>
      </c>
      <c r="AO6" s="77" t="str">
        <f ca="1">+IF(ISERROR(FIND("-",AO5,1)),AO5&amp;" "&amp;AO7,IF(ISERROR(FIND("november-",AO5,1)),REPLACE(AO5,FIND("-",AO5,1),1," " &amp; AO7 &amp; " - ") &amp; " " &amp; AO7, REPLACE(AO5,1,LEN("november-"),"november "&amp;(AO7-1) &amp; " - ") &amp;" "&amp;AO7))</f>
        <v xml:space="preserve">junij </v>
      </c>
      <c r="AP6" s="78" t="s">
        <v>97</v>
      </c>
      <c r="AQ6" s="78" t="str">
        <f t="shared" si="3"/>
        <v>2</v>
      </c>
      <c r="AR6" s="79">
        <f t="shared" ca="1" si="0"/>
        <v>12</v>
      </c>
      <c r="AS6" s="80">
        <f t="shared" ca="1" si="1"/>
        <v>5</v>
      </c>
      <c r="AT6" s="1" t="str">
        <f t="shared" ca="1" si="2"/>
        <v>$AP$2</v>
      </c>
      <c r="AU6" s="10" t="s">
        <v>65</v>
      </c>
    </row>
    <row r="7" spans="1:53" x14ac:dyDescent="0.2">
      <c r="B7" s="327" t="s">
        <v>9</v>
      </c>
      <c r="C7" s="327"/>
      <c r="D7" s="328"/>
      <c r="E7" s="329"/>
      <c r="F7" s="330"/>
      <c r="R7" s="72"/>
      <c r="S7" s="72"/>
      <c r="T7" s="73"/>
      <c r="AB7" s="90"/>
      <c r="AE7" s="73"/>
      <c r="AN7" s="75" t="s">
        <v>61</v>
      </c>
      <c r="AO7" s="77" t="str">
        <f ca="1">+IF( ISERROR(FIND("-",AO5,1)),IF(LEN(INDIRECT( "'" &amp; $AD$2 &amp; "'!E5"))&gt;0,IF(VALUE($AO$1)&gt;10,VALUE(INDIRECT( "'" &amp; $AD$2 &amp; "'!E5"))-1,VALUE(INDIRECT( "'" &amp; $AD$2 &amp; "'!E5"))),""),VALUE(INDIRECT( "'" &amp; $AD$2 &amp; "'!E5")))</f>
        <v/>
      </c>
      <c r="AP7" s="78" t="s">
        <v>98</v>
      </c>
      <c r="AQ7" s="78" t="str">
        <f t="shared" si="3"/>
        <v>3</v>
      </c>
      <c r="AR7" s="79">
        <f t="shared" ca="1" si="0"/>
        <v>12</v>
      </c>
      <c r="AS7" s="80">
        <f t="shared" ca="1" si="1"/>
        <v>6</v>
      </c>
      <c r="AT7" s="1" t="str">
        <f t="shared" ca="1" si="2"/>
        <v>$AP$2</v>
      </c>
      <c r="AU7" s="10" t="s">
        <v>66</v>
      </c>
      <c r="AY7" s="9"/>
      <c r="AZ7" s="9"/>
      <c r="BA7" s="9"/>
    </row>
    <row r="8" spans="1:53" x14ac:dyDescent="0.2">
      <c r="B8" s="327" t="s">
        <v>10</v>
      </c>
      <c r="C8" s="327"/>
      <c r="D8" s="334"/>
      <c r="E8" s="332"/>
      <c r="F8" s="333"/>
      <c r="G8" s="333"/>
      <c r="H8" s="333"/>
      <c r="I8" s="333"/>
      <c r="J8" s="333"/>
      <c r="K8" s="333"/>
      <c r="L8" s="333"/>
      <c r="M8" s="333"/>
      <c r="N8" s="333"/>
      <c r="O8" s="333"/>
      <c r="P8" s="333"/>
      <c r="Q8" s="333"/>
      <c r="R8" s="330"/>
      <c r="S8" s="88"/>
      <c r="T8" s="88"/>
      <c r="AP8" s="78" t="s">
        <v>99</v>
      </c>
      <c r="AQ8" s="78" t="str">
        <f t="shared" si="3"/>
        <v>4</v>
      </c>
      <c r="AR8" s="79">
        <f t="shared" ca="1" si="0"/>
        <v>12</v>
      </c>
      <c r="AS8" s="80">
        <f t="shared" ca="1" si="1"/>
        <v>7</v>
      </c>
      <c r="AT8" s="1" t="str">
        <f t="shared" ca="1" si="2"/>
        <v>$AP$2</v>
      </c>
      <c r="AU8" s="10" t="s">
        <v>67</v>
      </c>
      <c r="AY8" s="9"/>
      <c r="AZ8" s="9"/>
      <c r="BA8" s="9"/>
    </row>
    <row r="9" spans="1:53" ht="16.5" thickBot="1" x14ac:dyDescent="0.25">
      <c r="B9" s="7"/>
      <c r="C9" s="7"/>
      <c r="AP9" s="78" t="s">
        <v>100</v>
      </c>
      <c r="AQ9" s="78" t="str">
        <f t="shared" si="3"/>
        <v>5</v>
      </c>
      <c r="AR9" s="79">
        <f t="shared" ca="1" si="0"/>
        <v>12</v>
      </c>
      <c r="AS9" s="80">
        <f t="shared" ca="1" si="1"/>
        <v>8</v>
      </c>
      <c r="AT9" s="1" t="str">
        <f t="shared" ca="1" si="2"/>
        <v>$AP$2</v>
      </c>
      <c r="AU9" s="10" t="s">
        <v>68</v>
      </c>
      <c r="AY9" s="9"/>
      <c r="AZ9" s="9"/>
      <c r="BA9" s="9"/>
    </row>
    <row r="10" spans="1:53" ht="15.75" customHeight="1" thickBot="1" x14ac:dyDescent="0.25">
      <c r="B10" s="339" t="s">
        <v>0</v>
      </c>
      <c r="C10" s="340"/>
      <c r="D10" s="340"/>
      <c r="E10" s="340"/>
      <c r="F10" s="340"/>
      <c r="G10" s="340"/>
      <c r="H10" s="340"/>
      <c r="I10" s="340"/>
      <c r="J10" s="340"/>
      <c r="K10" s="340"/>
      <c r="L10" s="341"/>
      <c r="M10" s="397" t="s">
        <v>1</v>
      </c>
      <c r="N10" s="398"/>
      <c r="O10" s="398"/>
      <c r="P10" s="398"/>
      <c r="Q10" s="398"/>
      <c r="R10" s="398"/>
      <c r="S10" s="91"/>
      <c r="T10" s="92"/>
      <c r="AP10" s="78" t="s">
        <v>101</v>
      </c>
      <c r="AQ10" s="78" t="str">
        <f t="shared" si="3"/>
        <v>6</v>
      </c>
      <c r="AR10" s="79">
        <f t="shared" ca="1" si="0"/>
        <v>12</v>
      </c>
      <c r="AS10" s="80">
        <f t="shared" ca="1" si="1"/>
        <v>9</v>
      </c>
      <c r="AT10" s="1" t="str">
        <f t="shared" ca="1" si="2"/>
        <v>$AP$2</v>
      </c>
      <c r="AU10" s="10" t="s">
        <v>69</v>
      </c>
      <c r="AY10" s="9"/>
      <c r="AZ10" s="9"/>
      <c r="BA10" s="9"/>
    </row>
    <row r="11" spans="1:53" ht="13.5" thickBot="1" x14ac:dyDescent="0.25">
      <c r="B11" s="93"/>
      <c r="C11" s="93"/>
      <c r="D11" s="93"/>
      <c r="E11" s="93"/>
      <c r="F11" s="94"/>
      <c r="G11" s="95"/>
      <c r="H11" s="95"/>
      <c r="I11" s="95"/>
      <c r="J11" s="95"/>
      <c r="K11" s="95"/>
      <c r="L11" s="95"/>
      <c r="M11" s="94"/>
      <c r="N11" s="94"/>
      <c r="O11" s="94"/>
      <c r="P11" s="94"/>
      <c r="Q11" s="94"/>
      <c r="R11" s="96"/>
      <c r="S11" s="88"/>
      <c r="T11" s="86"/>
      <c r="AC11" s="392" t="s">
        <v>35</v>
      </c>
      <c r="AD11" s="392"/>
      <c r="AG11" s="6"/>
      <c r="AP11" s="78" t="s">
        <v>102</v>
      </c>
      <c r="AQ11" s="78" t="str">
        <f t="shared" si="3"/>
        <v>7</v>
      </c>
      <c r="AR11" s="79">
        <f t="shared" ca="1" si="0"/>
        <v>12</v>
      </c>
      <c r="AS11" s="80">
        <f t="shared" ca="1" si="1"/>
        <v>10</v>
      </c>
      <c r="AT11" s="1" t="str">
        <f t="shared" ca="1" si="2"/>
        <v>$AP$2</v>
      </c>
      <c r="AU11" s="10" t="s">
        <v>70</v>
      </c>
    </row>
    <row r="12" spans="1:53" s="17" customFormat="1" ht="76.5" customHeight="1" x14ac:dyDescent="0.2">
      <c r="A12" s="238"/>
      <c r="B12" s="405" t="s">
        <v>13</v>
      </c>
      <c r="C12" s="406"/>
      <c r="D12" s="406"/>
      <c r="E12" s="406"/>
      <c r="F12" s="407"/>
      <c r="G12" s="345" t="s">
        <v>14</v>
      </c>
      <c r="H12" s="346"/>
      <c r="I12" s="346"/>
      <c r="J12" s="346"/>
      <c r="K12" s="346"/>
      <c r="L12" s="347"/>
      <c r="M12" s="376" t="s">
        <v>80</v>
      </c>
      <c r="N12" s="377"/>
      <c r="O12" s="377"/>
      <c r="P12" s="377"/>
      <c r="Q12" s="97" t="s">
        <v>38</v>
      </c>
      <c r="R12" s="98" t="s">
        <v>84</v>
      </c>
      <c r="S12" s="99"/>
      <c r="AB12" s="100"/>
      <c r="AC12" s="355" t="str">
        <f>+Q12</f>
        <v>IZPLAČILO REDNE DELOVNE USPEŠNOSTI</v>
      </c>
      <c r="AD12" s="355" t="str">
        <f>+R12</f>
        <v>NAJVIŠJE MOŽNO IZPLAČILO REDNE LETNE DELOVNE USPEŠNOSTI</v>
      </c>
      <c r="AE12" s="390" t="s">
        <v>15</v>
      </c>
      <c r="AF12" s="390"/>
      <c r="AG12" s="391" t="s">
        <v>16</v>
      </c>
      <c r="AH12" s="391"/>
      <c r="AI12" s="355" t="s">
        <v>17</v>
      </c>
      <c r="AJ12" s="355" t="s">
        <v>18</v>
      </c>
      <c r="AK12" s="355" t="str">
        <f>+AD3</f>
        <v>OBRAČUNANA OSNOVNA PLAČA</v>
      </c>
      <c r="AL12" s="355" t="str">
        <f>+AD2</f>
        <v>OSNOVNA PLAČA</v>
      </c>
      <c r="AN12" s="6"/>
      <c r="AO12" s="6"/>
      <c r="AP12" s="78" t="s">
        <v>103</v>
      </c>
      <c r="AQ12" s="78" t="str">
        <f t="shared" si="3"/>
        <v>8</v>
      </c>
      <c r="AR12" s="79">
        <f t="shared" ca="1" si="0"/>
        <v>12</v>
      </c>
      <c r="AS12" s="80">
        <f t="shared" ca="1" si="1"/>
        <v>11</v>
      </c>
      <c r="AT12" s="1" t="str">
        <f t="shared" ca="1" si="2"/>
        <v>$AP$2</v>
      </c>
      <c r="AU12" s="10" t="s">
        <v>71</v>
      </c>
      <c r="AY12" s="6"/>
      <c r="AZ12" s="6"/>
      <c r="BA12" s="6"/>
    </row>
    <row r="13" spans="1:53" ht="12.75" customHeight="1" x14ac:dyDescent="0.2">
      <c r="A13" s="303" t="s">
        <v>130</v>
      </c>
      <c r="B13" s="351" t="s">
        <v>2</v>
      </c>
      <c r="C13" s="352"/>
      <c r="D13" s="335" t="s">
        <v>11</v>
      </c>
      <c r="E13" s="335" t="s">
        <v>12</v>
      </c>
      <c r="F13" s="337" t="s">
        <v>94</v>
      </c>
      <c r="G13" s="348" t="s">
        <v>39</v>
      </c>
      <c r="H13" s="349"/>
      <c r="I13" s="349"/>
      <c r="J13" s="349"/>
      <c r="K13" s="350"/>
      <c r="L13" s="370" t="s">
        <v>3</v>
      </c>
      <c r="M13" s="374" t="s">
        <v>79</v>
      </c>
      <c r="N13" s="305" t="s">
        <v>82</v>
      </c>
      <c r="O13" s="368" t="s">
        <v>81</v>
      </c>
      <c r="P13" s="305" t="s">
        <v>82</v>
      </c>
      <c r="Q13" s="393" t="s">
        <v>82</v>
      </c>
      <c r="R13" s="395" t="s">
        <v>82</v>
      </c>
      <c r="S13" s="167"/>
      <c r="T13" s="33"/>
      <c r="U13" s="33"/>
      <c r="V13" s="33"/>
      <c r="W13" s="33"/>
      <c r="X13" s="33"/>
      <c r="Y13" s="33"/>
      <c r="AC13" s="355"/>
      <c r="AD13" s="355"/>
      <c r="AE13" s="390"/>
      <c r="AF13" s="390"/>
      <c r="AG13" s="391"/>
      <c r="AH13" s="391"/>
      <c r="AI13" s="355"/>
      <c r="AJ13" s="355"/>
      <c r="AK13" s="355"/>
      <c r="AL13" s="355"/>
      <c r="AP13" s="78" t="s">
        <v>104</v>
      </c>
      <c r="AQ13" s="78" t="str">
        <f t="shared" si="3"/>
        <v>9</v>
      </c>
      <c r="AR13" s="79">
        <f t="shared" ca="1" si="0"/>
        <v>12</v>
      </c>
      <c r="AS13" s="80">
        <f t="shared" ca="1" si="1"/>
        <v>12</v>
      </c>
      <c r="AT13" s="1" t="str">
        <f t="shared" ca="1" si="2"/>
        <v>$AP$2</v>
      </c>
      <c r="AU13" s="10" t="s">
        <v>72</v>
      </c>
    </row>
    <row r="14" spans="1:53" ht="13.5" thickBot="1" x14ac:dyDescent="0.25">
      <c r="A14" s="304"/>
      <c r="B14" s="353"/>
      <c r="C14" s="354"/>
      <c r="D14" s="336"/>
      <c r="E14" s="336"/>
      <c r="F14" s="338"/>
      <c r="G14" s="101" t="s">
        <v>4</v>
      </c>
      <c r="H14" s="102" t="s">
        <v>5</v>
      </c>
      <c r="I14" s="103" t="s">
        <v>6</v>
      </c>
      <c r="J14" s="102" t="s">
        <v>22</v>
      </c>
      <c r="K14" s="104" t="s">
        <v>23</v>
      </c>
      <c r="L14" s="371"/>
      <c r="M14" s="375"/>
      <c r="N14" s="306"/>
      <c r="O14" s="369"/>
      <c r="P14" s="306"/>
      <c r="Q14" s="394"/>
      <c r="R14" s="396"/>
      <c r="S14" s="167"/>
      <c r="T14" s="33"/>
      <c r="U14" s="33"/>
      <c r="V14" s="33"/>
      <c r="W14" s="33"/>
      <c r="X14" s="33"/>
      <c r="Y14" s="33"/>
      <c r="AC14" s="355"/>
      <c r="AD14" s="355"/>
      <c r="AE14" s="390"/>
      <c r="AF14" s="390"/>
      <c r="AG14" s="391"/>
      <c r="AH14" s="391"/>
      <c r="AI14" s="355"/>
      <c r="AJ14" s="355"/>
      <c r="AK14" s="355"/>
      <c r="AL14" s="355"/>
      <c r="AP14" s="78" t="s">
        <v>117</v>
      </c>
      <c r="AQ14" s="78" t="str">
        <f t="shared" si="3"/>
        <v>10</v>
      </c>
      <c r="AR14" s="79">
        <f ca="1">MAX($AS$14:$AS$17)</f>
        <v>4</v>
      </c>
      <c r="AS14" s="80">
        <f t="shared" ca="1" si="1"/>
        <v>1</v>
      </c>
      <c r="AT14" s="1" t="str">
        <f ca="1">CELL("address",$AP$14)</f>
        <v>$AP$14</v>
      </c>
      <c r="AU14" s="10" t="s">
        <v>123</v>
      </c>
    </row>
    <row r="15" spans="1:53" s="29" customFormat="1" ht="13.5" customHeight="1" thickTop="1" x14ac:dyDescent="0.2">
      <c r="A15" s="159"/>
      <c r="B15" s="372">
        <v>1</v>
      </c>
      <c r="C15" s="373"/>
      <c r="D15" s="159">
        <v>2</v>
      </c>
      <c r="E15" s="241">
        <v>3</v>
      </c>
      <c r="F15" s="160">
        <v>4</v>
      </c>
      <c r="G15" s="105">
        <v>5</v>
      </c>
      <c r="H15" s="106">
        <v>6</v>
      </c>
      <c r="I15" s="107">
        <v>7</v>
      </c>
      <c r="J15" s="106">
        <v>8</v>
      </c>
      <c r="K15" s="108">
        <v>9</v>
      </c>
      <c r="L15" s="168" t="s">
        <v>32</v>
      </c>
      <c r="M15" s="169" t="s">
        <v>76</v>
      </c>
      <c r="N15" s="169"/>
      <c r="O15" s="170" t="s">
        <v>90</v>
      </c>
      <c r="P15" s="171" t="s">
        <v>91</v>
      </c>
      <c r="Q15" s="172" t="s">
        <v>92</v>
      </c>
      <c r="R15" s="173">
        <v>15</v>
      </c>
      <c r="S15" s="174"/>
      <c r="T15" s="37"/>
      <c r="U15" s="37"/>
      <c r="V15" s="37"/>
      <c r="W15" s="37"/>
      <c r="X15" s="37"/>
      <c r="Y15" s="37"/>
      <c r="AB15" s="109" t="s">
        <v>34</v>
      </c>
      <c r="AC15" s="110" t="str">
        <f>+Q13</f>
        <v>€</v>
      </c>
      <c r="AD15" s="110" t="str">
        <f>+R13</f>
        <v>€</v>
      </c>
      <c r="AE15" s="111" t="s">
        <v>19</v>
      </c>
      <c r="AF15" s="111" t="s">
        <v>20</v>
      </c>
      <c r="AG15" s="112" t="s">
        <v>19</v>
      </c>
      <c r="AH15" s="113" t="s">
        <v>20</v>
      </c>
      <c r="AI15" s="114" t="s">
        <v>20</v>
      </c>
      <c r="AJ15" s="115" t="s">
        <v>20</v>
      </c>
      <c r="AK15" s="110" t="s">
        <v>20</v>
      </c>
      <c r="AL15" s="110" t="s">
        <v>20</v>
      </c>
      <c r="AN15" s="6"/>
      <c r="AO15" s="6"/>
      <c r="AP15" s="78" t="s">
        <v>118</v>
      </c>
      <c r="AQ15" s="78" t="str">
        <f t="shared" si="3"/>
        <v>11-1</v>
      </c>
      <c r="AR15" s="79">
        <f ca="1">MAX($AS$14:$AS$17)</f>
        <v>4</v>
      </c>
      <c r="AS15" s="80">
        <f t="shared" ca="1" si="1"/>
        <v>2</v>
      </c>
      <c r="AT15" s="1" t="str">
        <f ca="1">CELL("address",$AP$14)</f>
        <v>$AP$14</v>
      </c>
      <c r="AU15" s="10" t="s">
        <v>124</v>
      </c>
    </row>
    <row r="16" spans="1:53" ht="27" customHeight="1" x14ac:dyDescent="0.2">
      <c r="A16" s="53">
        <f>'OSNOVNA PLAČA'!A10</f>
        <v>1</v>
      </c>
      <c r="B16" s="362" t="str">
        <f t="shared" ref="B16:B65" ca="1" si="4">IF(LEN(INDIRECT( "'" &amp; $AD$2 &amp; "'!B" &amp; TEXT($AB16-6,0)))&gt;0,INDIRECT( "'" &amp; $AD$2 &amp; "'!B" &amp; TEXT($AB16-6,0)),"")</f>
        <v>A1</v>
      </c>
      <c r="C16" s="362"/>
      <c r="D16" s="54" t="str">
        <f>+IF(LEN('OSNOVNA PLAČA'!C10)&gt;0,'OSNOVNA PLAČA'!C10,"")</f>
        <v>V</v>
      </c>
      <c r="E16" s="55">
        <f>+IF(LEN('OSNOVNA PLAČA'!D10)&gt;0,'OSNOVNA PLAČA'!D10,"")</f>
        <v>20</v>
      </c>
      <c r="F16" s="161">
        <f ca="1">IF(LEN(B16)&gt;0,'OBRAČUNANA OSNOVNA PLAČA'!J10,"")</f>
        <v>1000</v>
      </c>
      <c r="G16" s="57">
        <v>1</v>
      </c>
      <c r="H16" s="57"/>
      <c r="I16" s="57">
        <v>1</v>
      </c>
      <c r="J16" s="57">
        <v>1</v>
      </c>
      <c r="K16" s="57"/>
      <c r="L16" s="175">
        <f t="shared" ref="L16:L65" si="5">+G16+H16+I16+J16+K16</f>
        <v>3</v>
      </c>
      <c r="M16" s="176">
        <f ca="1">IF(LEN(B16)&gt;0,L16/5,"")</f>
        <v>0.6</v>
      </c>
      <c r="N16" s="176">
        <f ca="1">IF(LEN(B16)&gt;0,F16*M16,"")</f>
        <v>600</v>
      </c>
      <c r="O16" s="177">
        <f t="shared" ref="O16:O47" ca="1" si="6">IF(LEN(B16)&gt;0,M16*$P$67,"")</f>
        <v>9.4E-2</v>
      </c>
      <c r="P16" s="178">
        <f ca="1">IF(LEN(B16)&gt;0,F16*O16,"")</f>
        <v>94</v>
      </c>
      <c r="Q16" s="179">
        <f t="shared" ref="Q16:Q65" ca="1" si="7">MIN(P16,R16)</f>
        <v>94</v>
      </c>
      <c r="R16" s="179">
        <f ca="1">IF(LEN(B16)&gt;0,'5'!R16-'5'!Q16,"")</f>
        <v>1849.1565656565656</v>
      </c>
      <c r="S16" s="180"/>
      <c r="T16" s="33"/>
      <c r="U16" s="33"/>
      <c r="V16" s="33"/>
      <c r="W16" s="33"/>
      <c r="X16" s="33"/>
      <c r="Y16" s="33"/>
      <c r="AB16" s="243">
        <f>ROW()</f>
        <v>16</v>
      </c>
      <c r="AC16" s="116">
        <f t="shared" ref="AC16:AC65" ca="1" si="8">IF($AO$3=1,0,INDIRECT( "'" &amp; $AO$2 &amp; "'!P" &amp; TEXT($AB16,0)))</f>
        <v>23.5</v>
      </c>
      <c r="AD16" s="116">
        <f t="shared" ref="AD16:AD65" ca="1" si="9">IF($AO$3=1,(INDIRECT( "'" &amp; $AD$2 &amp; "'!F" &amp; TEXT($AB16-6,0))*2/12+INDIRECT( "'" &amp; $AD$2 &amp; "'!G" &amp; TEXT($AB16-6,0))*10/12)*2,INDIRECT( "'" &amp; $AO$2 &amp; "'!Q" &amp; TEXT($AB16,0)))</f>
        <v>23.5</v>
      </c>
      <c r="AE16" s="117" t="str">
        <f t="shared" ref="AE16:AE47" ca="1" si="10">IF(AC16&gt;=AD16,"-",$L16/(5*MAX($M$71:$M$72)))</f>
        <v>-</v>
      </c>
      <c r="AF16" s="116" t="str">
        <f t="shared" ref="AF16:AF47" ca="1" si="11">IF(AC16&gt;=AD16,"-",$L16/(5*MAX($M$71:$M$72))*AK16)</f>
        <v>-</v>
      </c>
      <c r="AG16" s="117" t="str">
        <f t="shared" ref="AG16:AG47" ca="1" si="12">IF(AE16="-","-",AE16*$AF$67)</f>
        <v>-</v>
      </c>
      <c r="AH16" s="116" t="str">
        <f t="shared" ref="AH16:AH47" ca="1" si="13">IF(AF16="-","-",AF16*$AF$67)</f>
        <v>-</v>
      </c>
      <c r="AI16" s="116">
        <f t="shared" ref="AI16:AI65" ca="1" si="14">IF(AG16="-",0,MIN(AH16,R16))</f>
        <v>0</v>
      </c>
      <c r="AJ16" s="118">
        <f t="shared" ref="AJ16:AJ65" ca="1" si="15">+AD16-AC16</f>
        <v>0</v>
      </c>
      <c r="AK16" s="116">
        <f t="shared" ref="AK16:AK65" ca="1" si="16">SUM(OFFSET(INDIRECT( "'" &amp; $AD$3 &amp; "'!" &amp; $AI$3),ROW()-ROW(INDIRECT( "'" &amp; $AD$3 &amp; "'!" &amp; $AI$3))-$AI$4,COLUMN()-COLUMN(INDIRECT( "'" &amp; $AD$3 &amp; "'!" &amp; $AI$3))-$AI$6+(12/$AO$4)*($AO$3-1),1,12/$AO$4))</f>
        <v>1000</v>
      </c>
      <c r="AL16" s="116">
        <f t="shared" ref="AL16:AL65" ca="1" si="17">SUM(OFFSET(INDIRECT( "'" &amp; $AD$2 &amp; "'!" &amp; $AI$3),ROW()-ROW(INDIRECT( "'" &amp; $AD$2 &amp; "'!" &amp; $AI$3))-$AI$4,COLUMN()-COLUMN(INDIRECT( "'" &amp; $AD$2 &amp; "'!" &amp; $AI$3))-$AI$5+(12/$AO$4)*($AO$3-1),1,12/$AO$4))</f>
        <v>1200</v>
      </c>
      <c r="AP16" s="78" t="s">
        <v>119</v>
      </c>
      <c r="AQ16" s="78" t="str">
        <f t="shared" si="3"/>
        <v>2-4</v>
      </c>
      <c r="AR16" s="79">
        <f ca="1">MAX($AS$14:$AS$17)</f>
        <v>4</v>
      </c>
      <c r="AS16" s="80">
        <f t="shared" ca="1" si="1"/>
        <v>3</v>
      </c>
      <c r="AT16" s="1" t="str">
        <f ca="1">CELL("address",$AP$14)</f>
        <v>$AP$14</v>
      </c>
      <c r="AU16" s="10" t="s">
        <v>125</v>
      </c>
    </row>
    <row r="17" spans="1:47" ht="27" customHeight="1" x14ac:dyDescent="0.2">
      <c r="A17" s="53">
        <f>'OSNOVNA PLAČA'!A11</f>
        <v>2</v>
      </c>
      <c r="B17" s="362" t="str">
        <f t="shared" ca="1" si="4"/>
        <v>A2</v>
      </c>
      <c r="C17" s="362"/>
      <c r="D17" s="54" t="str">
        <f>+IF(LEN('OSNOVNA PLAČA'!C11)&gt;0,'OSNOVNA PLAČA'!C11,"")</f>
        <v>VII</v>
      </c>
      <c r="E17" s="55">
        <f>+IF(LEN('OSNOVNA PLAČA'!D11)&gt;0,'OSNOVNA PLAČA'!D11,"")</f>
        <v>40</v>
      </c>
      <c r="F17" s="161">
        <f ca="1">IF(LEN(B17)&gt;0,'OBRAČUNANA OSNOVNA PLAČA'!J11,"")</f>
        <v>2000</v>
      </c>
      <c r="G17" s="57"/>
      <c r="H17" s="57"/>
      <c r="I17" s="57"/>
      <c r="J17" s="57"/>
      <c r="K17" s="57"/>
      <c r="L17" s="175">
        <f t="shared" si="5"/>
        <v>0</v>
      </c>
      <c r="M17" s="176">
        <f t="shared" ref="M17:M65" ca="1" si="18">IF(LEN(B17)&gt;0,L17/5,"")</f>
        <v>0</v>
      </c>
      <c r="N17" s="176">
        <f ca="1">IF(LEN(B17)&gt;0,F17*M17,"")</f>
        <v>0</v>
      </c>
      <c r="O17" s="177">
        <f t="shared" ca="1" si="6"/>
        <v>0</v>
      </c>
      <c r="P17" s="178">
        <f t="shared" ref="P17:P65" ca="1" si="19">IF(LEN(B17)&gt;0,F17*O17,"")</f>
        <v>0</v>
      </c>
      <c r="Q17" s="179">
        <f t="shared" ca="1" si="7"/>
        <v>0</v>
      </c>
      <c r="R17" s="179">
        <f ca="1">IF(LEN(B17)&gt;0,'5'!R17-'5'!Q17,"")</f>
        <v>3670.8434343434342</v>
      </c>
      <c r="S17" s="180"/>
      <c r="T17" s="33"/>
      <c r="U17" s="33"/>
      <c r="V17" s="33"/>
      <c r="W17" s="33"/>
      <c r="X17" s="33"/>
      <c r="Y17" s="33"/>
      <c r="AB17" s="243">
        <f>ROW()</f>
        <v>17</v>
      </c>
      <c r="AC17" s="116">
        <f t="shared" ca="1" si="8"/>
        <v>70.5</v>
      </c>
      <c r="AD17" s="116">
        <f t="shared" ca="1" si="9"/>
        <v>70.5</v>
      </c>
      <c r="AE17" s="117" t="str">
        <f t="shared" ca="1" si="10"/>
        <v>-</v>
      </c>
      <c r="AF17" s="116" t="str">
        <f t="shared" ca="1" si="11"/>
        <v>-</v>
      </c>
      <c r="AG17" s="117" t="str">
        <f t="shared" ca="1" si="12"/>
        <v>-</v>
      </c>
      <c r="AH17" s="116" t="str">
        <f t="shared" ca="1" si="13"/>
        <v>-</v>
      </c>
      <c r="AI17" s="116">
        <f t="shared" ca="1" si="14"/>
        <v>0</v>
      </c>
      <c r="AJ17" s="118">
        <f t="shared" ca="1" si="15"/>
        <v>0</v>
      </c>
      <c r="AK17" s="116">
        <f t="shared" ca="1" si="16"/>
        <v>2000</v>
      </c>
      <c r="AL17" s="116">
        <f t="shared" ca="1" si="17"/>
        <v>2400</v>
      </c>
      <c r="AP17" s="78" t="s">
        <v>120</v>
      </c>
      <c r="AQ17" s="78" t="str">
        <f t="shared" si="3"/>
        <v>5-7</v>
      </c>
      <c r="AR17" s="79">
        <f ca="1">MAX($AS$14:$AS$17)</f>
        <v>4</v>
      </c>
      <c r="AS17" s="80">
        <f t="shared" ca="1" si="1"/>
        <v>4</v>
      </c>
      <c r="AT17" s="1" t="str">
        <f ca="1">CELL("address",$AP$14)</f>
        <v>$AP$14</v>
      </c>
      <c r="AU17" s="10" t="s">
        <v>126</v>
      </c>
    </row>
    <row r="18" spans="1:47" ht="27" customHeight="1" x14ac:dyDescent="0.2">
      <c r="A18" s="53">
        <f>'OSNOVNA PLAČA'!A12</f>
        <v>3</v>
      </c>
      <c r="B18" s="362" t="str">
        <f t="shared" ca="1" si="4"/>
        <v>A3</v>
      </c>
      <c r="C18" s="362"/>
      <c r="D18" s="54" t="str">
        <f>+IF(LEN('OSNOVNA PLAČA'!C12)&gt;0,'OSNOVNA PLAČA'!C12,"")</f>
        <v>VIII</v>
      </c>
      <c r="E18" s="55">
        <f>+IF(LEN('OSNOVNA PLAČA'!D12)&gt;0,'OSNOVNA PLAČA'!D12,"")</f>
        <v>48</v>
      </c>
      <c r="F18" s="161">
        <f ca="1">IF(LEN(B18)&gt;0,'OBRAČUNANA OSNOVNA PLAČA'!J12,"")</f>
        <v>0</v>
      </c>
      <c r="G18" s="57">
        <v>1</v>
      </c>
      <c r="H18" s="57"/>
      <c r="I18" s="57"/>
      <c r="J18" s="57"/>
      <c r="K18" s="57">
        <v>1</v>
      </c>
      <c r="L18" s="175">
        <f t="shared" si="5"/>
        <v>2</v>
      </c>
      <c r="M18" s="176">
        <f t="shared" ca="1" si="18"/>
        <v>0.4</v>
      </c>
      <c r="N18" s="176">
        <f t="shared" ref="N18:N65" ca="1" si="20">IF(LEN(B18)&gt;0,F18*M18,"")</f>
        <v>0</v>
      </c>
      <c r="O18" s="177">
        <f t="shared" ca="1" si="6"/>
        <v>6.2666666666666676E-2</v>
      </c>
      <c r="P18" s="178">
        <f t="shared" ca="1" si="19"/>
        <v>0</v>
      </c>
      <c r="Q18" s="179">
        <f t="shared" ca="1" si="7"/>
        <v>0</v>
      </c>
      <c r="R18" s="179">
        <f ca="1">IF(LEN(B18)&gt;0,'5'!R18-'5'!Q18,"")</f>
        <v>5000</v>
      </c>
      <c r="S18" s="180"/>
      <c r="T18" s="33"/>
      <c r="U18" s="33"/>
      <c r="V18" s="33"/>
      <c r="W18" s="33"/>
      <c r="X18" s="33"/>
      <c r="Y18" s="33"/>
      <c r="AB18" s="243">
        <f>ROW()</f>
        <v>18</v>
      </c>
      <c r="AC18" s="116">
        <f t="shared" ca="1" si="8"/>
        <v>0</v>
      </c>
      <c r="AD18" s="116">
        <f t="shared" ca="1" si="9"/>
        <v>0</v>
      </c>
      <c r="AE18" s="117" t="str">
        <f t="shared" ca="1" si="10"/>
        <v>-</v>
      </c>
      <c r="AF18" s="116" t="str">
        <f t="shared" ca="1" si="11"/>
        <v>-</v>
      </c>
      <c r="AG18" s="117" t="str">
        <f t="shared" ca="1" si="12"/>
        <v>-</v>
      </c>
      <c r="AH18" s="116" t="str">
        <f t="shared" ca="1" si="13"/>
        <v>-</v>
      </c>
      <c r="AI18" s="116">
        <f t="shared" ca="1" si="14"/>
        <v>0</v>
      </c>
      <c r="AJ18" s="118">
        <f t="shared" ca="1" si="15"/>
        <v>0</v>
      </c>
      <c r="AK18" s="116">
        <f t="shared" ca="1" si="16"/>
        <v>0</v>
      </c>
      <c r="AL18" s="116">
        <f t="shared" ca="1" si="17"/>
        <v>0</v>
      </c>
      <c r="AP18" s="78" t="s">
        <v>121</v>
      </c>
      <c r="AQ18" s="78" t="str">
        <f t="shared" si="3"/>
        <v>8-10</v>
      </c>
      <c r="AR18" s="79">
        <f ca="1">MAX($AS$18:$AS$19)</f>
        <v>2</v>
      </c>
      <c r="AS18" s="80">
        <f t="shared" ca="1" si="1"/>
        <v>1</v>
      </c>
      <c r="AT18" s="1" t="str">
        <f ca="1">CELL("address",$AP$18)</f>
        <v>$AP$18</v>
      </c>
      <c r="AU18" s="10" t="s">
        <v>127</v>
      </c>
    </row>
    <row r="19" spans="1:47" ht="27" customHeight="1" x14ac:dyDescent="0.2">
      <c r="A19" s="53">
        <f>'OSNOVNA PLAČA'!A13</f>
        <v>4</v>
      </c>
      <c r="B19" s="362" t="str">
        <f t="shared" ca="1" si="4"/>
        <v>A4</v>
      </c>
      <c r="C19" s="362"/>
      <c r="D19" s="54" t="str">
        <f>+IF(LEN('OSNOVNA PLAČA'!C13)&gt;0,'OSNOVNA PLAČA'!C13,"")</f>
        <v/>
      </c>
      <c r="E19" s="55" t="str">
        <f>+IF(LEN('OSNOVNA PLAČA'!D13)&gt;0,'OSNOVNA PLAČA'!D13,"")</f>
        <v/>
      </c>
      <c r="F19" s="161">
        <f ca="1">IF(LEN(B19)&gt;0,'OBRAČUNANA OSNOVNA PLAČA'!J13,"")</f>
        <v>0</v>
      </c>
      <c r="G19" s="57"/>
      <c r="H19" s="57"/>
      <c r="I19" s="57"/>
      <c r="J19" s="57"/>
      <c r="K19" s="57">
        <v>0</v>
      </c>
      <c r="L19" s="175">
        <f t="shared" si="5"/>
        <v>0</v>
      </c>
      <c r="M19" s="176">
        <f t="shared" ca="1" si="18"/>
        <v>0</v>
      </c>
      <c r="N19" s="176">
        <f t="shared" ca="1" si="20"/>
        <v>0</v>
      </c>
      <c r="O19" s="177">
        <f t="shared" ca="1" si="6"/>
        <v>0</v>
      </c>
      <c r="P19" s="178">
        <f t="shared" ca="1" si="19"/>
        <v>0</v>
      </c>
      <c r="Q19" s="179">
        <f t="shared" ca="1" si="7"/>
        <v>0</v>
      </c>
      <c r="R19" s="179">
        <f ca="1">IF(LEN(B19)&gt;0,'5'!R19-'5'!Q19,"")</f>
        <v>0</v>
      </c>
      <c r="S19" s="180"/>
      <c r="T19" s="33"/>
      <c r="U19" s="33"/>
      <c r="V19" s="33"/>
      <c r="W19" s="33"/>
      <c r="X19" s="33"/>
      <c r="Y19" s="33"/>
      <c r="AB19" s="243">
        <f>ROW()</f>
        <v>19</v>
      </c>
      <c r="AC19" s="116">
        <f t="shared" ca="1" si="8"/>
        <v>0</v>
      </c>
      <c r="AD19" s="116">
        <f t="shared" ca="1" si="9"/>
        <v>0</v>
      </c>
      <c r="AE19" s="117" t="str">
        <f t="shared" ca="1" si="10"/>
        <v>-</v>
      </c>
      <c r="AF19" s="116" t="str">
        <f t="shared" ca="1" si="11"/>
        <v>-</v>
      </c>
      <c r="AG19" s="117" t="str">
        <f t="shared" ca="1" si="12"/>
        <v>-</v>
      </c>
      <c r="AH19" s="116" t="str">
        <f t="shared" ca="1" si="13"/>
        <v>-</v>
      </c>
      <c r="AI19" s="116">
        <f t="shared" ca="1" si="14"/>
        <v>0</v>
      </c>
      <c r="AJ19" s="118">
        <f t="shared" ca="1" si="15"/>
        <v>0</v>
      </c>
      <c r="AK19" s="116">
        <f t="shared" ca="1" si="16"/>
        <v>0</v>
      </c>
      <c r="AL19" s="116">
        <f t="shared" ca="1" si="17"/>
        <v>0</v>
      </c>
      <c r="AP19" s="78" t="s">
        <v>122</v>
      </c>
      <c r="AQ19" s="78" t="str">
        <f t="shared" si="3"/>
        <v>11-4</v>
      </c>
      <c r="AR19" s="79">
        <f ca="1">MAX($AS$18:$AS$19)</f>
        <v>2</v>
      </c>
      <c r="AS19" s="80">
        <f t="shared" ca="1" si="1"/>
        <v>2</v>
      </c>
      <c r="AT19" s="1" t="str">
        <f ca="1">CELL("address",$AP$18)</f>
        <v>$AP$18</v>
      </c>
      <c r="AU19" s="10" t="s">
        <v>128</v>
      </c>
    </row>
    <row r="20" spans="1:47" ht="27" customHeight="1" x14ac:dyDescent="0.2">
      <c r="A20" s="53">
        <f>'OSNOVNA PLAČA'!A14</f>
        <v>5</v>
      </c>
      <c r="B20" s="362" t="str">
        <f t="shared" ca="1" si="4"/>
        <v>A5</v>
      </c>
      <c r="C20" s="362"/>
      <c r="D20" s="54" t="str">
        <f>+IF(LEN('OSNOVNA PLAČA'!C14)&gt;0,'OSNOVNA PLAČA'!C14,"")</f>
        <v/>
      </c>
      <c r="E20" s="55" t="str">
        <f>+IF(LEN('OSNOVNA PLAČA'!D14)&gt;0,'OSNOVNA PLAČA'!D14,"")</f>
        <v/>
      </c>
      <c r="F20" s="161">
        <f ca="1">IF(LEN(B20)&gt;0,'OBRAČUNANA OSNOVNA PLAČA'!J14,"")</f>
        <v>0</v>
      </c>
      <c r="G20" s="57"/>
      <c r="H20" s="57"/>
      <c r="I20" s="57"/>
      <c r="J20" s="57"/>
      <c r="K20" s="57"/>
      <c r="L20" s="175">
        <f t="shared" si="5"/>
        <v>0</v>
      </c>
      <c r="M20" s="176">
        <f t="shared" ca="1" si="18"/>
        <v>0</v>
      </c>
      <c r="N20" s="176">
        <f t="shared" ca="1" si="20"/>
        <v>0</v>
      </c>
      <c r="O20" s="177">
        <f t="shared" ca="1" si="6"/>
        <v>0</v>
      </c>
      <c r="P20" s="178">
        <f t="shared" ca="1" si="19"/>
        <v>0</v>
      </c>
      <c r="Q20" s="179">
        <f t="shared" ca="1" si="7"/>
        <v>0</v>
      </c>
      <c r="R20" s="179">
        <f ca="1">IF(LEN(B20)&gt;0,'5'!R20-'5'!Q20,"")</f>
        <v>0</v>
      </c>
      <c r="S20" s="180"/>
      <c r="T20" s="33"/>
      <c r="U20" s="33"/>
      <c r="V20" s="33"/>
      <c r="W20" s="33"/>
      <c r="X20" s="33"/>
      <c r="Y20" s="33"/>
      <c r="AB20" s="243">
        <f>ROW()</f>
        <v>20</v>
      </c>
      <c r="AC20" s="116">
        <f t="shared" ca="1" si="8"/>
        <v>0</v>
      </c>
      <c r="AD20" s="116">
        <f t="shared" ca="1" si="9"/>
        <v>0</v>
      </c>
      <c r="AE20" s="117" t="str">
        <f t="shared" ca="1" si="10"/>
        <v>-</v>
      </c>
      <c r="AF20" s="116" t="str">
        <f t="shared" ca="1" si="11"/>
        <v>-</v>
      </c>
      <c r="AG20" s="117" t="str">
        <f t="shared" ca="1" si="12"/>
        <v>-</v>
      </c>
      <c r="AH20" s="116" t="str">
        <f t="shared" ca="1" si="13"/>
        <v>-</v>
      </c>
      <c r="AI20" s="116">
        <f t="shared" ca="1" si="14"/>
        <v>0</v>
      </c>
      <c r="AJ20" s="118">
        <f t="shared" ca="1" si="15"/>
        <v>0</v>
      </c>
      <c r="AK20" s="116">
        <f t="shared" ca="1" si="16"/>
        <v>0</v>
      </c>
      <c r="AL20" s="116">
        <f t="shared" ca="1" si="17"/>
        <v>0</v>
      </c>
    </row>
    <row r="21" spans="1:47" ht="27" customHeight="1" x14ac:dyDescent="0.2">
      <c r="A21" s="53">
        <f>'OSNOVNA PLAČA'!A15</f>
        <v>6</v>
      </c>
      <c r="B21" s="362" t="str">
        <f t="shared" ca="1" si="4"/>
        <v>A6</v>
      </c>
      <c r="C21" s="362"/>
      <c r="D21" s="54" t="str">
        <f>+IF(LEN('OSNOVNA PLAČA'!C15)&gt;0,'OSNOVNA PLAČA'!C15,"")</f>
        <v/>
      </c>
      <c r="E21" s="55" t="str">
        <f>+IF(LEN('OSNOVNA PLAČA'!D15)&gt;0,'OSNOVNA PLAČA'!D15,"")</f>
        <v/>
      </c>
      <c r="F21" s="161">
        <f ca="1">IF(LEN(B21)&gt;0,'OBRAČUNANA OSNOVNA PLAČA'!J15,"")</f>
        <v>0</v>
      </c>
      <c r="G21" s="57"/>
      <c r="H21" s="57"/>
      <c r="I21" s="57"/>
      <c r="J21" s="57"/>
      <c r="K21" s="57"/>
      <c r="L21" s="175">
        <f t="shared" si="5"/>
        <v>0</v>
      </c>
      <c r="M21" s="176">
        <f t="shared" ca="1" si="18"/>
        <v>0</v>
      </c>
      <c r="N21" s="176">
        <f t="shared" ca="1" si="20"/>
        <v>0</v>
      </c>
      <c r="O21" s="177">
        <f t="shared" ca="1" si="6"/>
        <v>0</v>
      </c>
      <c r="P21" s="178">
        <f t="shared" ca="1" si="19"/>
        <v>0</v>
      </c>
      <c r="Q21" s="179">
        <f t="shared" ca="1" si="7"/>
        <v>0</v>
      </c>
      <c r="R21" s="179">
        <f ca="1">IF(LEN(B21)&gt;0,'5'!R21-'5'!Q21,"")</f>
        <v>0</v>
      </c>
      <c r="S21" s="180"/>
      <c r="T21" s="33"/>
      <c r="U21" s="33"/>
      <c r="V21" s="33"/>
      <c r="W21" s="33"/>
      <c r="X21" s="33"/>
      <c r="Y21" s="33"/>
      <c r="AB21" s="243">
        <f>ROW()</f>
        <v>21</v>
      </c>
      <c r="AC21" s="116">
        <f t="shared" ca="1" si="8"/>
        <v>0</v>
      </c>
      <c r="AD21" s="116">
        <f t="shared" ca="1" si="9"/>
        <v>0</v>
      </c>
      <c r="AE21" s="117" t="str">
        <f t="shared" ca="1" si="10"/>
        <v>-</v>
      </c>
      <c r="AF21" s="116" t="str">
        <f t="shared" ca="1" si="11"/>
        <v>-</v>
      </c>
      <c r="AG21" s="117" t="str">
        <f t="shared" ca="1" si="12"/>
        <v>-</v>
      </c>
      <c r="AH21" s="116" t="str">
        <f t="shared" ca="1" si="13"/>
        <v>-</v>
      </c>
      <c r="AI21" s="116">
        <f t="shared" ca="1" si="14"/>
        <v>0</v>
      </c>
      <c r="AJ21" s="118">
        <f t="shared" ca="1" si="15"/>
        <v>0</v>
      </c>
      <c r="AK21" s="116">
        <f t="shared" ca="1" si="16"/>
        <v>0</v>
      </c>
      <c r="AL21" s="116">
        <f t="shared" ca="1" si="17"/>
        <v>0</v>
      </c>
    </row>
    <row r="22" spans="1:47" ht="27" customHeight="1" x14ac:dyDescent="0.2">
      <c r="A22" s="53">
        <f>'OSNOVNA PLAČA'!A16</f>
        <v>7</v>
      </c>
      <c r="B22" s="362" t="str">
        <f t="shared" ca="1" si="4"/>
        <v>A7</v>
      </c>
      <c r="C22" s="362"/>
      <c r="D22" s="54" t="str">
        <f>+IF(LEN('OSNOVNA PLAČA'!C16)&gt;0,'OSNOVNA PLAČA'!C16,"")</f>
        <v>IV</v>
      </c>
      <c r="E22" s="55">
        <f>+IF(LEN('OSNOVNA PLAČA'!D16)&gt;0,'OSNOVNA PLAČA'!D16,"")</f>
        <v>34</v>
      </c>
      <c r="F22" s="161">
        <f ca="1">IF(LEN(B22)&gt;0,'OBRAČUNANA OSNOVNA PLAČA'!J16,"")</f>
        <v>0</v>
      </c>
      <c r="G22" s="57"/>
      <c r="H22" s="57"/>
      <c r="I22" s="57"/>
      <c r="J22" s="57"/>
      <c r="K22" s="57"/>
      <c r="L22" s="175">
        <f t="shared" si="5"/>
        <v>0</v>
      </c>
      <c r="M22" s="176">
        <f t="shared" ca="1" si="18"/>
        <v>0</v>
      </c>
      <c r="N22" s="176">
        <f t="shared" ca="1" si="20"/>
        <v>0</v>
      </c>
      <c r="O22" s="177">
        <f t="shared" ca="1" si="6"/>
        <v>0</v>
      </c>
      <c r="P22" s="178">
        <f t="shared" ca="1" si="19"/>
        <v>0</v>
      </c>
      <c r="Q22" s="179">
        <f t="shared" ca="1" si="7"/>
        <v>0</v>
      </c>
      <c r="R22" s="179">
        <f ca="1">IF(LEN(B22)&gt;0,'5'!R22-'5'!Q22,"")</f>
        <v>3000</v>
      </c>
      <c r="S22" s="180"/>
      <c r="T22" s="33"/>
      <c r="U22" s="33"/>
      <c r="V22" s="33"/>
      <c r="W22" s="33"/>
      <c r="X22" s="33"/>
      <c r="Y22" s="33"/>
      <c r="AB22" s="243">
        <f>ROW()</f>
        <v>22</v>
      </c>
      <c r="AC22" s="116">
        <f t="shared" ca="1" si="8"/>
        <v>0</v>
      </c>
      <c r="AD22" s="116">
        <f t="shared" ca="1" si="9"/>
        <v>0</v>
      </c>
      <c r="AE22" s="117" t="str">
        <f t="shared" ca="1" si="10"/>
        <v>-</v>
      </c>
      <c r="AF22" s="116" t="str">
        <f t="shared" ca="1" si="11"/>
        <v>-</v>
      </c>
      <c r="AG22" s="117" t="str">
        <f t="shared" ca="1" si="12"/>
        <v>-</v>
      </c>
      <c r="AH22" s="116" t="str">
        <f t="shared" ca="1" si="13"/>
        <v>-</v>
      </c>
      <c r="AI22" s="116">
        <f t="shared" ca="1" si="14"/>
        <v>0</v>
      </c>
      <c r="AJ22" s="118">
        <f t="shared" ca="1" si="15"/>
        <v>0</v>
      </c>
      <c r="AK22" s="116">
        <f t="shared" ca="1" si="16"/>
        <v>0</v>
      </c>
      <c r="AL22" s="116">
        <f t="shared" ca="1" si="17"/>
        <v>1500</v>
      </c>
    </row>
    <row r="23" spans="1:47" ht="27" customHeight="1" x14ac:dyDescent="0.2">
      <c r="A23" s="53">
        <f>'OSNOVNA PLAČA'!A17</f>
        <v>8</v>
      </c>
      <c r="B23" s="362" t="str">
        <f t="shared" ca="1" si="4"/>
        <v>A8</v>
      </c>
      <c r="C23" s="362"/>
      <c r="D23" s="54" t="str">
        <f>+IF(LEN('OSNOVNA PLAČA'!C17)&gt;0,'OSNOVNA PLAČA'!C17,"")</f>
        <v/>
      </c>
      <c r="E23" s="55" t="str">
        <f>+IF(LEN('OSNOVNA PLAČA'!D17)&gt;0,'OSNOVNA PLAČA'!D17,"")</f>
        <v/>
      </c>
      <c r="F23" s="161">
        <f ca="1">IF(LEN(B23)&gt;0,'OBRAČUNANA OSNOVNA PLAČA'!J17,"")</f>
        <v>0</v>
      </c>
      <c r="G23" s="57"/>
      <c r="H23" s="57"/>
      <c r="I23" s="57"/>
      <c r="J23" s="57"/>
      <c r="K23" s="57"/>
      <c r="L23" s="175">
        <f t="shared" si="5"/>
        <v>0</v>
      </c>
      <c r="M23" s="176">
        <f t="shared" ca="1" si="18"/>
        <v>0</v>
      </c>
      <c r="N23" s="176">
        <f t="shared" ca="1" si="20"/>
        <v>0</v>
      </c>
      <c r="O23" s="177">
        <f t="shared" ca="1" si="6"/>
        <v>0</v>
      </c>
      <c r="P23" s="178">
        <f t="shared" ca="1" si="19"/>
        <v>0</v>
      </c>
      <c r="Q23" s="179">
        <f t="shared" ca="1" si="7"/>
        <v>0</v>
      </c>
      <c r="R23" s="179">
        <f ca="1">IF(LEN(B23)&gt;0,'5'!R23-'5'!Q23,"")</f>
        <v>0</v>
      </c>
      <c r="S23" s="180"/>
      <c r="T23" s="33"/>
      <c r="U23" s="33"/>
      <c r="V23" s="33"/>
      <c r="W23" s="33"/>
      <c r="X23" s="33"/>
      <c r="Y23" s="33"/>
      <c r="AB23" s="243">
        <f>ROW()</f>
        <v>23</v>
      </c>
      <c r="AC23" s="116">
        <f t="shared" ca="1" si="8"/>
        <v>0</v>
      </c>
      <c r="AD23" s="116">
        <f t="shared" ca="1" si="9"/>
        <v>0</v>
      </c>
      <c r="AE23" s="117" t="str">
        <f t="shared" ca="1" si="10"/>
        <v>-</v>
      </c>
      <c r="AF23" s="116" t="str">
        <f t="shared" ca="1" si="11"/>
        <v>-</v>
      </c>
      <c r="AG23" s="117" t="str">
        <f t="shared" ca="1" si="12"/>
        <v>-</v>
      </c>
      <c r="AH23" s="116" t="str">
        <f t="shared" ca="1" si="13"/>
        <v>-</v>
      </c>
      <c r="AI23" s="116">
        <f t="shared" ca="1" si="14"/>
        <v>0</v>
      </c>
      <c r="AJ23" s="118">
        <f t="shared" ca="1" si="15"/>
        <v>0</v>
      </c>
      <c r="AK23" s="116">
        <f t="shared" ca="1" si="16"/>
        <v>0</v>
      </c>
      <c r="AL23" s="116">
        <f t="shared" ca="1" si="17"/>
        <v>0</v>
      </c>
    </row>
    <row r="24" spans="1:47" ht="27" customHeight="1" x14ac:dyDescent="0.2">
      <c r="A24" s="53">
        <f>'OSNOVNA PLAČA'!A18</f>
        <v>9</v>
      </c>
      <c r="B24" s="362" t="str">
        <f t="shared" ca="1" si="4"/>
        <v>A9</v>
      </c>
      <c r="C24" s="362"/>
      <c r="D24" s="54" t="str">
        <f>+IF(LEN('OSNOVNA PLAČA'!C18)&gt;0,'OSNOVNA PLAČA'!C18,"")</f>
        <v/>
      </c>
      <c r="E24" s="55" t="str">
        <f>+IF(LEN('OSNOVNA PLAČA'!D18)&gt;0,'OSNOVNA PLAČA'!D18,"")</f>
        <v/>
      </c>
      <c r="F24" s="161">
        <f ca="1">IF(LEN(B24)&gt;0,'OBRAČUNANA OSNOVNA PLAČA'!J18,"")</f>
        <v>0</v>
      </c>
      <c r="G24" s="57"/>
      <c r="H24" s="57"/>
      <c r="I24" s="57"/>
      <c r="J24" s="57"/>
      <c r="K24" s="57"/>
      <c r="L24" s="175">
        <f t="shared" si="5"/>
        <v>0</v>
      </c>
      <c r="M24" s="176">
        <f t="shared" ca="1" si="18"/>
        <v>0</v>
      </c>
      <c r="N24" s="176">
        <f t="shared" ca="1" si="20"/>
        <v>0</v>
      </c>
      <c r="O24" s="177">
        <f t="shared" ca="1" si="6"/>
        <v>0</v>
      </c>
      <c r="P24" s="178">
        <f t="shared" ca="1" si="19"/>
        <v>0</v>
      </c>
      <c r="Q24" s="179">
        <f t="shared" ca="1" si="7"/>
        <v>0</v>
      </c>
      <c r="R24" s="179">
        <f ca="1">IF(LEN(B24)&gt;0,'5'!R24-'5'!Q24,"")</f>
        <v>0</v>
      </c>
      <c r="S24" s="180"/>
      <c r="T24" s="33"/>
      <c r="U24" s="33"/>
      <c r="V24" s="33"/>
      <c r="W24" s="33"/>
      <c r="X24" s="33"/>
      <c r="Y24" s="33"/>
      <c r="AB24" s="243">
        <f>ROW()</f>
        <v>24</v>
      </c>
      <c r="AC24" s="116">
        <f t="shared" ca="1" si="8"/>
        <v>0</v>
      </c>
      <c r="AD24" s="116">
        <f t="shared" ca="1" si="9"/>
        <v>0</v>
      </c>
      <c r="AE24" s="117" t="str">
        <f t="shared" ca="1" si="10"/>
        <v>-</v>
      </c>
      <c r="AF24" s="116" t="str">
        <f t="shared" ca="1" si="11"/>
        <v>-</v>
      </c>
      <c r="AG24" s="117" t="str">
        <f t="shared" ca="1" si="12"/>
        <v>-</v>
      </c>
      <c r="AH24" s="116" t="str">
        <f t="shared" ca="1" si="13"/>
        <v>-</v>
      </c>
      <c r="AI24" s="116">
        <f t="shared" ca="1" si="14"/>
        <v>0</v>
      </c>
      <c r="AJ24" s="118">
        <f t="shared" ca="1" si="15"/>
        <v>0</v>
      </c>
      <c r="AK24" s="116">
        <f t="shared" ca="1" si="16"/>
        <v>0</v>
      </c>
      <c r="AL24" s="116">
        <f t="shared" ca="1" si="17"/>
        <v>0</v>
      </c>
    </row>
    <row r="25" spans="1:47" ht="27" customHeight="1" x14ac:dyDescent="0.2">
      <c r="A25" s="53">
        <f>'OSNOVNA PLAČA'!A19</f>
        <v>10</v>
      </c>
      <c r="B25" s="362" t="str">
        <f t="shared" ca="1" si="4"/>
        <v>A10</v>
      </c>
      <c r="C25" s="362"/>
      <c r="D25" s="54" t="str">
        <f>+IF(LEN('OSNOVNA PLAČA'!C19)&gt;0,'OSNOVNA PLAČA'!C19,"")</f>
        <v/>
      </c>
      <c r="E25" s="55" t="str">
        <f>+IF(LEN('OSNOVNA PLAČA'!D19)&gt;0,'OSNOVNA PLAČA'!D19,"")</f>
        <v/>
      </c>
      <c r="F25" s="161">
        <f ca="1">IF(LEN(B25)&gt;0,'OBRAČUNANA OSNOVNA PLAČA'!J19,"")</f>
        <v>0</v>
      </c>
      <c r="G25" s="57"/>
      <c r="H25" s="57"/>
      <c r="I25" s="57"/>
      <c r="J25" s="57"/>
      <c r="K25" s="57"/>
      <c r="L25" s="175">
        <f t="shared" si="5"/>
        <v>0</v>
      </c>
      <c r="M25" s="176">
        <f t="shared" ca="1" si="18"/>
        <v>0</v>
      </c>
      <c r="N25" s="176">
        <f t="shared" ca="1" si="20"/>
        <v>0</v>
      </c>
      <c r="O25" s="177">
        <f t="shared" ca="1" si="6"/>
        <v>0</v>
      </c>
      <c r="P25" s="178">
        <f t="shared" ca="1" si="19"/>
        <v>0</v>
      </c>
      <c r="Q25" s="179">
        <f t="shared" ca="1" si="7"/>
        <v>0</v>
      </c>
      <c r="R25" s="179">
        <f ca="1">IF(LEN(B25)&gt;0,'5'!R25-'5'!Q25,"")</f>
        <v>0</v>
      </c>
      <c r="S25" s="180"/>
      <c r="T25" s="33"/>
      <c r="U25" s="33"/>
      <c r="V25" s="33"/>
      <c r="W25" s="33"/>
      <c r="X25" s="33"/>
      <c r="Y25" s="33"/>
      <c r="AB25" s="243">
        <f>ROW()</f>
        <v>25</v>
      </c>
      <c r="AC25" s="116">
        <f t="shared" ca="1" si="8"/>
        <v>0</v>
      </c>
      <c r="AD25" s="116">
        <f t="shared" ca="1" si="9"/>
        <v>0</v>
      </c>
      <c r="AE25" s="117" t="str">
        <f t="shared" ca="1" si="10"/>
        <v>-</v>
      </c>
      <c r="AF25" s="116" t="str">
        <f t="shared" ca="1" si="11"/>
        <v>-</v>
      </c>
      <c r="AG25" s="117" t="str">
        <f t="shared" ca="1" si="12"/>
        <v>-</v>
      </c>
      <c r="AH25" s="116" t="str">
        <f t="shared" ca="1" si="13"/>
        <v>-</v>
      </c>
      <c r="AI25" s="116">
        <f t="shared" ca="1" si="14"/>
        <v>0</v>
      </c>
      <c r="AJ25" s="118">
        <f t="shared" ca="1" si="15"/>
        <v>0</v>
      </c>
      <c r="AK25" s="116">
        <f t="shared" ca="1" si="16"/>
        <v>0</v>
      </c>
      <c r="AL25" s="116">
        <f t="shared" ca="1" si="17"/>
        <v>0</v>
      </c>
    </row>
    <row r="26" spans="1:47" ht="27" customHeight="1" x14ac:dyDescent="0.2">
      <c r="A26" s="53">
        <f>'OSNOVNA PLAČA'!A20</f>
        <v>11</v>
      </c>
      <c r="B26" s="362" t="str">
        <f t="shared" ca="1" si="4"/>
        <v>A11</v>
      </c>
      <c r="C26" s="362"/>
      <c r="D26" s="54" t="str">
        <f>+IF(LEN('OSNOVNA PLAČA'!C20)&gt;0,'OSNOVNA PLAČA'!C20,"")</f>
        <v/>
      </c>
      <c r="E26" s="55" t="str">
        <f>+IF(LEN('OSNOVNA PLAČA'!D20)&gt;0,'OSNOVNA PLAČA'!D20,"")</f>
        <v/>
      </c>
      <c r="F26" s="161">
        <f ca="1">IF(LEN(B26)&gt;0,'OBRAČUNANA OSNOVNA PLAČA'!J20,"")</f>
        <v>0</v>
      </c>
      <c r="G26" s="57"/>
      <c r="H26" s="57"/>
      <c r="I26" s="57"/>
      <c r="J26" s="57"/>
      <c r="K26" s="57"/>
      <c r="L26" s="175">
        <f t="shared" si="5"/>
        <v>0</v>
      </c>
      <c r="M26" s="176">
        <f t="shared" ca="1" si="18"/>
        <v>0</v>
      </c>
      <c r="N26" s="176">
        <f t="shared" ca="1" si="20"/>
        <v>0</v>
      </c>
      <c r="O26" s="177">
        <f t="shared" ca="1" si="6"/>
        <v>0</v>
      </c>
      <c r="P26" s="178">
        <f t="shared" ca="1" si="19"/>
        <v>0</v>
      </c>
      <c r="Q26" s="179">
        <f t="shared" ca="1" si="7"/>
        <v>0</v>
      </c>
      <c r="R26" s="179">
        <f ca="1">IF(LEN(B26)&gt;0,'5'!R26-'5'!Q26,"")</f>
        <v>0</v>
      </c>
      <c r="S26" s="180"/>
      <c r="T26" s="33"/>
      <c r="U26" s="33"/>
      <c r="V26" s="33"/>
      <c r="W26" s="33"/>
      <c r="X26" s="33"/>
      <c r="Y26" s="33"/>
      <c r="AB26" s="243">
        <f>ROW()</f>
        <v>26</v>
      </c>
      <c r="AC26" s="116">
        <f t="shared" ca="1" si="8"/>
        <v>0</v>
      </c>
      <c r="AD26" s="116">
        <f t="shared" ca="1" si="9"/>
        <v>0</v>
      </c>
      <c r="AE26" s="117" t="str">
        <f t="shared" ca="1" si="10"/>
        <v>-</v>
      </c>
      <c r="AF26" s="116" t="str">
        <f t="shared" ca="1" si="11"/>
        <v>-</v>
      </c>
      <c r="AG26" s="117" t="str">
        <f t="shared" ca="1" si="12"/>
        <v>-</v>
      </c>
      <c r="AH26" s="116" t="str">
        <f t="shared" ca="1" si="13"/>
        <v>-</v>
      </c>
      <c r="AI26" s="116">
        <f t="shared" ca="1" si="14"/>
        <v>0</v>
      </c>
      <c r="AJ26" s="118">
        <f t="shared" ca="1" si="15"/>
        <v>0</v>
      </c>
      <c r="AK26" s="116">
        <f t="shared" ca="1" si="16"/>
        <v>0</v>
      </c>
      <c r="AL26" s="116">
        <f t="shared" ca="1" si="17"/>
        <v>0</v>
      </c>
    </row>
    <row r="27" spans="1:47" ht="27" customHeight="1" x14ac:dyDescent="0.2">
      <c r="A27" s="53">
        <f>'OSNOVNA PLAČA'!A21</f>
        <v>12</v>
      </c>
      <c r="B27" s="362" t="str">
        <f t="shared" ca="1" si="4"/>
        <v>A12</v>
      </c>
      <c r="C27" s="362"/>
      <c r="D27" s="54" t="str">
        <f>+IF(LEN('OSNOVNA PLAČA'!C21)&gt;0,'OSNOVNA PLAČA'!C21,"")</f>
        <v/>
      </c>
      <c r="E27" s="55" t="str">
        <f>+IF(LEN('OSNOVNA PLAČA'!D21)&gt;0,'OSNOVNA PLAČA'!D21,"")</f>
        <v/>
      </c>
      <c r="F27" s="161">
        <f ca="1">IF(LEN(B27)&gt;0,'OBRAČUNANA OSNOVNA PLAČA'!J21,"")</f>
        <v>0</v>
      </c>
      <c r="G27" s="57"/>
      <c r="H27" s="57"/>
      <c r="I27" s="57"/>
      <c r="J27" s="57"/>
      <c r="K27" s="57"/>
      <c r="L27" s="175">
        <f t="shared" si="5"/>
        <v>0</v>
      </c>
      <c r="M27" s="176">
        <f t="shared" ca="1" si="18"/>
        <v>0</v>
      </c>
      <c r="N27" s="176">
        <f t="shared" ca="1" si="20"/>
        <v>0</v>
      </c>
      <c r="O27" s="177">
        <f t="shared" ca="1" si="6"/>
        <v>0</v>
      </c>
      <c r="P27" s="178">
        <f t="shared" ca="1" si="19"/>
        <v>0</v>
      </c>
      <c r="Q27" s="179">
        <f t="shared" ca="1" si="7"/>
        <v>0</v>
      </c>
      <c r="R27" s="179">
        <f ca="1">IF(LEN(B27)&gt;0,'5'!R27-'5'!Q27,"")</f>
        <v>0</v>
      </c>
      <c r="S27" s="180"/>
      <c r="T27" s="33"/>
      <c r="U27" s="33"/>
      <c r="V27" s="33"/>
      <c r="W27" s="33"/>
      <c r="X27" s="33"/>
      <c r="Y27" s="33"/>
      <c r="AB27" s="243">
        <f>ROW()</f>
        <v>27</v>
      </c>
      <c r="AC27" s="116">
        <f t="shared" ca="1" si="8"/>
        <v>0</v>
      </c>
      <c r="AD27" s="116">
        <f t="shared" ca="1" si="9"/>
        <v>0</v>
      </c>
      <c r="AE27" s="117" t="str">
        <f t="shared" ca="1" si="10"/>
        <v>-</v>
      </c>
      <c r="AF27" s="116" t="str">
        <f t="shared" ca="1" si="11"/>
        <v>-</v>
      </c>
      <c r="AG27" s="117" t="str">
        <f t="shared" ca="1" si="12"/>
        <v>-</v>
      </c>
      <c r="AH27" s="116" t="str">
        <f t="shared" ca="1" si="13"/>
        <v>-</v>
      </c>
      <c r="AI27" s="116">
        <f t="shared" ca="1" si="14"/>
        <v>0</v>
      </c>
      <c r="AJ27" s="118">
        <f t="shared" ca="1" si="15"/>
        <v>0</v>
      </c>
      <c r="AK27" s="116">
        <f t="shared" ca="1" si="16"/>
        <v>0</v>
      </c>
      <c r="AL27" s="116">
        <f t="shared" ca="1" si="17"/>
        <v>0</v>
      </c>
    </row>
    <row r="28" spans="1:47" ht="27" customHeight="1" x14ac:dyDescent="0.2">
      <c r="A28" s="53">
        <f>'OSNOVNA PLAČA'!A22</f>
        <v>13</v>
      </c>
      <c r="B28" s="362" t="str">
        <f t="shared" ca="1" si="4"/>
        <v>A13</v>
      </c>
      <c r="C28" s="362"/>
      <c r="D28" s="54" t="str">
        <f>+IF(LEN('OSNOVNA PLAČA'!C22)&gt;0,'OSNOVNA PLAČA'!C22,"")</f>
        <v/>
      </c>
      <c r="E28" s="55" t="str">
        <f>+IF(LEN('OSNOVNA PLAČA'!D22)&gt;0,'OSNOVNA PLAČA'!D22,"")</f>
        <v/>
      </c>
      <c r="F28" s="161">
        <f ca="1">IF(LEN(B28)&gt;0,'OBRAČUNANA OSNOVNA PLAČA'!J22,"")</f>
        <v>0</v>
      </c>
      <c r="G28" s="57"/>
      <c r="H28" s="57"/>
      <c r="I28" s="57"/>
      <c r="J28" s="57"/>
      <c r="K28" s="57"/>
      <c r="L28" s="175">
        <f t="shared" si="5"/>
        <v>0</v>
      </c>
      <c r="M28" s="176">
        <f t="shared" ca="1" si="18"/>
        <v>0</v>
      </c>
      <c r="N28" s="176">
        <f t="shared" ca="1" si="20"/>
        <v>0</v>
      </c>
      <c r="O28" s="177">
        <f t="shared" ca="1" si="6"/>
        <v>0</v>
      </c>
      <c r="P28" s="178">
        <f t="shared" ca="1" si="19"/>
        <v>0</v>
      </c>
      <c r="Q28" s="179">
        <f t="shared" ca="1" si="7"/>
        <v>0</v>
      </c>
      <c r="R28" s="179">
        <f ca="1">IF(LEN(B28)&gt;0,'5'!R28-'5'!Q28,"")</f>
        <v>0</v>
      </c>
      <c r="S28" s="180"/>
      <c r="T28" s="33"/>
      <c r="U28" s="33"/>
      <c r="V28" s="33"/>
      <c r="W28" s="33"/>
      <c r="X28" s="33"/>
      <c r="Y28" s="33"/>
      <c r="AB28" s="243">
        <f>ROW()</f>
        <v>28</v>
      </c>
      <c r="AC28" s="116">
        <f t="shared" ca="1" si="8"/>
        <v>0</v>
      </c>
      <c r="AD28" s="116">
        <f t="shared" ca="1" si="9"/>
        <v>0</v>
      </c>
      <c r="AE28" s="117" t="str">
        <f t="shared" ca="1" si="10"/>
        <v>-</v>
      </c>
      <c r="AF28" s="116" t="str">
        <f t="shared" ca="1" si="11"/>
        <v>-</v>
      </c>
      <c r="AG28" s="117" t="str">
        <f t="shared" ca="1" si="12"/>
        <v>-</v>
      </c>
      <c r="AH28" s="116" t="str">
        <f t="shared" ca="1" si="13"/>
        <v>-</v>
      </c>
      <c r="AI28" s="116">
        <f t="shared" ca="1" si="14"/>
        <v>0</v>
      </c>
      <c r="AJ28" s="118">
        <f t="shared" ca="1" si="15"/>
        <v>0</v>
      </c>
      <c r="AK28" s="116">
        <f t="shared" ca="1" si="16"/>
        <v>0</v>
      </c>
      <c r="AL28" s="116">
        <f t="shared" ca="1" si="17"/>
        <v>0</v>
      </c>
    </row>
    <row r="29" spans="1:47" ht="27" customHeight="1" x14ac:dyDescent="0.2">
      <c r="A29" s="53">
        <f>'OSNOVNA PLAČA'!A23</f>
        <v>14</v>
      </c>
      <c r="B29" s="362" t="str">
        <f t="shared" ca="1" si="4"/>
        <v>A14</v>
      </c>
      <c r="C29" s="362"/>
      <c r="D29" s="54" t="str">
        <f>+IF(LEN('OSNOVNA PLAČA'!C23)&gt;0,'OSNOVNA PLAČA'!C23,"")</f>
        <v/>
      </c>
      <c r="E29" s="55" t="str">
        <f>+IF(LEN('OSNOVNA PLAČA'!D23)&gt;0,'OSNOVNA PLAČA'!D23,"")</f>
        <v/>
      </c>
      <c r="F29" s="161">
        <f ca="1">IF(LEN(B29)&gt;0,'OBRAČUNANA OSNOVNA PLAČA'!J23,"")</f>
        <v>0</v>
      </c>
      <c r="G29" s="57"/>
      <c r="H29" s="57"/>
      <c r="I29" s="57"/>
      <c r="J29" s="57"/>
      <c r="K29" s="57"/>
      <c r="L29" s="175">
        <f t="shared" si="5"/>
        <v>0</v>
      </c>
      <c r="M29" s="176">
        <f t="shared" ca="1" si="18"/>
        <v>0</v>
      </c>
      <c r="N29" s="176">
        <f t="shared" ca="1" si="20"/>
        <v>0</v>
      </c>
      <c r="O29" s="177">
        <f t="shared" ca="1" si="6"/>
        <v>0</v>
      </c>
      <c r="P29" s="178">
        <f t="shared" ca="1" si="19"/>
        <v>0</v>
      </c>
      <c r="Q29" s="179">
        <f t="shared" ca="1" si="7"/>
        <v>0</v>
      </c>
      <c r="R29" s="179">
        <f ca="1">IF(LEN(B29)&gt;0,'5'!R29-'5'!Q29,"")</f>
        <v>0</v>
      </c>
      <c r="S29" s="180"/>
      <c r="T29" s="33"/>
      <c r="U29" s="33"/>
      <c r="V29" s="33"/>
      <c r="W29" s="33"/>
      <c r="X29" s="33"/>
      <c r="Y29" s="33"/>
      <c r="AB29" s="243">
        <f>ROW()</f>
        <v>29</v>
      </c>
      <c r="AC29" s="116">
        <f t="shared" ca="1" si="8"/>
        <v>0</v>
      </c>
      <c r="AD29" s="116">
        <f t="shared" ca="1" si="9"/>
        <v>0</v>
      </c>
      <c r="AE29" s="117" t="str">
        <f t="shared" ca="1" si="10"/>
        <v>-</v>
      </c>
      <c r="AF29" s="116" t="str">
        <f t="shared" ca="1" si="11"/>
        <v>-</v>
      </c>
      <c r="AG29" s="117" t="str">
        <f t="shared" ca="1" si="12"/>
        <v>-</v>
      </c>
      <c r="AH29" s="116" t="str">
        <f t="shared" ca="1" si="13"/>
        <v>-</v>
      </c>
      <c r="AI29" s="116">
        <f t="shared" ca="1" si="14"/>
        <v>0</v>
      </c>
      <c r="AJ29" s="118">
        <f t="shared" ca="1" si="15"/>
        <v>0</v>
      </c>
      <c r="AK29" s="116">
        <f t="shared" ca="1" si="16"/>
        <v>0</v>
      </c>
      <c r="AL29" s="116">
        <f t="shared" ca="1" si="17"/>
        <v>0</v>
      </c>
    </row>
    <row r="30" spans="1:47" ht="27" customHeight="1" x14ac:dyDescent="0.2">
      <c r="A30" s="53">
        <f>'OSNOVNA PLAČA'!A24</f>
        <v>15</v>
      </c>
      <c r="B30" s="362" t="str">
        <f t="shared" ca="1" si="4"/>
        <v>A15</v>
      </c>
      <c r="C30" s="362"/>
      <c r="D30" s="54" t="str">
        <f>+IF(LEN('OSNOVNA PLAČA'!C24)&gt;0,'OSNOVNA PLAČA'!C24,"")</f>
        <v/>
      </c>
      <c r="E30" s="55" t="str">
        <f>+IF(LEN('OSNOVNA PLAČA'!D24)&gt;0,'OSNOVNA PLAČA'!D24,"")</f>
        <v/>
      </c>
      <c r="F30" s="161">
        <f ca="1">IF(LEN(B30)&gt;0,'OBRAČUNANA OSNOVNA PLAČA'!J24,"")</f>
        <v>0</v>
      </c>
      <c r="G30" s="57"/>
      <c r="H30" s="57"/>
      <c r="I30" s="57"/>
      <c r="J30" s="57"/>
      <c r="K30" s="57"/>
      <c r="L30" s="175">
        <f t="shared" si="5"/>
        <v>0</v>
      </c>
      <c r="M30" s="176">
        <f t="shared" ca="1" si="18"/>
        <v>0</v>
      </c>
      <c r="N30" s="176">
        <f t="shared" ca="1" si="20"/>
        <v>0</v>
      </c>
      <c r="O30" s="177">
        <f t="shared" ca="1" si="6"/>
        <v>0</v>
      </c>
      <c r="P30" s="178">
        <f t="shared" ca="1" si="19"/>
        <v>0</v>
      </c>
      <c r="Q30" s="179">
        <f t="shared" ca="1" si="7"/>
        <v>0</v>
      </c>
      <c r="R30" s="179">
        <f ca="1">IF(LEN(B30)&gt;0,'5'!R30-'5'!Q30,"")</f>
        <v>0</v>
      </c>
      <c r="S30" s="180"/>
      <c r="T30" s="33"/>
      <c r="U30" s="33"/>
      <c r="V30" s="33"/>
      <c r="W30" s="33"/>
      <c r="X30" s="33"/>
      <c r="Y30" s="33"/>
      <c r="AB30" s="243">
        <f>ROW()</f>
        <v>30</v>
      </c>
      <c r="AC30" s="116">
        <f t="shared" ca="1" si="8"/>
        <v>0</v>
      </c>
      <c r="AD30" s="116">
        <f t="shared" ca="1" si="9"/>
        <v>0</v>
      </c>
      <c r="AE30" s="117" t="str">
        <f t="shared" ca="1" si="10"/>
        <v>-</v>
      </c>
      <c r="AF30" s="116" t="str">
        <f t="shared" ca="1" si="11"/>
        <v>-</v>
      </c>
      <c r="AG30" s="117" t="str">
        <f t="shared" ca="1" si="12"/>
        <v>-</v>
      </c>
      <c r="AH30" s="116" t="str">
        <f t="shared" ca="1" si="13"/>
        <v>-</v>
      </c>
      <c r="AI30" s="116">
        <f t="shared" ca="1" si="14"/>
        <v>0</v>
      </c>
      <c r="AJ30" s="118">
        <f t="shared" ca="1" si="15"/>
        <v>0</v>
      </c>
      <c r="AK30" s="116">
        <f t="shared" ca="1" si="16"/>
        <v>0</v>
      </c>
      <c r="AL30" s="116">
        <f t="shared" ca="1" si="17"/>
        <v>0</v>
      </c>
    </row>
    <row r="31" spans="1:47" ht="27" customHeight="1" x14ac:dyDescent="0.2">
      <c r="A31" s="53">
        <f>'OSNOVNA PLAČA'!A25</f>
        <v>16</v>
      </c>
      <c r="B31" s="362" t="str">
        <f t="shared" ca="1" si="4"/>
        <v>A16</v>
      </c>
      <c r="C31" s="362"/>
      <c r="D31" s="54" t="str">
        <f>+IF(LEN('OSNOVNA PLAČA'!C25)&gt;0,'OSNOVNA PLAČA'!C25,"")</f>
        <v/>
      </c>
      <c r="E31" s="55" t="str">
        <f>+IF(LEN('OSNOVNA PLAČA'!D25)&gt;0,'OSNOVNA PLAČA'!D25,"")</f>
        <v/>
      </c>
      <c r="F31" s="161">
        <f ca="1">IF(LEN(B31)&gt;0,'OBRAČUNANA OSNOVNA PLAČA'!J25,"")</f>
        <v>0</v>
      </c>
      <c r="G31" s="57"/>
      <c r="H31" s="57"/>
      <c r="I31" s="57"/>
      <c r="J31" s="57"/>
      <c r="K31" s="57"/>
      <c r="L31" s="175">
        <f t="shared" si="5"/>
        <v>0</v>
      </c>
      <c r="M31" s="176">
        <f t="shared" ca="1" si="18"/>
        <v>0</v>
      </c>
      <c r="N31" s="176">
        <f t="shared" ca="1" si="20"/>
        <v>0</v>
      </c>
      <c r="O31" s="177">
        <f t="shared" ca="1" si="6"/>
        <v>0</v>
      </c>
      <c r="P31" s="178">
        <f t="shared" ca="1" si="19"/>
        <v>0</v>
      </c>
      <c r="Q31" s="179">
        <f t="shared" ca="1" si="7"/>
        <v>0</v>
      </c>
      <c r="R31" s="179">
        <f ca="1">IF(LEN(B31)&gt;0,'5'!R31-'5'!Q31,"")</f>
        <v>0</v>
      </c>
      <c r="S31" s="180"/>
      <c r="T31" s="33"/>
      <c r="U31" s="33"/>
      <c r="V31" s="33"/>
      <c r="W31" s="33"/>
      <c r="X31" s="33"/>
      <c r="Y31" s="33"/>
      <c r="AB31" s="243">
        <f>ROW()</f>
        <v>31</v>
      </c>
      <c r="AC31" s="116">
        <f t="shared" ca="1" si="8"/>
        <v>0</v>
      </c>
      <c r="AD31" s="116">
        <f t="shared" ca="1" si="9"/>
        <v>0</v>
      </c>
      <c r="AE31" s="117" t="str">
        <f t="shared" ca="1" si="10"/>
        <v>-</v>
      </c>
      <c r="AF31" s="116" t="str">
        <f t="shared" ca="1" si="11"/>
        <v>-</v>
      </c>
      <c r="AG31" s="117" t="str">
        <f t="shared" ca="1" si="12"/>
        <v>-</v>
      </c>
      <c r="AH31" s="116" t="str">
        <f t="shared" ca="1" si="13"/>
        <v>-</v>
      </c>
      <c r="AI31" s="116">
        <f t="shared" ca="1" si="14"/>
        <v>0</v>
      </c>
      <c r="AJ31" s="118">
        <f t="shared" ca="1" si="15"/>
        <v>0</v>
      </c>
      <c r="AK31" s="116">
        <f t="shared" ca="1" si="16"/>
        <v>0</v>
      </c>
      <c r="AL31" s="116">
        <f t="shared" ca="1" si="17"/>
        <v>0</v>
      </c>
    </row>
    <row r="32" spans="1:47" ht="27" customHeight="1" x14ac:dyDescent="0.2">
      <c r="A32" s="53">
        <f>'OSNOVNA PLAČA'!A26</f>
        <v>17</v>
      </c>
      <c r="B32" s="362" t="str">
        <f t="shared" ca="1" si="4"/>
        <v>A17</v>
      </c>
      <c r="C32" s="362"/>
      <c r="D32" s="54" t="str">
        <f>+IF(LEN('OSNOVNA PLAČA'!C26)&gt;0,'OSNOVNA PLAČA'!C26,"")</f>
        <v/>
      </c>
      <c r="E32" s="55" t="str">
        <f>+IF(LEN('OSNOVNA PLAČA'!D26)&gt;0,'OSNOVNA PLAČA'!D26,"")</f>
        <v/>
      </c>
      <c r="F32" s="161">
        <f ca="1">IF(LEN(B32)&gt;0,'OBRAČUNANA OSNOVNA PLAČA'!J26,"")</f>
        <v>0</v>
      </c>
      <c r="G32" s="57"/>
      <c r="H32" s="57"/>
      <c r="I32" s="57"/>
      <c r="J32" s="57"/>
      <c r="K32" s="57"/>
      <c r="L32" s="175">
        <f t="shared" si="5"/>
        <v>0</v>
      </c>
      <c r="M32" s="176">
        <f t="shared" ca="1" si="18"/>
        <v>0</v>
      </c>
      <c r="N32" s="176">
        <f t="shared" ca="1" si="20"/>
        <v>0</v>
      </c>
      <c r="O32" s="177">
        <f t="shared" ca="1" si="6"/>
        <v>0</v>
      </c>
      <c r="P32" s="178">
        <f t="shared" ca="1" si="19"/>
        <v>0</v>
      </c>
      <c r="Q32" s="179">
        <f t="shared" ca="1" si="7"/>
        <v>0</v>
      </c>
      <c r="R32" s="179">
        <f ca="1">IF(LEN(B32)&gt;0,'5'!R32-'5'!Q32,"")</f>
        <v>0</v>
      </c>
      <c r="S32" s="180"/>
      <c r="T32" s="33"/>
      <c r="U32" s="33"/>
      <c r="V32" s="33"/>
      <c r="W32" s="33"/>
      <c r="X32" s="33"/>
      <c r="Y32" s="33"/>
      <c r="AB32" s="243">
        <f>ROW()</f>
        <v>32</v>
      </c>
      <c r="AC32" s="116">
        <f t="shared" ca="1" si="8"/>
        <v>0</v>
      </c>
      <c r="AD32" s="116">
        <f t="shared" ca="1" si="9"/>
        <v>0</v>
      </c>
      <c r="AE32" s="117" t="str">
        <f t="shared" ca="1" si="10"/>
        <v>-</v>
      </c>
      <c r="AF32" s="116" t="str">
        <f t="shared" ca="1" si="11"/>
        <v>-</v>
      </c>
      <c r="AG32" s="117" t="str">
        <f t="shared" ca="1" si="12"/>
        <v>-</v>
      </c>
      <c r="AH32" s="116" t="str">
        <f t="shared" ca="1" si="13"/>
        <v>-</v>
      </c>
      <c r="AI32" s="116">
        <f t="shared" ca="1" si="14"/>
        <v>0</v>
      </c>
      <c r="AJ32" s="118">
        <f t="shared" ca="1" si="15"/>
        <v>0</v>
      </c>
      <c r="AK32" s="116">
        <f t="shared" ca="1" si="16"/>
        <v>0</v>
      </c>
      <c r="AL32" s="116">
        <f t="shared" ca="1" si="17"/>
        <v>0</v>
      </c>
    </row>
    <row r="33" spans="1:38" ht="27" customHeight="1" x14ac:dyDescent="0.2">
      <c r="A33" s="53">
        <f>'OSNOVNA PLAČA'!A27</f>
        <v>18</v>
      </c>
      <c r="B33" s="362" t="str">
        <f t="shared" ca="1" si="4"/>
        <v>A18</v>
      </c>
      <c r="C33" s="362"/>
      <c r="D33" s="54" t="str">
        <f>+IF(LEN('OSNOVNA PLAČA'!C27)&gt;0,'OSNOVNA PLAČA'!C27,"")</f>
        <v/>
      </c>
      <c r="E33" s="55" t="str">
        <f>+IF(LEN('OSNOVNA PLAČA'!D27)&gt;0,'OSNOVNA PLAČA'!D27,"")</f>
        <v/>
      </c>
      <c r="F33" s="161">
        <f ca="1">IF(LEN(B33)&gt;0,'OBRAČUNANA OSNOVNA PLAČA'!J27,"")</f>
        <v>0</v>
      </c>
      <c r="G33" s="57"/>
      <c r="H33" s="57"/>
      <c r="I33" s="57"/>
      <c r="J33" s="57"/>
      <c r="K33" s="57"/>
      <c r="L33" s="175">
        <f t="shared" si="5"/>
        <v>0</v>
      </c>
      <c r="M33" s="176">
        <f t="shared" ca="1" si="18"/>
        <v>0</v>
      </c>
      <c r="N33" s="176">
        <f t="shared" ca="1" si="20"/>
        <v>0</v>
      </c>
      <c r="O33" s="177">
        <f t="shared" ca="1" si="6"/>
        <v>0</v>
      </c>
      <c r="P33" s="178">
        <f t="shared" ca="1" si="19"/>
        <v>0</v>
      </c>
      <c r="Q33" s="179">
        <f t="shared" ca="1" si="7"/>
        <v>0</v>
      </c>
      <c r="R33" s="179">
        <f ca="1">IF(LEN(B33)&gt;0,'5'!R33-'5'!Q33,"")</f>
        <v>0</v>
      </c>
      <c r="S33" s="180"/>
      <c r="T33" s="33"/>
      <c r="U33" s="33"/>
      <c r="V33" s="33"/>
      <c r="W33" s="33"/>
      <c r="X33" s="33"/>
      <c r="Y33" s="33"/>
      <c r="AB33" s="243">
        <f>ROW()</f>
        <v>33</v>
      </c>
      <c r="AC33" s="116">
        <f t="shared" ca="1" si="8"/>
        <v>0</v>
      </c>
      <c r="AD33" s="116">
        <f t="shared" ca="1" si="9"/>
        <v>0</v>
      </c>
      <c r="AE33" s="117" t="str">
        <f t="shared" ca="1" si="10"/>
        <v>-</v>
      </c>
      <c r="AF33" s="116" t="str">
        <f t="shared" ca="1" si="11"/>
        <v>-</v>
      </c>
      <c r="AG33" s="117" t="str">
        <f t="shared" ca="1" si="12"/>
        <v>-</v>
      </c>
      <c r="AH33" s="116" t="str">
        <f t="shared" ca="1" si="13"/>
        <v>-</v>
      </c>
      <c r="AI33" s="116">
        <f t="shared" ca="1" si="14"/>
        <v>0</v>
      </c>
      <c r="AJ33" s="118">
        <f t="shared" ca="1" si="15"/>
        <v>0</v>
      </c>
      <c r="AK33" s="116">
        <f t="shared" ca="1" si="16"/>
        <v>0</v>
      </c>
      <c r="AL33" s="116">
        <f t="shared" ca="1" si="17"/>
        <v>0</v>
      </c>
    </row>
    <row r="34" spans="1:38" ht="27" customHeight="1" x14ac:dyDescent="0.2">
      <c r="A34" s="53">
        <f>'OSNOVNA PLAČA'!A28</f>
        <v>19</v>
      </c>
      <c r="B34" s="362" t="str">
        <f t="shared" ca="1" si="4"/>
        <v>A19</v>
      </c>
      <c r="C34" s="362"/>
      <c r="D34" s="54" t="str">
        <f>+IF(LEN('OSNOVNA PLAČA'!C28)&gt;0,'OSNOVNA PLAČA'!C28,"")</f>
        <v/>
      </c>
      <c r="E34" s="55" t="str">
        <f>+IF(LEN('OSNOVNA PLAČA'!D28)&gt;0,'OSNOVNA PLAČA'!D28,"")</f>
        <v/>
      </c>
      <c r="F34" s="161">
        <f ca="1">IF(LEN(B34)&gt;0,'OBRAČUNANA OSNOVNA PLAČA'!J28,"")</f>
        <v>0</v>
      </c>
      <c r="G34" s="57"/>
      <c r="H34" s="57"/>
      <c r="I34" s="57"/>
      <c r="J34" s="57"/>
      <c r="K34" s="57"/>
      <c r="L34" s="175">
        <f t="shared" si="5"/>
        <v>0</v>
      </c>
      <c r="M34" s="176">
        <f t="shared" ca="1" si="18"/>
        <v>0</v>
      </c>
      <c r="N34" s="176">
        <f t="shared" ca="1" si="20"/>
        <v>0</v>
      </c>
      <c r="O34" s="177">
        <f t="shared" ca="1" si="6"/>
        <v>0</v>
      </c>
      <c r="P34" s="178">
        <f t="shared" ca="1" si="19"/>
        <v>0</v>
      </c>
      <c r="Q34" s="179">
        <f t="shared" ca="1" si="7"/>
        <v>0</v>
      </c>
      <c r="R34" s="179">
        <f ca="1">IF(LEN(B34)&gt;0,'5'!R34-'5'!Q34,"")</f>
        <v>0</v>
      </c>
      <c r="S34" s="180"/>
      <c r="T34" s="33"/>
      <c r="U34" s="33"/>
      <c r="V34" s="33"/>
      <c r="W34" s="33"/>
      <c r="X34" s="33"/>
      <c r="Y34" s="33"/>
      <c r="AB34" s="243">
        <f>ROW()</f>
        <v>34</v>
      </c>
      <c r="AC34" s="116">
        <f t="shared" ca="1" si="8"/>
        <v>0</v>
      </c>
      <c r="AD34" s="116">
        <f t="shared" ca="1" si="9"/>
        <v>0</v>
      </c>
      <c r="AE34" s="117" t="str">
        <f t="shared" ca="1" si="10"/>
        <v>-</v>
      </c>
      <c r="AF34" s="116" t="str">
        <f t="shared" ca="1" si="11"/>
        <v>-</v>
      </c>
      <c r="AG34" s="117" t="str">
        <f t="shared" ca="1" si="12"/>
        <v>-</v>
      </c>
      <c r="AH34" s="116" t="str">
        <f t="shared" ca="1" si="13"/>
        <v>-</v>
      </c>
      <c r="AI34" s="116">
        <f t="shared" ca="1" si="14"/>
        <v>0</v>
      </c>
      <c r="AJ34" s="118">
        <f t="shared" ca="1" si="15"/>
        <v>0</v>
      </c>
      <c r="AK34" s="116">
        <f t="shared" ca="1" si="16"/>
        <v>0</v>
      </c>
      <c r="AL34" s="116">
        <f t="shared" ca="1" si="17"/>
        <v>0</v>
      </c>
    </row>
    <row r="35" spans="1:38" ht="27" customHeight="1" x14ac:dyDescent="0.2">
      <c r="A35" s="53">
        <f>'OSNOVNA PLAČA'!A29</f>
        <v>20</v>
      </c>
      <c r="B35" s="362" t="str">
        <f t="shared" ca="1" si="4"/>
        <v>A20</v>
      </c>
      <c r="C35" s="362"/>
      <c r="D35" s="54" t="str">
        <f>+IF(LEN('OSNOVNA PLAČA'!C29)&gt;0,'OSNOVNA PLAČA'!C29,"")</f>
        <v/>
      </c>
      <c r="E35" s="55" t="str">
        <f>+IF(LEN('OSNOVNA PLAČA'!D29)&gt;0,'OSNOVNA PLAČA'!D29,"")</f>
        <v/>
      </c>
      <c r="F35" s="161">
        <f ca="1">IF(LEN(B35)&gt;0,'OBRAČUNANA OSNOVNA PLAČA'!J29,"")</f>
        <v>0</v>
      </c>
      <c r="G35" s="57"/>
      <c r="H35" s="57"/>
      <c r="I35" s="57"/>
      <c r="J35" s="57"/>
      <c r="K35" s="57"/>
      <c r="L35" s="175">
        <f t="shared" si="5"/>
        <v>0</v>
      </c>
      <c r="M35" s="176">
        <f t="shared" ca="1" si="18"/>
        <v>0</v>
      </c>
      <c r="N35" s="176">
        <f t="shared" ca="1" si="20"/>
        <v>0</v>
      </c>
      <c r="O35" s="177">
        <f t="shared" ca="1" si="6"/>
        <v>0</v>
      </c>
      <c r="P35" s="178">
        <f t="shared" ca="1" si="19"/>
        <v>0</v>
      </c>
      <c r="Q35" s="179">
        <f t="shared" ca="1" si="7"/>
        <v>0</v>
      </c>
      <c r="R35" s="179">
        <f ca="1">IF(LEN(B35)&gt;0,'5'!R35-'5'!Q35,"")</f>
        <v>0</v>
      </c>
      <c r="S35" s="180"/>
      <c r="T35" s="33"/>
      <c r="U35" s="33"/>
      <c r="V35" s="33"/>
      <c r="W35" s="33"/>
      <c r="X35" s="33"/>
      <c r="Y35" s="33"/>
      <c r="AB35" s="243">
        <f>ROW()</f>
        <v>35</v>
      </c>
      <c r="AC35" s="116">
        <f t="shared" ca="1" si="8"/>
        <v>0</v>
      </c>
      <c r="AD35" s="116">
        <f t="shared" ca="1" si="9"/>
        <v>0</v>
      </c>
      <c r="AE35" s="117" t="str">
        <f t="shared" ca="1" si="10"/>
        <v>-</v>
      </c>
      <c r="AF35" s="116" t="str">
        <f t="shared" ca="1" si="11"/>
        <v>-</v>
      </c>
      <c r="AG35" s="117" t="str">
        <f t="shared" ca="1" si="12"/>
        <v>-</v>
      </c>
      <c r="AH35" s="116" t="str">
        <f t="shared" ca="1" si="13"/>
        <v>-</v>
      </c>
      <c r="AI35" s="116">
        <f t="shared" ca="1" si="14"/>
        <v>0</v>
      </c>
      <c r="AJ35" s="118">
        <f t="shared" ca="1" si="15"/>
        <v>0</v>
      </c>
      <c r="AK35" s="116">
        <f t="shared" ca="1" si="16"/>
        <v>0</v>
      </c>
      <c r="AL35" s="116">
        <f t="shared" ca="1" si="17"/>
        <v>0</v>
      </c>
    </row>
    <row r="36" spans="1:38" ht="27" customHeight="1" x14ac:dyDescent="0.2">
      <c r="A36" s="53">
        <f>'OSNOVNA PLAČA'!A30</f>
        <v>21</v>
      </c>
      <c r="B36" s="362" t="str">
        <f t="shared" ca="1" si="4"/>
        <v>A21</v>
      </c>
      <c r="C36" s="362"/>
      <c r="D36" s="54" t="str">
        <f>+IF(LEN('OSNOVNA PLAČA'!C30)&gt;0,'OSNOVNA PLAČA'!C30,"")</f>
        <v/>
      </c>
      <c r="E36" s="55" t="str">
        <f>+IF(LEN('OSNOVNA PLAČA'!D30)&gt;0,'OSNOVNA PLAČA'!D30,"")</f>
        <v/>
      </c>
      <c r="F36" s="161">
        <f ca="1">IF(LEN(B36)&gt;0,'OBRAČUNANA OSNOVNA PLAČA'!J30,"")</f>
        <v>0</v>
      </c>
      <c r="G36" s="57"/>
      <c r="H36" s="57"/>
      <c r="I36" s="57"/>
      <c r="J36" s="57"/>
      <c r="K36" s="57"/>
      <c r="L36" s="175">
        <f t="shared" si="5"/>
        <v>0</v>
      </c>
      <c r="M36" s="176">
        <f t="shared" ca="1" si="18"/>
        <v>0</v>
      </c>
      <c r="N36" s="176">
        <f t="shared" ca="1" si="20"/>
        <v>0</v>
      </c>
      <c r="O36" s="177">
        <f t="shared" ca="1" si="6"/>
        <v>0</v>
      </c>
      <c r="P36" s="178">
        <f t="shared" ca="1" si="19"/>
        <v>0</v>
      </c>
      <c r="Q36" s="179">
        <f t="shared" ca="1" si="7"/>
        <v>0</v>
      </c>
      <c r="R36" s="179">
        <f ca="1">IF(LEN(B36)&gt;0,'5'!R36-'5'!Q36,"")</f>
        <v>0</v>
      </c>
      <c r="S36" s="180"/>
      <c r="T36" s="33"/>
      <c r="U36" s="33"/>
      <c r="V36" s="33"/>
      <c r="W36" s="33"/>
      <c r="X36" s="33"/>
      <c r="Y36" s="33"/>
      <c r="AB36" s="243">
        <f>ROW()</f>
        <v>36</v>
      </c>
      <c r="AC36" s="116">
        <f t="shared" ca="1" si="8"/>
        <v>0</v>
      </c>
      <c r="AD36" s="116">
        <f t="shared" ca="1" si="9"/>
        <v>0</v>
      </c>
      <c r="AE36" s="117" t="str">
        <f t="shared" ca="1" si="10"/>
        <v>-</v>
      </c>
      <c r="AF36" s="116" t="str">
        <f t="shared" ca="1" si="11"/>
        <v>-</v>
      </c>
      <c r="AG36" s="117" t="str">
        <f t="shared" ca="1" si="12"/>
        <v>-</v>
      </c>
      <c r="AH36" s="116" t="str">
        <f t="shared" ca="1" si="13"/>
        <v>-</v>
      </c>
      <c r="AI36" s="116">
        <f t="shared" ca="1" si="14"/>
        <v>0</v>
      </c>
      <c r="AJ36" s="118">
        <f t="shared" ca="1" si="15"/>
        <v>0</v>
      </c>
      <c r="AK36" s="116">
        <f t="shared" ca="1" si="16"/>
        <v>0</v>
      </c>
      <c r="AL36" s="116">
        <f t="shared" ca="1" si="17"/>
        <v>0</v>
      </c>
    </row>
    <row r="37" spans="1:38" ht="27" customHeight="1" x14ac:dyDescent="0.2">
      <c r="A37" s="53">
        <f>'OSNOVNA PLAČA'!A31</f>
        <v>22</v>
      </c>
      <c r="B37" s="362" t="str">
        <f t="shared" ca="1" si="4"/>
        <v>A22</v>
      </c>
      <c r="C37" s="362"/>
      <c r="D37" s="54" t="str">
        <f>+IF(LEN('OSNOVNA PLAČA'!C31)&gt;0,'OSNOVNA PLAČA'!C31,"")</f>
        <v/>
      </c>
      <c r="E37" s="55" t="str">
        <f>+IF(LEN('OSNOVNA PLAČA'!D31)&gt;0,'OSNOVNA PLAČA'!D31,"")</f>
        <v/>
      </c>
      <c r="F37" s="161">
        <f ca="1">IF(LEN(B37)&gt;0,'OBRAČUNANA OSNOVNA PLAČA'!J31,"")</f>
        <v>0</v>
      </c>
      <c r="G37" s="57"/>
      <c r="H37" s="57"/>
      <c r="I37" s="57"/>
      <c r="J37" s="57"/>
      <c r="K37" s="57"/>
      <c r="L37" s="175">
        <f t="shared" si="5"/>
        <v>0</v>
      </c>
      <c r="M37" s="176">
        <f t="shared" ca="1" si="18"/>
        <v>0</v>
      </c>
      <c r="N37" s="176">
        <f t="shared" ca="1" si="20"/>
        <v>0</v>
      </c>
      <c r="O37" s="177">
        <f t="shared" ca="1" si="6"/>
        <v>0</v>
      </c>
      <c r="P37" s="178">
        <f t="shared" ca="1" si="19"/>
        <v>0</v>
      </c>
      <c r="Q37" s="179">
        <f t="shared" ca="1" si="7"/>
        <v>0</v>
      </c>
      <c r="R37" s="179">
        <f ca="1">IF(LEN(B37)&gt;0,'5'!R37-'5'!Q37,"")</f>
        <v>0</v>
      </c>
      <c r="S37" s="180"/>
      <c r="T37" s="33"/>
      <c r="U37" s="33"/>
      <c r="V37" s="33"/>
      <c r="W37" s="33"/>
      <c r="X37" s="33"/>
      <c r="Y37" s="33"/>
      <c r="AB37" s="243">
        <f>ROW()</f>
        <v>37</v>
      </c>
      <c r="AC37" s="116">
        <f t="shared" ca="1" si="8"/>
        <v>0</v>
      </c>
      <c r="AD37" s="116">
        <f t="shared" ca="1" si="9"/>
        <v>0</v>
      </c>
      <c r="AE37" s="117" t="str">
        <f t="shared" ca="1" si="10"/>
        <v>-</v>
      </c>
      <c r="AF37" s="116" t="str">
        <f t="shared" ca="1" si="11"/>
        <v>-</v>
      </c>
      <c r="AG37" s="117" t="str">
        <f t="shared" ca="1" si="12"/>
        <v>-</v>
      </c>
      <c r="AH37" s="116" t="str">
        <f t="shared" ca="1" si="13"/>
        <v>-</v>
      </c>
      <c r="AI37" s="116">
        <f t="shared" ca="1" si="14"/>
        <v>0</v>
      </c>
      <c r="AJ37" s="118">
        <f t="shared" ca="1" si="15"/>
        <v>0</v>
      </c>
      <c r="AK37" s="116">
        <f t="shared" ca="1" si="16"/>
        <v>0</v>
      </c>
      <c r="AL37" s="116">
        <f t="shared" ca="1" si="17"/>
        <v>0</v>
      </c>
    </row>
    <row r="38" spans="1:38" ht="27" customHeight="1" x14ac:dyDescent="0.2">
      <c r="A38" s="53">
        <f>'OSNOVNA PLAČA'!A32</f>
        <v>23</v>
      </c>
      <c r="B38" s="362" t="str">
        <f t="shared" ca="1" si="4"/>
        <v>A23</v>
      </c>
      <c r="C38" s="362"/>
      <c r="D38" s="54" t="str">
        <f>+IF(LEN('OSNOVNA PLAČA'!C32)&gt;0,'OSNOVNA PLAČA'!C32,"")</f>
        <v/>
      </c>
      <c r="E38" s="55" t="str">
        <f>+IF(LEN('OSNOVNA PLAČA'!D32)&gt;0,'OSNOVNA PLAČA'!D32,"")</f>
        <v/>
      </c>
      <c r="F38" s="161">
        <f ca="1">IF(LEN(B38)&gt;0,'OBRAČUNANA OSNOVNA PLAČA'!J32,"")</f>
        <v>0</v>
      </c>
      <c r="G38" s="57"/>
      <c r="H38" s="57"/>
      <c r="I38" s="57"/>
      <c r="J38" s="57"/>
      <c r="K38" s="57"/>
      <c r="L38" s="175">
        <f t="shared" si="5"/>
        <v>0</v>
      </c>
      <c r="M38" s="176">
        <f t="shared" ca="1" si="18"/>
        <v>0</v>
      </c>
      <c r="N38" s="176">
        <f t="shared" ca="1" si="20"/>
        <v>0</v>
      </c>
      <c r="O38" s="177">
        <f t="shared" ca="1" si="6"/>
        <v>0</v>
      </c>
      <c r="P38" s="178">
        <f t="shared" ca="1" si="19"/>
        <v>0</v>
      </c>
      <c r="Q38" s="179">
        <f t="shared" ca="1" si="7"/>
        <v>0</v>
      </c>
      <c r="R38" s="179">
        <f ca="1">IF(LEN(B38)&gt;0,'5'!R38-'5'!Q38,"")</f>
        <v>0</v>
      </c>
      <c r="S38" s="180"/>
      <c r="T38" s="33"/>
      <c r="U38" s="33"/>
      <c r="V38" s="33"/>
      <c r="W38" s="33"/>
      <c r="X38" s="33"/>
      <c r="Y38" s="33"/>
      <c r="AB38" s="243">
        <f>ROW()</f>
        <v>38</v>
      </c>
      <c r="AC38" s="116">
        <f t="shared" ca="1" si="8"/>
        <v>0</v>
      </c>
      <c r="AD38" s="116">
        <f t="shared" ca="1" si="9"/>
        <v>0</v>
      </c>
      <c r="AE38" s="117" t="str">
        <f t="shared" ca="1" si="10"/>
        <v>-</v>
      </c>
      <c r="AF38" s="116" t="str">
        <f t="shared" ca="1" si="11"/>
        <v>-</v>
      </c>
      <c r="AG38" s="117" t="str">
        <f t="shared" ca="1" si="12"/>
        <v>-</v>
      </c>
      <c r="AH38" s="116" t="str">
        <f t="shared" ca="1" si="13"/>
        <v>-</v>
      </c>
      <c r="AI38" s="116">
        <f t="shared" ca="1" si="14"/>
        <v>0</v>
      </c>
      <c r="AJ38" s="118">
        <f t="shared" ca="1" si="15"/>
        <v>0</v>
      </c>
      <c r="AK38" s="116">
        <f t="shared" ca="1" si="16"/>
        <v>0</v>
      </c>
      <c r="AL38" s="116">
        <f t="shared" ca="1" si="17"/>
        <v>0</v>
      </c>
    </row>
    <row r="39" spans="1:38" ht="27" customHeight="1" x14ac:dyDescent="0.2">
      <c r="A39" s="53">
        <f>'OSNOVNA PLAČA'!A33</f>
        <v>24</v>
      </c>
      <c r="B39" s="362" t="str">
        <f t="shared" ca="1" si="4"/>
        <v>A24</v>
      </c>
      <c r="C39" s="362"/>
      <c r="D39" s="54" t="str">
        <f>+IF(LEN('OSNOVNA PLAČA'!C33)&gt;0,'OSNOVNA PLAČA'!C33,"")</f>
        <v/>
      </c>
      <c r="E39" s="55" t="str">
        <f>+IF(LEN('OSNOVNA PLAČA'!D33)&gt;0,'OSNOVNA PLAČA'!D33,"")</f>
        <v/>
      </c>
      <c r="F39" s="161">
        <f ca="1">IF(LEN(B39)&gt;0,'OBRAČUNANA OSNOVNA PLAČA'!J33,"")</f>
        <v>0</v>
      </c>
      <c r="G39" s="57"/>
      <c r="H39" s="57"/>
      <c r="I39" s="57"/>
      <c r="J39" s="57"/>
      <c r="K39" s="57"/>
      <c r="L39" s="175">
        <f t="shared" si="5"/>
        <v>0</v>
      </c>
      <c r="M39" s="176">
        <f t="shared" ca="1" si="18"/>
        <v>0</v>
      </c>
      <c r="N39" s="176">
        <f t="shared" ca="1" si="20"/>
        <v>0</v>
      </c>
      <c r="O39" s="177">
        <f t="shared" ca="1" si="6"/>
        <v>0</v>
      </c>
      <c r="P39" s="178">
        <f t="shared" ca="1" si="19"/>
        <v>0</v>
      </c>
      <c r="Q39" s="179">
        <f t="shared" ca="1" si="7"/>
        <v>0</v>
      </c>
      <c r="R39" s="179">
        <f ca="1">IF(LEN(B39)&gt;0,'5'!R39-'5'!Q39,"")</f>
        <v>0</v>
      </c>
      <c r="S39" s="180"/>
      <c r="T39" s="33"/>
      <c r="U39" s="33"/>
      <c r="V39" s="33"/>
      <c r="W39" s="33"/>
      <c r="X39" s="33"/>
      <c r="Y39" s="33"/>
      <c r="AB39" s="243">
        <f>ROW()</f>
        <v>39</v>
      </c>
      <c r="AC39" s="116">
        <f t="shared" ca="1" si="8"/>
        <v>0</v>
      </c>
      <c r="AD39" s="116">
        <f t="shared" ca="1" si="9"/>
        <v>0</v>
      </c>
      <c r="AE39" s="117" t="str">
        <f t="shared" ca="1" si="10"/>
        <v>-</v>
      </c>
      <c r="AF39" s="116" t="str">
        <f t="shared" ca="1" si="11"/>
        <v>-</v>
      </c>
      <c r="AG39" s="117" t="str">
        <f t="shared" ca="1" si="12"/>
        <v>-</v>
      </c>
      <c r="AH39" s="116" t="str">
        <f t="shared" ca="1" si="13"/>
        <v>-</v>
      </c>
      <c r="AI39" s="116">
        <f t="shared" ca="1" si="14"/>
        <v>0</v>
      </c>
      <c r="AJ39" s="118">
        <f t="shared" ca="1" si="15"/>
        <v>0</v>
      </c>
      <c r="AK39" s="116">
        <f t="shared" ca="1" si="16"/>
        <v>0</v>
      </c>
      <c r="AL39" s="116">
        <f t="shared" ca="1" si="17"/>
        <v>0</v>
      </c>
    </row>
    <row r="40" spans="1:38" ht="27" customHeight="1" x14ac:dyDescent="0.2">
      <c r="A40" s="53">
        <f>'OSNOVNA PLAČA'!A34</f>
        <v>25</v>
      </c>
      <c r="B40" s="362" t="str">
        <f t="shared" ca="1" si="4"/>
        <v>A25</v>
      </c>
      <c r="C40" s="362"/>
      <c r="D40" s="54" t="str">
        <f>+IF(LEN('OSNOVNA PLAČA'!C34)&gt;0,'OSNOVNA PLAČA'!C34,"")</f>
        <v/>
      </c>
      <c r="E40" s="55" t="str">
        <f>+IF(LEN('OSNOVNA PLAČA'!D34)&gt;0,'OSNOVNA PLAČA'!D34,"")</f>
        <v/>
      </c>
      <c r="F40" s="161">
        <f ca="1">IF(LEN(B40)&gt;0,'OBRAČUNANA OSNOVNA PLAČA'!J34,"")</f>
        <v>0</v>
      </c>
      <c r="G40" s="57"/>
      <c r="H40" s="57"/>
      <c r="I40" s="57"/>
      <c r="J40" s="57"/>
      <c r="K40" s="57"/>
      <c r="L40" s="175">
        <f t="shared" si="5"/>
        <v>0</v>
      </c>
      <c r="M40" s="176">
        <f t="shared" ca="1" si="18"/>
        <v>0</v>
      </c>
      <c r="N40" s="176">
        <f t="shared" ca="1" si="20"/>
        <v>0</v>
      </c>
      <c r="O40" s="177">
        <f t="shared" ca="1" si="6"/>
        <v>0</v>
      </c>
      <c r="P40" s="178">
        <f t="shared" ca="1" si="19"/>
        <v>0</v>
      </c>
      <c r="Q40" s="179">
        <f t="shared" ca="1" si="7"/>
        <v>0</v>
      </c>
      <c r="R40" s="179">
        <f ca="1">IF(LEN(B40)&gt;0,'5'!R40-'5'!Q40,"")</f>
        <v>0</v>
      </c>
      <c r="S40" s="180"/>
      <c r="T40" s="33"/>
      <c r="U40" s="33"/>
      <c r="V40" s="33"/>
      <c r="W40" s="33"/>
      <c r="X40" s="33"/>
      <c r="Y40" s="33"/>
      <c r="AB40" s="243">
        <f>ROW()</f>
        <v>40</v>
      </c>
      <c r="AC40" s="116">
        <f t="shared" ca="1" si="8"/>
        <v>0</v>
      </c>
      <c r="AD40" s="116">
        <f t="shared" ca="1" si="9"/>
        <v>0</v>
      </c>
      <c r="AE40" s="117" t="str">
        <f t="shared" ca="1" si="10"/>
        <v>-</v>
      </c>
      <c r="AF40" s="116" t="str">
        <f t="shared" ca="1" si="11"/>
        <v>-</v>
      </c>
      <c r="AG40" s="117" t="str">
        <f t="shared" ca="1" si="12"/>
        <v>-</v>
      </c>
      <c r="AH40" s="116" t="str">
        <f t="shared" ca="1" si="13"/>
        <v>-</v>
      </c>
      <c r="AI40" s="116">
        <f t="shared" ca="1" si="14"/>
        <v>0</v>
      </c>
      <c r="AJ40" s="118">
        <f t="shared" ca="1" si="15"/>
        <v>0</v>
      </c>
      <c r="AK40" s="116">
        <f t="shared" ca="1" si="16"/>
        <v>0</v>
      </c>
      <c r="AL40" s="116">
        <f t="shared" ca="1" si="17"/>
        <v>0</v>
      </c>
    </row>
    <row r="41" spans="1:38" ht="27" customHeight="1" x14ac:dyDescent="0.2">
      <c r="A41" s="53">
        <f>'OSNOVNA PLAČA'!A35</f>
        <v>26</v>
      </c>
      <c r="B41" s="362" t="str">
        <f t="shared" ca="1" si="4"/>
        <v>A26</v>
      </c>
      <c r="C41" s="362"/>
      <c r="D41" s="54" t="str">
        <f>+IF(LEN('OSNOVNA PLAČA'!C35)&gt;0,'OSNOVNA PLAČA'!C35,"")</f>
        <v/>
      </c>
      <c r="E41" s="55" t="str">
        <f>+IF(LEN('OSNOVNA PLAČA'!D35)&gt;0,'OSNOVNA PLAČA'!D35,"")</f>
        <v/>
      </c>
      <c r="F41" s="161">
        <f ca="1">IF(LEN(B41)&gt;0,'OBRAČUNANA OSNOVNA PLAČA'!J35,"")</f>
        <v>0</v>
      </c>
      <c r="G41" s="57"/>
      <c r="H41" s="57"/>
      <c r="I41" s="57"/>
      <c r="J41" s="57"/>
      <c r="K41" s="57"/>
      <c r="L41" s="175">
        <f t="shared" si="5"/>
        <v>0</v>
      </c>
      <c r="M41" s="176">
        <f t="shared" ca="1" si="18"/>
        <v>0</v>
      </c>
      <c r="N41" s="176">
        <f t="shared" ca="1" si="20"/>
        <v>0</v>
      </c>
      <c r="O41" s="177">
        <f t="shared" ca="1" si="6"/>
        <v>0</v>
      </c>
      <c r="P41" s="178">
        <f t="shared" ca="1" si="19"/>
        <v>0</v>
      </c>
      <c r="Q41" s="179">
        <f t="shared" ca="1" si="7"/>
        <v>0</v>
      </c>
      <c r="R41" s="179">
        <f ca="1">IF(LEN(B41)&gt;0,'5'!R41-'5'!Q41,"")</f>
        <v>0</v>
      </c>
      <c r="S41" s="180"/>
      <c r="T41" s="33"/>
      <c r="U41" s="33"/>
      <c r="V41" s="33"/>
      <c r="W41" s="33"/>
      <c r="X41" s="33"/>
      <c r="Y41" s="33"/>
      <c r="AB41" s="243">
        <f>ROW()</f>
        <v>41</v>
      </c>
      <c r="AC41" s="116">
        <f t="shared" ca="1" si="8"/>
        <v>0</v>
      </c>
      <c r="AD41" s="116">
        <f t="shared" ca="1" si="9"/>
        <v>0</v>
      </c>
      <c r="AE41" s="117" t="str">
        <f t="shared" ca="1" si="10"/>
        <v>-</v>
      </c>
      <c r="AF41" s="116" t="str">
        <f t="shared" ca="1" si="11"/>
        <v>-</v>
      </c>
      <c r="AG41" s="117" t="str">
        <f t="shared" ca="1" si="12"/>
        <v>-</v>
      </c>
      <c r="AH41" s="116" t="str">
        <f t="shared" ca="1" si="13"/>
        <v>-</v>
      </c>
      <c r="AI41" s="116">
        <f t="shared" ca="1" si="14"/>
        <v>0</v>
      </c>
      <c r="AJ41" s="118">
        <f t="shared" ca="1" si="15"/>
        <v>0</v>
      </c>
      <c r="AK41" s="116">
        <f t="shared" ca="1" si="16"/>
        <v>0</v>
      </c>
      <c r="AL41" s="116">
        <f t="shared" ca="1" si="17"/>
        <v>0</v>
      </c>
    </row>
    <row r="42" spans="1:38" ht="27" customHeight="1" x14ac:dyDescent="0.2">
      <c r="A42" s="53">
        <f>'OSNOVNA PLAČA'!A36</f>
        <v>27</v>
      </c>
      <c r="B42" s="362" t="str">
        <f t="shared" ca="1" si="4"/>
        <v>A27</v>
      </c>
      <c r="C42" s="362"/>
      <c r="D42" s="54" t="str">
        <f>+IF(LEN('OSNOVNA PLAČA'!C36)&gt;0,'OSNOVNA PLAČA'!C36,"")</f>
        <v/>
      </c>
      <c r="E42" s="55" t="str">
        <f>+IF(LEN('OSNOVNA PLAČA'!D36)&gt;0,'OSNOVNA PLAČA'!D36,"")</f>
        <v/>
      </c>
      <c r="F42" s="161">
        <f ca="1">IF(LEN(B42)&gt;0,'OBRAČUNANA OSNOVNA PLAČA'!J36,"")</f>
        <v>0</v>
      </c>
      <c r="G42" s="57"/>
      <c r="H42" s="57"/>
      <c r="I42" s="57"/>
      <c r="J42" s="57"/>
      <c r="K42" s="57"/>
      <c r="L42" s="175">
        <f t="shared" si="5"/>
        <v>0</v>
      </c>
      <c r="M42" s="176">
        <f t="shared" ca="1" si="18"/>
        <v>0</v>
      </c>
      <c r="N42" s="176">
        <f t="shared" ca="1" si="20"/>
        <v>0</v>
      </c>
      <c r="O42" s="177">
        <f t="shared" ca="1" si="6"/>
        <v>0</v>
      </c>
      <c r="P42" s="178">
        <f t="shared" ca="1" si="19"/>
        <v>0</v>
      </c>
      <c r="Q42" s="179">
        <f t="shared" ca="1" si="7"/>
        <v>0</v>
      </c>
      <c r="R42" s="179">
        <f ca="1">IF(LEN(B42)&gt;0,'5'!R42-'5'!Q42,"")</f>
        <v>0</v>
      </c>
      <c r="S42" s="180"/>
      <c r="T42" s="33"/>
      <c r="U42" s="33"/>
      <c r="V42" s="33"/>
      <c r="W42" s="33"/>
      <c r="X42" s="33"/>
      <c r="Y42" s="33"/>
      <c r="AB42" s="243">
        <f>ROW()</f>
        <v>42</v>
      </c>
      <c r="AC42" s="116">
        <f t="shared" ca="1" si="8"/>
        <v>0</v>
      </c>
      <c r="AD42" s="116">
        <f t="shared" ca="1" si="9"/>
        <v>0</v>
      </c>
      <c r="AE42" s="117" t="str">
        <f t="shared" ca="1" si="10"/>
        <v>-</v>
      </c>
      <c r="AF42" s="116" t="str">
        <f t="shared" ca="1" si="11"/>
        <v>-</v>
      </c>
      <c r="AG42" s="117" t="str">
        <f t="shared" ca="1" si="12"/>
        <v>-</v>
      </c>
      <c r="AH42" s="116" t="str">
        <f t="shared" ca="1" si="13"/>
        <v>-</v>
      </c>
      <c r="AI42" s="116">
        <f t="shared" ca="1" si="14"/>
        <v>0</v>
      </c>
      <c r="AJ42" s="118">
        <f t="shared" ca="1" si="15"/>
        <v>0</v>
      </c>
      <c r="AK42" s="116">
        <f t="shared" ca="1" si="16"/>
        <v>0</v>
      </c>
      <c r="AL42" s="116">
        <f t="shared" ca="1" si="17"/>
        <v>0</v>
      </c>
    </row>
    <row r="43" spans="1:38" ht="27" customHeight="1" x14ac:dyDescent="0.2">
      <c r="A43" s="53">
        <f>'OSNOVNA PLAČA'!A37</f>
        <v>28</v>
      </c>
      <c r="B43" s="362" t="str">
        <f t="shared" ca="1" si="4"/>
        <v>A28</v>
      </c>
      <c r="C43" s="362"/>
      <c r="D43" s="54" t="str">
        <f>+IF(LEN('OSNOVNA PLAČA'!C37)&gt;0,'OSNOVNA PLAČA'!C37,"")</f>
        <v/>
      </c>
      <c r="E43" s="55" t="str">
        <f>+IF(LEN('OSNOVNA PLAČA'!D37)&gt;0,'OSNOVNA PLAČA'!D37,"")</f>
        <v/>
      </c>
      <c r="F43" s="161">
        <f ca="1">IF(LEN(B43)&gt;0,'OBRAČUNANA OSNOVNA PLAČA'!J37,"")</f>
        <v>0</v>
      </c>
      <c r="G43" s="57"/>
      <c r="H43" s="57"/>
      <c r="I43" s="57"/>
      <c r="J43" s="57"/>
      <c r="K43" s="57"/>
      <c r="L43" s="175">
        <f t="shared" si="5"/>
        <v>0</v>
      </c>
      <c r="M43" s="176">
        <f t="shared" ca="1" si="18"/>
        <v>0</v>
      </c>
      <c r="N43" s="176">
        <f t="shared" ca="1" si="20"/>
        <v>0</v>
      </c>
      <c r="O43" s="177">
        <f t="shared" ca="1" si="6"/>
        <v>0</v>
      </c>
      <c r="P43" s="178">
        <f t="shared" ca="1" si="19"/>
        <v>0</v>
      </c>
      <c r="Q43" s="179">
        <f t="shared" ca="1" si="7"/>
        <v>0</v>
      </c>
      <c r="R43" s="179">
        <f ca="1">IF(LEN(B43)&gt;0,'5'!R43-'5'!Q43,"")</f>
        <v>0</v>
      </c>
      <c r="S43" s="180"/>
      <c r="T43" s="33"/>
      <c r="U43" s="33"/>
      <c r="V43" s="33"/>
      <c r="W43" s="33"/>
      <c r="X43" s="33"/>
      <c r="Y43" s="33"/>
      <c r="AB43" s="243">
        <f>ROW()</f>
        <v>43</v>
      </c>
      <c r="AC43" s="116">
        <f t="shared" ca="1" si="8"/>
        <v>0</v>
      </c>
      <c r="AD43" s="116">
        <f t="shared" ca="1" si="9"/>
        <v>0</v>
      </c>
      <c r="AE43" s="117" t="str">
        <f t="shared" ca="1" si="10"/>
        <v>-</v>
      </c>
      <c r="AF43" s="116" t="str">
        <f t="shared" ca="1" si="11"/>
        <v>-</v>
      </c>
      <c r="AG43" s="117" t="str">
        <f t="shared" ca="1" si="12"/>
        <v>-</v>
      </c>
      <c r="AH43" s="116" t="str">
        <f t="shared" ca="1" si="13"/>
        <v>-</v>
      </c>
      <c r="AI43" s="116">
        <f t="shared" ca="1" si="14"/>
        <v>0</v>
      </c>
      <c r="AJ43" s="118">
        <f t="shared" ca="1" si="15"/>
        <v>0</v>
      </c>
      <c r="AK43" s="116">
        <f t="shared" ca="1" si="16"/>
        <v>0</v>
      </c>
      <c r="AL43" s="116">
        <f t="shared" ca="1" si="17"/>
        <v>0</v>
      </c>
    </row>
    <row r="44" spans="1:38" ht="27" customHeight="1" x14ac:dyDescent="0.2">
      <c r="A44" s="53">
        <f>'OSNOVNA PLAČA'!A38</f>
        <v>29</v>
      </c>
      <c r="B44" s="362" t="str">
        <f t="shared" ca="1" si="4"/>
        <v>A29</v>
      </c>
      <c r="C44" s="362"/>
      <c r="D44" s="54" t="str">
        <f>+IF(LEN('OSNOVNA PLAČA'!C38)&gt;0,'OSNOVNA PLAČA'!C38,"")</f>
        <v/>
      </c>
      <c r="E44" s="55" t="str">
        <f>+IF(LEN('OSNOVNA PLAČA'!D38)&gt;0,'OSNOVNA PLAČA'!D38,"")</f>
        <v/>
      </c>
      <c r="F44" s="161">
        <f ca="1">IF(LEN(B44)&gt;0,'OBRAČUNANA OSNOVNA PLAČA'!J38,"")</f>
        <v>0</v>
      </c>
      <c r="G44" s="57"/>
      <c r="H44" s="57"/>
      <c r="I44" s="57"/>
      <c r="J44" s="57"/>
      <c r="K44" s="57"/>
      <c r="L44" s="175">
        <f t="shared" si="5"/>
        <v>0</v>
      </c>
      <c r="M44" s="176">
        <f t="shared" ca="1" si="18"/>
        <v>0</v>
      </c>
      <c r="N44" s="176">
        <f t="shared" ca="1" si="20"/>
        <v>0</v>
      </c>
      <c r="O44" s="177">
        <f t="shared" ca="1" si="6"/>
        <v>0</v>
      </c>
      <c r="P44" s="178">
        <f t="shared" ca="1" si="19"/>
        <v>0</v>
      </c>
      <c r="Q44" s="179">
        <f t="shared" ca="1" si="7"/>
        <v>0</v>
      </c>
      <c r="R44" s="179">
        <f ca="1">IF(LEN(B44)&gt;0,'5'!R44-'5'!Q44,"")</f>
        <v>0</v>
      </c>
      <c r="S44" s="180"/>
      <c r="T44" s="33"/>
      <c r="U44" s="33"/>
      <c r="V44" s="33"/>
      <c r="W44" s="33"/>
      <c r="X44" s="33"/>
      <c r="Y44" s="33"/>
      <c r="AB44" s="243">
        <f>ROW()</f>
        <v>44</v>
      </c>
      <c r="AC44" s="116">
        <f t="shared" ca="1" si="8"/>
        <v>0</v>
      </c>
      <c r="AD44" s="116">
        <f t="shared" ca="1" si="9"/>
        <v>0</v>
      </c>
      <c r="AE44" s="117" t="str">
        <f t="shared" ca="1" si="10"/>
        <v>-</v>
      </c>
      <c r="AF44" s="116" t="str">
        <f t="shared" ca="1" si="11"/>
        <v>-</v>
      </c>
      <c r="AG44" s="117" t="str">
        <f t="shared" ca="1" si="12"/>
        <v>-</v>
      </c>
      <c r="AH44" s="116" t="str">
        <f t="shared" ca="1" si="13"/>
        <v>-</v>
      </c>
      <c r="AI44" s="116">
        <f t="shared" ca="1" si="14"/>
        <v>0</v>
      </c>
      <c r="AJ44" s="118">
        <f t="shared" ca="1" si="15"/>
        <v>0</v>
      </c>
      <c r="AK44" s="116">
        <f t="shared" ca="1" si="16"/>
        <v>0</v>
      </c>
      <c r="AL44" s="116">
        <f t="shared" ca="1" si="17"/>
        <v>0</v>
      </c>
    </row>
    <row r="45" spans="1:38" ht="27" customHeight="1" x14ac:dyDescent="0.2">
      <c r="A45" s="53">
        <f>'OSNOVNA PLAČA'!A39</f>
        <v>30</v>
      </c>
      <c r="B45" s="362" t="str">
        <f t="shared" ca="1" si="4"/>
        <v>A30</v>
      </c>
      <c r="C45" s="362"/>
      <c r="D45" s="54" t="str">
        <f>+IF(LEN('OSNOVNA PLAČA'!C39)&gt;0,'OSNOVNA PLAČA'!C39,"")</f>
        <v/>
      </c>
      <c r="E45" s="55" t="str">
        <f>+IF(LEN('OSNOVNA PLAČA'!D39)&gt;0,'OSNOVNA PLAČA'!D39,"")</f>
        <v/>
      </c>
      <c r="F45" s="161">
        <f ca="1">IF(LEN(B45)&gt;0,'OBRAČUNANA OSNOVNA PLAČA'!J39,"")</f>
        <v>0</v>
      </c>
      <c r="G45" s="57"/>
      <c r="H45" s="57"/>
      <c r="I45" s="57"/>
      <c r="J45" s="57"/>
      <c r="K45" s="57"/>
      <c r="L45" s="175">
        <f t="shared" si="5"/>
        <v>0</v>
      </c>
      <c r="M45" s="176">
        <f t="shared" ca="1" si="18"/>
        <v>0</v>
      </c>
      <c r="N45" s="176">
        <f t="shared" ca="1" si="20"/>
        <v>0</v>
      </c>
      <c r="O45" s="177">
        <f t="shared" ca="1" si="6"/>
        <v>0</v>
      </c>
      <c r="P45" s="178">
        <f t="shared" ca="1" si="19"/>
        <v>0</v>
      </c>
      <c r="Q45" s="179">
        <f t="shared" ca="1" si="7"/>
        <v>0</v>
      </c>
      <c r="R45" s="179">
        <f ca="1">IF(LEN(B45)&gt;0,'5'!R45-'5'!Q45,"")</f>
        <v>0</v>
      </c>
      <c r="S45" s="180"/>
      <c r="T45" s="33"/>
      <c r="U45" s="33"/>
      <c r="V45" s="33"/>
      <c r="W45" s="33"/>
      <c r="X45" s="33"/>
      <c r="Y45" s="33"/>
      <c r="AB45" s="243">
        <f>ROW()</f>
        <v>45</v>
      </c>
      <c r="AC45" s="116">
        <f t="shared" ca="1" si="8"/>
        <v>0</v>
      </c>
      <c r="AD45" s="116">
        <f t="shared" ca="1" si="9"/>
        <v>0</v>
      </c>
      <c r="AE45" s="117" t="str">
        <f t="shared" ca="1" si="10"/>
        <v>-</v>
      </c>
      <c r="AF45" s="116" t="str">
        <f t="shared" ca="1" si="11"/>
        <v>-</v>
      </c>
      <c r="AG45" s="117" t="str">
        <f t="shared" ca="1" si="12"/>
        <v>-</v>
      </c>
      <c r="AH45" s="116" t="str">
        <f t="shared" ca="1" si="13"/>
        <v>-</v>
      </c>
      <c r="AI45" s="116">
        <f t="shared" ca="1" si="14"/>
        <v>0</v>
      </c>
      <c r="AJ45" s="118">
        <f t="shared" ca="1" si="15"/>
        <v>0</v>
      </c>
      <c r="AK45" s="116">
        <f t="shared" ca="1" si="16"/>
        <v>0</v>
      </c>
      <c r="AL45" s="116">
        <f t="shared" ca="1" si="17"/>
        <v>0</v>
      </c>
    </row>
    <row r="46" spans="1:38" ht="27" customHeight="1" x14ac:dyDescent="0.2">
      <c r="A46" s="53">
        <f>'OSNOVNA PLAČA'!A40</f>
        <v>31</v>
      </c>
      <c r="B46" s="362" t="str">
        <f t="shared" ca="1" si="4"/>
        <v>A31</v>
      </c>
      <c r="C46" s="362"/>
      <c r="D46" s="54" t="str">
        <f>+IF(LEN('OSNOVNA PLAČA'!C40)&gt;0,'OSNOVNA PLAČA'!C40,"")</f>
        <v/>
      </c>
      <c r="E46" s="55" t="str">
        <f>+IF(LEN('OSNOVNA PLAČA'!D40)&gt;0,'OSNOVNA PLAČA'!D40,"")</f>
        <v/>
      </c>
      <c r="F46" s="161">
        <f ca="1">IF(LEN(B46)&gt;0,'OBRAČUNANA OSNOVNA PLAČA'!J40,"")</f>
        <v>0</v>
      </c>
      <c r="G46" s="57"/>
      <c r="H46" s="57"/>
      <c r="I46" s="57"/>
      <c r="J46" s="57"/>
      <c r="K46" s="57"/>
      <c r="L46" s="175">
        <f t="shared" si="5"/>
        <v>0</v>
      </c>
      <c r="M46" s="176">
        <f t="shared" ca="1" si="18"/>
        <v>0</v>
      </c>
      <c r="N46" s="176">
        <f t="shared" ca="1" si="20"/>
        <v>0</v>
      </c>
      <c r="O46" s="177">
        <f t="shared" ca="1" si="6"/>
        <v>0</v>
      </c>
      <c r="P46" s="178">
        <f t="shared" ca="1" si="19"/>
        <v>0</v>
      </c>
      <c r="Q46" s="179">
        <f t="shared" ca="1" si="7"/>
        <v>0</v>
      </c>
      <c r="R46" s="179">
        <f ca="1">IF(LEN(B46)&gt;0,'5'!R46-'5'!Q46,"")</f>
        <v>0</v>
      </c>
      <c r="S46" s="180"/>
      <c r="T46" s="33"/>
      <c r="U46" s="33"/>
      <c r="V46" s="33"/>
      <c r="W46" s="33"/>
      <c r="X46" s="33"/>
      <c r="Y46" s="33"/>
      <c r="AB46" s="243">
        <f>ROW()</f>
        <v>46</v>
      </c>
      <c r="AC46" s="116">
        <f t="shared" ca="1" si="8"/>
        <v>0</v>
      </c>
      <c r="AD46" s="116">
        <f t="shared" ca="1" si="9"/>
        <v>0</v>
      </c>
      <c r="AE46" s="117" t="str">
        <f t="shared" ca="1" si="10"/>
        <v>-</v>
      </c>
      <c r="AF46" s="116" t="str">
        <f t="shared" ca="1" si="11"/>
        <v>-</v>
      </c>
      <c r="AG46" s="117" t="str">
        <f t="shared" ca="1" si="12"/>
        <v>-</v>
      </c>
      <c r="AH46" s="116" t="str">
        <f t="shared" ca="1" si="13"/>
        <v>-</v>
      </c>
      <c r="AI46" s="116">
        <f t="shared" ca="1" si="14"/>
        <v>0</v>
      </c>
      <c r="AJ46" s="118">
        <f t="shared" ca="1" si="15"/>
        <v>0</v>
      </c>
      <c r="AK46" s="116">
        <f t="shared" ca="1" si="16"/>
        <v>0</v>
      </c>
      <c r="AL46" s="116">
        <f t="shared" ca="1" si="17"/>
        <v>0</v>
      </c>
    </row>
    <row r="47" spans="1:38" ht="27" customHeight="1" x14ac:dyDescent="0.2">
      <c r="A47" s="53">
        <f>'OSNOVNA PLAČA'!A41</f>
        <v>32</v>
      </c>
      <c r="B47" s="362" t="str">
        <f t="shared" ca="1" si="4"/>
        <v>A32</v>
      </c>
      <c r="C47" s="362"/>
      <c r="D47" s="54" t="str">
        <f>+IF(LEN('OSNOVNA PLAČA'!C41)&gt;0,'OSNOVNA PLAČA'!C41,"")</f>
        <v/>
      </c>
      <c r="E47" s="55" t="str">
        <f>+IF(LEN('OSNOVNA PLAČA'!D41)&gt;0,'OSNOVNA PLAČA'!D41,"")</f>
        <v/>
      </c>
      <c r="F47" s="161">
        <f ca="1">IF(LEN(B47)&gt;0,'OBRAČUNANA OSNOVNA PLAČA'!J41,"")</f>
        <v>0</v>
      </c>
      <c r="G47" s="57"/>
      <c r="H47" s="57"/>
      <c r="I47" s="57"/>
      <c r="J47" s="57"/>
      <c r="K47" s="57"/>
      <c r="L47" s="175">
        <f t="shared" si="5"/>
        <v>0</v>
      </c>
      <c r="M47" s="176">
        <f t="shared" ca="1" si="18"/>
        <v>0</v>
      </c>
      <c r="N47" s="176">
        <f t="shared" ca="1" si="20"/>
        <v>0</v>
      </c>
      <c r="O47" s="177">
        <f t="shared" ca="1" si="6"/>
        <v>0</v>
      </c>
      <c r="P47" s="178">
        <f t="shared" ca="1" si="19"/>
        <v>0</v>
      </c>
      <c r="Q47" s="179">
        <f t="shared" ca="1" si="7"/>
        <v>0</v>
      </c>
      <c r="R47" s="179">
        <f ca="1">IF(LEN(B47)&gt;0,'5'!R47-'5'!Q47,"")</f>
        <v>0</v>
      </c>
      <c r="S47" s="180"/>
      <c r="T47" s="33"/>
      <c r="U47" s="33"/>
      <c r="V47" s="33"/>
      <c r="W47" s="33"/>
      <c r="X47" s="33"/>
      <c r="Y47" s="33"/>
      <c r="AB47" s="243">
        <f>ROW()</f>
        <v>47</v>
      </c>
      <c r="AC47" s="116">
        <f t="shared" ca="1" si="8"/>
        <v>0</v>
      </c>
      <c r="AD47" s="116">
        <f t="shared" ca="1" si="9"/>
        <v>0</v>
      </c>
      <c r="AE47" s="117" t="str">
        <f t="shared" ca="1" si="10"/>
        <v>-</v>
      </c>
      <c r="AF47" s="116" t="str">
        <f t="shared" ca="1" si="11"/>
        <v>-</v>
      </c>
      <c r="AG47" s="117" t="str">
        <f t="shared" ca="1" si="12"/>
        <v>-</v>
      </c>
      <c r="AH47" s="116" t="str">
        <f t="shared" ca="1" si="13"/>
        <v>-</v>
      </c>
      <c r="AI47" s="116">
        <f t="shared" ca="1" si="14"/>
        <v>0</v>
      </c>
      <c r="AJ47" s="118">
        <f t="shared" ca="1" si="15"/>
        <v>0</v>
      </c>
      <c r="AK47" s="116">
        <f t="shared" ca="1" si="16"/>
        <v>0</v>
      </c>
      <c r="AL47" s="116">
        <f t="shared" ca="1" si="17"/>
        <v>0</v>
      </c>
    </row>
    <row r="48" spans="1:38" ht="27" customHeight="1" x14ac:dyDescent="0.2">
      <c r="A48" s="53">
        <f>'OSNOVNA PLAČA'!A42</f>
        <v>33</v>
      </c>
      <c r="B48" s="362" t="str">
        <f t="shared" ca="1" si="4"/>
        <v>A33</v>
      </c>
      <c r="C48" s="362"/>
      <c r="D48" s="54" t="str">
        <f>+IF(LEN('OSNOVNA PLAČA'!C42)&gt;0,'OSNOVNA PLAČA'!C42,"")</f>
        <v/>
      </c>
      <c r="E48" s="55" t="str">
        <f>+IF(LEN('OSNOVNA PLAČA'!D42)&gt;0,'OSNOVNA PLAČA'!D42,"")</f>
        <v/>
      </c>
      <c r="F48" s="161">
        <f ca="1">IF(LEN(B48)&gt;0,'OBRAČUNANA OSNOVNA PLAČA'!J42,"")</f>
        <v>0</v>
      </c>
      <c r="G48" s="57"/>
      <c r="H48" s="57"/>
      <c r="I48" s="57"/>
      <c r="J48" s="57"/>
      <c r="K48" s="57"/>
      <c r="L48" s="175">
        <f t="shared" si="5"/>
        <v>0</v>
      </c>
      <c r="M48" s="176">
        <f t="shared" ca="1" si="18"/>
        <v>0</v>
      </c>
      <c r="N48" s="176">
        <f t="shared" ca="1" si="20"/>
        <v>0</v>
      </c>
      <c r="O48" s="177">
        <f t="shared" ref="O48:O65" ca="1" si="21">IF(LEN(B48)&gt;0,M48*$P$67,"")</f>
        <v>0</v>
      </c>
      <c r="P48" s="178">
        <f t="shared" ca="1" si="19"/>
        <v>0</v>
      </c>
      <c r="Q48" s="179">
        <f t="shared" ca="1" si="7"/>
        <v>0</v>
      </c>
      <c r="R48" s="179">
        <f ca="1">IF(LEN(B48)&gt;0,'5'!R48-'5'!Q48,"")</f>
        <v>0</v>
      </c>
      <c r="S48" s="180"/>
      <c r="T48" s="33"/>
      <c r="U48" s="33"/>
      <c r="V48" s="33"/>
      <c r="W48" s="33"/>
      <c r="X48" s="33"/>
      <c r="Y48" s="33"/>
      <c r="AB48" s="243">
        <f>ROW()</f>
        <v>48</v>
      </c>
      <c r="AC48" s="116">
        <f t="shared" ca="1" si="8"/>
        <v>0</v>
      </c>
      <c r="AD48" s="116">
        <f t="shared" ca="1" si="9"/>
        <v>0</v>
      </c>
      <c r="AE48" s="117" t="str">
        <f t="shared" ref="AE48:AE65" ca="1" si="22">IF(AC48&gt;=AD48,"-",$L48/(5*MAX($M$71:$M$72)))</f>
        <v>-</v>
      </c>
      <c r="AF48" s="116" t="str">
        <f t="shared" ref="AF48:AF65" ca="1" si="23">IF(AC48&gt;=AD48,"-",$L48/(5*MAX($M$71:$M$72))*AK48)</f>
        <v>-</v>
      </c>
      <c r="AG48" s="117" t="str">
        <f t="shared" ref="AG48:AG65" ca="1" si="24">IF(AE48="-","-",AE48*$AF$67)</f>
        <v>-</v>
      </c>
      <c r="AH48" s="116" t="str">
        <f t="shared" ref="AH48:AH65" ca="1" si="25">IF(AF48="-","-",AF48*$AF$67)</f>
        <v>-</v>
      </c>
      <c r="AI48" s="116">
        <f t="shared" ca="1" si="14"/>
        <v>0</v>
      </c>
      <c r="AJ48" s="118">
        <f t="shared" ca="1" si="15"/>
        <v>0</v>
      </c>
      <c r="AK48" s="116">
        <f t="shared" ca="1" si="16"/>
        <v>0</v>
      </c>
      <c r="AL48" s="116">
        <f t="shared" ca="1" si="17"/>
        <v>0</v>
      </c>
    </row>
    <row r="49" spans="1:38" ht="27" customHeight="1" x14ac:dyDescent="0.2">
      <c r="A49" s="53">
        <f>'OSNOVNA PLAČA'!A43</f>
        <v>34</v>
      </c>
      <c r="B49" s="362" t="str">
        <f t="shared" ca="1" si="4"/>
        <v>A34</v>
      </c>
      <c r="C49" s="362"/>
      <c r="D49" s="54" t="str">
        <f>+IF(LEN('OSNOVNA PLAČA'!C43)&gt;0,'OSNOVNA PLAČA'!C43,"")</f>
        <v/>
      </c>
      <c r="E49" s="55" t="str">
        <f>+IF(LEN('OSNOVNA PLAČA'!D43)&gt;0,'OSNOVNA PLAČA'!D43,"")</f>
        <v/>
      </c>
      <c r="F49" s="161">
        <f ca="1">IF(LEN(B49)&gt;0,'OBRAČUNANA OSNOVNA PLAČA'!J43,"")</f>
        <v>0</v>
      </c>
      <c r="G49" s="57"/>
      <c r="H49" s="57"/>
      <c r="I49" s="57"/>
      <c r="J49" s="57"/>
      <c r="K49" s="57"/>
      <c r="L49" s="175">
        <f t="shared" si="5"/>
        <v>0</v>
      </c>
      <c r="M49" s="176">
        <f t="shared" ca="1" si="18"/>
        <v>0</v>
      </c>
      <c r="N49" s="176">
        <f t="shared" ca="1" si="20"/>
        <v>0</v>
      </c>
      <c r="O49" s="177">
        <f t="shared" ca="1" si="21"/>
        <v>0</v>
      </c>
      <c r="P49" s="178">
        <f t="shared" ca="1" si="19"/>
        <v>0</v>
      </c>
      <c r="Q49" s="179">
        <f t="shared" ca="1" si="7"/>
        <v>0</v>
      </c>
      <c r="R49" s="179">
        <f ca="1">IF(LEN(B49)&gt;0,'5'!R49-'5'!Q49,"")</f>
        <v>0</v>
      </c>
      <c r="S49" s="180"/>
      <c r="T49" s="33"/>
      <c r="U49" s="33"/>
      <c r="V49" s="33"/>
      <c r="W49" s="33"/>
      <c r="X49" s="33"/>
      <c r="Y49" s="33"/>
      <c r="AB49" s="243">
        <f>ROW()</f>
        <v>49</v>
      </c>
      <c r="AC49" s="116">
        <f t="shared" ca="1" si="8"/>
        <v>0</v>
      </c>
      <c r="AD49" s="116">
        <f t="shared" ca="1" si="9"/>
        <v>0</v>
      </c>
      <c r="AE49" s="117" t="str">
        <f t="shared" ca="1" si="22"/>
        <v>-</v>
      </c>
      <c r="AF49" s="116" t="str">
        <f t="shared" ca="1" si="23"/>
        <v>-</v>
      </c>
      <c r="AG49" s="117" t="str">
        <f t="shared" ca="1" si="24"/>
        <v>-</v>
      </c>
      <c r="AH49" s="116" t="str">
        <f t="shared" ca="1" si="25"/>
        <v>-</v>
      </c>
      <c r="AI49" s="116">
        <f t="shared" ca="1" si="14"/>
        <v>0</v>
      </c>
      <c r="AJ49" s="118">
        <f t="shared" ca="1" si="15"/>
        <v>0</v>
      </c>
      <c r="AK49" s="116">
        <f t="shared" ca="1" si="16"/>
        <v>0</v>
      </c>
      <c r="AL49" s="116">
        <f t="shared" ca="1" si="17"/>
        <v>0</v>
      </c>
    </row>
    <row r="50" spans="1:38" ht="27" customHeight="1" x14ac:dyDescent="0.2">
      <c r="A50" s="53">
        <f>'OSNOVNA PLAČA'!A44</f>
        <v>35</v>
      </c>
      <c r="B50" s="362" t="str">
        <f t="shared" ca="1" si="4"/>
        <v>A35</v>
      </c>
      <c r="C50" s="362"/>
      <c r="D50" s="54" t="str">
        <f>+IF(LEN('OSNOVNA PLAČA'!C44)&gt;0,'OSNOVNA PLAČA'!C44,"")</f>
        <v/>
      </c>
      <c r="E50" s="55" t="str">
        <f>+IF(LEN('OSNOVNA PLAČA'!D44)&gt;0,'OSNOVNA PLAČA'!D44,"")</f>
        <v/>
      </c>
      <c r="F50" s="161">
        <f ca="1">IF(LEN(B50)&gt;0,'OBRAČUNANA OSNOVNA PLAČA'!J44,"")</f>
        <v>0</v>
      </c>
      <c r="G50" s="57"/>
      <c r="H50" s="57"/>
      <c r="I50" s="57"/>
      <c r="J50" s="57"/>
      <c r="K50" s="57"/>
      <c r="L50" s="175">
        <f t="shared" si="5"/>
        <v>0</v>
      </c>
      <c r="M50" s="176">
        <f t="shared" ca="1" si="18"/>
        <v>0</v>
      </c>
      <c r="N50" s="176">
        <f t="shared" ca="1" si="20"/>
        <v>0</v>
      </c>
      <c r="O50" s="177">
        <f t="shared" ca="1" si="21"/>
        <v>0</v>
      </c>
      <c r="P50" s="178">
        <f t="shared" ca="1" si="19"/>
        <v>0</v>
      </c>
      <c r="Q50" s="179">
        <f t="shared" ca="1" si="7"/>
        <v>0</v>
      </c>
      <c r="R50" s="179">
        <f ca="1">IF(LEN(B50)&gt;0,'5'!R50-'5'!Q50,"")</f>
        <v>0</v>
      </c>
      <c r="S50" s="180"/>
      <c r="T50" s="33"/>
      <c r="U50" s="33"/>
      <c r="V50" s="33"/>
      <c r="W50" s="33"/>
      <c r="X50" s="33"/>
      <c r="Y50" s="33"/>
      <c r="AB50" s="243">
        <f>ROW()</f>
        <v>50</v>
      </c>
      <c r="AC50" s="116">
        <f t="shared" ca="1" si="8"/>
        <v>0</v>
      </c>
      <c r="AD50" s="116">
        <f t="shared" ca="1" si="9"/>
        <v>0</v>
      </c>
      <c r="AE50" s="117" t="str">
        <f t="shared" ca="1" si="22"/>
        <v>-</v>
      </c>
      <c r="AF50" s="116" t="str">
        <f t="shared" ca="1" si="23"/>
        <v>-</v>
      </c>
      <c r="AG50" s="117" t="str">
        <f t="shared" ca="1" si="24"/>
        <v>-</v>
      </c>
      <c r="AH50" s="116" t="str">
        <f t="shared" ca="1" si="25"/>
        <v>-</v>
      </c>
      <c r="AI50" s="116">
        <f t="shared" ca="1" si="14"/>
        <v>0</v>
      </c>
      <c r="AJ50" s="118">
        <f t="shared" ca="1" si="15"/>
        <v>0</v>
      </c>
      <c r="AK50" s="116">
        <f t="shared" ca="1" si="16"/>
        <v>0</v>
      </c>
      <c r="AL50" s="116">
        <f t="shared" ca="1" si="17"/>
        <v>0</v>
      </c>
    </row>
    <row r="51" spans="1:38" ht="27" customHeight="1" x14ac:dyDescent="0.2">
      <c r="A51" s="53">
        <f>'OSNOVNA PLAČA'!A45</f>
        <v>36</v>
      </c>
      <c r="B51" s="362" t="str">
        <f t="shared" ca="1" si="4"/>
        <v>A36</v>
      </c>
      <c r="C51" s="362"/>
      <c r="D51" s="54" t="str">
        <f>+IF(LEN('OSNOVNA PLAČA'!C45)&gt;0,'OSNOVNA PLAČA'!C45,"")</f>
        <v/>
      </c>
      <c r="E51" s="55" t="str">
        <f>+IF(LEN('OSNOVNA PLAČA'!D45)&gt;0,'OSNOVNA PLAČA'!D45,"")</f>
        <v/>
      </c>
      <c r="F51" s="161">
        <f ca="1">IF(LEN(B51)&gt;0,'OBRAČUNANA OSNOVNA PLAČA'!J45,"")</f>
        <v>0</v>
      </c>
      <c r="G51" s="57"/>
      <c r="H51" s="57"/>
      <c r="I51" s="57"/>
      <c r="J51" s="57"/>
      <c r="K51" s="57"/>
      <c r="L51" s="175">
        <f t="shared" si="5"/>
        <v>0</v>
      </c>
      <c r="M51" s="176">
        <f t="shared" ca="1" si="18"/>
        <v>0</v>
      </c>
      <c r="N51" s="176">
        <f t="shared" ca="1" si="20"/>
        <v>0</v>
      </c>
      <c r="O51" s="177">
        <f t="shared" ca="1" si="21"/>
        <v>0</v>
      </c>
      <c r="P51" s="178">
        <f t="shared" ca="1" si="19"/>
        <v>0</v>
      </c>
      <c r="Q51" s="179">
        <f t="shared" ca="1" si="7"/>
        <v>0</v>
      </c>
      <c r="R51" s="179">
        <f ca="1">IF(LEN(B51)&gt;0,'5'!R51-'5'!Q51,"")</f>
        <v>0</v>
      </c>
      <c r="S51" s="180"/>
      <c r="T51" s="33"/>
      <c r="U51" s="33"/>
      <c r="V51" s="33"/>
      <c r="W51" s="33"/>
      <c r="X51" s="33"/>
      <c r="Y51" s="33"/>
      <c r="AB51" s="243">
        <f>ROW()</f>
        <v>51</v>
      </c>
      <c r="AC51" s="116">
        <f t="shared" ca="1" si="8"/>
        <v>0</v>
      </c>
      <c r="AD51" s="116">
        <f t="shared" ca="1" si="9"/>
        <v>0</v>
      </c>
      <c r="AE51" s="117" t="str">
        <f t="shared" ca="1" si="22"/>
        <v>-</v>
      </c>
      <c r="AF51" s="116" t="str">
        <f t="shared" ca="1" si="23"/>
        <v>-</v>
      </c>
      <c r="AG51" s="117" t="str">
        <f t="shared" ca="1" si="24"/>
        <v>-</v>
      </c>
      <c r="AH51" s="116" t="str">
        <f t="shared" ca="1" si="25"/>
        <v>-</v>
      </c>
      <c r="AI51" s="116">
        <f t="shared" ca="1" si="14"/>
        <v>0</v>
      </c>
      <c r="AJ51" s="118">
        <f t="shared" ca="1" si="15"/>
        <v>0</v>
      </c>
      <c r="AK51" s="116">
        <f t="shared" ca="1" si="16"/>
        <v>0</v>
      </c>
      <c r="AL51" s="116">
        <f t="shared" ca="1" si="17"/>
        <v>0</v>
      </c>
    </row>
    <row r="52" spans="1:38" ht="27" customHeight="1" x14ac:dyDescent="0.2">
      <c r="A52" s="53">
        <f>'OSNOVNA PLAČA'!A46</f>
        <v>37</v>
      </c>
      <c r="B52" s="362" t="str">
        <f t="shared" ca="1" si="4"/>
        <v>A37</v>
      </c>
      <c r="C52" s="362"/>
      <c r="D52" s="54" t="str">
        <f>+IF(LEN('OSNOVNA PLAČA'!C46)&gt;0,'OSNOVNA PLAČA'!C46,"")</f>
        <v/>
      </c>
      <c r="E52" s="55" t="str">
        <f>+IF(LEN('OSNOVNA PLAČA'!D46)&gt;0,'OSNOVNA PLAČA'!D46,"")</f>
        <v/>
      </c>
      <c r="F52" s="161">
        <f ca="1">IF(LEN(B52)&gt;0,'OBRAČUNANA OSNOVNA PLAČA'!J46,"")</f>
        <v>0</v>
      </c>
      <c r="G52" s="57"/>
      <c r="H52" s="57"/>
      <c r="I52" s="57"/>
      <c r="J52" s="57"/>
      <c r="K52" s="57"/>
      <c r="L52" s="175">
        <f t="shared" si="5"/>
        <v>0</v>
      </c>
      <c r="M52" s="176">
        <f t="shared" ca="1" si="18"/>
        <v>0</v>
      </c>
      <c r="N52" s="176">
        <f t="shared" ca="1" si="20"/>
        <v>0</v>
      </c>
      <c r="O52" s="177">
        <f t="shared" ca="1" si="21"/>
        <v>0</v>
      </c>
      <c r="P52" s="178">
        <f t="shared" ca="1" si="19"/>
        <v>0</v>
      </c>
      <c r="Q52" s="179">
        <f t="shared" ca="1" si="7"/>
        <v>0</v>
      </c>
      <c r="R52" s="179">
        <f ca="1">IF(LEN(B52)&gt;0,'5'!R52-'5'!Q52,"")</f>
        <v>0</v>
      </c>
      <c r="S52" s="180"/>
      <c r="T52" s="33"/>
      <c r="U52" s="33"/>
      <c r="V52" s="33"/>
      <c r="W52" s="33"/>
      <c r="X52" s="33"/>
      <c r="Y52" s="33"/>
      <c r="AB52" s="243">
        <f>ROW()</f>
        <v>52</v>
      </c>
      <c r="AC52" s="116">
        <f t="shared" ca="1" si="8"/>
        <v>0</v>
      </c>
      <c r="AD52" s="116">
        <f t="shared" ca="1" si="9"/>
        <v>0</v>
      </c>
      <c r="AE52" s="117" t="str">
        <f t="shared" ca="1" si="22"/>
        <v>-</v>
      </c>
      <c r="AF52" s="116" t="str">
        <f t="shared" ca="1" si="23"/>
        <v>-</v>
      </c>
      <c r="AG52" s="117" t="str">
        <f t="shared" ca="1" si="24"/>
        <v>-</v>
      </c>
      <c r="AH52" s="116" t="str">
        <f t="shared" ca="1" si="25"/>
        <v>-</v>
      </c>
      <c r="AI52" s="116">
        <f t="shared" ca="1" si="14"/>
        <v>0</v>
      </c>
      <c r="AJ52" s="118">
        <f t="shared" ca="1" si="15"/>
        <v>0</v>
      </c>
      <c r="AK52" s="116">
        <f t="shared" ca="1" si="16"/>
        <v>0</v>
      </c>
      <c r="AL52" s="116">
        <f t="shared" ca="1" si="17"/>
        <v>0</v>
      </c>
    </row>
    <row r="53" spans="1:38" ht="27" customHeight="1" x14ac:dyDescent="0.2">
      <c r="A53" s="53">
        <f>'OSNOVNA PLAČA'!A47</f>
        <v>38</v>
      </c>
      <c r="B53" s="362" t="str">
        <f t="shared" ca="1" si="4"/>
        <v>A38</v>
      </c>
      <c r="C53" s="362"/>
      <c r="D53" s="54" t="str">
        <f>+IF(LEN('OSNOVNA PLAČA'!C47)&gt;0,'OSNOVNA PLAČA'!C47,"")</f>
        <v/>
      </c>
      <c r="E53" s="55" t="str">
        <f>+IF(LEN('OSNOVNA PLAČA'!D47)&gt;0,'OSNOVNA PLAČA'!D47,"")</f>
        <v/>
      </c>
      <c r="F53" s="161">
        <f ca="1">IF(LEN(B53)&gt;0,'OBRAČUNANA OSNOVNA PLAČA'!J47,"")</f>
        <v>0</v>
      </c>
      <c r="G53" s="57"/>
      <c r="H53" s="57"/>
      <c r="I53" s="57"/>
      <c r="J53" s="57"/>
      <c r="K53" s="57"/>
      <c r="L53" s="175">
        <f t="shared" si="5"/>
        <v>0</v>
      </c>
      <c r="M53" s="176">
        <f t="shared" ca="1" si="18"/>
        <v>0</v>
      </c>
      <c r="N53" s="176">
        <f t="shared" ca="1" si="20"/>
        <v>0</v>
      </c>
      <c r="O53" s="177">
        <f t="shared" ca="1" si="21"/>
        <v>0</v>
      </c>
      <c r="P53" s="178">
        <f t="shared" ca="1" si="19"/>
        <v>0</v>
      </c>
      <c r="Q53" s="179">
        <f t="shared" ca="1" si="7"/>
        <v>0</v>
      </c>
      <c r="R53" s="179">
        <f ca="1">IF(LEN(B53)&gt;0,'5'!R53-'5'!Q53,"")</f>
        <v>0</v>
      </c>
      <c r="S53" s="180"/>
      <c r="T53" s="33"/>
      <c r="U53" s="33"/>
      <c r="V53" s="33"/>
      <c r="W53" s="33"/>
      <c r="X53" s="33"/>
      <c r="Y53" s="33"/>
      <c r="AB53" s="243">
        <f>ROW()</f>
        <v>53</v>
      </c>
      <c r="AC53" s="116">
        <f t="shared" ca="1" si="8"/>
        <v>0</v>
      </c>
      <c r="AD53" s="116">
        <f t="shared" ca="1" si="9"/>
        <v>0</v>
      </c>
      <c r="AE53" s="117" t="str">
        <f t="shared" ca="1" si="22"/>
        <v>-</v>
      </c>
      <c r="AF53" s="116" t="str">
        <f t="shared" ca="1" si="23"/>
        <v>-</v>
      </c>
      <c r="AG53" s="117" t="str">
        <f t="shared" ca="1" si="24"/>
        <v>-</v>
      </c>
      <c r="AH53" s="116" t="str">
        <f t="shared" ca="1" si="25"/>
        <v>-</v>
      </c>
      <c r="AI53" s="116">
        <f t="shared" ca="1" si="14"/>
        <v>0</v>
      </c>
      <c r="AJ53" s="118">
        <f t="shared" ca="1" si="15"/>
        <v>0</v>
      </c>
      <c r="AK53" s="116">
        <f t="shared" ca="1" si="16"/>
        <v>0</v>
      </c>
      <c r="AL53" s="116">
        <f t="shared" ca="1" si="17"/>
        <v>0</v>
      </c>
    </row>
    <row r="54" spans="1:38" ht="27" customHeight="1" x14ac:dyDescent="0.2">
      <c r="A54" s="53">
        <f>'OSNOVNA PLAČA'!A48</f>
        <v>39</v>
      </c>
      <c r="B54" s="362" t="str">
        <f t="shared" ca="1" si="4"/>
        <v>A39</v>
      </c>
      <c r="C54" s="362"/>
      <c r="D54" s="54" t="str">
        <f>+IF(LEN('OSNOVNA PLAČA'!C48)&gt;0,'OSNOVNA PLAČA'!C48,"")</f>
        <v/>
      </c>
      <c r="E54" s="55" t="str">
        <f>+IF(LEN('OSNOVNA PLAČA'!D48)&gt;0,'OSNOVNA PLAČA'!D48,"")</f>
        <v/>
      </c>
      <c r="F54" s="161">
        <f ca="1">IF(LEN(B54)&gt;0,'OBRAČUNANA OSNOVNA PLAČA'!J48,"")</f>
        <v>0</v>
      </c>
      <c r="G54" s="57"/>
      <c r="H54" s="57"/>
      <c r="I54" s="57"/>
      <c r="J54" s="57"/>
      <c r="K54" s="57"/>
      <c r="L54" s="175">
        <f t="shared" si="5"/>
        <v>0</v>
      </c>
      <c r="M54" s="176">
        <f t="shared" ca="1" si="18"/>
        <v>0</v>
      </c>
      <c r="N54" s="176">
        <f t="shared" ca="1" si="20"/>
        <v>0</v>
      </c>
      <c r="O54" s="177">
        <f t="shared" ca="1" si="21"/>
        <v>0</v>
      </c>
      <c r="P54" s="178">
        <f t="shared" ca="1" si="19"/>
        <v>0</v>
      </c>
      <c r="Q54" s="179">
        <f t="shared" ca="1" si="7"/>
        <v>0</v>
      </c>
      <c r="R54" s="179">
        <f ca="1">IF(LEN(B54)&gt;0,'5'!R54-'5'!Q54,"")</f>
        <v>0</v>
      </c>
      <c r="S54" s="180"/>
      <c r="T54" s="33"/>
      <c r="U54" s="33"/>
      <c r="V54" s="33"/>
      <c r="W54" s="33"/>
      <c r="X54" s="33"/>
      <c r="Y54" s="33"/>
      <c r="AB54" s="243">
        <f>ROW()</f>
        <v>54</v>
      </c>
      <c r="AC54" s="116">
        <f t="shared" ca="1" si="8"/>
        <v>0</v>
      </c>
      <c r="AD54" s="116">
        <f t="shared" ca="1" si="9"/>
        <v>0</v>
      </c>
      <c r="AE54" s="117" t="str">
        <f t="shared" ca="1" si="22"/>
        <v>-</v>
      </c>
      <c r="AF54" s="116" t="str">
        <f t="shared" ca="1" si="23"/>
        <v>-</v>
      </c>
      <c r="AG54" s="117" t="str">
        <f t="shared" ca="1" si="24"/>
        <v>-</v>
      </c>
      <c r="AH54" s="116" t="str">
        <f t="shared" ca="1" si="25"/>
        <v>-</v>
      </c>
      <c r="AI54" s="116">
        <f t="shared" ca="1" si="14"/>
        <v>0</v>
      </c>
      <c r="AJ54" s="118">
        <f t="shared" ca="1" si="15"/>
        <v>0</v>
      </c>
      <c r="AK54" s="116">
        <f t="shared" ca="1" si="16"/>
        <v>0</v>
      </c>
      <c r="AL54" s="116">
        <f t="shared" ca="1" si="17"/>
        <v>0</v>
      </c>
    </row>
    <row r="55" spans="1:38" ht="27" customHeight="1" x14ac:dyDescent="0.2">
      <c r="A55" s="53">
        <f>'OSNOVNA PLAČA'!A49</f>
        <v>40</v>
      </c>
      <c r="B55" s="362" t="str">
        <f t="shared" ca="1" si="4"/>
        <v>A40</v>
      </c>
      <c r="C55" s="362"/>
      <c r="D55" s="54" t="str">
        <f>+IF(LEN('OSNOVNA PLAČA'!C49)&gt;0,'OSNOVNA PLAČA'!C49,"")</f>
        <v/>
      </c>
      <c r="E55" s="55" t="str">
        <f>+IF(LEN('OSNOVNA PLAČA'!D49)&gt;0,'OSNOVNA PLAČA'!D49,"")</f>
        <v/>
      </c>
      <c r="F55" s="161">
        <f ca="1">IF(LEN(B55)&gt;0,'OBRAČUNANA OSNOVNA PLAČA'!J49,"")</f>
        <v>0</v>
      </c>
      <c r="G55" s="57"/>
      <c r="H55" s="57"/>
      <c r="I55" s="57"/>
      <c r="J55" s="57"/>
      <c r="K55" s="57"/>
      <c r="L55" s="175">
        <f t="shared" si="5"/>
        <v>0</v>
      </c>
      <c r="M55" s="176">
        <f t="shared" ca="1" si="18"/>
        <v>0</v>
      </c>
      <c r="N55" s="176">
        <f t="shared" ca="1" si="20"/>
        <v>0</v>
      </c>
      <c r="O55" s="177">
        <f t="shared" ca="1" si="21"/>
        <v>0</v>
      </c>
      <c r="P55" s="178">
        <f t="shared" ca="1" si="19"/>
        <v>0</v>
      </c>
      <c r="Q55" s="179">
        <f t="shared" ca="1" si="7"/>
        <v>0</v>
      </c>
      <c r="R55" s="179">
        <f ca="1">IF(LEN(B55)&gt;0,'5'!R55-'5'!Q55,"")</f>
        <v>0</v>
      </c>
      <c r="S55" s="180"/>
      <c r="T55" s="33"/>
      <c r="U55" s="33"/>
      <c r="V55" s="33"/>
      <c r="W55" s="33"/>
      <c r="X55" s="33"/>
      <c r="Y55" s="33"/>
      <c r="AB55" s="243">
        <f>ROW()</f>
        <v>55</v>
      </c>
      <c r="AC55" s="116">
        <f t="shared" ca="1" si="8"/>
        <v>0</v>
      </c>
      <c r="AD55" s="116">
        <f t="shared" ca="1" si="9"/>
        <v>0</v>
      </c>
      <c r="AE55" s="117" t="str">
        <f t="shared" ca="1" si="22"/>
        <v>-</v>
      </c>
      <c r="AF55" s="116" t="str">
        <f t="shared" ca="1" si="23"/>
        <v>-</v>
      </c>
      <c r="AG55" s="117" t="str">
        <f t="shared" ca="1" si="24"/>
        <v>-</v>
      </c>
      <c r="AH55" s="116" t="str">
        <f t="shared" ca="1" si="25"/>
        <v>-</v>
      </c>
      <c r="AI55" s="116">
        <f t="shared" ca="1" si="14"/>
        <v>0</v>
      </c>
      <c r="AJ55" s="118">
        <f t="shared" ca="1" si="15"/>
        <v>0</v>
      </c>
      <c r="AK55" s="116">
        <f t="shared" ca="1" si="16"/>
        <v>0</v>
      </c>
      <c r="AL55" s="116">
        <f t="shared" ca="1" si="17"/>
        <v>0</v>
      </c>
    </row>
    <row r="56" spans="1:38" ht="27" customHeight="1" x14ac:dyDescent="0.2">
      <c r="A56" s="53">
        <f>'OSNOVNA PLAČA'!A50</f>
        <v>41</v>
      </c>
      <c r="B56" s="362" t="str">
        <f t="shared" ca="1" si="4"/>
        <v>A41</v>
      </c>
      <c r="C56" s="362"/>
      <c r="D56" s="54" t="str">
        <f>+IF(LEN('OSNOVNA PLAČA'!C50)&gt;0,'OSNOVNA PLAČA'!C50,"")</f>
        <v/>
      </c>
      <c r="E56" s="55" t="str">
        <f>+IF(LEN('OSNOVNA PLAČA'!D50)&gt;0,'OSNOVNA PLAČA'!D50,"")</f>
        <v/>
      </c>
      <c r="F56" s="161">
        <f ca="1">IF(LEN(B56)&gt;0,'OBRAČUNANA OSNOVNA PLAČA'!J50,"")</f>
        <v>0</v>
      </c>
      <c r="G56" s="57"/>
      <c r="H56" s="57"/>
      <c r="I56" s="57"/>
      <c r="J56" s="57"/>
      <c r="K56" s="57"/>
      <c r="L56" s="175">
        <f t="shared" si="5"/>
        <v>0</v>
      </c>
      <c r="M56" s="176">
        <f t="shared" ca="1" si="18"/>
        <v>0</v>
      </c>
      <c r="N56" s="176">
        <f t="shared" ca="1" si="20"/>
        <v>0</v>
      </c>
      <c r="O56" s="177">
        <f t="shared" ca="1" si="21"/>
        <v>0</v>
      </c>
      <c r="P56" s="178">
        <f t="shared" ca="1" si="19"/>
        <v>0</v>
      </c>
      <c r="Q56" s="179">
        <f t="shared" ca="1" si="7"/>
        <v>0</v>
      </c>
      <c r="R56" s="179">
        <f ca="1">IF(LEN(B56)&gt;0,'5'!R56-'5'!Q56,"")</f>
        <v>0</v>
      </c>
      <c r="S56" s="180"/>
      <c r="T56" s="33"/>
      <c r="U56" s="33"/>
      <c r="V56" s="33"/>
      <c r="W56" s="33"/>
      <c r="X56" s="33"/>
      <c r="Y56" s="33"/>
      <c r="AB56" s="243">
        <f>ROW()</f>
        <v>56</v>
      </c>
      <c r="AC56" s="116">
        <f t="shared" ca="1" si="8"/>
        <v>0</v>
      </c>
      <c r="AD56" s="116">
        <f t="shared" ca="1" si="9"/>
        <v>0</v>
      </c>
      <c r="AE56" s="117" t="str">
        <f t="shared" ca="1" si="22"/>
        <v>-</v>
      </c>
      <c r="AF56" s="116" t="str">
        <f t="shared" ca="1" si="23"/>
        <v>-</v>
      </c>
      <c r="AG56" s="117" t="str">
        <f t="shared" ca="1" si="24"/>
        <v>-</v>
      </c>
      <c r="AH56" s="116" t="str">
        <f t="shared" ca="1" si="25"/>
        <v>-</v>
      </c>
      <c r="AI56" s="116">
        <f t="shared" ca="1" si="14"/>
        <v>0</v>
      </c>
      <c r="AJ56" s="118">
        <f t="shared" ca="1" si="15"/>
        <v>0</v>
      </c>
      <c r="AK56" s="116">
        <f t="shared" ca="1" si="16"/>
        <v>0</v>
      </c>
      <c r="AL56" s="116">
        <f t="shared" ca="1" si="17"/>
        <v>0</v>
      </c>
    </row>
    <row r="57" spans="1:38" ht="27" customHeight="1" x14ac:dyDescent="0.2">
      <c r="A57" s="53">
        <f>'OSNOVNA PLAČA'!A51</f>
        <v>42</v>
      </c>
      <c r="B57" s="362" t="str">
        <f t="shared" ca="1" si="4"/>
        <v>A42</v>
      </c>
      <c r="C57" s="362"/>
      <c r="D57" s="54" t="str">
        <f>+IF(LEN('OSNOVNA PLAČA'!C51)&gt;0,'OSNOVNA PLAČA'!C51,"")</f>
        <v/>
      </c>
      <c r="E57" s="55" t="str">
        <f>+IF(LEN('OSNOVNA PLAČA'!D51)&gt;0,'OSNOVNA PLAČA'!D51,"")</f>
        <v/>
      </c>
      <c r="F57" s="161">
        <f ca="1">IF(LEN(B57)&gt;0,'OBRAČUNANA OSNOVNA PLAČA'!J51,"")</f>
        <v>0</v>
      </c>
      <c r="G57" s="57"/>
      <c r="H57" s="57"/>
      <c r="I57" s="57"/>
      <c r="J57" s="57"/>
      <c r="K57" s="57"/>
      <c r="L57" s="175">
        <f t="shared" si="5"/>
        <v>0</v>
      </c>
      <c r="M57" s="176">
        <f t="shared" ca="1" si="18"/>
        <v>0</v>
      </c>
      <c r="N57" s="176">
        <f t="shared" ca="1" si="20"/>
        <v>0</v>
      </c>
      <c r="O57" s="177">
        <f t="shared" ca="1" si="21"/>
        <v>0</v>
      </c>
      <c r="P57" s="178">
        <f t="shared" ca="1" si="19"/>
        <v>0</v>
      </c>
      <c r="Q57" s="179">
        <f t="shared" ca="1" si="7"/>
        <v>0</v>
      </c>
      <c r="R57" s="179">
        <f ca="1">IF(LEN(B57)&gt;0,'5'!R57-'5'!Q57,"")</f>
        <v>0</v>
      </c>
      <c r="S57" s="180"/>
      <c r="T57" s="33"/>
      <c r="U57" s="33"/>
      <c r="V57" s="33"/>
      <c r="W57" s="33"/>
      <c r="X57" s="33"/>
      <c r="Y57" s="33"/>
      <c r="AB57" s="243">
        <f>ROW()</f>
        <v>57</v>
      </c>
      <c r="AC57" s="116">
        <f t="shared" ca="1" si="8"/>
        <v>0</v>
      </c>
      <c r="AD57" s="116">
        <f t="shared" ca="1" si="9"/>
        <v>0</v>
      </c>
      <c r="AE57" s="117" t="str">
        <f t="shared" ca="1" si="22"/>
        <v>-</v>
      </c>
      <c r="AF57" s="116" t="str">
        <f t="shared" ca="1" si="23"/>
        <v>-</v>
      </c>
      <c r="AG57" s="117" t="str">
        <f t="shared" ca="1" si="24"/>
        <v>-</v>
      </c>
      <c r="AH57" s="116" t="str">
        <f t="shared" ca="1" si="25"/>
        <v>-</v>
      </c>
      <c r="AI57" s="116">
        <f t="shared" ca="1" si="14"/>
        <v>0</v>
      </c>
      <c r="AJ57" s="118">
        <f t="shared" ca="1" si="15"/>
        <v>0</v>
      </c>
      <c r="AK57" s="116">
        <f t="shared" ca="1" si="16"/>
        <v>0</v>
      </c>
      <c r="AL57" s="116">
        <f t="shared" ca="1" si="17"/>
        <v>0</v>
      </c>
    </row>
    <row r="58" spans="1:38" ht="27" customHeight="1" x14ac:dyDescent="0.2">
      <c r="A58" s="53">
        <f>'OSNOVNA PLAČA'!A52</f>
        <v>43</v>
      </c>
      <c r="B58" s="362" t="str">
        <f t="shared" ca="1" si="4"/>
        <v>A43</v>
      </c>
      <c r="C58" s="362"/>
      <c r="D58" s="54" t="str">
        <f>+IF(LEN('OSNOVNA PLAČA'!C52)&gt;0,'OSNOVNA PLAČA'!C52,"")</f>
        <v/>
      </c>
      <c r="E58" s="55" t="str">
        <f>+IF(LEN('OSNOVNA PLAČA'!D52)&gt;0,'OSNOVNA PLAČA'!D52,"")</f>
        <v/>
      </c>
      <c r="F58" s="161">
        <f ca="1">IF(LEN(B58)&gt;0,'OBRAČUNANA OSNOVNA PLAČA'!J52,"")</f>
        <v>0</v>
      </c>
      <c r="G58" s="57"/>
      <c r="H58" s="57"/>
      <c r="I58" s="57"/>
      <c r="J58" s="57"/>
      <c r="K58" s="57"/>
      <c r="L58" s="175">
        <f t="shared" si="5"/>
        <v>0</v>
      </c>
      <c r="M58" s="176">
        <f t="shared" ca="1" si="18"/>
        <v>0</v>
      </c>
      <c r="N58" s="176">
        <f t="shared" ca="1" si="20"/>
        <v>0</v>
      </c>
      <c r="O58" s="177">
        <f t="shared" ca="1" si="21"/>
        <v>0</v>
      </c>
      <c r="P58" s="178">
        <f t="shared" ca="1" si="19"/>
        <v>0</v>
      </c>
      <c r="Q58" s="179">
        <f t="shared" ca="1" si="7"/>
        <v>0</v>
      </c>
      <c r="R58" s="179">
        <f ca="1">IF(LEN(B58)&gt;0,'5'!R58-'5'!Q58,"")</f>
        <v>0</v>
      </c>
      <c r="S58" s="180"/>
      <c r="T58" s="33"/>
      <c r="U58" s="33"/>
      <c r="V58" s="33"/>
      <c r="W58" s="33"/>
      <c r="X58" s="33"/>
      <c r="Y58" s="33"/>
      <c r="AB58" s="243">
        <f>ROW()</f>
        <v>58</v>
      </c>
      <c r="AC58" s="116">
        <f t="shared" ca="1" si="8"/>
        <v>0</v>
      </c>
      <c r="AD58" s="116">
        <f t="shared" ca="1" si="9"/>
        <v>0</v>
      </c>
      <c r="AE58" s="117" t="str">
        <f t="shared" ca="1" si="22"/>
        <v>-</v>
      </c>
      <c r="AF58" s="116" t="str">
        <f t="shared" ca="1" si="23"/>
        <v>-</v>
      </c>
      <c r="AG58" s="117" t="str">
        <f t="shared" ca="1" si="24"/>
        <v>-</v>
      </c>
      <c r="AH58" s="116" t="str">
        <f t="shared" ca="1" si="25"/>
        <v>-</v>
      </c>
      <c r="AI58" s="116">
        <f t="shared" ca="1" si="14"/>
        <v>0</v>
      </c>
      <c r="AJ58" s="118">
        <f t="shared" ca="1" si="15"/>
        <v>0</v>
      </c>
      <c r="AK58" s="116">
        <f t="shared" ca="1" si="16"/>
        <v>0</v>
      </c>
      <c r="AL58" s="116">
        <f t="shared" ca="1" si="17"/>
        <v>0</v>
      </c>
    </row>
    <row r="59" spans="1:38" ht="27" customHeight="1" x14ac:dyDescent="0.2">
      <c r="A59" s="53">
        <f>'OSNOVNA PLAČA'!A53</f>
        <v>44</v>
      </c>
      <c r="B59" s="362" t="str">
        <f t="shared" ca="1" si="4"/>
        <v>A44</v>
      </c>
      <c r="C59" s="362"/>
      <c r="D59" s="54" t="str">
        <f>+IF(LEN('OSNOVNA PLAČA'!C53)&gt;0,'OSNOVNA PLAČA'!C53,"")</f>
        <v/>
      </c>
      <c r="E59" s="55" t="str">
        <f>+IF(LEN('OSNOVNA PLAČA'!D53)&gt;0,'OSNOVNA PLAČA'!D53,"")</f>
        <v/>
      </c>
      <c r="F59" s="161">
        <f ca="1">IF(LEN(B59)&gt;0,'OBRAČUNANA OSNOVNA PLAČA'!J53,"")</f>
        <v>0</v>
      </c>
      <c r="G59" s="57"/>
      <c r="H59" s="57"/>
      <c r="I59" s="57"/>
      <c r="J59" s="57"/>
      <c r="K59" s="57"/>
      <c r="L59" s="175">
        <f t="shared" si="5"/>
        <v>0</v>
      </c>
      <c r="M59" s="176">
        <f t="shared" ca="1" si="18"/>
        <v>0</v>
      </c>
      <c r="N59" s="176">
        <f t="shared" ca="1" si="20"/>
        <v>0</v>
      </c>
      <c r="O59" s="177">
        <f t="shared" ca="1" si="21"/>
        <v>0</v>
      </c>
      <c r="P59" s="178">
        <f t="shared" ca="1" si="19"/>
        <v>0</v>
      </c>
      <c r="Q59" s="179">
        <f t="shared" ca="1" si="7"/>
        <v>0</v>
      </c>
      <c r="R59" s="179">
        <f ca="1">IF(LEN(B59)&gt;0,'5'!R59-'5'!Q59,"")</f>
        <v>0</v>
      </c>
      <c r="S59" s="180"/>
      <c r="T59" s="33"/>
      <c r="U59" s="33"/>
      <c r="V59" s="33"/>
      <c r="W59" s="33"/>
      <c r="X59" s="33"/>
      <c r="Y59" s="33"/>
      <c r="AB59" s="243">
        <f>ROW()</f>
        <v>59</v>
      </c>
      <c r="AC59" s="116">
        <f t="shared" ca="1" si="8"/>
        <v>0</v>
      </c>
      <c r="AD59" s="116">
        <f t="shared" ca="1" si="9"/>
        <v>0</v>
      </c>
      <c r="AE59" s="117" t="str">
        <f t="shared" ca="1" si="22"/>
        <v>-</v>
      </c>
      <c r="AF59" s="116" t="str">
        <f t="shared" ca="1" si="23"/>
        <v>-</v>
      </c>
      <c r="AG59" s="117" t="str">
        <f t="shared" ca="1" si="24"/>
        <v>-</v>
      </c>
      <c r="AH59" s="116" t="str">
        <f t="shared" ca="1" si="25"/>
        <v>-</v>
      </c>
      <c r="AI59" s="116">
        <f t="shared" ca="1" si="14"/>
        <v>0</v>
      </c>
      <c r="AJ59" s="118">
        <f t="shared" ca="1" si="15"/>
        <v>0</v>
      </c>
      <c r="AK59" s="116">
        <f t="shared" ca="1" si="16"/>
        <v>0</v>
      </c>
      <c r="AL59" s="116">
        <f t="shared" ca="1" si="17"/>
        <v>0</v>
      </c>
    </row>
    <row r="60" spans="1:38" ht="27" customHeight="1" x14ac:dyDescent="0.2">
      <c r="A60" s="53">
        <f>'OSNOVNA PLAČA'!A54</f>
        <v>45</v>
      </c>
      <c r="B60" s="362" t="str">
        <f t="shared" ca="1" si="4"/>
        <v>A45</v>
      </c>
      <c r="C60" s="362"/>
      <c r="D60" s="54" t="str">
        <f>+IF(LEN('OSNOVNA PLAČA'!C54)&gt;0,'OSNOVNA PLAČA'!C54,"")</f>
        <v/>
      </c>
      <c r="E60" s="55" t="str">
        <f>+IF(LEN('OSNOVNA PLAČA'!D54)&gt;0,'OSNOVNA PLAČA'!D54,"")</f>
        <v/>
      </c>
      <c r="F60" s="161">
        <f ca="1">IF(LEN(B60)&gt;0,'OBRAČUNANA OSNOVNA PLAČA'!J54,"")</f>
        <v>0</v>
      </c>
      <c r="G60" s="57"/>
      <c r="H60" s="57"/>
      <c r="I60" s="57"/>
      <c r="J60" s="57"/>
      <c r="K60" s="57"/>
      <c r="L60" s="175">
        <f t="shared" si="5"/>
        <v>0</v>
      </c>
      <c r="M60" s="176">
        <f t="shared" ca="1" si="18"/>
        <v>0</v>
      </c>
      <c r="N60" s="176">
        <f t="shared" ca="1" si="20"/>
        <v>0</v>
      </c>
      <c r="O60" s="177">
        <f t="shared" ca="1" si="21"/>
        <v>0</v>
      </c>
      <c r="P60" s="178">
        <f t="shared" ca="1" si="19"/>
        <v>0</v>
      </c>
      <c r="Q60" s="179">
        <f t="shared" ca="1" si="7"/>
        <v>0</v>
      </c>
      <c r="R60" s="179">
        <f ca="1">IF(LEN(B60)&gt;0,'5'!R60-'5'!Q60,"")</f>
        <v>0</v>
      </c>
      <c r="S60" s="180"/>
      <c r="T60" s="33"/>
      <c r="U60" s="33"/>
      <c r="V60" s="33"/>
      <c r="W60" s="33"/>
      <c r="X60" s="33"/>
      <c r="Y60" s="33"/>
      <c r="AB60" s="243">
        <f>ROW()</f>
        <v>60</v>
      </c>
      <c r="AC60" s="116">
        <f t="shared" ca="1" si="8"/>
        <v>0</v>
      </c>
      <c r="AD60" s="116">
        <f t="shared" ca="1" si="9"/>
        <v>0</v>
      </c>
      <c r="AE60" s="117" t="str">
        <f t="shared" ca="1" si="22"/>
        <v>-</v>
      </c>
      <c r="AF60" s="116" t="str">
        <f t="shared" ca="1" si="23"/>
        <v>-</v>
      </c>
      <c r="AG60" s="117" t="str">
        <f t="shared" ca="1" si="24"/>
        <v>-</v>
      </c>
      <c r="AH60" s="116" t="str">
        <f t="shared" ca="1" si="25"/>
        <v>-</v>
      </c>
      <c r="AI60" s="116">
        <f t="shared" ca="1" si="14"/>
        <v>0</v>
      </c>
      <c r="AJ60" s="118">
        <f t="shared" ca="1" si="15"/>
        <v>0</v>
      </c>
      <c r="AK60" s="116">
        <f t="shared" ca="1" si="16"/>
        <v>0</v>
      </c>
      <c r="AL60" s="116">
        <f t="shared" ca="1" si="17"/>
        <v>0</v>
      </c>
    </row>
    <row r="61" spans="1:38" ht="27" customHeight="1" x14ac:dyDescent="0.2">
      <c r="A61" s="53">
        <f>'OSNOVNA PLAČA'!A55</f>
        <v>46</v>
      </c>
      <c r="B61" s="362" t="str">
        <f t="shared" ca="1" si="4"/>
        <v>A46</v>
      </c>
      <c r="C61" s="362"/>
      <c r="D61" s="54" t="str">
        <f>+IF(LEN('OSNOVNA PLAČA'!C55)&gt;0,'OSNOVNA PLAČA'!C55,"")</f>
        <v/>
      </c>
      <c r="E61" s="55" t="str">
        <f>+IF(LEN('OSNOVNA PLAČA'!D55)&gt;0,'OSNOVNA PLAČA'!D55,"")</f>
        <v/>
      </c>
      <c r="F61" s="161">
        <f ca="1">IF(LEN(B61)&gt;0,'OBRAČUNANA OSNOVNA PLAČA'!J55,"")</f>
        <v>0</v>
      </c>
      <c r="G61" s="57"/>
      <c r="H61" s="57"/>
      <c r="I61" s="57"/>
      <c r="J61" s="57"/>
      <c r="K61" s="57"/>
      <c r="L61" s="175">
        <f t="shared" si="5"/>
        <v>0</v>
      </c>
      <c r="M61" s="176">
        <f t="shared" ca="1" si="18"/>
        <v>0</v>
      </c>
      <c r="N61" s="176">
        <f t="shared" ca="1" si="20"/>
        <v>0</v>
      </c>
      <c r="O61" s="177">
        <f t="shared" ca="1" si="21"/>
        <v>0</v>
      </c>
      <c r="P61" s="178">
        <f t="shared" ca="1" si="19"/>
        <v>0</v>
      </c>
      <c r="Q61" s="179">
        <f t="shared" ca="1" si="7"/>
        <v>0</v>
      </c>
      <c r="R61" s="179">
        <f ca="1">IF(LEN(B61)&gt;0,'5'!R61-'5'!Q61,"")</f>
        <v>0</v>
      </c>
      <c r="S61" s="180"/>
      <c r="T61" s="33"/>
      <c r="U61" s="33"/>
      <c r="V61" s="33"/>
      <c r="W61" s="33"/>
      <c r="X61" s="33"/>
      <c r="Y61" s="33"/>
      <c r="AB61" s="243">
        <f>ROW()</f>
        <v>61</v>
      </c>
      <c r="AC61" s="116">
        <f t="shared" ca="1" si="8"/>
        <v>0</v>
      </c>
      <c r="AD61" s="116">
        <f t="shared" ca="1" si="9"/>
        <v>0</v>
      </c>
      <c r="AE61" s="117" t="str">
        <f t="shared" ca="1" si="22"/>
        <v>-</v>
      </c>
      <c r="AF61" s="116" t="str">
        <f t="shared" ca="1" si="23"/>
        <v>-</v>
      </c>
      <c r="AG61" s="117" t="str">
        <f t="shared" ca="1" si="24"/>
        <v>-</v>
      </c>
      <c r="AH61" s="116" t="str">
        <f t="shared" ca="1" si="25"/>
        <v>-</v>
      </c>
      <c r="AI61" s="116">
        <f t="shared" ca="1" si="14"/>
        <v>0</v>
      </c>
      <c r="AJ61" s="118">
        <f t="shared" ca="1" si="15"/>
        <v>0</v>
      </c>
      <c r="AK61" s="116">
        <f t="shared" ca="1" si="16"/>
        <v>0</v>
      </c>
      <c r="AL61" s="116">
        <f t="shared" ca="1" si="17"/>
        <v>0</v>
      </c>
    </row>
    <row r="62" spans="1:38" ht="27" customHeight="1" x14ac:dyDescent="0.2">
      <c r="A62" s="53">
        <f>'OSNOVNA PLAČA'!A56</f>
        <v>47</v>
      </c>
      <c r="B62" s="362" t="str">
        <f t="shared" ca="1" si="4"/>
        <v>A47</v>
      </c>
      <c r="C62" s="362"/>
      <c r="D62" s="54" t="str">
        <f>+IF(LEN('OSNOVNA PLAČA'!C56)&gt;0,'OSNOVNA PLAČA'!C56,"")</f>
        <v/>
      </c>
      <c r="E62" s="55" t="str">
        <f>+IF(LEN('OSNOVNA PLAČA'!D56)&gt;0,'OSNOVNA PLAČA'!D56,"")</f>
        <v/>
      </c>
      <c r="F62" s="161">
        <f ca="1">IF(LEN(B62)&gt;0,'OBRAČUNANA OSNOVNA PLAČA'!J56,"")</f>
        <v>0</v>
      </c>
      <c r="G62" s="57"/>
      <c r="H62" s="57"/>
      <c r="I62" s="57"/>
      <c r="J62" s="57"/>
      <c r="K62" s="57"/>
      <c r="L62" s="175">
        <f t="shared" si="5"/>
        <v>0</v>
      </c>
      <c r="M62" s="176">
        <f t="shared" ca="1" si="18"/>
        <v>0</v>
      </c>
      <c r="N62" s="176">
        <f t="shared" ca="1" si="20"/>
        <v>0</v>
      </c>
      <c r="O62" s="177">
        <f t="shared" ca="1" si="21"/>
        <v>0</v>
      </c>
      <c r="P62" s="178">
        <f t="shared" ca="1" si="19"/>
        <v>0</v>
      </c>
      <c r="Q62" s="179">
        <f t="shared" ca="1" si="7"/>
        <v>0</v>
      </c>
      <c r="R62" s="179">
        <f ca="1">IF(LEN(B62)&gt;0,'5'!R62-'5'!Q62,"")</f>
        <v>0</v>
      </c>
      <c r="S62" s="180"/>
      <c r="T62" s="33"/>
      <c r="U62" s="33"/>
      <c r="V62" s="33"/>
      <c r="W62" s="33"/>
      <c r="X62" s="33"/>
      <c r="Y62" s="33"/>
      <c r="AB62" s="243">
        <f>ROW()</f>
        <v>62</v>
      </c>
      <c r="AC62" s="116">
        <f t="shared" ca="1" si="8"/>
        <v>0</v>
      </c>
      <c r="AD62" s="116">
        <f t="shared" ca="1" si="9"/>
        <v>0</v>
      </c>
      <c r="AE62" s="117" t="str">
        <f t="shared" ca="1" si="22"/>
        <v>-</v>
      </c>
      <c r="AF62" s="116" t="str">
        <f t="shared" ca="1" si="23"/>
        <v>-</v>
      </c>
      <c r="AG62" s="117" t="str">
        <f t="shared" ca="1" si="24"/>
        <v>-</v>
      </c>
      <c r="AH62" s="116" t="str">
        <f t="shared" ca="1" si="25"/>
        <v>-</v>
      </c>
      <c r="AI62" s="116">
        <f t="shared" ca="1" si="14"/>
        <v>0</v>
      </c>
      <c r="AJ62" s="118">
        <f t="shared" ca="1" si="15"/>
        <v>0</v>
      </c>
      <c r="AK62" s="116">
        <f t="shared" ca="1" si="16"/>
        <v>0</v>
      </c>
      <c r="AL62" s="116">
        <f t="shared" ca="1" si="17"/>
        <v>0</v>
      </c>
    </row>
    <row r="63" spans="1:38" ht="27" customHeight="1" x14ac:dyDescent="0.2">
      <c r="A63" s="53">
        <f>'OSNOVNA PLAČA'!A57</f>
        <v>48</v>
      </c>
      <c r="B63" s="362" t="str">
        <f t="shared" ca="1" si="4"/>
        <v>A48</v>
      </c>
      <c r="C63" s="362"/>
      <c r="D63" s="54" t="str">
        <f>+IF(LEN('OSNOVNA PLAČA'!C57)&gt;0,'OSNOVNA PLAČA'!C57,"")</f>
        <v/>
      </c>
      <c r="E63" s="55" t="str">
        <f>+IF(LEN('OSNOVNA PLAČA'!D57)&gt;0,'OSNOVNA PLAČA'!D57,"")</f>
        <v/>
      </c>
      <c r="F63" s="161">
        <f ca="1">IF(LEN(B63)&gt;0,'OBRAČUNANA OSNOVNA PLAČA'!J57,"")</f>
        <v>0</v>
      </c>
      <c r="G63" s="57"/>
      <c r="H63" s="57"/>
      <c r="I63" s="57"/>
      <c r="J63" s="57"/>
      <c r="K63" s="57"/>
      <c r="L63" s="175">
        <f t="shared" si="5"/>
        <v>0</v>
      </c>
      <c r="M63" s="176">
        <f t="shared" ca="1" si="18"/>
        <v>0</v>
      </c>
      <c r="N63" s="176">
        <f t="shared" ca="1" si="20"/>
        <v>0</v>
      </c>
      <c r="O63" s="177">
        <f t="shared" ca="1" si="21"/>
        <v>0</v>
      </c>
      <c r="P63" s="178">
        <f t="shared" ca="1" si="19"/>
        <v>0</v>
      </c>
      <c r="Q63" s="179">
        <f t="shared" ca="1" si="7"/>
        <v>0</v>
      </c>
      <c r="R63" s="179">
        <f ca="1">IF(LEN(B63)&gt;0,'5'!R63-'5'!Q63,"")</f>
        <v>0</v>
      </c>
      <c r="S63" s="180"/>
      <c r="T63" s="33"/>
      <c r="U63" s="33"/>
      <c r="V63" s="33"/>
      <c r="W63" s="33"/>
      <c r="X63" s="33"/>
      <c r="Y63" s="33"/>
      <c r="AB63" s="243">
        <f>ROW()</f>
        <v>63</v>
      </c>
      <c r="AC63" s="116">
        <f t="shared" ca="1" si="8"/>
        <v>0</v>
      </c>
      <c r="AD63" s="116">
        <f t="shared" ca="1" si="9"/>
        <v>0</v>
      </c>
      <c r="AE63" s="117" t="str">
        <f t="shared" ca="1" si="22"/>
        <v>-</v>
      </c>
      <c r="AF63" s="116" t="str">
        <f t="shared" ca="1" si="23"/>
        <v>-</v>
      </c>
      <c r="AG63" s="117" t="str">
        <f t="shared" ca="1" si="24"/>
        <v>-</v>
      </c>
      <c r="AH63" s="116" t="str">
        <f t="shared" ca="1" si="25"/>
        <v>-</v>
      </c>
      <c r="AI63" s="116">
        <f t="shared" ca="1" si="14"/>
        <v>0</v>
      </c>
      <c r="AJ63" s="118">
        <f t="shared" ca="1" si="15"/>
        <v>0</v>
      </c>
      <c r="AK63" s="116">
        <f t="shared" ca="1" si="16"/>
        <v>0</v>
      </c>
      <c r="AL63" s="116">
        <f t="shared" ca="1" si="17"/>
        <v>0</v>
      </c>
    </row>
    <row r="64" spans="1:38" ht="27" customHeight="1" x14ac:dyDescent="0.2">
      <c r="A64" s="53">
        <f>'OSNOVNA PLAČA'!A58</f>
        <v>49</v>
      </c>
      <c r="B64" s="362" t="str">
        <f t="shared" ca="1" si="4"/>
        <v>A49</v>
      </c>
      <c r="C64" s="362"/>
      <c r="D64" s="54" t="str">
        <f>+IF(LEN('OSNOVNA PLAČA'!C58)&gt;0,'OSNOVNA PLAČA'!C58,"")</f>
        <v/>
      </c>
      <c r="E64" s="55" t="str">
        <f>+IF(LEN('OSNOVNA PLAČA'!D58)&gt;0,'OSNOVNA PLAČA'!D58,"")</f>
        <v/>
      </c>
      <c r="F64" s="161">
        <f ca="1">IF(LEN(B64)&gt;0,'OBRAČUNANA OSNOVNA PLAČA'!J58,"")</f>
        <v>0</v>
      </c>
      <c r="G64" s="57"/>
      <c r="H64" s="57"/>
      <c r="I64" s="57"/>
      <c r="J64" s="57"/>
      <c r="K64" s="57"/>
      <c r="L64" s="175">
        <f t="shared" si="5"/>
        <v>0</v>
      </c>
      <c r="M64" s="176">
        <f t="shared" ca="1" si="18"/>
        <v>0</v>
      </c>
      <c r="N64" s="176">
        <f t="shared" ca="1" si="20"/>
        <v>0</v>
      </c>
      <c r="O64" s="177">
        <f t="shared" ca="1" si="21"/>
        <v>0</v>
      </c>
      <c r="P64" s="178">
        <f t="shared" ca="1" si="19"/>
        <v>0</v>
      </c>
      <c r="Q64" s="179">
        <f t="shared" ca="1" si="7"/>
        <v>0</v>
      </c>
      <c r="R64" s="179">
        <f ca="1">IF(LEN(B64)&gt;0,'5'!R64-'5'!Q64,"")</f>
        <v>0</v>
      </c>
      <c r="S64" s="180"/>
      <c r="T64" s="33"/>
      <c r="U64" s="33"/>
      <c r="V64" s="33"/>
      <c r="W64" s="33"/>
      <c r="X64" s="33"/>
      <c r="Y64" s="33"/>
      <c r="AB64" s="243">
        <f>ROW()</f>
        <v>64</v>
      </c>
      <c r="AC64" s="116">
        <f t="shared" ca="1" si="8"/>
        <v>0</v>
      </c>
      <c r="AD64" s="116">
        <f t="shared" ca="1" si="9"/>
        <v>0</v>
      </c>
      <c r="AE64" s="117" t="str">
        <f t="shared" ca="1" si="22"/>
        <v>-</v>
      </c>
      <c r="AF64" s="116" t="str">
        <f t="shared" ca="1" si="23"/>
        <v>-</v>
      </c>
      <c r="AG64" s="117" t="str">
        <f t="shared" ca="1" si="24"/>
        <v>-</v>
      </c>
      <c r="AH64" s="116" t="str">
        <f t="shared" ca="1" si="25"/>
        <v>-</v>
      </c>
      <c r="AI64" s="116">
        <f t="shared" ca="1" si="14"/>
        <v>0</v>
      </c>
      <c r="AJ64" s="118">
        <f t="shared" ca="1" si="15"/>
        <v>0</v>
      </c>
      <c r="AK64" s="116">
        <f t="shared" ca="1" si="16"/>
        <v>0</v>
      </c>
      <c r="AL64" s="116">
        <f t="shared" ca="1" si="17"/>
        <v>0</v>
      </c>
    </row>
    <row r="65" spans="1:44" ht="27" customHeight="1" x14ac:dyDescent="0.2">
      <c r="A65" s="53">
        <f>'OSNOVNA PLAČA'!A59</f>
        <v>50</v>
      </c>
      <c r="B65" s="362" t="str">
        <f t="shared" ca="1" si="4"/>
        <v>A50</v>
      </c>
      <c r="C65" s="362"/>
      <c r="D65" s="54" t="str">
        <f>+IF(LEN('OSNOVNA PLAČA'!C59)&gt;0,'OSNOVNA PLAČA'!C59,"")</f>
        <v/>
      </c>
      <c r="E65" s="55" t="str">
        <f>+IF(LEN('OSNOVNA PLAČA'!D59)&gt;0,'OSNOVNA PLAČA'!D59,"")</f>
        <v/>
      </c>
      <c r="F65" s="161">
        <f ca="1">IF(LEN(B65)&gt;0,'OBRAČUNANA OSNOVNA PLAČA'!J59,"")</f>
        <v>0</v>
      </c>
      <c r="G65" s="57"/>
      <c r="H65" s="57"/>
      <c r="I65" s="57"/>
      <c r="J65" s="57"/>
      <c r="K65" s="57"/>
      <c r="L65" s="175">
        <f t="shared" si="5"/>
        <v>0</v>
      </c>
      <c r="M65" s="176">
        <f t="shared" ca="1" si="18"/>
        <v>0</v>
      </c>
      <c r="N65" s="176">
        <f t="shared" ca="1" si="20"/>
        <v>0</v>
      </c>
      <c r="O65" s="177">
        <f t="shared" ca="1" si="21"/>
        <v>0</v>
      </c>
      <c r="P65" s="178">
        <f t="shared" ca="1" si="19"/>
        <v>0</v>
      </c>
      <c r="Q65" s="179">
        <f t="shared" ca="1" si="7"/>
        <v>0</v>
      </c>
      <c r="R65" s="179">
        <f ca="1">IF(LEN(B65)&gt;0,'5'!R65-'5'!Q65,"")</f>
        <v>0</v>
      </c>
      <c r="S65" s="180"/>
      <c r="T65" s="33"/>
      <c r="U65" s="33"/>
      <c r="V65" s="33"/>
      <c r="W65" s="33"/>
      <c r="X65" s="33"/>
      <c r="Y65" s="33"/>
      <c r="AB65" s="243">
        <f>ROW()</f>
        <v>65</v>
      </c>
      <c r="AC65" s="116">
        <f t="shared" ca="1" si="8"/>
        <v>0</v>
      </c>
      <c r="AD65" s="116">
        <f t="shared" ca="1" si="9"/>
        <v>0</v>
      </c>
      <c r="AE65" s="117" t="str">
        <f t="shared" ca="1" si="22"/>
        <v>-</v>
      </c>
      <c r="AF65" s="116" t="str">
        <f t="shared" ca="1" si="23"/>
        <v>-</v>
      </c>
      <c r="AG65" s="117" t="str">
        <f t="shared" ca="1" si="24"/>
        <v>-</v>
      </c>
      <c r="AH65" s="116" t="str">
        <f t="shared" ca="1" si="25"/>
        <v>-</v>
      </c>
      <c r="AI65" s="116">
        <f t="shared" ca="1" si="14"/>
        <v>0</v>
      </c>
      <c r="AJ65" s="118">
        <f t="shared" ca="1" si="15"/>
        <v>0</v>
      </c>
      <c r="AK65" s="116">
        <f t="shared" ca="1" si="16"/>
        <v>0</v>
      </c>
      <c r="AL65" s="116">
        <f t="shared" ca="1" si="17"/>
        <v>0</v>
      </c>
    </row>
    <row r="66" spans="1:44" ht="26.25" customHeight="1" thickBot="1" x14ac:dyDescent="0.25">
      <c r="A66" s="33"/>
      <c r="B66" s="162" t="s">
        <v>37</v>
      </c>
      <c r="C66" s="365" t="s">
        <v>46</v>
      </c>
      <c r="D66" s="366"/>
      <c r="E66" s="367"/>
      <c r="F66" s="163">
        <f>'OSNOVNA PLAČA'!K60</f>
        <v>4700</v>
      </c>
      <c r="G66" s="119"/>
      <c r="H66" s="119"/>
      <c r="L66" s="33"/>
      <c r="M66" s="42"/>
      <c r="N66" s="42"/>
      <c r="O66" s="181" t="s">
        <v>211</v>
      </c>
      <c r="P66" s="182">
        <f ca="1">SUM(N16:N65)</f>
        <v>600</v>
      </c>
      <c r="Q66" s="183" t="s">
        <v>86</v>
      </c>
      <c r="R66" s="184">
        <f ca="1">SUM(Q16:Q65)</f>
        <v>94</v>
      </c>
      <c r="S66" s="185"/>
      <c r="T66" s="33"/>
      <c r="U66" s="33"/>
      <c r="V66" s="33"/>
      <c r="W66" s="33"/>
      <c r="X66" s="33"/>
      <c r="Y66" s="33"/>
      <c r="AB66" s="120">
        <f>ROW()</f>
        <v>66</v>
      </c>
      <c r="AC66" s="121">
        <f ca="1">SUM(AC16:AC65)</f>
        <v>94</v>
      </c>
      <c r="AD66" s="121">
        <f ca="1">SUM(AD16:AD65)</f>
        <v>94</v>
      </c>
      <c r="AE66" s="122" t="str">
        <f>+O66</f>
        <v>Izračunana masa (KF)</v>
      </c>
      <c r="AF66" s="122">
        <f ca="1">SUM(AF16:AF65)</f>
        <v>0</v>
      </c>
      <c r="AG66" s="123"/>
      <c r="AH66" s="240" t="str">
        <f>+Q66</f>
        <v>Izplačana masa</v>
      </c>
      <c r="AI66" s="121">
        <f ca="1">SUM(AI16:AI65)</f>
        <v>0</v>
      </c>
      <c r="AL66" s="116">
        <f ca="1">SUM(AL16:AL65)</f>
        <v>5100</v>
      </c>
      <c r="AM66" s="378" t="str">
        <f>+C66</f>
        <v>SREDSTVA ZA
OSNOVNE PLAČE</v>
      </c>
      <c r="AN66" s="379"/>
      <c r="AO66" s="379"/>
      <c r="AP66" s="379"/>
      <c r="AQ66" s="379"/>
      <c r="AR66" s="380"/>
    </row>
    <row r="67" spans="1:44" ht="26.25" customHeight="1" thickBot="1" x14ac:dyDescent="0.25">
      <c r="A67" s="33"/>
      <c r="B67" s="164" t="s">
        <v>47</v>
      </c>
      <c r="C67" s="363" t="s">
        <v>48</v>
      </c>
      <c r="D67" s="364"/>
      <c r="E67" s="165">
        <v>0.02</v>
      </c>
      <c r="F67" s="166">
        <f ca="1">0.02*F66+'5'!R67</f>
        <v>94</v>
      </c>
      <c r="G67" s="86"/>
      <c r="H67" s="86"/>
      <c r="I67" s="86"/>
      <c r="J67" s="86"/>
      <c r="K67" s="124"/>
      <c r="L67" s="33"/>
      <c r="M67" s="42"/>
      <c r="N67" s="42"/>
      <c r="O67" s="186" t="s">
        <v>83</v>
      </c>
      <c r="P67" s="187">
        <f ca="1">IF(SUM(N16:N65)=0,0,F67/SUM(N16:N65))</f>
        <v>0.15666666666666668</v>
      </c>
      <c r="Q67" s="188" t="s">
        <v>87</v>
      </c>
      <c r="R67" s="189">
        <f ca="1">F67-R66</f>
        <v>0</v>
      </c>
      <c r="S67" s="71"/>
      <c r="T67" s="33"/>
      <c r="U67" s="33"/>
      <c r="V67" s="33"/>
      <c r="W67" s="33"/>
      <c r="X67" s="33"/>
      <c r="Y67" s="33"/>
      <c r="AB67" s="120">
        <f>ROW()</f>
        <v>67</v>
      </c>
      <c r="AC67" s="125" t="str">
        <f>+Q67</f>
        <v>Ostanek</v>
      </c>
      <c r="AD67" s="126" t="str">
        <f ca="1">IF($AO$3=1,0,INDIRECT( "'" &amp; $AO$2 &amp; "'!Q" &amp; TEXT($AB67,0)))</f>
        <v>Ostanek</v>
      </c>
      <c r="AE67" s="122" t="str">
        <f>+O67</f>
        <v>Kor. faktor (KF)</v>
      </c>
      <c r="AF67" s="127">
        <f ca="1">IF(AF66=0,0,(AD67+AL67)/AF66)</f>
        <v>0</v>
      </c>
      <c r="AG67" s="123"/>
      <c r="AH67" s="128" t="str">
        <f>+AC67</f>
        <v>Ostanek</v>
      </c>
      <c r="AI67" s="126" t="e">
        <f ca="1">+F67-AI66+AD67</f>
        <v>#VALUE!</v>
      </c>
      <c r="AL67" s="116">
        <f ca="1">+AM67*AL66</f>
        <v>102</v>
      </c>
      <c r="AM67" s="129">
        <f>+E67</f>
        <v>0.02</v>
      </c>
      <c r="AN67" s="378" t="str">
        <f>+C67</f>
        <v>SKUPEN OBSEG SREDSTEV
DELOVNE USPEŠNOSTI</v>
      </c>
      <c r="AO67" s="379"/>
      <c r="AP67" s="379"/>
      <c r="AQ67" s="379"/>
      <c r="AR67" s="380"/>
    </row>
    <row r="68" spans="1:44" x14ac:dyDescent="0.2">
      <c r="A68" s="33"/>
      <c r="B68" s="33"/>
      <c r="C68" s="33"/>
      <c r="D68" s="33"/>
      <c r="E68" s="33"/>
      <c r="F68" s="42"/>
      <c r="G68" s="86"/>
      <c r="H68" s="86"/>
      <c r="I68" s="86"/>
      <c r="J68" s="86"/>
      <c r="K68" s="86"/>
      <c r="L68" s="190"/>
      <c r="M68" s="42"/>
      <c r="N68" s="42"/>
      <c r="O68" s="42"/>
      <c r="P68" s="42"/>
      <c r="Q68" s="157"/>
      <c r="R68" s="157"/>
      <c r="S68" s="42"/>
      <c r="T68" s="190"/>
      <c r="U68" s="33"/>
      <c r="V68" s="33"/>
      <c r="W68" s="33"/>
      <c r="X68" s="33"/>
      <c r="Y68" s="33"/>
    </row>
    <row r="69" spans="1:44" ht="13.5" thickBot="1" x14ac:dyDescent="0.25">
      <c r="N69" s="134"/>
    </row>
    <row r="70" spans="1:44" ht="12.75" customHeight="1" x14ac:dyDescent="0.2">
      <c r="B70" s="356" t="s">
        <v>30</v>
      </c>
      <c r="C70" s="357"/>
      <c r="D70" s="358"/>
      <c r="E70" s="131"/>
      <c r="F70" s="381" t="s">
        <v>29</v>
      </c>
      <c r="G70" s="382"/>
      <c r="H70" s="382"/>
      <c r="I70" s="382"/>
      <c r="J70" s="382"/>
      <c r="K70" s="383"/>
      <c r="L70" s="131"/>
      <c r="M70" s="132" t="s">
        <v>21</v>
      </c>
      <c r="N70" s="134"/>
      <c r="O70" s="134"/>
      <c r="P70" s="356" t="s">
        <v>88</v>
      </c>
      <c r="Q70" s="357"/>
      <c r="R70" s="358"/>
    </row>
    <row r="71" spans="1:44" x14ac:dyDescent="0.2">
      <c r="B71" s="359"/>
      <c r="C71" s="360"/>
      <c r="D71" s="361"/>
      <c r="E71" s="131"/>
      <c r="F71" s="135" t="s">
        <v>25</v>
      </c>
      <c r="G71" s="136"/>
      <c r="H71" s="136"/>
      <c r="I71" s="136"/>
      <c r="J71" s="136"/>
      <c r="K71" s="137"/>
      <c r="L71" s="131"/>
      <c r="M71" s="138">
        <v>0</v>
      </c>
      <c r="N71" s="134"/>
      <c r="O71" s="134"/>
      <c r="P71" s="359"/>
      <c r="Q71" s="360"/>
      <c r="R71" s="361"/>
    </row>
    <row r="72" spans="1:44" ht="13.5" thickBot="1" x14ac:dyDescent="0.25">
      <c r="B72" s="140" t="s">
        <v>50</v>
      </c>
      <c r="C72" s="141" t="s">
        <v>31</v>
      </c>
      <c r="D72" s="142">
        <v>2</v>
      </c>
      <c r="E72" s="131"/>
      <c r="F72" s="135" t="s">
        <v>24</v>
      </c>
      <c r="G72" s="136"/>
      <c r="H72" s="136"/>
      <c r="I72" s="136"/>
      <c r="J72" s="136"/>
      <c r="K72" s="137"/>
      <c r="L72" s="131"/>
      <c r="M72" s="143">
        <v>1</v>
      </c>
      <c r="N72" s="139"/>
      <c r="O72" s="134"/>
      <c r="P72" s="144" t="s">
        <v>85</v>
      </c>
      <c r="Q72" s="145" t="s">
        <v>93</v>
      </c>
      <c r="R72" s="146">
        <v>5</v>
      </c>
    </row>
    <row r="73" spans="1:44" x14ac:dyDescent="0.2">
      <c r="B73" s="147"/>
      <c r="C73" s="31"/>
      <c r="D73" s="45"/>
      <c r="E73" s="131"/>
      <c r="F73" s="135" t="s">
        <v>26</v>
      </c>
      <c r="G73" s="136"/>
      <c r="H73" s="136"/>
      <c r="I73" s="136"/>
      <c r="J73" s="136"/>
      <c r="K73" s="137"/>
      <c r="L73" s="131"/>
      <c r="M73" s="9"/>
      <c r="N73" s="9"/>
      <c r="O73" s="148"/>
      <c r="P73" s="134"/>
      <c r="Q73" s="134"/>
      <c r="R73" s="134"/>
    </row>
    <row r="74" spans="1:44" x14ac:dyDescent="0.2">
      <c r="B74" s="131"/>
      <c r="C74" s="131"/>
      <c r="D74" s="131"/>
      <c r="E74" s="131"/>
      <c r="F74" s="135" t="s">
        <v>27</v>
      </c>
      <c r="G74" s="136"/>
      <c r="H74" s="136"/>
      <c r="I74" s="136"/>
      <c r="J74" s="136"/>
      <c r="K74" s="137"/>
      <c r="L74" s="131"/>
      <c r="M74" s="134"/>
      <c r="N74" s="134"/>
      <c r="O74" s="134"/>
      <c r="P74" s="134"/>
      <c r="Q74" s="134"/>
      <c r="R74" s="134"/>
    </row>
    <row r="75" spans="1:44" ht="13.5" thickBot="1" x14ac:dyDescent="0.25">
      <c r="B75" s="131"/>
      <c r="C75" s="131"/>
      <c r="D75" s="131"/>
      <c r="E75" s="131"/>
      <c r="F75" s="149" t="s">
        <v>28</v>
      </c>
      <c r="G75" s="150"/>
      <c r="H75" s="150"/>
      <c r="I75" s="150"/>
      <c r="J75" s="150"/>
      <c r="K75" s="151"/>
      <c r="L75" s="131"/>
      <c r="M75" s="134"/>
      <c r="N75" s="134"/>
      <c r="O75" s="134"/>
      <c r="P75" s="134"/>
      <c r="Q75" s="152"/>
      <c r="R75" s="134"/>
    </row>
    <row r="76" spans="1:44" x14ac:dyDescent="0.2">
      <c r="K76" s="9"/>
    </row>
  </sheetData>
  <sheetProtection algorithmName="SHA-512" hashValue="Dch6AXgKSTmjpYyb6zXvmlXpiP05iNAwKKz1ZJYRPcntYM/FKd/oxL1G2OtVNz60/zbjLzZTTldUgQNTLT0pvA==" saltValue="ov+y5FxnneNlQSCTC4cU/A==" spinCount="100000" sheet="1" objects="1" scenarios="1"/>
  <mergeCells count="101">
    <mergeCell ref="C66:E66"/>
    <mergeCell ref="AM66:AR66"/>
    <mergeCell ref="C67:D67"/>
    <mergeCell ref="AN67:AR67"/>
    <mergeCell ref="B70:D71"/>
    <mergeCell ref="F70:K70"/>
    <mergeCell ref="P70:R71"/>
    <mergeCell ref="B50:C50"/>
    <mergeCell ref="B51:C51"/>
    <mergeCell ref="B52:C52"/>
    <mergeCell ref="B53:C53"/>
    <mergeCell ref="B54:C54"/>
    <mergeCell ref="B55:C55"/>
    <mergeCell ref="B65:C65"/>
    <mergeCell ref="B56:C56"/>
    <mergeCell ref="B57:C57"/>
    <mergeCell ref="B58:C58"/>
    <mergeCell ref="B59:C59"/>
    <mergeCell ref="B60:C60"/>
    <mergeCell ref="B61:C61"/>
    <mergeCell ref="B62:C62"/>
    <mergeCell ref="B63:C63"/>
    <mergeCell ref="B64:C64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15:C15"/>
    <mergeCell ref="B16:C16"/>
    <mergeCell ref="B17:C17"/>
    <mergeCell ref="B18:C18"/>
    <mergeCell ref="B19:C19"/>
    <mergeCell ref="B35:C35"/>
    <mergeCell ref="B36:C36"/>
    <mergeCell ref="B37:C37"/>
    <mergeCell ref="B38:C38"/>
    <mergeCell ref="B39:C39"/>
    <mergeCell ref="B40:C40"/>
    <mergeCell ref="B32:C32"/>
    <mergeCell ref="B33:C33"/>
    <mergeCell ref="B34:C34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AJ12:AJ14"/>
    <mergeCell ref="AK12:AK14"/>
    <mergeCell ref="AL12:AL14"/>
    <mergeCell ref="B8:D8"/>
    <mergeCell ref="E8:R8"/>
    <mergeCell ref="B10:L10"/>
    <mergeCell ref="M10:R10"/>
    <mergeCell ref="AC11:AD11"/>
    <mergeCell ref="B12:F12"/>
    <mergeCell ref="G12:L12"/>
    <mergeCell ref="M12:P12"/>
    <mergeCell ref="AC12:AC14"/>
    <mergeCell ref="AD12:AD14"/>
    <mergeCell ref="R13:R14"/>
    <mergeCell ref="P13:P14"/>
    <mergeCell ref="Q13:Q14"/>
    <mergeCell ref="M13:M14"/>
    <mergeCell ref="N13:N14"/>
    <mergeCell ref="O13:O14"/>
    <mergeCell ref="L13:L14"/>
    <mergeCell ref="A13:A14"/>
    <mergeCell ref="B13:C14"/>
    <mergeCell ref="D13:D14"/>
    <mergeCell ref="E13:E14"/>
    <mergeCell ref="F13:F14"/>
    <mergeCell ref="G13:K13"/>
    <mergeCell ref="AE12:AF14"/>
    <mergeCell ref="AG12:AH14"/>
    <mergeCell ref="AI12:AI14"/>
    <mergeCell ref="B4:D4"/>
    <mergeCell ref="E4:R4"/>
    <mergeCell ref="E5:F5"/>
    <mergeCell ref="AJ5:AL5"/>
    <mergeCell ref="AJ6:AL6"/>
    <mergeCell ref="B7:D7"/>
    <mergeCell ref="E7:F7"/>
    <mergeCell ref="AB1:AF1"/>
    <mergeCell ref="AH1:AL2"/>
    <mergeCell ref="AB2:AC2"/>
    <mergeCell ref="AD2:AF2"/>
    <mergeCell ref="B3:D3"/>
    <mergeCell ref="E3:F3"/>
    <mergeCell ref="AD3:AF3"/>
  </mergeCells>
  <dataValidations count="1">
    <dataValidation type="list" allowBlank="1" showInputMessage="1" showErrorMessage="1" sqref="G16:K65" xr:uid="{343ACA75-C950-4259-A1C5-1E243AB66F96}">
      <formula1>$M$71:$M$72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2EFBA-91DA-4C7A-9B89-76FF9111F1AA}">
  <dimension ref="A1:BA76"/>
  <sheetViews>
    <sheetView showGridLines="0" showRowColHeaders="0" zoomScaleNormal="100" workbookViewId="0">
      <selection activeCell="F22" sqref="F22"/>
    </sheetView>
  </sheetViews>
  <sheetFormatPr defaultColWidth="9.140625" defaultRowHeight="12.75" x14ac:dyDescent="0.2"/>
  <cols>
    <col min="1" max="1" width="10.42578125" style="6" customWidth="1"/>
    <col min="2" max="2" width="6.5703125" style="6" customWidth="1"/>
    <col min="3" max="3" width="40.7109375" style="6" customWidth="1"/>
    <col min="4" max="5" width="7" style="6" customWidth="1"/>
    <col min="6" max="6" width="13.28515625" style="8" customWidth="1"/>
    <col min="7" max="11" width="5.42578125" style="6" customWidth="1"/>
    <col min="12" max="12" width="13.42578125" style="6" customWidth="1"/>
    <col min="13" max="18" width="13.42578125" style="8" customWidth="1"/>
    <col min="19" max="19" width="0.28515625" style="8" customWidth="1"/>
    <col min="20" max="22" width="9.42578125" style="6" customWidth="1"/>
    <col min="23" max="23" width="10.85546875" style="6" customWidth="1"/>
    <col min="24" max="27" width="9.140625" style="6"/>
    <col min="28" max="28" width="9.28515625" style="89" hidden="1" customWidth="1"/>
    <col min="29" max="29" width="21.5703125" style="6" hidden="1" customWidth="1"/>
    <col min="30" max="30" width="12.85546875" style="6" hidden="1" customWidth="1"/>
    <col min="31" max="32" width="12.7109375" style="6" hidden="1" customWidth="1"/>
    <col min="33" max="33" width="13.42578125" style="83" hidden="1" customWidth="1"/>
    <col min="34" max="34" width="13.42578125" style="6" hidden="1" customWidth="1"/>
    <col min="35" max="38" width="13.7109375" style="6" hidden="1" customWidth="1"/>
    <col min="39" max="39" width="9.140625" style="6" hidden="1" customWidth="1"/>
    <col min="40" max="40" width="19.7109375" style="6" hidden="1" customWidth="1"/>
    <col min="41" max="41" width="25.28515625" style="6" hidden="1" customWidth="1"/>
    <col min="42" max="42" width="9.140625" style="6" hidden="1" customWidth="1"/>
    <col min="43" max="43" width="18.85546875" style="6" hidden="1" customWidth="1"/>
    <col min="44" max="44" width="9.85546875" style="6" hidden="1" customWidth="1"/>
    <col min="45" max="45" width="17.5703125" style="6" hidden="1" customWidth="1"/>
    <col min="46" max="46" width="11.7109375" style="6" hidden="1" customWidth="1"/>
    <col min="47" max="47" width="16" style="6" hidden="1" customWidth="1"/>
    <col min="48" max="53" width="9.140625" style="6" hidden="1" customWidth="1"/>
    <col min="54" max="16384" width="9.140625" style="6"/>
  </cols>
  <sheetData>
    <row r="1" spans="1:53" ht="15.75" x14ac:dyDescent="0.2">
      <c r="A1" s="33"/>
      <c r="B1" s="7" t="s">
        <v>205</v>
      </c>
      <c r="C1" s="46"/>
      <c r="D1" s="33"/>
      <c r="E1" s="33"/>
      <c r="F1" s="42"/>
      <c r="G1" s="33"/>
      <c r="H1" s="33"/>
      <c r="I1" s="33"/>
      <c r="J1" s="33"/>
      <c r="K1" s="33"/>
      <c r="L1" s="33"/>
      <c r="M1" s="42"/>
      <c r="N1" s="42"/>
      <c r="O1" s="42"/>
      <c r="P1" s="42"/>
      <c r="Q1" s="42"/>
      <c r="R1" s="153"/>
      <c r="S1" s="154"/>
      <c r="T1" s="154"/>
      <c r="U1" s="155"/>
      <c r="V1" s="33"/>
      <c r="W1" s="33"/>
      <c r="X1" s="33"/>
      <c r="Y1" s="33"/>
      <c r="Z1" s="33"/>
      <c r="AB1" s="313" t="s">
        <v>113</v>
      </c>
      <c r="AC1" s="314"/>
      <c r="AD1" s="314"/>
      <c r="AE1" s="314"/>
      <c r="AF1" s="315"/>
      <c r="AG1" s="74"/>
      <c r="AH1" s="307" t="s">
        <v>112</v>
      </c>
      <c r="AI1" s="308"/>
      <c r="AJ1" s="308"/>
      <c r="AK1" s="308"/>
      <c r="AL1" s="309"/>
      <c r="AN1" s="75" t="s">
        <v>33</v>
      </c>
      <c r="AO1" s="76" t="str">
        <f ca="1">RIGHT(CELL("filename",A1),LEN(CELL("filename",A1))-FIND("]",CELL("filename",A1)))</f>
        <v>7</v>
      </c>
      <c r="AP1" s="77" t="s">
        <v>33</v>
      </c>
      <c r="AQ1" s="77" t="s">
        <v>108</v>
      </c>
      <c r="AR1" s="77" t="s">
        <v>77</v>
      </c>
      <c r="AS1" s="77" t="s">
        <v>106</v>
      </c>
      <c r="AT1" s="77" t="s">
        <v>107</v>
      </c>
      <c r="AU1" s="77" t="s">
        <v>106</v>
      </c>
    </row>
    <row r="2" spans="1:53" ht="15.75" x14ac:dyDescent="0.2">
      <c r="A2" s="33"/>
      <c r="B2" s="46"/>
      <c r="C2" s="46"/>
      <c r="D2" s="33"/>
      <c r="E2" s="33"/>
      <c r="F2" s="42"/>
      <c r="G2" s="33"/>
      <c r="H2" s="33"/>
      <c r="I2" s="33"/>
      <c r="J2" s="33"/>
      <c r="K2" s="33"/>
      <c r="L2" s="33"/>
      <c r="M2" s="42"/>
      <c r="N2" s="42"/>
      <c r="O2" s="42"/>
      <c r="P2" s="42"/>
      <c r="Q2" s="42"/>
      <c r="R2" s="153"/>
      <c r="S2" s="154"/>
      <c r="T2" s="156"/>
      <c r="U2" s="155"/>
      <c r="V2" s="33"/>
      <c r="W2" s="33"/>
      <c r="X2" s="33"/>
      <c r="Y2" s="33"/>
      <c r="Z2" s="33"/>
      <c r="AB2" s="323" t="s">
        <v>49</v>
      </c>
      <c r="AC2" s="324"/>
      <c r="AD2" s="320" t="s">
        <v>49</v>
      </c>
      <c r="AE2" s="321"/>
      <c r="AF2" s="322"/>
      <c r="AG2" s="74"/>
      <c r="AH2" s="310"/>
      <c r="AI2" s="311"/>
      <c r="AJ2" s="311"/>
      <c r="AK2" s="311"/>
      <c r="AL2" s="312"/>
      <c r="AN2" s="242" t="s">
        <v>108</v>
      </c>
      <c r="AO2" s="77" t="str">
        <f ca="1">VLOOKUP(AO1,AP2:AQ19,2,FALSE)</f>
        <v>6</v>
      </c>
      <c r="AP2" s="78" t="s">
        <v>105</v>
      </c>
      <c r="AQ2" s="78"/>
      <c r="AR2" s="79">
        <f t="shared" ref="AR2:AR13" ca="1" si="0">MAX($AS$2:$AS$13)</f>
        <v>12</v>
      </c>
      <c r="AS2" s="80">
        <f t="shared" ref="AS2:AS19" ca="1" si="1">ROW(INDIRECT(CELL("address",AP2)))-ROW(INDIRECT(AT2))+1</f>
        <v>1</v>
      </c>
      <c r="AT2" s="1" t="str">
        <f t="shared" ref="AT2:AT13" ca="1" si="2">CELL("address",$AP$2)</f>
        <v>$AP$2</v>
      </c>
      <c r="AU2" s="10" t="s">
        <v>73</v>
      </c>
      <c r="BA2" s="9"/>
    </row>
    <row r="3" spans="1:53" x14ac:dyDescent="0.2">
      <c r="A3" s="33"/>
      <c r="B3" s="325" t="str">
        <f ca="1">INDIRECT( "'" &amp; $AD$2 &amp; "'!B3")</f>
        <v>Šifra proračunskega uporabnika:</v>
      </c>
      <c r="C3" s="325"/>
      <c r="D3" s="326"/>
      <c r="E3" s="287"/>
      <c r="F3" s="288"/>
      <c r="R3" s="72"/>
      <c r="S3" s="156"/>
      <c r="T3" s="155"/>
      <c r="U3" s="155"/>
      <c r="V3" s="33"/>
      <c r="W3" s="33"/>
      <c r="X3" s="33"/>
      <c r="Y3" s="33"/>
      <c r="Z3" s="33"/>
      <c r="AB3" s="81" t="s">
        <v>78</v>
      </c>
      <c r="AC3" s="82"/>
      <c r="AD3" s="320" t="s">
        <v>78</v>
      </c>
      <c r="AE3" s="321"/>
      <c r="AF3" s="322"/>
      <c r="AH3" s="84" t="s">
        <v>110</v>
      </c>
      <c r="AI3" s="85" t="s">
        <v>116</v>
      </c>
      <c r="AJ3" s="86"/>
      <c r="AK3" s="86"/>
      <c r="AL3" s="87"/>
      <c r="AN3" s="75" t="s">
        <v>106</v>
      </c>
      <c r="AO3" s="77">
        <f ca="1">VLOOKUP(AO1,AP2:AS19,4,FALSE)</f>
        <v>9</v>
      </c>
      <c r="AP3" s="78" t="s">
        <v>36</v>
      </c>
      <c r="AQ3" s="78" t="str">
        <f t="shared" ref="AQ3:AQ19" si="3">+AP2</f>
        <v>11</v>
      </c>
      <c r="AR3" s="79">
        <f t="shared" ca="1" si="0"/>
        <v>12</v>
      </c>
      <c r="AS3" s="80">
        <f t="shared" ca="1" si="1"/>
        <v>2</v>
      </c>
      <c r="AT3" s="1" t="str">
        <f t="shared" ca="1" si="2"/>
        <v>$AP$2</v>
      </c>
      <c r="AU3" s="10" t="s">
        <v>74</v>
      </c>
      <c r="BA3" s="9"/>
    </row>
    <row r="4" spans="1:53" x14ac:dyDescent="0.2">
      <c r="A4" s="33"/>
      <c r="B4" s="325" t="str">
        <f ca="1">INDIRECT( "'" &amp; $AD$2 &amp; "'!B4")</f>
        <v>Organizacijska enota:</v>
      </c>
      <c r="C4" s="325"/>
      <c r="D4" s="325"/>
      <c r="E4" s="332"/>
      <c r="F4" s="333"/>
      <c r="G4" s="333"/>
      <c r="H4" s="333"/>
      <c r="I4" s="333"/>
      <c r="J4" s="333"/>
      <c r="K4" s="333"/>
      <c r="L4" s="333"/>
      <c r="M4" s="333"/>
      <c r="N4" s="333"/>
      <c r="O4" s="333"/>
      <c r="P4" s="333"/>
      <c r="Q4" s="333"/>
      <c r="R4" s="330"/>
      <c r="S4" s="157"/>
      <c r="T4" s="157"/>
      <c r="U4" s="33"/>
      <c r="V4" s="33"/>
      <c r="W4" s="33"/>
      <c r="X4" s="33"/>
      <c r="Y4" s="33"/>
      <c r="Z4" s="33"/>
      <c r="AH4" s="75" t="s">
        <v>109</v>
      </c>
      <c r="AI4" s="30">
        <v>6</v>
      </c>
      <c r="AJ4" s="86"/>
      <c r="AK4" s="86"/>
      <c r="AL4" s="87"/>
      <c r="AN4" s="75" t="s">
        <v>77</v>
      </c>
      <c r="AO4" s="77">
        <f ca="1">VLOOKUP(AO1,AP2:AR19,3,FALSE)</f>
        <v>12</v>
      </c>
      <c r="AP4" s="78" t="s">
        <v>95</v>
      </c>
      <c r="AQ4" s="78" t="str">
        <f t="shared" si="3"/>
        <v>12</v>
      </c>
      <c r="AR4" s="79">
        <f t="shared" ca="1" si="0"/>
        <v>12</v>
      </c>
      <c r="AS4" s="80">
        <f t="shared" ca="1" si="1"/>
        <v>3</v>
      </c>
      <c r="AT4" s="1" t="str">
        <f t="shared" ca="1" si="2"/>
        <v>$AP$2</v>
      </c>
      <c r="AU4" s="10" t="s">
        <v>63</v>
      </c>
    </row>
    <row r="5" spans="1:53" x14ac:dyDescent="0.2">
      <c r="A5" s="33"/>
      <c r="B5" s="229" t="str">
        <f ca="1">INDIRECT( "'" &amp; $AD$2 &amp; "'!B5")</f>
        <v>Leto:</v>
      </c>
      <c r="C5" s="229"/>
      <c r="D5" s="229"/>
      <c r="E5" s="331"/>
      <c r="F5" s="330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47"/>
      <c r="T5" s="47"/>
      <c r="U5" s="33"/>
      <c r="V5" s="33"/>
      <c r="W5" s="33"/>
      <c r="X5" s="33"/>
      <c r="Y5" s="33"/>
      <c r="Z5" s="33"/>
      <c r="AB5" s="90"/>
      <c r="AC5" s="73"/>
      <c r="AD5" s="73"/>
      <c r="AE5" s="73"/>
      <c r="AH5" s="75" t="s">
        <v>111</v>
      </c>
      <c r="AI5" s="30">
        <v>29</v>
      </c>
      <c r="AJ5" s="317" t="str">
        <f>+$AD$2</f>
        <v>OSNOVNA PLAČA</v>
      </c>
      <c r="AK5" s="318"/>
      <c r="AL5" s="319"/>
      <c r="AN5" s="75" t="s">
        <v>106</v>
      </c>
      <c r="AO5" s="77" t="str">
        <f ca="1">VLOOKUP(AO1,AP2:AU19,6,FALSE)</f>
        <v>julij</v>
      </c>
      <c r="AP5" s="78" t="s">
        <v>96</v>
      </c>
      <c r="AQ5" s="78" t="str">
        <f t="shared" si="3"/>
        <v>1</v>
      </c>
      <c r="AR5" s="79">
        <f t="shared" ca="1" si="0"/>
        <v>12</v>
      </c>
      <c r="AS5" s="80">
        <f t="shared" ca="1" si="1"/>
        <v>4</v>
      </c>
      <c r="AT5" s="1" t="str">
        <f t="shared" ca="1" si="2"/>
        <v>$AP$2</v>
      </c>
      <c r="AU5" s="10" t="s">
        <v>64</v>
      </c>
    </row>
    <row r="6" spans="1:53" x14ac:dyDescent="0.2">
      <c r="B6" s="17"/>
      <c r="C6" s="17"/>
      <c r="D6" s="17"/>
      <c r="E6" s="8"/>
      <c r="F6" s="6"/>
      <c r="R6" s="72"/>
      <c r="S6" s="72"/>
      <c r="T6" s="73"/>
      <c r="AB6" s="90"/>
      <c r="AE6" s="73"/>
      <c r="AH6" s="75" t="s">
        <v>111</v>
      </c>
      <c r="AI6" s="30">
        <v>29</v>
      </c>
      <c r="AJ6" s="316" t="str">
        <f>+$AD$3</f>
        <v>OBRAČUNANA OSNOVNA PLAČA</v>
      </c>
      <c r="AK6" s="316"/>
      <c r="AL6" s="316"/>
      <c r="AN6" s="75" t="s">
        <v>129</v>
      </c>
      <c r="AO6" s="77" t="str">
        <f ca="1">+IF(ISERROR(FIND("-",AO5,1)),AO5&amp;" "&amp;AO7,IF(ISERROR(FIND("november-",AO5,1)),REPLACE(AO5,FIND("-",AO5,1),1," " &amp; AO7 &amp; " - ") &amp; " " &amp; AO7, REPLACE(AO5,1,LEN("november-"),"november "&amp;(AO7-1) &amp; " - ") &amp;" "&amp;AO7))</f>
        <v xml:space="preserve">julij </v>
      </c>
      <c r="AP6" s="78" t="s">
        <v>97</v>
      </c>
      <c r="AQ6" s="78" t="str">
        <f t="shared" si="3"/>
        <v>2</v>
      </c>
      <c r="AR6" s="79">
        <f t="shared" ca="1" si="0"/>
        <v>12</v>
      </c>
      <c r="AS6" s="80">
        <f t="shared" ca="1" si="1"/>
        <v>5</v>
      </c>
      <c r="AT6" s="1" t="str">
        <f t="shared" ca="1" si="2"/>
        <v>$AP$2</v>
      </c>
      <c r="AU6" s="10" t="s">
        <v>65</v>
      </c>
    </row>
    <row r="7" spans="1:53" x14ac:dyDescent="0.2">
      <c r="B7" s="327" t="s">
        <v>9</v>
      </c>
      <c r="C7" s="327"/>
      <c r="D7" s="328"/>
      <c r="E7" s="329"/>
      <c r="F7" s="330"/>
      <c r="R7" s="72"/>
      <c r="S7" s="72"/>
      <c r="T7" s="73"/>
      <c r="AB7" s="90"/>
      <c r="AE7" s="73"/>
      <c r="AN7" s="75" t="s">
        <v>61</v>
      </c>
      <c r="AO7" s="77" t="str">
        <f ca="1">+IF( ISERROR(FIND("-",AO5,1)),IF(LEN(INDIRECT( "'" &amp; $AD$2 &amp; "'!E5"))&gt;0,IF(VALUE($AO$1)&gt;10,VALUE(INDIRECT( "'" &amp; $AD$2 &amp; "'!E5"))-1,VALUE(INDIRECT( "'" &amp; $AD$2 &amp; "'!E5"))),""),VALUE(INDIRECT( "'" &amp; $AD$2 &amp; "'!E5")))</f>
        <v/>
      </c>
      <c r="AP7" s="78" t="s">
        <v>98</v>
      </c>
      <c r="AQ7" s="78" t="str">
        <f t="shared" si="3"/>
        <v>3</v>
      </c>
      <c r="AR7" s="79">
        <f t="shared" ca="1" si="0"/>
        <v>12</v>
      </c>
      <c r="AS7" s="80">
        <f t="shared" ca="1" si="1"/>
        <v>6</v>
      </c>
      <c r="AT7" s="1" t="str">
        <f t="shared" ca="1" si="2"/>
        <v>$AP$2</v>
      </c>
      <c r="AU7" s="10" t="s">
        <v>66</v>
      </c>
      <c r="AY7" s="9"/>
      <c r="AZ7" s="9"/>
      <c r="BA7" s="9"/>
    </row>
    <row r="8" spans="1:53" x14ac:dyDescent="0.2">
      <c r="B8" s="327" t="s">
        <v>10</v>
      </c>
      <c r="C8" s="327"/>
      <c r="D8" s="334"/>
      <c r="E8" s="332"/>
      <c r="F8" s="333"/>
      <c r="G8" s="333"/>
      <c r="H8" s="333"/>
      <c r="I8" s="333"/>
      <c r="J8" s="333"/>
      <c r="K8" s="333"/>
      <c r="L8" s="333"/>
      <c r="M8" s="333"/>
      <c r="N8" s="333"/>
      <c r="O8" s="333"/>
      <c r="P8" s="333"/>
      <c r="Q8" s="333"/>
      <c r="R8" s="330"/>
      <c r="S8" s="88"/>
      <c r="T8" s="88"/>
      <c r="AP8" s="78" t="s">
        <v>99</v>
      </c>
      <c r="AQ8" s="78" t="str">
        <f t="shared" si="3"/>
        <v>4</v>
      </c>
      <c r="AR8" s="79">
        <f t="shared" ca="1" si="0"/>
        <v>12</v>
      </c>
      <c r="AS8" s="80">
        <f t="shared" ca="1" si="1"/>
        <v>7</v>
      </c>
      <c r="AT8" s="1" t="str">
        <f t="shared" ca="1" si="2"/>
        <v>$AP$2</v>
      </c>
      <c r="AU8" s="10" t="s">
        <v>67</v>
      </c>
      <c r="AY8" s="9"/>
      <c r="AZ8" s="9"/>
      <c r="BA8" s="9"/>
    </row>
    <row r="9" spans="1:53" ht="16.5" thickBot="1" x14ac:dyDescent="0.25">
      <c r="B9" s="7"/>
      <c r="C9" s="7"/>
      <c r="AP9" s="78" t="s">
        <v>100</v>
      </c>
      <c r="AQ9" s="78" t="str">
        <f t="shared" si="3"/>
        <v>5</v>
      </c>
      <c r="AR9" s="79">
        <f t="shared" ca="1" si="0"/>
        <v>12</v>
      </c>
      <c r="AS9" s="80">
        <f t="shared" ca="1" si="1"/>
        <v>8</v>
      </c>
      <c r="AT9" s="1" t="str">
        <f t="shared" ca="1" si="2"/>
        <v>$AP$2</v>
      </c>
      <c r="AU9" s="10" t="s">
        <v>68</v>
      </c>
      <c r="AY9" s="9"/>
      <c r="AZ9" s="9"/>
      <c r="BA9" s="9"/>
    </row>
    <row r="10" spans="1:53" ht="15.75" customHeight="1" thickBot="1" x14ac:dyDescent="0.25">
      <c r="B10" s="339" t="s">
        <v>0</v>
      </c>
      <c r="C10" s="340"/>
      <c r="D10" s="340"/>
      <c r="E10" s="340"/>
      <c r="F10" s="340"/>
      <c r="G10" s="340"/>
      <c r="H10" s="340"/>
      <c r="I10" s="340"/>
      <c r="J10" s="340"/>
      <c r="K10" s="340"/>
      <c r="L10" s="341"/>
      <c r="M10" s="397" t="s">
        <v>1</v>
      </c>
      <c r="N10" s="398"/>
      <c r="O10" s="398"/>
      <c r="P10" s="398"/>
      <c r="Q10" s="398"/>
      <c r="R10" s="398"/>
      <c r="S10" s="91"/>
      <c r="T10" s="92"/>
      <c r="AP10" s="78" t="s">
        <v>101</v>
      </c>
      <c r="AQ10" s="78" t="str">
        <f t="shared" si="3"/>
        <v>6</v>
      </c>
      <c r="AR10" s="79">
        <f t="shared" ca="1" si="0"/>
        <v>12</v>
      </c>
      <c r="AS10" s="80">
        <f t="shared" ca="1" si="1"/>
        <v>9</v>
      </c>
      <c r="AT10" s="1" t="str">
        <f t="shared" ca="1" si="2"/>
        <v>$AP$2</v>
      </c>
      <c r="AU10" s="10" t="s">
        <v>69</v>
      </c>
      <c r="AY10" s="9"/>
      <c r="AZ10" s="9"/>
      <c r="BA10" s="9"/>
    </row>
    <row r="11" spans="1:53" ht="13.5" thickBot="1" x14ac:dyDescent="0.25">
      <c r="B11" s="93"/>
      <c r="C11" s="93"/>
      <c r="D11" s="93"/>
      <c r="E11" s="93"/>
      <c r="F11" s="94"/>
      <c r="G11" s="95"/>
      <c r="H11" s="95"/>
      <c r="I11" s="95"/>
      <c r="J11" s="95"/>
      <c r="K11" s="95"/>
      <c r="L11" s="95"/>
      <c r="M11" s="94"/>
      <c r="N11" s="94"/>
      <c r="O11" s="94"/>
      <c r="P11" s="94"/>
      <c r="Q11" s="94"/>
      <c r="R11" s="96"/>
      <c r="S11" s="88"/>
      <c r="T11" s="86"/>
      <c r="AC11" s="392" t="s">
        <v>35</v>
      </c>
      <c r="AD11" s="392"/>
      <c r="AG11" s="6"/>
      <c r="AP11" s="78" t="s">
        <v>102</v>
      </c>
      <c r="AQ11" s="78" t="str">
        <f t="shared" si="3"/>
        <v>7</v>
      </c>
      <c r="AR11" s="79">
        <f t="shared" ca="1" si="0"/>
        <v>12</v>
      </c>
      <c r="AS11" s="80">
        <f t="shared" ca="1" si="1"/>
        <v>10</v>
      </c>
      <c r="AT11" s="1" t="str">
        <f t="shared" ca="1" si="2"/>
        <v>$AP$2</v>
      </c>
      <c r="AU11" s="10" t="s">
        <v>70</v>
      </c>
    </row>
    <row r="12" spans="1:53" s="17" customFormat="1" ht="76.5" customHeight="1" x14ac:dyDescent="0.2">
      <c r="A12" s="238"/>
      <c r="B12" s="405" t="s">
        <v>13</v>
      </c>
      <c r="C12" s="406"/>
      <c r="D12" s="406"/>
      <c r="E12" s="406"/>
      <c r="F12" s="407"/>
      <c r="G12" s="345" t="s">
        <v>14</v>
      </c>
      <c r="H12" s="346"/>
      <c r="I12" s="346"/>
      <c r="J12" s="346"/>
      <c r="K12" s="346"/>
      <c r="L12" s="347"/>
      <c r="M12" s="376" t="s">
        <v>80</v>
      </c>
      <c r="N12" s="377"/>
      <c r="O12" s="377"/>
      <c r="P12" s="377"/>
      <c r="Q12" s="97" t="s">
        <v>38</v>
      </c>
      <c r="R12" s="98" t="s">
        <v>84</v>
      </c>
      <c r="S12" s="99"/>
      <c r="AB12" s="100"/>
      <c r="AC12" s="355" t="str">
        <f>+Q12</f>
        <v>IZPLAČILO REDNE DELOVNE USPEŠNOSTI</v>
      </c>
      <c r="AD12" s="355" t="str">
        <f>+R12</f>
        <v>NAJVIŠJE MOŽNO IZPLAČILO REDNE LETNE DELOVNE USPEŠNOSTI</v>
      </c>
      <c r="AE12" s="390" t="s">
        <v>15</v>
      </c>
      <c r="AF12" s="390"/>
      <c r="AG12" s="391" t="s">
        <v>16</v>
      </c>
      <c r="AH12" s="391"/>
      <c r="AI12" s="355" t="s">
        <v>17</v>
      </c>
      <c r="AJ12" s="355" t="s">
        <v>18</v>
      </c>
      <c r="AK12" s="355" t="str">
        <f>+AD3</f>
        <v>OBRAČUNANA OSNOVNA PLAČA</v>
      </c>
      <c r="AL12" s="355" t="str">
        <f>+AD2</f>
        <v>OSNOVNA PLAČA</v>
      </c>
      <c r="AN12" s="6"/>
      <c r="AO12" s="6"/>
      <c r="AP12" s="78" t="s">
        <v>103</v>
      </c>
      <c r="AQ12" s="78" t="str">
        <f t="shared" si="3"/>
        <v>8</v>
      </c>
      <c r="AR12" s="79">
        <f t="shared" ca="1" si="0"/>
        <v>12</v>
      </c>
      <c r="AS12" s="80">
        <f t="shared" ca="1" si="1"/>
        <v>11</v>
      </c>
      <c r="AT12" s="1" t="str">
        <f t="shared" ca="1" si="2"/>
        <v>$AP$2</v>
      </c>
      <c r="AU12" s="10" t="s">
        <v>71</v>
      </c>
      <c r="AY12" s="6"/>
      <c r="AZ12" s="6"/>
      <c r="BA12" s="6"/>
    </row>
    <row r="13" spans="1:53" ht="12.75" customHeight="1" x14ac:dyDescent="0.2">
      <c r="A13" s="303" t="s">
        <v>130</v>
      </c>
      <c r="B13" s="351" t="s">
        <v>2</v>
      </c>
      <c r="C13" s="352"/>
      <c r="D13" s="335" t="s">
        <v>11</v>
      </c>
      <c r="E13" s="335" t="s">
        <v>12</v>
      </c>
      <c r="F13" s="337" t="s">
        <v>94</v>
      </c>
      <c r="G13" s="348" t="s">
        <v>39</v>
      </c>
      <c r="H13" s="349"/>
      <c r="I13" s="349"/>
      <c r="J13" s="349"/>
      <c r="K13" s="350"/>
      <c r="L13" s="370" t="s">
        <v>3</v>
      </c>
      <c r="M13" s="374" t="s">
        <v>79</v>
      </c>
      <c r="N13" s="305" t="s">
        <v>82</v>
      </c>
      <c r="O13" s="368" t="s">
        <v>81</v>
      </c>
      <c r="P13" s="305" t="s">
        <v>82</v>
      </c>
      <c r="Q13" s="393" t="s">
        <v>82</v>
      </c>
      <c r="R13" s="395" t="s">
        <v>82</v>
      </c>
      <c r="S13" s="167"/>
      <c r="T13" s="33"/>
      <c r="U13" s="33"/>
      <c r="V13" s="33"/>
      <c r="W13" s="33"/>
      <c r="X13" s="33"/>
      <c r="Y13" s="33"/>
      <c r="AC13" s="355"/>
      <c r="AD13" s="355"/>
      <c r="AE13" s="390"/>
      <c r="AF13" s="390"/>
      <c r="AG13" s="391"/>
      <c r="AH13" s="391"/>
      <c r="AI13" s="355"/>
      <c r="AJ13" s="355"/>
      <c r="AK13" s="355"/>
      <c r="AL13" s="355"/>
      <c r="AP13" s="78" t="s">
        <v>104</v>
      </c>
      <c r="AQ13" s="78" t="str">
        <f t="shared" si="3"/>
        <v>9</v>
      </c>
      <c r="AR13" s="79">
        <f t="shared" ca="1" si="0"/>
        <v>12</v>
      </c>
      <c r="AS13" s="80">
        <f t="shared" ca="1" si="1"/>
        <v>12</v>
      </c>
      <c r="AT13" s="1" t="str">
        <f t="shared" ca="1" si="2"/>
        <v>$AP$2</v>
      </c>
      <c r="AU13" s="10" t="s">
        <v>72</v>
      </c>
    </row>
    <row r="14" spans="1:53" ht="13.5" thickBot="1" x14ac:dyDescent="0.25">
      <c r="A14" s="304"/>
      <c r="B14" s="353"/>
      <c r="C14" s="354"/>
      <c r="D14" s="336"/>
      <c r="E14" s="336"/>
      <c r="F14" s="338"/>
      <c r="G14" s="101" t="s">
        <v>4</v>
      </c>
      <c r="H14" s="102" t="s">
        <v>5</v>
      </c>
      <c r="I14" s="103" t="s">
        <v>6</v>
      </c>
      <c r="J14" s="102" t="s">
        <v>22</v>
      </c>
      <c r="K14" s="104" t="s">
        <v>23</v>
      </c>
      <c r="L14" s="371"/>
      <c r="M14" s="375"/>
      <c r="N14" s="306"/>
      <c r="O14" s="369"/>
      <c r="P14" s="306"/>
      <c r="Q14" s="394"/>
      <c r="R14" s="396"/>
      <c r="S14" s="167"/>
      <c r="T14" s="33"/>
      <c r="U14" s="33"/>
      <c r="V14" s="33"/>
      <c r="W14" s="33"/>
      <c r="X14" s="33"/>
      <c r="Y14" s="33"/>
      <c r="AC14" s="355"/>
      <c r="AD14" s="355"/>
      <c r="AE14" s="390"/>
      <c r="AF14" s="390"/>
      <c r="AG14" s="391"/>
      <c r="AH14" s="391"/>
      <c r="AI14" s="355"/>
      <c r="AJ14" s="355"/>
      <c r="AK14" s="355"/>
      <c r="AL14" s="355"/>
      <c r="AP14" s="78" t="s">
        <v>117</v>
      </c>
      <c r="AQ14" s="78" t="str">
        <f t="shared" si="3"/>
        <v>10</v>
      </c>
      <c r="AR14" s="79">
        <f ca="1">MAX($AS$14:$AS$17)</f>
        <v>4</v>
      </c>
      <c r="AS14" s="80">
        <f t="shared" ca="1" si="1"/>
        <v>1</v>
      </c>
      <c r="AT14" s="1" t="str">
        <f ca="1">CELL("address",$AP$14)</f>
        <v>$AP$14</v>
      </c>
      <c r="AU14" s="10" t="s">
        <v>123</v>
      </c>
    </row>
    <row r="15" spans="1:53" s="29" customFormat="1" ht="13.5" customHeight="1" thickTop="1" x14ac:dyDescent="0.2">
      <c r="A15" s="159"/>
      <c r="B15" s="372">
        <v>1</v>
      </c>
      <c r="C15" s="373"/>
      <c r="D15" s="159">
        <v>2</v>
      </c>
      <c r="E15" s="241">
        <v>3</v>
      </c>
      <c r="F15" s="160">
        <v>4</v>
      </c>
      <c r="G15" s="105">
        <v>5</v>
      </c>
      <c r="H15" s="106">
        <v>6</v>
      </c>
      <c r="I15" s="107">
        <v>7</v>
      </c>
      <c r="J15" s="106">
        <v>8</v>
      </c>
      <c r="K15" s="108">
        <v>9</v>
      </c>
      <c r="L15" s="168" t="s">
        <v>32</v>
      </c>
      <c r="M15" s="169" t="s">
        <v>76</v>
      </c>
      <c r="N15" s="169"/>
      <c r="O15" s="170" t="s">
        <v>90</v>
      </c>
      <c r="P15" s="171" t="s">
        <v>91</v>
      </c>
      <c r="Q15" s="172" t="s">
        <v>92</v>
      </c>
      <c r="R15" s="173">
        <v>15</v>
      </c>
      <c r="S15" s="174"/>
      <c r="T15" s="37"/>
      <c r="U15" s="37"/>
      <c r="V15" s="37"/>
      <c r="W15" s="37"/>
      <c r="X15" s="37"/>
      <c r="Y15" s="37"/>
      <c r="AB15" s="109" t="s">
        <v>34</v>
      </c>
      <c r="AC15" s="110" t="str">
        <f>+Q13</f>
        <v>€</v>
      </c>
      <c r="AD15" s="110" t="str">
        <f>+R13</f>
        <v>€</v>
      </c>
      <c r="AE15" s="111" t="s">
        <v>19</v>
      </c>
      <c r="AF15" s="111" t="s">
        <v>20</v>
      </c>
      <c r="AG15" s="112" t="s">
        <v>19</v>
      </c>
      <c r="AH15" s="113" t="s">
        <v>20</v>
      </c>
      <c r="AI15" s="114" t="s">
        <v>20</v>
      </c>
      <c r="AJ15" s="115" t="s">
        <v>20</v>
      </c>
      <c r="AK15" s="110" t="s">
        <v>20</v>
      </c>
      <c r="AL15" s="110" t="s">
        <v>20</v>
      </c>
      <c r="AN15" s="6"/>
      <c r="AO15" s="6"/>
      <c r="AP15" s="78" t="s">
        <v>118</v>
      </c>
      <c r="AQ15" s="78" t="str">
        <f t="shared" si="3"/>
        <v>11-1</v>
      </c>
      <c r="AR15" s="79">
        <f ca="1">MAX($AS$14:$AS$17)</f>
        <v>4</v>
      </c>
      <c r="AS15" s="80">
        <f t="shared" ca="1" si="1"/>
        <v>2</v>
      </c>
      <c r="AT15" s="1" t="str">
        <f ca="1">CELL("address",$AP$14)</f>
        <v>$AP$14</v>
      </c>
      <c r="AU15" s="10" t="s">
        <v>124</v>
      </c>
    </row>
    <row r="16" spans="1:53" ht="27" customHeight="1" x14ac:dyDescent="0.2">
      <c r="A16" s="53">
        <f>'OSNOVNA PLAČA'!A10</f>
        <v>1</v>
      </c>
      <c r="B16" s="362" t="str">
        <f t="shared" ref="B16:B65" ca="1" si="4">IF(LEN(INDIRECT( "'" &amp; $AD$2 &amp; "'!B" &amp; TEXT($AB16-6,0)))&gt;0,INDIRECT( "'" &amp; $AD$2 &amp; "'!B" &amp; TEXT($AB16-6,0)),"")</f>
        <v>A1</v>
      </c>
      <c r="C16" s="362"/>
      <c r="D16" s="54" t="str">
        <f>+IF(LEN('OSNOVNA PLAČA'!C10)&gt;0,'OSNOVNA PLAČA'!C10,"")</f>
        <v>V</v>
      </c>
      <c r="E16" s="55">
        <f>+IF(LEN('OSNOVNA PLAČA'!D10)&gt;0,'OSNOVNA PLAČA'!D10,"")</f>
        <v>20</v>
      </c>
      <c r="F16" s="161">
        <f ca="1">IF(LEN(B16)&gt;0,'OBRAČUNANA OSNOVNA PLAČA'!K10,"")</f>
        <v>1000</v>
      </c>
      <c r="G16" s="57">
        <v>1</v>
      </c>
      <c r="H16" s="57"/>
      <c r="I16" s="57"/>
      <c r="J16" s="57">
        <v>1</v>
      </c>
      <c r="K16" s="57"/>
      <c r="L16" s="175">
        <f t="shared" ref="L16:L65" si="5">+G16+H16+I16+J16+K16</f>
        <v>2</v>
      </c>
      <c r="M16" s="176">
        <f ca="1">IF(LEN(B16)&gt;0,L16/5,"")</f>
        <v>0.4</v>
      </c>
      <c r="N16" s="176">
        <f ca="1">IF(LEN(B16)&gt;0,F16*M16,"")</f>
        <v>400</v>
      </c>
      <c r="O16" s="177">
        <f t="shared" ref="O16:O47" ca="1" si="6">IF(LEN(B16)&gt;0,M16*$P$67,"")</f>
        <v>3.1333333333333338E-2</v>
      </c>
      <c r="P16" s="178">
        <f ca="1">IF(LEN(B16)&gt;0,F16*O16,"")</f>
        <v>31.333333333333339</v>
      </c>
      <c r="Q16" s="179">
        <f t="shared" ref="Q16:Q65" ca="1" si="7">MIN(P16,R16)</f>
        <v>31.333333333333339</v>
      </c>
      <c r="R16" s="179">
        <f ca="1">IF(LEN(B16)&gt;0,'6'!R16-'6'!Q16,"")</f>
        <v>1755.1565656565656</v>
      </c>
      <c r="S16" s="180"/>
      <c r="T16" s="33"/>
      <c r="U16" s="33"/>
      <c r="V16" s="33"/>
      <c r="W16" s="33"/>
      <c r="X16" s="33"/>
      <c r="Y16" s="33"/>
      <c r="AB16" s="243">
        <f>ROW()</f>
        <v>16</v>
      </c>
      <c r="AC16" s="116">
        <f t="shared" ref="AC16:AC65" ca="1" si="8">IF($AO$3=1,0,INDIRECT( "'" &amp; $AO$2 &amp; "'!P" &amp; TEXT($AB16,0)))</f>
        <v>94</v>
      </c>
      <c r="AD16" s="116">
        <f t="shared" ref="AD16:AD65" ca="1" si="9">IF($AO$3=1,(INDIRECT( "'" &amp; $AD$2 &amp; "'!F" &amp; TEXT($AB16-6,0))*2/12+INDIRECT( "'" &amp; $AD$2 &amp; "'!G" &amp; TEXT($AB16-6,0))*10/12)*2,INDIRECT( "'" &amp; $AO$2 &amp; "'!Q" &amp; TEXT($AB16,0)))</f>
        <v>94</v>
      </c>
      <c r="AE16" s="117" t="str">
        <f t="shared" ref="AE16:AE47" ca="1" si="10">IF(AC16&gt;=AD16,"-",$L16/(5*MAX($M$71:$M$72)))</f>
        <v>-</v>
      </c>
      <c r="AF16" s="116" t="str">
        <f t="shared" ref="AF16:AF47" ca="1" si="11">IF(AC16&gt;=AD16,"-",$L16/(5*MAX($M$71:$M$72))*AK16)</f>
        <v>-</v>
      </c>
      <c r="AG16" s="117" t="str">
        <f t="shared" ref="AG16:AG47" ca="1" si="12">IF(AE16="-","-",AE16*$AF$67)</f>
        <v>-</v>
      </c>
      <c r="AH16" s="116" t="str">
        <f t="shared" ref="AH16:AH47" ca="1" si="13">IF(AF16="-","-",AF16*$AF$67)</f>
        <v>-</v>
      </c>
      <c r="AI16" s="116">
        <f t="shared" ref="AI16:AI65" ca="1" si="14">IF(AG16="-",0,MIN(AH16,R16))</f>
        <v>0</v>
      </c>
      <c r="AJ16" s="118">
        <f t="shared" ref="AJ16:AJ65" ca="1" si="15">+AD16-AC16</f>
        <v>0</v>
      </c>
      <c r="AK16" s="116">
        <f t="shared" ref="AK16:AK65" ca="1" si="16">SUM(OFFSET(INDIRECT( "'" &amp; $AD$3 &amp; "'!" &amp; $AI$3),ROW()-ROW(INDIRECT( "'" &amp; $AD$3 &amp; "'!" &amp; $AI$3))-$AI$4,COLUMN()-COLUMN(INDIRECT( "'" &amp; $AD$3 &amp; "'!" &amp; $AI$3))-$AI$6+(12/$AO$4)*($AO$3-1),1,12/$AO$4))</f>
        <v>1000</v>
      </c>
      <c r="AL16" s="116">
        <f t="shared" ref="AL16:AL65" ca="1" si="17">SUM(OFFSET(INDIRECT( "'" &amp; $AD$2 &amp; "'!" &amp; $AI$3),ROW()-ROW(INDIRECT( "'" &amp; $AD$2 &amp; "'!" &amp; $AI$3))-$AI$4,COLUMN()-COLUMN(INDIRECT( "'" &amp; $AD$2 &amp; "'!" &amp; $AI$3))-$AI$5+(12/$AO$4)*($AO$3-1),1,12/$AO$4))</f>
        <v>1200</v>
      </c>
      <c r="AP16" s="78" t="s">
        <v>119</v>
      </c>
      <c r="AQ16" s="78" t="str">
        <f t="shared" si="3"/>
        <v>2-4</v>
      </c>
      <c r="AR16" s="79">
        <f ca="1">MAX($AS$14:$AS$17)</f>
        <v>4</v>
      </c>
      <c r="AS16" s="80">
        <f t="shared" ca="1" si="1"/>
        <v>3</v>
      </c>
      <c r="AT16" s="1" t="str">
        <f ca="1">CELL("address",$AP$14)</f>
        <v>$AP$14</v>
      </c>
      <c r="AU16" s="10" t="s">
        <v>125</v>
      </c>
    </row>
    <row r="17" spans="1:47" ht="27" customHeight="1" x14ac:dyDescent="0.2">
      <c r="A17" s="53">
        <f>'OSNOVNA PLAČA'!A11</f>
        <v>2</v>
      </c>
      <c r="B17" s="362" t="str">
        <f t="shared" ca="1" si="4"/>
        <v>A2</v>
      </c>
      <c r="C17" s="362"/>
      <c r="D17" s="54" t="str">
        <f>+IF(LEN('OSNOVNA PLAČA'!C11)&gt;0,'OSNOVNA PLAČA'!C11,"")</f>
        <v>VII</v>
      </c>
      <c r="E17" s="55">
        <f>+IF(LEN('OSNOVNA PLAČA'!D11)&gt;0,'OSNOVNA PLAČA'!D11,"")</f>
        <v>40</v>
      </c>
      <c r="F17" s="161">
        <f ca="1">IF(LEN(B17)&gt;0,'OBRAČUNANA OSNOVNA PLAČA'!K11,"")</f>
        <v>2000</v>
      </c>
      <c r="G17" s="57">
        <v>1</v>
      </c>
      <c r="H17" s="57">
        <v>1</v>
      </c>
      <c r="I17" s="57"/>
      <c r="J17" s="57"/>
      <c r="K17" s="57"/>
      <c r="L17" s="175">
        <f t="shared" si="5"/>
        <v>2</v>
      </c>
      <c r="M17" s="176">
        <f t="shared" ref="M17:M65" ca="1" si="18">IF(LEN(B17)&gt;0,L17/5,"")</f>
        <v>0.4</v>
      </c>
      <c r="N17" s="176">
        <f ca="1">IF(LEN(B17)&gt;0,F17*M17,"")</f>
        <v>800</v>
      </c>
      <c r="O17" s="177">
        <f t="shared" ca="1" si="6"/>
        <v>3.1333333333333338E-2</v>
      </c>
      <c r="P17" s="178">
        <f t="shared" ref="P17:P65" ca="1" si="19">IF(LEN(B17)&gt;0,F17*O17,"")</f>
        <v>62.666666666666679</v>
      </c>
      <c r="Q17" s="179">
        <f t="shared" ca="1" si="7"/>
        <v>62.666666666666679</v>
      </c>
      <c r="R17" s="179">
        <f ca="1">IF(LEN(B17)&gt;0,'6'!R17-'6'!Q17,"")</f>
        <v>3670.8434343434342</v>
      </c>
      <c r="S17" s="180"/>
      <c r="T17" s="33"/>
      <c r="U17" s="33"/>
      <c r="V17" s="33"/>
      <c r="W17" s="33"/>
      <c r="X17" s="33"/>
      <c r="Y17" s="33"/>
      <c r="AB17" s="243">
        <f>ROW()</f>
        <v>17</v>
      </c>
      <c r="AC17" s="116">
        <f t="shared" ca="1" si="8"/>
        <v>0</v>
      </c>
      <c r="AD17" s="116">
        <f t="shared" ca="1" si="9"/>
        <v>0</v>
      </c>
      <c r="AE17" s="117" t="str">
        <f t="shared" ca="1" si="10"/>
        <v>-</v>
      </c>
      <c r="AF17" s="116" t="str">
        <f t="shared" ca="1" si="11"/>
        <v>-</v>
      </c>
      <c r="AG17" s="117" t="str">
        <f t="shared" ca="1" si="12"/>
        <v>-</v>
      </c>
      <c r="AH17" s="116" t="str">
        <f t="shared" ca="1" si="13"/>
        <v>-</v>
      </c>
      <c r="AI17" s="116">
        <f t="shared" ca="1" si="14"/>
        <v>0</v>
      </c>
      <c r="AJ17" s="118">
        <f t="shared" ca="1" si="15"/>
        <v>0</v>
      </c>
      <c r="AK17" s="116">
        <f t="shared" ca="1" si="16"/>
        <v>2000</v>
      </c>
      <c r="AL17" s="116">
        <f t="shared" ca="1" si="17"/>
        <v>2400</v>
      </c>
      <c r="AP17" s="78" t="s">
        <v>120</v>
      </c>
      <c r="AQ17" s="78" t="str">
        <f t="shared" si="3"/>
        <v>5-7</v>
      </c>
      <c r="AR17" s="79">
        <f ca="1">MAX($AS$14:$AS$17)</f>
        <v>4</v>
      </c>
      <c r="AS17" s="80">
        <f t="shared" ca="1" si="1"/>
        <v>4</v>
      </c>
      <c r="AT17" s="1" t="str">
        <f ca="1">CELL("address",$AP$14)</f>
        <v>$AP$14</v>
      </c>
      <c r="AU17" s="10" t="s">
        <v>126</v>
      </c>
    </row>
    <row r="18" spans="1:47" ht="27" customHeight="1" x14ac:dyDescent="0.2">
      <c r="A18" s="53">
        <f>'OSNOVNA PLAČA'!A12</f>
        <v>3</v>
      </c>
      <c r="B18" s="362" t="str">
        <f t="shared" ca="1" si="4"/>
        <v>A3</v>
      </c>
      <c r="C18" s="362"/>
      <c r="D18" s="54" t="str">
        <f>+IF(LEN('OSNOVNA PLAČA'!C12)&gt;0,'OSNOVNA PLAČA'!C12,"")</f>
        <v>VIII</v>
      </c>
      <c r="E18" s="55">
        <f>+IF(LEN('OSNOVNA PLAČA'!D12)&gt;0,'OSNOVNA PLAČA'!D12,"")</f>
        <v>48</v>
      </c>
      <c r="F18" s="161">
        <f ca="1">IF(LEN(B18)&gt;0,'OBRAČUNANA OSNOVNA PLAČA'!K12,"")</f>
        <v>0</v>
      </c>
      <c r="G18" s="57"/>
      <c r="H18" s="57">
        <v>1</v>
      </c>
      <c r="I18" s="57"/>
      <c r="J18" s="57"/>
      <c r="K18" s="57"/>
      <c r="L18" s="175">
        <f t="shared" si="5"/>
        <v>1</v>
      </c>
      <c r="M18" s="176">
        <f t="shared" ca="1" si="18"/>
        <v>0.2</v>
      </c>
      <c r="N18" s="176">
        <f t="shared" ref="N18:N65" ca="1" si="20">IF(LEN(B18)&gt;0,F18*M18,"")</f>
        <v>0</v>
      </c>
      <c r="O18" s="177">
        <f t="shared" ca="1" si="6"/>
        <v>1.5666666666666669E-2</v>
      </c>
      <c r="P18" s="178">
        <f t="shared" ca="1" si="19"/>
        <v>0</v>
      </c>
      <c r="Q18" s="179">
        <f t="shared" ca="1" si="7"/>
        <v>0</v>
      </c>
      <c r="R18" s="179">
        <f ca="1">IF(LEN(B18)&gt;0,'6'!R18-'6'!Q18,"")</f>
        <v>5000</v>
      </c>
      <c r="S18" s="180"/>
      <c r="T18" s="33"/>
      <c r="U18" s="33"/>
      <c r="V18" s="33"/>
      <c r="W18" s="33"/>
      <c r="X18" s="33"/>
      <c r="Y18" s="33"/>
      <c r="AB18" s="243">
        <f>ROW()</f>
        <v>18</v>
      </c>
      <c r="AC18" s="116">
        <f t="shared" ca="1" si="8"/>
        <v>0</v>
      </c>
      <c r="AD18" s="116">
        <f t="shared" ca="1" si="9"/>
        <v>0</v>
      </c>
      <c r="AE18" s="117" t="str">
        <f t="shared" ca="1" si="10"/>
        <v>-</v>
      </c>
      <c r="AF18" s="116" t="str">
        <f t="shared" ca="1" si="11"/>
        <v>-</v>
      </c>
      <c r="AG18" s="117" t="str">
        <f t="shared" ca="1" si="12"/>
        <v>-</v>
      </c>
      <c r="AH18" s="116" t="str">
        <f t="shared" ca="1" si="13"/>
        <v>-</v>
      </c>
      <c r="AI18" s="116">
        <f t="shared" ca="1" si="14"/>
        <v>0</v>
      </c>
      <c r="AJ18" s="118">
        <f t="shared" ca="1" si="15"/>
        <v>0</v>
      </c>
      <c r="AK18" s="116">
        <f t="shared" ca="1" si="16"/>
        <v>0</v>
      </c>
      <c r="AL18" s="116">
        <f t="shared" ca="1" si="17"/>
        <v>0</v>
      </c>
      <c r="AP18" s="78" t="s">
        <v>121</v>
      </c>
      <c r="AQ18" s="78" t="str">
        <f t="shared" si="3"/>
        <v>8-10</v>
      </c>
      <c r="AR18" s="79">
        <f ca="1">MAX($AS$18:$AS$19)</f>
        <v>2</v>
      </c>
      <c r="AS18" s="80">
        <f t="shared" ca="1" si="1"/>
        <v>1</v>
      </c>
      <c r="AT18" s="1" t="str">
        <f ca="1">CELL("address",$AP$18)</f>
        <v>$AP$18</v>
      </c>
      <c r="AU18" s="10" t="s">
        <v>127</v>
      </c>
    </row>
    <row r="19" spans="1:47" ht="27" customHeight="1" x14ac:dyDescent="0.2">
      <c r="A19" s="53">
        <f>'OSNOVNA PLAČA'!A13</f>
        <v>4</v>
      </c>
      <c r="B19" s="362" t="str">
        <f t="shared" ca="1" si="4"/>
        <v>A4</v>
      </c>
      <c r="C19" s="362"/>
      <c r="D19" s="54" t="str">
        <f>+IF(LEN('OSNOVNA PLAČA'!C13)&gt;0,'OSNOVNA PLAČA'!C13,"")</f>
        <v/>
      </c>
      <c r="E19" s="55" t="str">
        <f>+IF(LEN('OSNOVNA PLAČA'!D13)&gt;0,'OSNOVNA PLAČA'!D13,"")</f>
        <v/>
      </c>
      <c r="F19" s="161">
        <f ca="1">IF(LEN(B19)&gt;0,'OBRAČUNANA OSNOVNA PLAČA'!K13,"")</f>
        <v>0</v>
      </c>
      <c r="G19" s="57"/>
      <c r="H19" s="57"/>
      <c r="I19" s="57"/>
      <c r="J19" s="57"/>
      <c r="K19" s="57"/>
      <c r="L19" s="175">
        <f t="shared" si="5"/>
        <v>0</v>
      </c>
      <c r="M19" s="176">
        <f t="shared" ca="1" si="18"/>
        <v>0</v>
      </c>
      <c r="N19" s="176">
        <f t="shared" ca="1" si="20"/>
        <v>0</v>
      </c>
      <c r="O19" s="177">
        <f t="shared" ca="1" si="6"/>
        <v>0</v>
      </c>
      <c r="P19" s="178">
        <f t="shared" ca="1" si="19"/>
        <v>0</v>
      </c>
      <c r="Q19" s="179">
        <f t="shared" ca="1" si="7"/>
        <v>0</v>
      </c>
      <c r="R19" s="179">
        <f ca="1">IF(LEN(B19)&gt;0,'6'!R19-'6'!Q19,"")</f>
        <v>0</v>
      </c>
      <c r="S19" s="180"/>
      <c r="T19" s="33"/>
      <c r="U19" s="33"/>
      <c r="V19" s="33"/>
      <c r="W19" s="33"/>
      <c r="X19" s="33"/>
      <c r="Y19" s="33"/>
      <c r="AB19" s="243">
        <f>ROW()</f>
        <v>19</v>
      </c>
      <c r="AC19" s="116">
        <f t="shared" ca="1" si="8"/>
        <v>0</v>
      </c>
      <c r="AD19" s="116">
        <f t="shared" ca="1" si="9"/>
        <v>0</v>
      </c>
      <c r="AE19" s="117" t="str">
        <f t="shared" ca="1" si="10"/>
        <v>-</v>
      </c>
      <c r="AF19" s="116" t="str">
        <f t="shared" ca="1" si="11"/>
        <v>-</v>
      </c>
      <c r="AG19" s="117" t="str">
        <f t="shared" ca="1" si="12"/>
        <v>-</v>
      </c>
      <c r="AH19" s="116" t="str">
        <f t="shared" ca="1" si="13"/>
        <v>-</v>
      </c>
      <c r="AI19" s="116">
        <f t="shared" ca="1" si="14"/>
        <v>0</v>
      </c>
      <c r="AJ19" s="118">
        <f t="shared" ca="1" si="15"/>
        <v>0</v>
      </c>
      <c r="AK19" s="116">
        <f t="shared" ca="1" si="16"/>
        <v>0</v>
      </c>
      <c r="AL19" s="116">
        <f t="shared" ca="1" si="17"/>
        <v>0</v>
      </c>
      <c r="AP19" s="78" t="s">
        <v>122</v>
      </c>
      <c r="AQ19" s="78" t="str">
        <f t="shared" si="3"/>
        <v>11-4</v>
      </c>
      <c r="AR19" s="79">
        <f ca="1">MAX($AS$18:$AS$19)</f>
        <v>2</v>
      </c>
      <c r="AS19" s="80">
        <f t="shared" ca="1" si="1"/>
        <v>2</v>
      </c>
      <c r="AT19" s="1" t="str">
        <f ca="1">CELL("address",$AP$18)</f>
        <v>$AP$18</v>
      </c>
      <c r="AU19" s="10" t="s">
        <v>128</v>
      </c>
    </row>
    <row r="20" spans="1:47" ht="27" customHeight="1" x14ac:dyDescent="0.2">
      <c r="A20" s="53">
        <f>'OSNOVNA PLAČA'!A14</f>
        <v>5</v>
      </c>
      <c r="B20" s="362" t="str">
        <f t="shared" ca="1" si="4"/>
        <v>A5</v>
      </c>
      <c r="C20" s="362"/>
      <c r="D20" s="54" t="str">
        <f>+IF(LEN('OSNOVNA PLAČA'!C14)&gt;0,'OSNOVNA PLAČA'!C14,"")</f>
        <v/>
      </c>
      <c r="E20" s="55" t="str">
        <f>+IF(LEN('OSNOVNA PLAČA'!D14)&gt;0,'OSNOVNA PLAČA'!D14,"")</f>
        <v/>
      </c>
      <c r="F20" s="161">
        <f ca="1">IF(LEN(B20)&gt;0,'OBRAČUNANA OSNOVNA PLAČA'!K14,"")</f>
        <v>0</v>
      </c>
      <c r="G20" s="57"/>
      <c r="H20" s="57"/>
      <c r="I20" s="57"/>
      <c r="J20" s="57"/>
      <c r="K20" s="57">
        <v>0</v>
      </c>
      <c r="L20" s="175">
        <f t="shared" si="5"/>
        <v>0</v>
      </c>
      <c r="M20" s="176">
        <f t="shared" ca="1" si="18"/>
        <v>0</v>
      </c>
      <c r="N20" s="176">
        <f t="shared" ca="1" si="20"/>
        <v>0</v>
      </c>
      <c r="O20" s="177">
        <f t="shared" ca="1" si="6"/>
        <v>0</v>
      </c>
      <c r="P20" s="178">
        <f t="shared" ca="1" si="19"/>
        <v>0</v>
      </c>
      <c r="Q20" s="179">
        <f t="shared" ca="1" si="7"/>
        <v>0</v>
      </c>
      <c r="R20" s="179">
        <f ca="1">IF(LEN(B20)&gt;0,'6'!R20-'6'!Q20,"")</f>
        <v>0</v>
      </c>
      <c r="S20" s="180"/>
      <c r="T20" s="33"/>
      <c r="U20" s="33"/>
      <c r="V20" s="33"/>
      <c r="W20" s="33"/>
      <c r="X20" s="33"/>
      <c r="Y20" s="33"/>
      <c r="AB20" s="243">
        <f>ROW()</f>
        <v>20</v>
      </c>
      <c r="AC20" s="116">
        <f t="shared" ca="1" si="8"/>
        <v>0</v>
      </c>
      <c r="AD20" s="116">
        <f t="shared" ca="1" si="9"/>
        <v>0</v>
      </c>
      <c r="AE20" s="117" t="str">
        <f t="shared" ca="1" si="10"/>
        <v>-</v>
      </c>
      <c r="AF20" s="116" t="str">
        <f t="shared" ca="1" si="11"/>
        <v>-</v>
      </c>
      <c r="AG20" s="117" t="str">
        <f t="shared" ca="1" si="12"/>
        <v>-</v>
      </c>
      <c r="AH20" s="116" t="str">
        <f t="shared" ca="1" si="13"/>
        <v>-</v>
      </c>
      <c r="AI20" s="116">
        <f t="shared" ca="1" si="14"/>
        <v>0</v>
      </c>
      <c r="AJ20" s="118">
        <f t="shared" ca="1" si="15"/>
        <v>0</v>
      </c>
      <c r="AK20" s="116">
        <f t="shared" ca="1" si="16"/>
        <v>0</v>
      </c>
      <c r="AL20" s="116">
        <f t="shared" ca="1" si="17"/>
        <v>0</v>
      </c>
    </row>
    <row r="21" spans="1:47" ht="27" customHeight="1" x14ac:dyDescent="0.2">
      <c r="A21" s="53">
        <f>'OSNOVNA PLAČA'!A15</f>
        <v>6</v>
      </c>
      <c r="B21" s="362" t="str">
        <f t="shared" ca="1" si="4"/>
        <v>A6</v>
      </c>
      <c r="C21" s="362"/>
      <c r="D21" s="54" t="str">
        <f>+IF(LEN('OSNOVNA PLAČA'!C15)&gt;0,'OSNOVNA PLAČA'!C15,"")</f>
        <v/>
      </c>
      <c r="E21" s="55" t="str">
        <f>+IF(LEN('OSNOVNA PLAČA'!D15)&gt;0,'OSNOVNA PLAČA'!D15,"")</f>
        <v/>
      </c>
      <c r="F21" s="161">
        <f ca="1">IF(LEN(B21)&gt;0,'OBRAČUNANA OSNOVNA PLAČA'!K15,"")</f>
        <v>0</v>
      </c>
      <c r="G21" s="57"/>
      <c r="H21" s="57"/>
      <c r="I21" s="57"/>
      <c r="J21" s="57"/>
      <c r="K21" s="57"/>
      <c r="L21" s="175">
        <f t="shared" si="5"/>
        <v>0</v>
      </c>
      <c r="M21" s="176">
        <f t="shared" ca="1" si="18"/>
        <v>0</v>
      </c>
      <c r="N21" s="176">
        <f t="shared" ca="1" si="20"/>
        <v>0</v>
      </c>
      <c r="O21" s="177">
        <f t="shared" ca="1" si="6"/>
        <v>0</v>
      </c>
      <c r="P21" s="178">
        <f t="shared" ca="1" si="19"/>
        <v>0</v>
      </c>
      <c r="Q21" s="179">
        <f t="shared" ca="1" si="7"/>
        <v>0</v>
      </c>
      <c r="R21" s="179">
        <f ca="1">IF(LEN(B21)&gt;0,'6'!R21-'6'!Q21,"")</f>
        <v>0</v>
      </c>
      <c r="S21" s="180"/>
      <c r="T21" s="33"/>
      <c r="U21" s="33"/>
      <c r="V21" s="33"/>
      <c r="W21" s="33"/>
      <c r="X21" s="33"/>
      <c r="Y21" s="33"/>
      <c r="AB21" s="243">
        <f>ROW()</f>
        <v>21</v>
      </c>
      <c r="AC21" s="116">
        <f t="shared" ca="1" si="8"/>
        <v>0</v>
      </c>
      <c r="AD21" s="116">
        <f t="shared" ca="1" si="9"/>
        <v>0</v>
      </c>
      <c r="AE21" s="117" t="str">
        <f t="shared" ca="1" si="10"/>
        <v>-</v>
      </c>
      <c r="AF21" s="116" t="str">
        <f t="shared" ca="1" si="11"/>
        <v>-</v>
      </c>
      <c r="AG21" s="117" t="str">
        <f t="shared" ca="1" si="12"/>
        <v>-</v>
      </c>
      <c r="AH21" s="116" t="str">
        <f t="shared" ca="1" si="13"/>
        <v>-</v>
      </c>
      <c r="AI21" s="116">
        <f t="shared" ca="1" si="14"/>
        <v>0</v>
      </c>
      <c r="AJ21" s="118">
        <f t="shared" ca="1" si="15"/>
        <v>0</v>
      </c>
      <c r="AK21" s="116">
        <f t="shared" ca="1" si="16"/>
        <v>0</v>
      </c>
      <c r="AL21" s="116">
        <f t="shared" ca="1" si="17"/>
        <v>0</v>
      </c>
    </row>
    <row r="22" spans="1:47" ht="27" customHeight="1" x14ac:dyDescent="0.2">
      <c r="A22" s="53">
        <f>'OSNOVNA PLAČA'!A16</f>
        <v>7</v>
      </c>
      <c r="B22" s="362" t="str">
        <f t="shared" ca="1" si="4"/>
        <v>A7</v>
      </c>
      <c r="C22" s="362"/>
      <c r="D22" s="54" t="str">
        <f>+IF(LEN('OSNOVNA PLAČA'!C16)&gt;0,'OSNOVNA PLAČA'!C16,"")</f>
        <v>IV</v>
      </c>
      <c r="E22" s="55">
        <f>+IF(LEN('OSNOVNA PLAČA'!D16)&gt;0,'OSNOVNA PLAČA'!D16,"")</f>
        <v>34</v>
      </c>
      <c r="F22" s="161">
        <f ca="1">IF(LEN(B22)&gt;0,'OBRAČUNANA OSNOVNA PLAČA'!K16,"")</f>
        <v>0</v>
      </c>
      <c r="G22" s="57"/>
      <c r="H22" s="57"/>
      <c r="I22" s="57"/>
      <c r="J22" s="57"/>
      <c r="K22" s="57"/>
      <c r="L22" s="175">
        <f t="shared" si="5"/>
        <v>0</v>
      </c>
      <c r="M22" s="176">
        <f t="shared" ca="1" si="18"/>
        <v>0</v>
      </c>
      <c r="N22" s="176">
        <f t="shared" ca="1" si="20"/>
        <v>0</v>
      </c>
      <c r="O22" s="177">
        <f t="shared" ca="1" si="6"/>
        <v>0</v>
      </c>
      <c r="P22" s="178">
        <f t="shared" ca="1" si="19"/>
        <v>0</v>
      </c>
      <c r="Q22" s="179">
        <f t="shared" ca="1" si="7"/>
        <v>0</v>
      </c>
      <c r="R22" s="179">
        <f ca="1">IF(LEN(B22)&gt;0,'6'!R22-'6'!Q22,"")</f>
        <v>3000</v>
      </c>
      <c r="S22" s="180"/>
      <c r="T22" s="33"/>
      <c r="U22" s="33"/>
      <c r="V22" s="33"/>
      <c r="W22" s="33"/>
      <c r="X22" s="33"/>
      <c r="Y22" s="33"/>
      <c r="AB22" s="243">
        <f>ROW()</f>
        <v>22</v>
      </c>
      <c r="AC22" s="116">
        <f t="shared" ca="1" si="8"/>
        <v>0</v>
      </c>
      <c r="AD22" s="116">
        <f t="shared" ca="1" si="9"/>
        <v>0</v>
      </c>
      <c r="AE22" s="117" t="str">
        <f t="shared" ca="1" si="10"/>
        <v>-</v>
      </c>
      <c r="AF22" s="116" t="str">
        <f t="shared" ca="1" si="11"/>
        <v>-</v>
      </c>
      <c r="AG22" s="117" t="str">
        <f t="shared" ca="1" si="12"/>
        <v>-</v>
      </c>
      <c r="AH22" s="116" t="str">
        <f t="shared" ca="1" si="13"/>
        <v>-</v>
      </c>
      <c r="AI22" s="116">
        <f t="shared" ca="1" si="14"/>
        <v>0</v>
      </c>
      <c r="AJ22" s="118">
        <f t="shared" ca="1" si="15"/>
        <v>0</v>
      </c>
      <c r="AK22" s="116">
        <f t="shared" ca="1" si="16"/>
        <v>0</v>
      </c>
      <c r="AL22" s="116">
        <f t="shared" ca="1" si="17"/>
        <v>1500</v>
      </c>
    </row>
    <row r="23" spans="1:47" ht="27" customHeight="1" x14ac:dyDescent="0.2">
      <c r="A23" s="53">
        <f>'OSNOVNA PLAČA'!A17</f>
        <v>8</v>
      </c>
      <c r="B23" s="362" t="str">
        <f t="shared" ca="1" si="4"/>
        <v>A8</v>
      </c>
      <c r="C23" s="362"/>
      <c r="D23" s="54" t="str">
        <f>+IF(LEN('OSNOVNA PLAČA'!C17)&gt;0,'OSNOVNA PLAČA'!C17,"")</f>
        <v/>
      </c>
      <c r="E23" s="55" t="str">
        <f>+IF(LEN('OSNOVNA PLAČA'!D17)&gt;0,'OSNOVNA PLAČA'!D17,"")</f>
        <v/>
      </c>
      <c r="F23" s="161">
        <f ca="1">IF(LEN(B23)&gt;0,'OBRAČUNANA OSNOVNA PLAČA'!K17,"")</f>
        <v>0</v>
      </c>
      <c r="G23" s="57"/>
      <c r="H23" s="57"/>
      <c r="I23" s="57"/>
      <c r="J23" s="57"/>
      <c r="K23" s="57"/>
      <c r="L23" s="175">
        <f t="shared" si="5"/>
        <v>0</v>
      </c>
      <c r="M23" s="176">
        <f t="shared" ca="1" si="18"/>
        <v>0</v>
      </c>
      <c r="N23" s="176">
        <f t="shared" ca="1" si="20"/>
        <v>0</v>
      </c>
      <c r="O23" s="177">
        <f t="shared" ca="1" si="6"/>
        <v>0</v>
      </c>
      <c r="P23" s="178">
        <f t="shared" ca="1" si="19"/>
        <v>0</v>
      </c>
      <c r="Q23" s="179">
        <f t="shared" ca="1" si="7"/>
        <v>0</v>
      </c>
      <c r="R23" s="179">
        <f ca="1">IF(LEN(B23)&gt;0,'6'!R23-'6'!Q23,"")</f>
        <v>0</v>
      </c>
      <c r="S23" s="180"/>
      <c r="T23" s="33"/>
      <c r="U23" s="33"/>
      <c r="V23" s="33"/>
      <c r="W23" s="33"/>
      <c r="X23" s="33"/>
      <c r="Y23" s="33"/>
      <c r="AB23" s="243">
        <f>ROW()</f>
        <v>23</v>
      </c>
      <c r="AC23" s="116">
        <f t="shared" ca="1" si="8"/>
        <v>0</v>
      </c>
      <c r="AD23" s="116">
        <f t="shared" ca="1" si="9"/>
        <v>0</v>
      </c>
      <c r="AE23" s="117" t="str">
        <f t="shared" ca="1" si="10"/>
        <v>-</v>
      </c>
      <c r="AF23" s="116" t="str">
        <f t="shared" ca="1" si="11"/>
        <v>-</v>
      </c>
      <c r="AG23" s="117" t="str">
        <f t="shared" ca="1" si="12"/>
        <v>-</v>
      </c>
      <c r="AH23" s="116" t="str">
        <f t="shared" ca="1" si="13"/>
        <v>-</v>
      </c>
      <c r="AI23" s="116">
        <f t="shared" ca="1" si="14"/>
        <v>0</v>
      </c>
      <c r="AJ23" s="118">
        <f t="shared" ca="1" si="15"/>
        <v>0</v>
      </c>
      <c r="AK23" s="116">
        <f t="shared" ca="1" si="16"/>
        <v>0</v>
      </c>
      <c r="AL23" s="116">
        <f t="shared" ca="1" si="17"/>
        <v>0</v>
      </c>
    </row>
    <row r="24" spans="1:47" ht="27" customHeight="1" x14ac:dyDescent="0.2">
      <c r="A24" s="53">
        <f>'OSNOVNA PLAČA'!A18</f>
        <v>9</v>
      </c>
      <c r="B24" s="362" t="str">
        <f t="shared" ca="1" si="4"/>
        <v>A9</v>
      </c>
      <c r="C24" s="362"/>
      <c r="D24" s="54" t="str">
        <f>+IF(LEN('OSNOVNA PLAČA'!C18)&gt;0,'OSNOVNA PLAČA'!C18,"")</f>
        <v/>
      </c>
      <c r="E24" s="55" t="str">
        <f>+IF(LEN('OSNOVNA PLAČA'!D18)&gt;0,'OSNOVNA PLAČA'!D18,"")</f>
        <v/>
      </c>
      <c r="F24" s="161">
        <f ca="1">IF(LEN(B24)&gt;0,'OBRAČUNANA OSNOVNA PLAČA'!K18,"")</f>
        <v>0</v>
      </c>
      <c r="G24" s="57"/>
      <c r="H24" s="57"/>
      <c r="I24" s="57"/>
      <c r="J24" s="57"/>
      <c r="K24" s="57"/>
      <c r="L24" s="175">
        <f t="shared" si="5"/>
        <v>0</v>
      </c>
      <c r="M24" s="176">
        <f t="shared" ca="1" si="18"/>
        <v>0</v>
      </c>
      <c r="N24" s="176">
        <f t="shared" ca="1" si="20"/>
        <v>0</v>
      </c>
      <c r="O24" s="177">
        <f t="shared" ca="1" si="6"/>
        <v>0</v>
      </c>
      <c r="P24" s="178">
        <f t="shared" ca="1" si="19"/>
        <v>0</v>
      </c>
      <c r="Q24" s="179">
        <f t="shared" ca="1" si="7"/>
        <v>0</v>
      </c>
      <c r="R24" s="179">
        <f ca="1">IF(LEN(B24)&gt;0,'6'!R24-'6'!Q24,"")</f>
        <v>0</v>
      </c>
      <c r="S24" s="180"/>
      <c r="T24" s="33"/>
      <c r="U24" s="33"/>
      <c r="V24" s="33"/>
      <c r="W24" s="33"/>
      <c r="X24" s="33"/>
      <c r="Y24" s="33"/>
      <c r="AB24" s="243">
        <f>ROW()</f>
        <v>24</v>
      </c>
      <c r="AC24" s="116">
        <f t="shared" ca="1" si="8"/>
        <v>0</v>
      </c>
      <c r="AD24" s="116">
        <f t="shared" ca="1" si="9"/>
        <v>0</v>
      </c>
      <c r="AE24" s="117" t="str">
        <f t="shared" ca="1" si="10"/>
        <v>-</v>
      </c>
      <c r="AF24" s="116" t="str">
        <f t="shared" ca="1" si="11"/>
        <v>-</v>
      </c>
      <c r="AG24" s="117" t="str">
        <f t="shared" ca="1" si="12"/>
        <v>-</v>
      </c>
      <c r="AH24" s="116" t="str">
        <f t="shared" ca="1" si="13"/>
        <v>-</v>
      </c>
      <c r="AI24" s="116">
        <f t="shared" ca="1" si="14"/>
        <v>0</v>
      </c>
      <c r="AJ24" s="118">
        <f t="shared" ca="1" si="15"/>
        <v>0</v>
      </c>
      <c r="AK24" s="116">
        <f t="shared" ca="1" si="16"/>
        <v>0</v>
      </c>
      <c r="AL24" s="116">
        <f t="shared" ca="1" si="17"/>
        <v>0</v>
      </c>
    </row>
    <row r="25" spans="1:47" ht="27" customHeight="1" x14ac:dyDescent="0.2">
      <c r="A25" s="53">
        <f>'OSNOVNA PLAČA'!A19</f>
        <v>10</v>
      </c>
      <c r="B25" s="362" t="str">
        <f t="shared" ca="1" si="4"/>
        <v>A10</v>
      </c>
      <c r="C25" s="362"/>
      <c r="D25" s="54" t="str">
        <f>+IF(LEN('OSNOVNA PLAČA'!C19)&gt;0,'OSNOVNA PLAČA'!C19,"")</f>
        <v/>
      </c>
      <c r="E25" s="55" t="str">
        <f>+IF(LEN('OSNOVNA PLAČA'!D19)&gt;0,'OSNOVNA PLAČA'!D19,"")</f>
        <v/>
      </c>
      <c r="F25" s="161">
        <f ca="1">IF(LEN(B25)&gt;0,'OBRAČUNANA OSNOVNA PLAČA'!K19,"")</f>
        <v>0</v>
      </c>
      <c r="G25" s="57"/>
      <c r="H25" s="57"/>
      <c r="I25" s="57"/>
      <c r="J25" s="57"/>
      <c r="K25" s="57"/>
      <c r="L25" s="175">
        <f t="shared" si="5"/>
        <v>0</v>
      </c>
      <c r="M25" s="176">
        <f t="shared" ca="1" si="18"/>
        <v>0</v>
      </c>
      <c r="N25" s="176">
        <f t="shared" ca="1" si="20"/>
        <v>0</v>
      </c>
      <c r="O25" s="177">
        <f t="shared" ca="1" si="6"/>
        <v>0</v>
      </c>
      <c r="P25" s="178">
        <f t="shared" ca="1" si="19"/>
        <v>0</v>
      </c>
      <c r="Q25" s="179">
        <f t="shared" ca="1" si="7"/>
        <v>0</v>
      </c>
      <c r="R25" s="179">
        <f ca="1">IF(LEN(B25)&gt;0,'6'!R25-'6'!Q25,"")</f>
        <v>0</v>
      </c>
      <c r="S25" s="180"/>
      <c r="T25" s="33"/>
      <c r="U25" s="33"/>
      <c r="V25" s="33"/>
      <c r="W25" s="33"/>
      <c r="X25" s="33"/>
      <c r="Y25" s="33"/>
      <c r="AB25" s="243">
        <f>ROW()</f>
        <v>25</v>
      </c>
      <c r="AC25" s="116">
        <f t="shared" ca="1" si="8"/>
        <v>0</v>
      </c>
      <c r="AD25" s="116">
        <f t="shared" ca="1" si="9"/>
        <v>0</v>
      </c>
      <c r="AE25" s="117" t="str">
        <f t="shared" ca="1" si="10"/>
        <v>-</v>
      </c>
      <c r="AF25" s="116" t="str">
        <f t="shared" ca="1" si="11"/>
        <v>-</v>
      </c>
      <c r="AG25" s="117" t="str">
        <f t="shared" ca="1" si="12"/>
        <v>-</v>
      </c>
      <c r="AH25" s="116" t="str">
        <f t="shared" ca="1" si="13"/>
        <v>-</v>
      </c>
      <c r="AI25" s="116">
        <f t="shared" ca="1" si="14"/>
        <v>0</v>
      </c>
      <c r="AJ25" s="118">
        <f t="shared" ca="1" si="15"/>
        <v>0</v>
      </c>
      <c r="AK25" s="116">
        <f t="shared" ca="1" si="16"/>
        <v>0</v>
      </c>
      <c r="AL25" s="116">
        <f t="shared" ca="1" si="17"/>
        <v>0</v>
      </c>
    </row>
    <row r="26" spans="1:47" ht="27" customHeight="1" x14ac:dyDescent="0.2">
      <c r="A26" s="53">
        <f>'OSNOVNA PLAČA'!A20</f>
        <v>11</v>
      </c>
      <c r="B26" s="362" t="str">
        <f t="shared" ca="1" si="4"/>
        <v>A11</v>
      </c>
      <c r="C26" s="362"/>
      <c r="D26" s="54" t="str">
        <f>+IF(LEN('OSNOVNA PLAČA'!C20)&gt;0,'OSNOVNA PLAČA'!C20,"")</f>
        <v/>
      </c>
      <c r="E26" s="55" t="str">
        <f>+IF(LEN('OSNOVNA PLAČA'!D20)&gt;0,'OSNOVNA PLAČA'!D20,"")</f>
        <v/>
      </c>
      <c r="F26" s="161">
        <f ca="1">IF(LEN(B26)&gt;0,'OBRAČUNANA OSNOVNA PLAČA'!K20,"")</f>
        <v>0</v>
      </c>
      <c r="G26" s="57"/>
      <c r="H26" s="57"/>
      <c r="I26" s="57"/>
      <c r="J26" s="57"/>
      <c r="K26" s="57"/>
      <c r="L26" s="175">
        <f t="shared" si="5"/>
        <v>0</v>
      </c>
      <c r="M26" s="176">
        <f t="shared" ca="1" si="18"/>
        <v>0</v>
      </c>
      <c r="N26" s="176">
        <f t="shared" ca="1" si="20"/>
        <v>0</v>
      </c>
      <c r="O26" s="177">
        <f t="shared" ca="1" si="6"/>
        <v>0</v>
      </c>
      <c r="P26" s="178">
        <f t="shared" ca="1" si="19"/>
        <v>0</v>
      </c>
      <c r="Q26" s="179">
        <f t="shared" ca="1" si="7"/>
        <v>0</v>
      </c>
      <c r="R26" s="179">
        <f ca="1">IF(LEN(B26)&gt;0,'6'!R26-'6'!Q26,"")</f>
        <v>0</v>
      </c>
      <c r="S26" s="180"/>
      <c r="T26" s="33"/>
      <c r="U26" s="33"/>
      <c r="V26" s="33"/>
      <c r="W26" s="33"/>
      <c r="X26" s="33"/>
      <c r="Y26" s="33"/>
      <c r="AB26" s="243">
        <f>ROW()</f>
        <v>26</v>
      </c>
      <c r="AC26" s="116">
        <f t="shared" ca="1" si="8"/>
        <v>0</v>
      </c>
      <c r="AD26" s="116">
        <f t="shared" ca="1" si="9"/>
        <v>0</v>
      </c>
      <c r="AE26" s="117" t="str">
        <f t="shared" ca="1" si="10"/>
        <v>-</v>
      </c>
      <c r="AF26" s="116" t="str">
        <f t="shared" ca="1" si="11"/>
        <v>-</v>
      </c>
      <c r="AG26" s="117" t="str">
        <f t="shared" ca="1" si="12"/>
        <v>-</v>
      </c>
      <c r="AH26" s="116" t="str">
        <f t="shared" ca="1" si="13"/>
        <v>-</v>
      </c>
      <c r="AI26" s="116">
        <f t="shared" ca="1" si="14"/>
        <v>0</v>
      </c>
      <c r="AJ26" s="118">
        <f t="shared" ca="1" si="15"/>
        <v>0</v>
      </c>
      <c r="AK26" s="116">
        <f t="shared" ca="1" si="16"/>
        <v>0</v>
      </c>
      <c r="AL26" s="116">
        <f t="shared" ca="1" si="17"/>
        <v>0</v>
      </c>
    </row>
    <row r="27" spans="1:47" ht="27" customHeight="1" x14ac:dyDescent="0.2">
      <c r="A27" s="53">
        <f>'OSNOVNA PLAČA'!A21</f>
        <v>12</v>
      </c>
      <c r="B27" s="362" t="str">
        <f t="shared" ca="1" si="4"/>
        <v>A12</v>
      </c>
      <c r="C27" s="362"/>
      <c r="D27" s="54" t="str">
        <f>+IF(LEN('OSNOVNA PLAČA'!C21)&gt;0,'OSNOVNA PLAČA'!C21,"")</f>
        <v/>
      </c>
      <c r="E27" s="55" t="str">
        <f>+IF(LEN('OSNOVNA PLAČA'!D21)&gt;0,'OSNOVNA PLAČA'!D21,"")</f>
        <v/>
      </c>
      <c r="F27" s="161">
        <f ca="1">IF(LEN(B27)&gt;0,'OBRAČUNANA OSNOVNA PLAČA'!K21,"")</f>
        <v>0</v>
      </c>
      <c r="G27" s="57"/>
      <c r="H27" s="57"/>
      <c r="I27" s="57"/>
      <c r="J27" s="57"/>
      <c r="K27" s="57"/>
      <c r="L27" s="175">
        <f t="shared" si="5"/>
        <v>0</v>
      </c>
      <c r="M27" s="176">
        <f t="shared" ca="1" si="18"/>
        <v>0</v>
      </c>
      <c r="N27" s="176">
        <f t="shared" ca="1" si="20"/>
        <v>0</v>
      </c>
      <c r="O27" s="177">
        <f t="shared" ca="1" si="6"/>
        <v>0</v>
      </c>
      <c r="P27" s="178">
        <f t="shared" ca="1" si="19"/>
        <v>0</v>
      </c>
      <c r="Q27" s="179">
        <f t="shared" ca="1" si="7"/>
        <v>0</v>
      </c>
      <c r="R27" s="179">
        <f ca="1">IF(LEN(B27)&gt;0,'6'!R27-'6'!Q27,"")</f>
        <v>0</v>
      </c>
      <c r="S27" s="180"/>
      <c r="T27" s="33"/>
      <c r="U27" s="33"/>
      <c r="V27" s="33"/>
      <c r="W27" s="33"/>
      <c r="X27" s="33"/>
      <c r="Y27" s="33"/>
      <c r="AB27" s="243">
        <f>ROW()</f>
        <v>27</v>
      </c>
      <c r="AC27" s="116">
        <f t="shared" ca="1" si="8"/>
        <v>0</v>
      </c>
      <c r="AD27" s="116">
        <f t="shared" ca="1" si="9"/>
        <v>0</v>
      </c>
      <c r="AE27" s="117" t="str">
        <f t="shared" ca="1" si="10"/>
        <v>-</v>
      </c>
      <c r="AF27" s="116" t="str">
        <f t="shared" ca="1" si="11"/>
        <v>-</v>
      </c>
      <c r="AG27" s="117" t="str">
        <f t="shared" ca="1" si="12"/>
        <v>-</v>
      </c>
      <c r="AH27" s="116" t="str">
        <f t="shared" ca="1" si="13"/>
        <v>-</v>
      </c>
      <c r="AI27" s="116">
        <f t="shared" ca="1" si="14"/>
        <v>0</v>
      </c>
      <c r="AJ27" s="118">
        <f t="shared" ca="1" si="15"/>
        <v>0</v>
      </c>
      <c r="AK27" s="116">
        <f t="shared" ca="1" si="16"/>
        <v>0</v>
      </c>
      <c r="AL27" s="116">
        <f t="shared" ca="1" si="17"/>
        <v>0</v>
      </c>
    </row>
    <row r="28" spans="1:47" ht="27" customHeight="1" x14ac:dyDescent="0.2">
      <c r="A28" s="53">
        <f>'OSNOVNA PLAČA'!A22</f>
        <v>13</v>
      </c>
      <c r="B28" s="362" t="str">
        <f t="shared" ca="1" si="4"/>
        <v>A13</v>
      </c>
      <c r="C28" s="362"/>
      <c r="D28" s="54" t="str">
        <f>+IF(LEN('OSNOVNA PLAČA'!C22)&gt;0,'OSNOVNA PLAČA'!C22,"")</f>
        <v/>
      </c>
      <c r="E28" s="55" t="str">
        <f>+IF(LEN('OSNOVNA PLAČA'!D22)&gt;0,'OSNOVNA PLAČA'!D22,"")</f>
        <v/>
      </c>
      <c r="F28" s="161">
        <f ca="1">IF(LEN(B28)&gt;0,'OBRAČUNANA OSNOVNA PLAČA'!K22,"")</f>
        <v>0</v>
      </c>
      <c r="G28" s="57"/>
      <c r="H28" s="57"/>
      <c r="I28" s="57"/>
      <c r="J28" s="57"/>
      <c r="K28" s="57"/>
      <c r="L28" s="175">
        <f t="shared" si="5"/>
        <v>0</v>
      </c>
      <c r="M28" s="176">
        <f t="shared" ca="1" si="18"/>
        <v>0</v>
      </c>
      <c r="N28" s="176">
        <f t="shared" ca="1" si="20"/>
        <v>0</v>
      </c>
      <c r="O28" s="177">
        <f t="shared" ca="1" si="6"/>
        <v>0</v>
      </c>
      <c r="P28" s="178">
        <f t="shared" ca="1" si="19"/>
        <v>0</v>
      </c>
      <c r="Q28" s="179">
        <f t="shared" ca="1" si="7"/>
        <v>0</v>
      </c>
      <c r="R28" s="179">
        <f ca="1">IF(LEN(B28)&gt;0,'6'!R28-'6'!Q28,"")</f>
        <v>0</v>
      </c>
      <c r="S28" s="180"/>
      <c r="T28" s="33"/>
      <c r="U28" s="33"/>
      <c r="V28" s="33"/>
      <c r="W28" s="33"/>
      <c r="X28" s="33"/>
      <c r="Y28" s="33"/>
      <c r="AB28" s="243">
        <f>ROW()</f>
        <v>28</v>
      </c>
      <c r="AC28" s="116">
        <f t="shared" ca="1" si="8"/>
        <v>0</v>
      </c>
      <c r="AD28" s="116">
        <f t="shared" ca="1" si="9"/>
        <v>0</v>
      </c>
      <c r="AE28" s="117" t="str">
        <f t="shared" ca="1" si="10"/>
        <v>-</v>
      </c>
      <c r="AF28" s="116" t="str">
        <f t="shared" ca="1" si="11"/>
        <v>-</v>
      </c>
      <c r="AG28" s="117" t="str">
        <f t="shared" ca="1" si="12"/>
        <v>-</v>
      </c>
      <c r="AH28" s="116" t="str">
        <f t="shared" ca="1" si="13"/>
        <v>-</v>
      </c>
      <c r="AI28" s="116">
        <f t="shared" ca="1" si="14"/>
        <v>0</v>
      </c>
      <c r="AJ28" s="118">
        <f t="shared" ca="1" si="15"/>
        <v>0</v>
      </c>
      <c r="AK28" s="116">
        <f t="shared" ca="1" si="16"/>
        <v>0</v>
      </c>
      <c r="AL28" s="116">
        <f t="shared" ca="1" si="17"/>
        <v>0</v>
      </c>
    </row>
    <row r="29" spans="1:47" ht="27" customHeight="1" x14ac:dyDescent="0.2">
      <c r="A29" s="53">
        <f>'OSNOVNA PLAČA'!A23</f>
        <v>14</v>
      </c>
      <c r="B29" s="362" t="str">
        <f t="shared" ca="1" si="4"/>
        <v>A14</v>
      </c>
      <c r="C29" s="362"/>
      <c r="D29" s="54" t="str">
        <f>+IF(LEN('OSNOVNA PLAČA'!C23)&gt;0,'OSNOVNA PLAČA'!C23,"")</f>
        <v/>
      </c>
      <c r="E29" s="55" t="str">
        <f>+IF(LEN('OSNOVNA PLAČA'!D23)&gt;0,'OSNOVNA PLAČA'!D23,"")</f>
        <v/>
      </c>
      <c r="F29" s="161">
        <f ca="1">IF(LEN(B29)&gt;0,'OBRAČUNANA OSNOVNA PLAČA'!K23,"")</f>
        <v>0</v>
      </c>
      <c r="G29" s="57"/>
      <c r="H29" s="57"/>
      <c r="I29" s="57"/>
      <c r="J29" s="57"/>
      <c r="K29" s="57"/>
      <c r="L29" s="175">
        <f t="shared" si="5"/>
        <v>0</v>
      </c>
      <c r="M29" s="176">
        <f t="shared" ca="1" si="18"/>
        <v>0</v>
      </c>
      <c r="N29" s="176">
        <f t="shared" ca="1" si="20"/>
        <v>0</v>
      </c>
      <c r="O29" s="177">
        <f t="shared" ca="1" si="6"/>
        <v>0</v>
      </c>
      <c r="P29" s="178">
        <f t="shared" ca="1" si="19"/>
        <v>0</v>
      </c>
      <c r="Q29" s="179">
        <f t="shared" ca="1" si="7"/>
        <v>0</v>
      </c>
      <c r="R29" s="179">
        <f ca="1">IF(LEN(B29)&gt;0,'6'!R29-'6'!Q29,"")</f>
        <v>0</v>
      </c>
      <c r="S29" s="180"/>
      <c r="T29" s="33"/>
      <c r="U29" s="33"/>
      <c r="V29" s="33"/>
      <c r="W29" s="33"/>
      <c r="X29" s="33"/>
      <c r="Y29" s="33"/>
      <c r="AB29" s="243">
        <f>ROW()</f>
        <v>29</v>
      </c>
      <c r="AC29" s="116">
        <f t="shared" ca="1" si="8"/>
        <v>0</v>
      </c>
      <c r="AD29" s="116">
        <f t="shared" ca="1" si="9"/>
        <v>0</v>
      </c>
      <c r="AE29" s="117" t="str">
        <f t="shared" ca="1" si="10"/>
        <v>-</v>
      </c>
      <c r="AF29" s="116" t="str">
        <f t="shared" ca="1" si="11"/>
        <v>-</v>
      </c>
      <c r="AG29" s="117" t="str">
        <f t="shared" ca="1" si="12"/>
        <v>-</v>
      </c>
      <c r="AH29" s="116" t="str">
        <f t="shared" ca="1" si="13"/>
        <v>-</v>
      </c>
      <c r="AI29" s="116">
        <f t="shared" ca="1" si="14"/>
        <v>0</v>
      </c>
      <c r="AJ29" s="118">
        <f t="shared" ca="1" si="15"/>
        <v>0</v>
      </c>
      <c r="AK29" s="116">
        <f t="shared" ca="1" si="16"/>
        <v>0</v>
      </c>
      <c r="AL29" s="116">
        <f t="shared" ca="1" si="17"/>
        <v>0</v>
      </c>
    </row>
    <row r="30" spans="1:47" ht="27" customHeight="1" x14ac:dyDescent="0.2">
      <c r="A30" s="53">
        <f>'OSNOVNA PLAČA'!A24</f>
        <v>15</v>
      </c>
      <c r="B30" s="362" t="str">
        <f t="shared" ca="1" si="4"/>
        <v>A15</v>
      </c>
      <c r="C30" s="362"/>
      <c r="D30" s="54" t="str">
        <f>+IF(LEN('OSNOVNA PLAČA'!C24)&gt;0,'OSNOVNA PLAČA'!C24,"")</f>
        <v/>
      </c>
      <c r="E30" s="55" t="str">
        <f>+IF(LEN('OSNOVNA PLAČA'!D24)&gt;0,'OSNOVNA PLAČA'!D24,"")</f>
        <v/>
      </c>
      <c r="F30" s="161">
        <f ca="1">IF(LEN(B30)&gt;0,'OBRAČUNANA OSNOVNA PLAČA'!K24,"")</f>
        <v>0</v>
      </c>
      <c r="G30" s="57"/>
      <c r="H30" s="57"/>
      <c r="I30" s="57"/>
      <c r="J30" s="57"/>
      <c r="K30" s="57"/>
      <c r="L30" s="175">
        <f t="shared" si="5"/>
        <v>0</v>
      </c>
      <c r="M30" s="176">
        <f t="shared" ca="1" si="18"/>
        <v>0</v>
      </c>
      <c r="N30" s="176">
        <f t="shared" ca="1" si="20"/>
        <v>0</v>
      </c>
      <c r="O30" s="177">
        <f t="shared" ca="1" si="6"/>
        <v>0</v>
      </c>
      <c r="P30" s="178">
        <f t="shared" ca="1" si="19"/>
        <v>0</v>
      </c>
      <c r="Q30" s="179">
        <f t="shared" ca="1" si="7"/>
        <v>0</v>
      </c>
      <c r="R30" s="179">
        <f ca="1">IF(LEN(B30)&gt;0,'6'!R30-'6'!Q30,"")</f>
        <v>0</v>
      </c>
      <c r="S30" s="180"/>
      <c r="T30" s="33"/>
      <c r="U30" s="33"/>
      <c r="V30" s="33"/>
      <c r="W30" s="33"/>
      <c r="X30" s="33"/>
      <c r="Y30" s="33"/>
      <c r="AB30" s="243">
        <f>ROW()</f>
        <v>30</v>
      </c>
      <c r="AC30" s="116">
        <f t="shared" ca="1" si="8"/>
        <v>0</v>
      </c>
      <c r="AD30" s="116">
        <f t="shared" ca="1" si="9"/>
        <v>0</v>
      </c>
      <c r="AE30" s="117" t="str">
        <f t="shared" ca="1" si="10"/>
        <v>-</v>
      </c>
      <c r="AF30" s="116" t="str">
        <f t="shared" ca="1" si="11"/>
        <v>-</v>
      </c>
      <c r="AG30" s="117" t="str">
        <f t="shared" ca="1" si="12"/>
        <v>-</v>
      </c>
      <c r="AH30" s="116" t="str">
        <f t="shared" ca="1" si="13"/>
        <v>-</v>
      </c>
      <c r="AI30" s="116">
        <f t="shared" ca="1" si="14"/>
        <v>0</v>
      </c>
      <c r="AJ30" s="118">
        <f t="shared" ca="1" si="15"/>
        <v>0</v>
      </c>
      <c r="AK30" s="116">
        <f t="shared" ca="1" si="16"/>
        <v>0</v>
      </c>
      <c r="AL30" s="116">
        <f t="shared" ca="1" si="17"/>
        <v>0</v>
      </c>
    </row>
    <row r="31" spans="1:47" ht="27" customHeight="1" x14ac:dyDescent="0.2">
      <c r="A31" s="53">
        <f>'OSNOVNA PLAČA'!A25</f>
        <v>16</v>
      </c>
      <c r="B31" s="362" t="str">
        <f t="shared" ca="1" si="4"/>
        <v>A16</v>
      </c>
      <c r="C31" s="362"/>
      <c r="D31" s="54" t="str">
        <f>+IF(LEN('OSNOVNA PLAČA'!C25)&gt;0,'OSNOVNA PLAČA'!C25,"")</f>
        <v/>
      </c>
      <c r="E31" s="55" t="str">
        <f>+IF(LEN('OSNOVNA PLAČA'!D25)&gt;0,'OSNOVNA PLAČA'!D25,"")</f>
        <v/>
      </c>
      <c r="F31" s="161">
        <f ca="1">IF(LEN(B31)&gt;0,'OBRAČUNANA OSNOVNA PLAČA'!K25,"")</f>
        <v>0</v>
      </c>
      <c r="G31" s="57"/>
      <c r="H31" s="57"/>
      <c r="I31" s="57"/>
      <c r="J31" s="57"/>
      <c r="K31" s="57"/>
      <c r="L31" s="175">
        <f t="shared" si="5"/>
        <v>0</v>
      </c>
      <c r="M31" s="176">
        <f t="shared" ca="1" si="18"/>
        <v>0</v>
      </c>
      <c r="N31" s="176">
        <f t="shared" ca="1" si="20"/>
        <v>0</v>
      </c>
      <c r="O31" s="177">
        <f t="shared" ca="1" si="6"/>
        <v>0</v>
      </c>
      <c r="P31" s="178">
        <f t="shared" ca="1" si="19"/>
        <v>0</v>
      </c>
      <c r="Q31" s="179">
        <f t="shared" ca="1" si="7"/>
        <v>0</v>
      </c>
      <c r="R31" s="179">
        <f ca="1">IF(LEN(B31)&gt;0,'6'!R31-'6'!Q31,"")</f>
        <v>0</v>
      </c>
      <c r="S31" s="180"/>
      <c r="T31" s="33"/>
      <c r="U31" s="33"/>
      <c r="V31" s="33"/>
      <c r="W31" s="33"/>
      <c r="X31" s="33"/>
      <c r="Y31" s="33"/>
      <c r="AB31" s="243">
        <f>ROW()</f>
        <v>31</v>
      </c>
      <c r="AC31" s="116">
        <f t="shared" ca="1" si="8"/>
        <v>0</v>
      </c>
      <c r="AD31" s="116">
        <f t="shared" ca="1" si="9"/>
        <v>0</v>
      </c>
      <c r="AE31" s="117" t="str">
        <f t="shared" ca="1" si="10"/>
        <v>-</v>
      </c>
      <c r="AF31" s="116" t="str">
        <f t="shared" ca="1" si="11"/>
        <v>-</v>
      </c>
      <c r="AG31" s="117" t="str">
        <f t="shared" ca="1" si="12"/>
        <v>-</v>
      </c>
      <c r="AH31" s="116" t="str">
        <f t="shared" ca="1" si="13"/>
        <v>-</v>
      </c>
      <c r="AI31" s="116">
        <f t="shared" ca="1" si="14"/>
        <v>0</v>
      </c>
      <c r="AJ31" s="118">
        <f t="shared" ca="1" si="15"/>
        <v>0</v>
      </c>
      <c r="AK31" s="116">
        <f t="shared" ca="1" si="16"/>
        <v>0</v>
      </c>
      <c r="AL31" s="116">
        <f t="shared" ca="1" si="17"/>
        <v>0</v>
      </c>
    </row>
    <row r="32" spans="1:47" ht="27" customHeight="1" x14ac:dyDescent="0.2">
      <c r="A32" s="53">
        <f>'OSNOVNA PLAČA'!A26</f>
        <v>17</v>
      </c>
      <c r="B32" s="362" t="str">
        <f t="shared" ca="1" si="4"/>
        <v>A17</v>
      </c>
      <c r="C32" s="362"/>
      <c r="D32" s="54" t="str">
        <f>+IF(LEN('OSNOVNA PLAČA'!C26)&gt;0,'OSNOVNA PLAČA'!C26,"")</f>
        <v/>
      </c>
      <c r="E32" s="55" t="str">
        <f>+IF(LEN('OSNOVNA PLAČA'!D26)&gt;0,'OSNOVNA PLAČA'!D26,"")</f>
        <v/>
      </c>
      <c r="F32" s="161">
        <f ca="1">IF(LEN(B32)&gt;0,'OBRAČUNANA OSNOVNA PLAČA'!K26,"")</f>
        <v>0</v>
      </c>
      <c r="G32" s="57"/>
      <c r="H32" s="57"/>
      <c r="I32" s="57"/>
      <c r="J32" s="57"/>
      <c r="K32" s="57"/>
      <c r="L32" s="175">
        <f t="shared" si="5"/>
        <v>0</v>
      </c>
      <c r="M32" s="176">
        <f t="shared" ca="1" si="18"/>
        <v>0</v>
      </c>
      <c r="N32" s="176">
        <f t="shared" ca="1" si="20"/>
        <v>0</v>
      </c>
      <c r="O32" s="177">
        <f t="shared" ca="1" si="6"/>
        <v>0</v>
      </c>
      <c r="P32" s="178">
        <f t="shared" ca="1" si="19"/>
        <v>0</v>
      </c>
      <c r="Q32" s="179">
        <f t="shared" ca="1" si="7"/>
        <v>0</v>
      </c>
      <c r="R32" s="179">
        <f ca="1">IF(LEN(B32)&gt;0,'6'!R32-'6'!Q32,"")</f>
        <v>0</v>
      </c>
      <c r="S32" s="180"/>
      <c r="T32" s="33"/>
      <c r="U32" s="33"/>
      <c r="V32" s="33"/>
      <c r="W32" s="33"/>
      <c r="X32" s="33"/>
      <c r="Y32" s="33"/>
      <c r="AB32" s="243">
        <f>ROW()</f>
        <v>32</v>
      </c>
      <c r="AC32" s="116">
        <f t="shared" ca="1" si="8"/>
        <v>0</v>
      </c>
      <c r="AD32" s="116">
        <f t="shared" ca="1" si="9"/>
        <v>0</v>
      </c>
      <c r="AE32" s="117" t="str">
        <f t="shared" ca="1" si="10"/>
        <v>-</v>
      </c>
      <c r="AF32" s="116" t="str">
        <f t="shared" ca="1" si="11"/>
        <v>-</v>
      </c>
      <c r="AG32" s="117" t="str">
        <f t="shared" ca="1" si="12"/>
        <v>-</v>
      </c>
      <c r="AH32" s="116" t="str">
        <f t="shared" ca="1" si="13"/>
        <v>-</v>
      </c>
      <c r="AI32" s="116">
        <f t="shared" ca="1" si="14"/>
        <v>0</v>
      </c>
      <c r="AJ32" s="118">
        <f t="shared" ca="1" si="15"/>
        <v>0</v>
      </c>
      <c r="AK32" s="116">
        <f t="shared" ca="1" si="16"/>
        <v>0</v>
      </c>
      <c r="AL32" s="116">
        <f t="shared" ca="1" si="17"/>
        <v>0</v>
      </c>
    </row>
    <row r="33" spans="1:38" ht="27" customHeight="1" x14ac:dyDescent="0.2">
      <c r="A33" s="53">
        <f>'OSNOVNA PLAČA'!A27</f>
        <v>18</v>
      </c>
      <c r="B33" s="362" t="str">
        <f t="shared" ca="1" si="4"/>
        <v>A18</v>
      </c>
      <c r="C33" s="362"/>
      <c r="D33" s="54" t="str">
        <f>+IF(LEN('OSNOVNA PLAČA'!C27)&gt;0,'OSNOVNA PLAČA'!C27,"")</f>
        <v/>
      </c>
      <c r="E33" s="55" t="str">
        <f>+IF(LEN('OSNOVNA PLAČA'!D27)&gt;0,'OSNOVNA PLAČA'!D27,"")</f>
        <v/>
      </c>
      <c r="F33" s="161">
        <f ca="1">IF(LEN(B33)&gt;0,'OBRAČUNANA OSNOVNA PLAČA'!K27,"")</f>
        <v>0</v>
      </c>
      <c r="G33" s="57"/>
      <c r="H33" s="57"/>
      <c r="I33" s="57"/>
      <c r="J33" s="57"/>
      <c r="K33" s="57"/>
      <c r="L33" s="175">
        <f t="shared" si="5"/>
        <v>0</v>
      </c>
      <c r="M33" s="176">
        <f t="shared" ca="1" si="18"/>
        <v>0</v>
      </c>
      <c r="N33" s="176">
        <f t="shared" ca="1" si="20"/>
        <v>0</v>
      </c>
      <c r="O33" s="177">
        <f t="shared" ca="1" si="6"/>
        <v>0</v>
      </c>
      <c r="P33" s="178">
        <f t="shared" ca="1" si="19"/>
        <v>0</v>
      </c>
      <c r="Q33" s="179">
        <f t="shared" ca="1" si="7"/>
        <v>0</v>
      </c>
      <c r="R33" s="179">
        <f ca="1">IF(LEN(B33)&gt;0,'6'!R33-'6'!Q33,"")</f>
        <v>0</v>
      </c>
      <c r="S33" s="180"/>
      <c r="T33" s="33"/>
      <c r="U33" s="33"/>
      <c r="V33" s="33"/>
      <c r="W33" s="33"/>
      <c r="X33" s="33"/>
      <c r="Y33" s="33"/>
      <c r="AB33" s="243">
        <f>ROW()</f>
        <v>33</v>
      </c>
      <c r="AC33" s="116">
        <f t="shared" ca="1" si="8"/>
        <v>0</v>
      </c>
      <c r="AD33" s="116">
        <f t="shared" ca="1" si="9"/>
        <v>0</v>
      </c>
      <c r="AE33" s="117" t="str">
        <f t="shared" ca="1" si="10"/>
        <v>-</v>
      </c>
      <c r="AF33" s="116" t="str">
        <f t="shared" ca="1" si="11"/>
        <v>-</v>
      </c>
      <c r="AG33" s="117" t="str">
        <f t="shared" ca="1" si="12"/>
        <v>-</v>
      </c>
      <c r="AH33" s="116" t="str">
        <f t="shared" ca="1" si="13"/>
        <v>-</v>
      </c>
      <c r="AI33" s="116">
        <f t="shared" ca="1" si="14"/>
        <v>0</v>
      </c>
      <c r="AJ33" s="118">
        <f t="shared" ca="1" si="15"/>
        <v>0</v>
      </c>
      <c r="AK33" s="116">
        <f t="shared" ca="1" si="16"/>
        <v>0</v>
      </c>
      <c r="AL33" s="116">
        <f t="shared" ca="1" si="17"/>
        <v>0</v>
      </c>
    </row>
    <row r="34" spans="1:38" ht="27" customHeight="1" x14ac:dyDescent="0.2">
      <c r="A34" s="53">
        <f>'OSNOVNA PLAČA'!A28</f>
        <v>19</v>
      </c>
      <c r="B34" s="362" t="str">
        <f t="shared" ca="1" si="4"/>
        <v>A19</v>
      </c>
      <c r="C34" s="362"/>
      <c r="D34" s="54" t="str">
        <f>+IF(LEN('OSNOVNA PLAČA'!C28)&gt;0,'OSNOVNA PLAČA'!C28,"")</f>
        <v/>
      </c>
      <c r="E34" s="55" t="str">
        <f>+IF(LEN('OSNOVNA PLAČA'!D28)&gt;0,'OSNOVNA PLAČA'!D28,"")</f>
        <v/>
      </c>
      <c r="F34" s="161">
        <f ca="1">IF(LEN(B34)&gt;0,'OBRAČUNANA OSNOVNA PLAČA'!K28,"")</f>
        <v>0</v>
      </c>
      <c r="G34" s="57"/>
      <c r="H34" s="57"/>
      <c r="I34" s="57"/>
      <c r="J34" s="57"/>
      <c r="K34" s="57"/>
      <c r="L34" s="175">
        <f t="shared" si="5"/>
        <v>0</v>
      </c>
      <c r="M34" s="176">
        <f t="shared" ca="1" si="18"/>
        <v>0</v>
      </c>
      <c r="N34" s="176">
        <f t="shared" ca="1" si="20"/>
        <v>0</v>
      </c>
      <c r="O34" s="177">
        <f t="shared" ca="1" si="6"/>
        <v>0</v>
      </c>
      <c r="P34" s="178">
        <f t="shared" ca="1" si="19"/>
        <v>0</v>
      </c>
      <c r="Q34" s="179">
        <f t="shared" ca="1" si="7"/>
        <v>0</v>
      </c>
      <c r="R34" s="179">
        <f ca="1">IF(LEN(B34)&gt;0,'6'!R34-'6'!Q34,"")</f>
        <v>0</v>
      </c>
      <c r="S34" s="180"/>
      <c r="T34" s="33"/>
      <c r="U34" s="33"/>
      <c r="V34" s="33"/>
      <c r="W34" s="33"/>
      <c r="X34" s="33"/>
      <c r="Y34" s="33"/>
      <c r="AB34" s="243">
        <f>ROW()</f>
        <v>34</v>
      </c>
      <c r="AC34" s="116">
        <f t="shared" ca="1" si="8"/>
        <v>0</v>
      </c>
      <c r="AD34" s="116">
        <f t="shared" ca="1" si="9"/>
        <v>0</v>
      </c>
      <c r="AE34" s="117" t="str">
        <f t="shared" ca="1" si="10"/>
        <v>-</v>
      </c>
      <c r="AF34" s="116" t="str">
        <f t="shared" ca="1" si="11"/>
        <v>-</v>
      </c>
      <c r="AG34" s="117" t="str">
        <f t="shared" ca="1" si="12"/>
        <v>-</v>
      </c>
      <c r="AH34" s="116" t="str">
        <f t="shared" ca="1" si="13"/>
        <v>-</v>
      </c>
      <c r="AI34" s="116">
        <f t="shared" ca="1" si="14"/>
        <v>0</v>
      </c>
      <c r="AJ34" s="118">
        <f t="shared" ca="1" si="15"/>
        <v>0</v>
      </c>
      <c r="AK34" s="116">
        <f t="shared" ca="1" si="16"/>
        <v>0</v>
      </c>
      <c r="AL34" s="116">
        <f t="shared" ca="1" si="17"/>
        <v>0</v>
      </c>
    </row>
    <row r="35" spans="1:38" ht="27" customHeight="1" x14ac:dyDescent="0.2">
      <c r="A35" s="53">
        <f>'OSNOVNA PLAČA'!A29</f>
        <v>20</v>
      </c>
      <c r="B35" s="362" t="str">
        <f t="shared" ca="1" si="4"/>
        <v>A20</v>
      </c>
      <c r="C35" s="362"/>
      <c r="D35" s="54" t="str">
        <f>+IF(LEN('OSNOVNA PLAČA'!C29)&gt;0,'OSNOVNA PLAČA'!C29,"")</f>
        <v/>
      </c>
      <c r="E35" s="55" t="str">
        <f>+IF(LEN('OSNOVNA PLAČA'!D29)&gt;0,'OSNOVNA PLAČA'!D29,"")</f>
        <v/>
      </c>
      <c r="F35" s="161">
        <f ca="1">IF(LEN(B35)&gt;0,'OBRAČUNANA OSNOVNA PLAČA'!K29,"")</f>
        <v>0</v>
      </c>
      <c r="G35" s="57"/>
      <c r="H35" s="57"/>
      <c r="I35" s="57"/>
      <c r="J35" s="57"/>
      <c r="K35" s="57"/>
      <c r="L35" s="175">
        <f t="shared" si="5"/>
        <v>0</v>
      </c>
      <c r="M35" s="176">
        <f t="shared" ca="1" si="18"/>
        <v>0</v>
      </c>
      <c r="N35" s="176">
        <f t="shared" ca="1" si="20"/>
        <v>0</v>
      </c>
      <c r="O35" s="177">
        <f t="shared" ca="1" si="6"/>
        <v>0</v>
      </c>
      <c r="P35" s="178">
        <f t="shared" ca="1" si="19"/>
        <v>0</v>
      </c>
      <c r="Q35" s="179">
        <f t="shared" ca="1" si="7"/>
        <v>0</v>
      </c>
      <c r="R35" s="179">
        <f ca="1">IF(LEN(B35)&gt;0,'6'!R35-'6'!Q35,"")</f>
        <v>0</v>
      </c>
      <c r="S35" s="180"/>
      <c r="T35" s="33"/>
      <c r="U35" s="33"/>
      <c r="V35" s="33"/>
      <c r="W35" s="33"/>
      <c r="X35" s="33"/>
      <c r="Y35" s="33"/>
      <c r="AB35" s="243">
        <f>ROW()</f>
        <v>35</v>
      </c>
      <c r="AC35" s="116">
        <f t="shared" ca="1" si="8"/>
        <v>0</v>
      </c>
      <c r="AD35" s="116">
        <f t="shared" ca="1" si="9"/>
        <v>0</v>
      </c>
      <c r="AE35" s="117" t="str">
        <f t="shared" ca="1" si="10"/>
        <v>-</v>
      </c>
      <c r="AF35" s="116" t="str">
        <f t="shared" ca="1" si="11"/>
        <v>-</v>
      </c>
      <c r="AG35" s="117" t="str">
        <f t="shared" ca="1" si="12"/>
        <v>-</v>
      </c>
      <c r="AH35" s="116" t="str">
        <f t="shared" ca="1" si="13"/>
        <v>-</v>
      </c>
      <c r="AI35" s="116">
        <f t="shared" ca="1" si="14"/>
        <v>0</v>
      </c>
      <c r="AJ35" s="118">
        <f t="shared" ca="1" si="15"/>
        <v>0</v>
      </c>
      <c r="AK35" s="116">
        <f t="shared" ca="1" si="16"/>
        <v>0</v>
      </c>
      <c r="AL35" s="116">
        <f t="shared" ca="1" si="17"/>
        <v>0</v>
      </c>
    </row>
    <row r="36" spans="1:38" ht="27" customHeight="1" x14ac:dyDescent="0.2">
      <c r="A36" s="53">
        <f>'OSNOVNA PLAČA'!A30</f>
        <v>21</v>
      </c>
      <c r="B36" s="362" t="str">
        <f t="shared" ca="1" si="4"/>
        <v>A21</v>
      </c>
      <c r="C36" s="362"/>
      <c r="D36" s="54" t="str">
        <f>+IF(LEN('OSNOVNA PLAČA'!C30)&gt;0,'OSNOVNA PLAČA'!C30,"")</f>
        <v/>
      </c>
      <c r="E36" s="55" t="str">
        <f>+IF(LEN('OSNOVNA PLAČA'!D30)&gt;0,'OSNOVNA PLAČA'!D30,"")</f>
        <v/>
      </c>
      <c r="F36" s="161">
        <f ca="1">IF(LEN(B36)&gt;0,'OBRAČUNANA OSNOVNA PLAČA'!K30,"")</f>
        <v>0</v>
      </c>
      <c r="G36" s="57"/>
      <c r="H36" s="57"/>
      <c r="I36" s="57"/>
      <c r="J36" s="57"/>
      <c r="K36" s="57"/>
      <c r="L36" s="175">
        <f t="shared" si="5"/>
        <v>0</v>
      </c>
      <c r="M36" s="176">
        <f t="shared" ca="1" si="18"/>
        <v>0</v>
      </c>
      <c r="N36" s="176">
        <f t="shared" ca="1" si="20"/>
        <v>0</v>
      </c>
      <c r="O36" s="177">
        <f t="shared" ca="1" si="6"/>
        <v>0</v>
      </c>
      <c r="P36" s="178">
        <f t="shared" ca="1" si="19"/>
        <v>0</v>
      </c>
      <c r="Q36" s="179">
        <f t="shared" ca="1" si="7"/>
        <v>0</v>
      </c>
      <c r="R36" s="179">
        <f ca="1">IF(LEN(B36)&gt;0,'6'!R36-'6'!Q36,"")</f>
        <v>0</v>
      </c>
      <c r="S36" s="180"/>
      <c r="T36" s="33"/>
      <c r="U36" s="33"/>
      <c r="V36" s="33"/>
      <c r="W36" s="33"/>
      <c r="X36" s="33"/>
      <c r="Y36" s="33"/>
      <c r="AB36" s="243">
        <f>ROW()</f>
        <v>36</v>
      </c>
      <c r="AC36" s="116">
        <f t="shared" ca="1" si="8"/>
        <v>0</v>
      </c>
      <c r="AD36" s="116">
        <f t="shared" ca="1" si="9"/>
        <v>0</v>
      </c>
      <c r="AE36" s="117" t="str">
        <f t="shared" ca="1" si="10"/>
        <v>-</v>
      </c>
      <c r="AF36" s="116" t="str">
        <f t="shared" ca="1" si="11"/>
        <v>-</v>
      </c>
      <c r="AG36" s="117" t="str">
        <f t="shared" ca="1" si="12"/>
        <v>-</v>
      </c>
      <c r="AH36" s="116" t="str">
        <f t="shared" ca="1" si="13"/>
        <v>-</v>
      </c>
      <c r="AI36" s="116">
        <f t="shared" ca="1" si="14"/>
        <v>0</v>
      </c>
      <c r="AJ36" s="118">
        <f t="shared" ca="1" si="15"/>
        <v>0</v>
      </c>
      <c r="AK36" s="116">
        <f t="shared" ca="1" si="16"/>
        <v>0</v>
      </c>
      <c r="AL36" s="116">
        <f t="shared" ca="1" si="17"/>
        <v>0</v>
      </c>
    </row>
    <row r="37" spans="1:38" ht="27" customHeight="1" x14ac:dyDescent="0.2">
      <c r="A37" s="53">
        <f>'OSNOVNA PLAČA'!A31</f>
        <v>22</v>
      </c>
      <c r="B37" s="362" t="str">
        <f t="shared" ca="1" si="4"/>
        <v>A22</v>
      </c>
      <c r="C37" s="362"/>
      <c r="D37" s="54" t="str">
        <f>+IF(LEN('OSNOVNA PLAČA'!C31)&gt;0,'OSNOVNA PLAČA'!C31,"")</f>
        <v/>
      </c>
      <c r="E37" s="55" t="str">
        <f>+IF(LEN('OSNOVNA PLAČA'!D31)&gt;0,'OSNOVNA PLAČA'!D31,"")</f>
        <v/>
      </c>
      <c r="F37" s="161">
        <f ca="1">IF(LEN(B37)&gt;0,'OBRAČUNANA OSNOVNA PLAČA'!K31,"")</f>
        <v>0</v>
      </c>
      <c r="G37" s="57"/>
      <c r="H37" s="57"/>
      <c r="I37" s="57"/>
      <c r="J37" s="57"/>
      <c r="K37" s="57"/>
      <c r="L37" s="175">
        <f t="shared" si="5"/>
        <v>0</v>
      </c>
      <c r="M37" s="176">
        <f t="shared" ca="1" si="18"/>
        <v>0</v>
      </c>
      <c r="N37" s="176">
        <f t="shared" ca="1" si="20"/>
        <v>0</v>
      </c>
      <c r="O37" s="177">
        <f t="shared" ca="1" si="6"/>
        <v>0</v>
      </c>
      <c r="P37" s="178">
        <f t="shared" ca="1" si="19"/>
        <v>0</v>
      </c>
      <c r="Q37" s="179">
        <f t="shared" ca="1" si="7"/>
        <v>0</v>
      </c>
      <c r="R37" s="179">
        <f ca="1">IF(LEN(B37)&gt;0,'6'!R37-'6'!Q37,"")</f>
        <v>0</v>
      </c>
      <c r="S37" s="180"/>
      <c r="T37" s="33"/>
      <c r="U37" s="33"/>
      <c r="V37" s="33"/>
      <c r="W37" s="33"/>
      <c r="X37" s="33"/>
      <c r="Y37" s="33"/>
      <c r="AB37" s="243">
        <f>ROW()</f>
        <v>37</v>
      </c>
      <c r="AC37" s="116">
        <f t="shared" ca="1" si="8"/>
        <v>0</v>
      </c>
      <c r="AD37" s="116">
        <f t="shared" ca="1" si="9"/>
        <v>0</v>
      </c>
      <c r="AE37" s="117" t="str">
        <f t="shared" ca="1" si="10"/>
        <v>-</v>
      </c>
      <c r="AF37" s="116" t="str">
        <f t="shared" ca="1" si="11"/>
        <v>-</v>
      </c>
      <c r="AG37" s="117" t="str">
        <f t="shared" ca="1" si="12"/>
        <v>-</v>
      </c>
      <c r="AH37" s="116" t="str">
        <f t="shared" ca="1" si="13"/>
        <v>-</v>
      </c>
      <c r="AI37" s="116">
        <f t="shared" ca="1" si="14"/>
        <v>0</v>
      </c>
      <c r="AJ37" s="118">
        <f t="shared" ca="1" si="15"/>
        <v>0</v>
      </c>
      <c r="AK37" s="116">
        <f t="shared" ca="1" si="16"/>
        <v>0</v>
      </c>
      <c r="AL37" s="116">
        <f t="shared" ca="1" si="17"/>
        <v>0</v>
      </c>
    </row>
    <row r="38" spans="1:38" ht="27" customHeight="1" x14ac:dyDescent="0.2">
      <c r="A38" s="53">
        <f>'OSNOVNA PLAČA'!A32</f>
        <v>23</v>
      </c>
      <c r="B38" s="362" t="str">
        <f t="shared" ca="1" si="4"/>
        <v>A23</v>
      </c>
      <c r="C38" s="362"/>
      <c r="D38" s="54" t="str">
        <f>+IF(LEN('OSNOVNA PLAČA'!C32)&gt;0,'OSNOVNA PLAČA'!C32,"")</f>
        <v/>
      </c>
      <c r="E38" s="55" t="str">
        <f>+IF(LEN('OSNOVNA PLAČA'!D32)&gt;0,'OSNOVNA PLAČA'!D32,"")</f>
        <v/>
      </c>
      <c r="F38" s="161">
        <f ca="1">IF(LEN(B38)&gt;0,'OBRAČUNANA OSNOVNA PLAČA'!K32,"")</f>
        <v>0</v>
      </c>
      <c r="G38" s="57"/>
      <c r="H38" s="57"/>
      <c r="I38" s="57"/>
      <c r="J38" s="57"/>
      <c r="K38" s="57"/>
      <c r="L38" s="175">
        <f t="shared" si="5"/>
        <v>0</v>
      </c>
      <c r="M38" s="176">
        <f t="shared" ca="1" si="18"/>
        <v>0</v>
      </c>
      <c r="N38" s="176">
        <f t="shared" ca="1" si="20"/>
        <v>0</v>
      </c>
      <c r="O38" s="177">
        <f t="shared" ca="1" si="6"/>
        <v>0</v>
      </c>
      <c r="P38" s="178">
        <f t="shared" ca="1" si="19"/>
        <v>0</v>
      </c>
      <c r="Q38" s="179">
        <f t="shared" ca="1" si="7"/>
        <v>0</v>
      </c>
      <c r="R38" s="179">
        <f ca="1">IF(LEN(B38)&gt;0,'6'!R38-'6'!Q38,"")</f>
        <v>0</v>
      </c>
      <c r="S38" s="180"/>
      <c r="T38" s="33"/>
      <c r="U38" s="33"/>
      <c r="V38" s="33"/>
      <c r="W38" s="33"/>
      <c r="X38" s="33"/>
      <c r="Y38" s="33"/>
      <c r="AB38" s="243">
        <f>ROW()</f>
        <v>38</v>
      </c>
      <c r="AC38" s="116">
        <f t="shared" ca="1" si="8"/>
        <v>0</v>
      </c>
      <c r="AD38" s="116">
        <f t="shared" ca="1" si="9"/>
        <v>0</v>
      </c>
      <c r="AE38" s="117" t="str">
        <f t="shared" ca="1" si="10"/>
        <v>-</v>
      </c>
      <c r="AF38" s="116" t="str">
        <f t="shared" ca="1" si="11"/>
        <v>-</v>
      </c>
      <c r="AG38" s="117" t="str">
        <f t="shared" ca="1" si="12"/>
        <v>-</v>
      </c>
      <c r="AH38" s="116" t="str">
        <f t="shared" ca="1" si="13"/>
        <v>-</v>
      </c>
      <c r="AI38" s="116">
        <f t="shared" ca="1" si="14"/>
        <v>0</v>
      </c>
      <c r="AJ38" s="118">
        <f t="shared" ca="1" si="15"/>
        <v>0</v>
      </c>
      <c r="AK38" s="116">
        <f t="shared" ca="1" si="16"/>
        <v>0</v>
      </c>
      <c r="AL38" s="116">
        <f t="shared" ca="1" si="17"/>
        <v>0</v>
      </c>
    </row>
    <row r="39" spans="1:38" ht="27" customHeight="1" x14ac:dyDescent="0.2">
      <c r="A39" s="53">
        <f>'OSNOVNA PLAČA'!A33</f>
        <v>24</v>
      </c>
      <c r="B39" s="362" t="str">
        <f t="shared" ca="1" si="4"/>
        <v>A24</v>
      </c>
      <c r="C39" s="362"/>
      <c r="D39" s="54" t="str">
        <f>+IF(LEN('OSNOVNA PLAČA'!C33)&gt;0,'OSNOVNA PLAČA'!C33,"")</f>
        <v/>
      </c>
      <c r="E39" s="55" t="str">
        <f>+IF(LEN('OSNOVNA PLAČA'!D33)&gt;0,'OSNOVNA PLAČA'!D33,"")</f>
        <v/>
      </c>
      <c r="F39" s="161">
        <f ca="1">IF(LEN(B39)&gt;0,'OBRAČUNANA OSNOVNA PLAČA'!K33,"")</f>
        <v>0</v>
      </c>
      <c r="G39" s="57"/>
      <c r="H39" s="57"/>
      <c r="I39" s="57"/>
      <c r="J39" s="57"/>
      <c r="K39" s="57"/>
      <c r="L39" s="175">
        <f t="shared" si="5"/>
        <v>0</v>
      </c>
      <c r="M39" s="176">
        <f t="shared" ca="1" si="18"/>
        <v>0</v>
      </c>
      <c r="N39" s="176">
        <f t="shared" ca="1" si="20"/>
        <v>0</v>
      </c>
      <c r="O39" s="177">
        <f t="shared" ca="1" si="6"/>
        <v>0</v>
      </c>
      <c r="P39" s="178">
        <f t="shared" ca="1" si="19"/>
        <v>0</v>
      </c>
      <c r="Q39" s="179">
        <f t="shared" ca="1" si="7"/>
        <v>0</v>
      </c>
      <c r="R39" s="179">
        <f ca="1">IF(LEN(B39)&gt;0,'6'!R39-'6'!Q39,"")</f>
        <v>0</v>
      </c>
      <c r="S39" s="180"/>
      <c r="T39" s="33"/>
      <c r="U39" s="33"/>
      <c r="V39" s="33"/>
      <c r="W39" s="33"/>
      <c r="X39" s="33"/>
      <c r="Y39" s="33"/>
      <c r="AB39" s="243">
        <f>ROW()</f>
        <v>39</v>
      </c>
      <c r="AC39" s="116">
        <f t="shared" ca="1" si="8"/>
        <v>0</v>
      </c>
      <c r="AD39" s="116">
        <f t="shared" ca="1" si="9"/>
        <v>0</v>
      </c>
      <c r="AE39" s="117" t="str">
        <f t="shared" ca="1" si="10"/>
        <v>-</v>
      </c>
      <c r="AF39" s="116" t="str">
        <f t="shared" ca="1" si="11"/>
        <v>-</v>
      </c>
      <c r="AG39" s="117" t="str">
        <f t="shared" ca="1" si="12"/>
        <v>-</v>
      </c>
      <c r="AH39" s="116" t="str">
        <f t="shared" ca="1" si="13"/>
        <v>-</v>
      </c>
      <c r="AI39" s="116">
        <f t="shared" ca="1" si="14"/>
        <v>0</v>
      </c>
      <c r="AJ39" s="118">
        <f t="shared" ca="1" si="15"/>
        <v>0</v>
      </c>
      <c r="AK39" s="116">
        <f t="shared" ca="1" si="16"/>
        <v>0</v>
      </c>
      <c r="AL39" s="116">
        <f t="shared" ca="1" si="17"/>
        <v>0</v>
      </c>
    </row>
    <row r="40" spans="1:38" ht="27" customHeight="1" x14ac:dyDescent="0.2">
      <c r="A40" s="53">
        <f>'OSNOVNA PLAČA'!A34</f>
        <v>25</v>
      </c>
      <c r="B40" s="362" t="str">
        <f t="shared" ca="1" si="4"/>
        <v>A25</v>
      </c>
      <c r="C40" s="362"/>
      <c r="D40" s="54" t="str">
        <f>+IF(LEN('OSNOVNA PLAČA'!C34)&gt;0,'OSNOVNA PLAČA'!C34,"")</f>
        <v/>
      </c>
      <c r="E40" s="55" t="str">
        <f>+IF(LEN('OSNOVNA PLAČA'!D34)&gt;0,'OSNOVNA PLAČA'!D34,"")</f>
        <v/>
      </c>
      <c r="F40" s="161">
        <f ca="1">IF(LEN(B40)&gt;0,'OBRAČUNANA OSNOVNA PLAČA'!K34,"")</f>
        <v>0</v>
      </c>
      <c r="G40" s="57"/>
      <c r="H40" s="57"/>
      <c r="I40" s="57"/>
      <c r="J40" s="57"/>
      <c r="K40" s="57"/>
      <c r="L40" s="175">
        <f t="shared" si="5"/>
        <v>0</v>
      </c>
      <c r="M40" s="176">
        <f t="shared" ca="1" si="18"/>
        <v>0</v>
      </c>
      <c r="N40" s="176">
        <f t="shared" ca="1" si="20"/>
        <v>0</v>
      </c>
      <c r="O40" s="177">
        <f t="shared" ca="1" si="6"/>
        <v>0</v>
      </c>
      <c r="P40" s="178">
        <f t="shared" ca="1" si="19"/>
        <v>0</v>
      </c>
      <c r="Q40" s="179">
        <f t="shared" ca="1" si="7"/>
        <v>0</v>
      </c>
      <c r="R40" s="179">
        <f ca="1">IF(LEN(B40)&gt;0,'6'!R40-'6'!Q40,"")</f>
        <v>0</v>
      </c>
      <c r="S40" s="180"/>
      <c r="T40" s="33"/>
      <c r="U40" s="33"/>
      <c r="V40" s="33"/>
      <c r="W40" s="33"/>
      <c r="X40" s="33"/>
      <c r="Y40" s="33"/>
      <c r="AB40" s="243">
        <f>ROW()</f>
        <v>40</v>
      </c>
      <c r="AC40" s="116">
        <f t="shared" ca="1" si="8"/>
        <v>0</v>
      </c>
      <c r="AD40" s="116">
        <f t="shared" ca="1" si="9"/>
        <v>0</v>
      </c>
      <c r="AE40" s="117" t="str">
        <f t="shared" ca="1" si="10"/>
        <v>-</v>
      </c>
      <c r="AF40" s="116" t="str">
        <f t="shared" ca="1" si="11"/>
        <v>-</v>
      </c>
      <c r="AG40" s="117" t="str">
        <f t="shared" ca="1" si="12"/>
        <v>-</v>
      </c>
      <c r="AH40" s="116" t="str">
        <f t="shared" ca="1" si="13"/>
        <v>-</v>
      </c>
      <c r="AI40" s="116">
        <f t="shared" ca="1" si="14"/>
        <v>0</v>
      </c>
      <c r="AJ40" s="118">
        <f t="shared" ca="1" si="15"/>
        <v>0</v>
      </c>
      <c r="AK40" s="116">
        <f t="shared" ca="1" si="16"/>
        <v>0</v>
      </c>
      <c r="AL40" s="116">
        <f t="shared" ca="1" si="17"/>
        <v>0</v>
      </c>
    </row>
    <row r="41" spans="1:38" ht="27" customHeight="1" x14ac:dyDescent="0.2">
      <c r="A41" s="53">
        <f>'OSNOVNA PLAČA'!A35</f>
        <v>26</v>
      </c>
      <c r="B41" s="362" t="str">
        <f t="shared" ca="1" si="4"/>
        <v>A26</v>
      </c>
      <c r="C41" s="362"/>
      <c r="D41" s="54" t="str">
        <f>+IF(LEN('OSNOVNA PLAČA'!C35)&gt;0,'OSNOVNA PLAČA'!C35,"")</f>
        <v/>
      </c>
      <c r="E41" s="55" t="str">
        <f>+IF(LEN('OSNOVNA PLAČA'!D35)&gt;0,'OSNOVNA PLAČA'!D35,"")</f>
        <v/>
      </c>
      <c r="F41" s="161">
        <f ca="1">IF(LEN(B41)&gt;0,'OBRAČUNANA OSNOVNA PLAČA'!K35,"")</f>
        <v>0</v>
      </c>
      <c r="G41" s="57"/>
      <c r="H41" s="57"/>
      <c r="I41" s="57"/>
      <c r="J41" s="57"/>
      <c r="K41" s="57"/>
      <c r="L41" s="175">
        <f t="shared" si="5"/>
        <v>0</v>
      </c>
      <c r="M41" s="176">
        <f t="shared" ca="1" si="18"/>
        <v>0</v>
      </c>
      <c r="N41" s="176">
        <f t="shared" ca="1" si="20"/>
        <v>0</v>
      </c>
      <c r="O41" s="177">
        <f t="shared" ca="1" si="6"/>
        <v>0</v>
      </c>
      <c r="P41" s="178">
        <f t="shared" ca="1" si="19"/>
        <v>0</v>
      </c>
      <c r="Q41" s="179">
        <f t="shared" ca="1" si="7"/>
        <v>0</v>
      </c>
      <c r="R41" s="179">
        <f ca="1">IF(LEN(B41)&gt;0,'6'!R41-'6'!Q41,"")</f>
        <v>0</v>
      </c>
      <c r="S41" s="180"/>
      <c r="T41" s="33"/>
      <c r="U41" s="33"/>
      <c r="V41" s="33"/>
      <c r="W41" s="33"/>
      <c r="X41" s="33"/>
      <c r="Y41" s="33"/>
      <c r="AB41" s="243">
        <f>ROW()</f>
        <v>41</v>
      </c>
      <c r="AC41" s="116">
        <f t="shared" ca="1" si="8"/>
        <v>0</v>
      </c>
      <c r="AD41" s="116">
        <f t="shared" ca="1" si="9"/>
        <v>0</v>
      </c>
      <c r="AE41" s="117" t="str">
        <f t="shared" ca="1" si="10"/>
        <v>-</v>
      </c>
      <c r="AF41" s="116" t="str">
        <f t="shared" ca="1" si="11"/>
        <v>-</v>
      </c>
      <c r="AG41" s="117" t="str">
        <f t="shared" ca="1" si="12"/>
        <v>-</v>
      </c>
      <c r="AH41" s="116" t="str">
        <f t="shared" ca="1" si="13"/>
        <v>-</v>
      </c>
      <c r="AI41" s="116">
        <f t="shared" ca="1" si="14"/>
        <v>0</v>
      </c>
      <c r="AJ41" s="118">
        <f t="shared" ca="1" si="15"/>
        <v>0</v>
      </c>
      <c r="AK41" s="116">
        <f t="shared" ca="1" si="16"/>
        <v>0</v>
      </c>
      <c r="AL41" s="116">
        <f t="shared" ca="1" si="17"/>
        <v>0</v>
      </c>
    </row>
    <row r="42" spans="1:38" ht="27" customHeight="1" x14ac:dyDescent="0.2">
      <c r="A42" s="53">
        <f>'OSNOVNA PLAČA'!A36</f>
        <v>27</v>
      </c>
      <c r="B42" s="362" t="str">
        <f t="shared" ca="1" si="4"/>
        <v>A27</v>
      </c>
      <c r="C42" s="362"/>
      <c r="D42" s="54" t="str">
        <f>+IF(LEN('OSNOVNA PLAČA'!C36)&gt;0,'OSNOVNA PLAČA'!C36,"")</f>
        <v/>
      </c>
      <c r="E42" s="55" t="str">
        <f>+IF(LEN('OSNOVNA PLAČA'!D36)&gt;0,'OSNOVNA PLAČA'!D36,"")</f>
        <v/>
      </c>
      <c r="F42" s="161">
        <f ca="1">IF(LEN(B42)&gt;0,'OBRAČUNANA OSNOVNA PLAČA'!K36,"")</f>
        <v>0</v>
      </c>
      <c r="G42" s="57"/>
      <c r="H42" s="57"/>
      <c r="I42" s="57"/>
      <c r="J42" s="57"/>
      <c r="K42" s="57"/>
      <c r="L42" s="175">
        <f t="shared" si="5"/>
        <v>0</v>
      </c>
      <c r="M42" s="176">
        <f t="shared" ca="1" si="18"/>
        <v>0</v>
      </c>
      <c r="N42" s="176">
        <f t="shared" ca="1" si="20"/>
        <v>0</v>
      </c>
      <c r="O42" s="177">
        <f t="shared" ca="1" si="6"/>
        <v>0</v>
      </c>
      <c r="P42" s="178">
        <f t="shared" ca="1" si="19"/>
        <v>0</v>
      </c>
      <c r="Q42" s="179">
        <f t="shared" ca="1" si="7"/>
        <v>0</v>
      </c>
      <c r="R42" s="179">
        <f ca="1">IF(LEN(B42)&gt;0,'6'!R42-'6'!Q42,"")</f>
        <v>0</v>
      </c>
      <c r="S42" s="180"/>
      <c r="T42" s="33"/>
      <c r="U42" s="33"/>
      <c r="V42" s="33"/>
      <c r="W42" s="33"/>
      <c r="X42" s="33"/>
      <c r="Y42" s="33"/>
      <c r="AB42" s="243">
        <f>ROW()</f>
        <v>42</v>
      </c>
      <c r="AC42" s="116">
        <f t="shared" ca="1" si="8"/>
        <v>0</v>
      </c>
      <c r="AD42" s="116">
        <f t="shared" ca="1" si="9"/>
        <v>0</v>
      </c>
      <c r="AE42" s="117" t="str">
        <f t="shared" ca="1" si="10"/>
        <v>-</v>
      </c>
      <c r="AF42" s="116" t="str">
        <f t="shared" ca="1" si="11"/>
        <v>-</v>
      </c>
      <c r="AG42" s="117" t="str">
        <f t="shared" ca="1" si="12"/>
        <v>-</v>
      </c>
      <c r="AH42" s="116" t="str">
        <f t="shared" ca="1" si="13"/>
        <v>-</v>
      </c>
      <c r="AI42" s="116">
        <f t="shared" ca="1" si="14"/>
        <v>0</v>
      </c>
      <c r="AJ42" s="118">
        <f t="shared" ca="1" si="15"/>
        <v>0</v>
      </c>
      <c r="AK42" s="116">
        <f t="shared" ca="1" si="16"/>
        <v>0</v>
      </c>
      <c r="AL42" s="116">
        <f t="shared" ca="1" si="17"/>
        <v>0</v>
      </c>
    </row>
    <row r="43" spans="1:38" ht="27" customHeight="1" x14ac:dyDescent="0.2">
      <c r="A43" s="53">
        <f>'OSNOVNA PLAČA'!A37</f>
        <v>28</v>
      </c>
      <c r="B43" s="362" t="str">
        <f t="shared" ca="1" si="4"/>
        <v>A28</v>
      </c>
      <c r="C43" s="362"/>
      <c r="D43" s="54" t="str">
        <f>+IF(LEN('OSNOVNA PLAČA'!C37)&gt;0,'OSNOVNA PLAČA'!C37,"")</f>
        <v/>
      </c>
      <c r="E43" s="55" t="str">
        <f>+IF(LEN('OSNOVNA PLAČA'!D37)&gt;0,'OSNOVNA PLAČA'!D37,"")</f>
        <v/>
      </c>
      <c r="F43" s="161">
        <f ca="1">IF(LEN(B43)&gt;0,'OBRAČUNANA OSNOVNA PLAČA'!K37,"")</f>
        <v>0</v>
      </c>
      <c r="G43" s="57"/>
      <c r="H43" s="57"/>
      <c r="I43" s="57"/>
      <c r="J43" s="57"/>
      <c r="K43" s="57"/>
      <c r="L43" s="175">
        <f t="shared" si="5"/>
        <v>0</v>
      </c>
      <c r="M43" s="176">
        <f t="shared" ca="1" si="18"/>
        <v>0</v>
      </c>
      <c r="N43" s="176">
        <f t="shared" ca="1" si="20"/>
        <v>0</v>
      </c>
      <c r="O43" s="177">
        <f t="shared" ca="1" si="6"/>
        <v>0</v>
      </c>
      <c r="P43" s="178">
        <f t="shared" ca="1" si="19"/>
        <v>0</v>
      </c>
      <c r="Q43" s="179">
        <f t="shared" ca="1" si="7"/>
        <v>0</v>
      </c>
      <c r="R43" s="179">
        <f ca="1">IF(LEN(B43)&gt;0,'6'!R43-'6'!Q43,"")</f>
        <v>0</v>
      </c>
      <c r="S43" s="180"/>
      <c r="T43" s="33"/>
      <c r="U43" s="33"/>
      <c r="V43" s="33"/>
      <c r="W43" s="33"/>
      <c r="X43" s="33"/>
      <c r="Y43" s="33"/>
      <c r="AB43" s="243">
        <f>ROW()</f>
        <v>43</v>
      </c>
      <c r="AC43" s="116">
        <f t="shared" ca="1" si="8"/>
        <v>0</v>
      </c>
      <c r="AD43" s="116">
        <f t="shared" ca="1" si="9"/>
        <v>0</v>
      </c>
      <c r="AE43" s="117" t="str">
        <f t="shared" ca="1" si="10"/>
        <v>-</v>
      </c>
      <c r="AF43" s="116" t="str">
        <f t="shared" ca="1" si="11"/>
        <v>-</v>
      </c>
      <c r="AG43" s="117" t="str">
        <f t="shared" ca="1" si="12"/>
        <v>-</v>
      </c>
      <c r="AH43" s="116" t="str">
        <f t="shared" ca="1" si="13"/>
        <v>-</v>
      </c>
      <c r="AI43" s="116">
        <f t="shared" ca="1" si="14"/>
        <v>0</v>
      </c>
      <c r="AJ43" s="118">
        <f t="shared" ca="1" si="15"/>
        <v>0</v>
      </c>
      <c r="AK43" s="116">
        <f t="shared" ca="1" si="16"/>
        <v>0</v>
      </c>
      <c r="AL43" s="116">
        <f t="shared" ca="1" si="17"/>
        <v>0</v>
      </c>
    </row>
    <row r="44" spans="1:38" ht="27" customHeight="1" x14ac:dyDescent="0.2">
      <c r="A44" s="53">
        <f>'OSNOVNA PLAČA'!A38</f>
        <v>29</v>
      </c>
      <c r="B44" s="362" t="str">
        <f t="shared" ca="1" si="4"/>
        <v>A29</v>
      </c>
      <c r="C44" s="362"/>
      <c r="D44" s="54" t="str">
        <f>+IF(LEN('OSNOVNA PLAČA'!C38)&gt;0,'OSNOVNA PLAČA'!C38,"")</f>
        <v/>
      </c>
      <c r="E44" s="55" t="str">
        <f>+IF(LEN('OSNOVNA PLAČA'!D38)&gt;0,'OSNOVNA PLAČA'!D38,"")</f>
        <v/>
      </c>
      <c r="F44" s="161">
        <f ca="1">IF(LEN(B44)&gt;0,'OBRAČUNANA OSNOVNA PLAČA'!K38,"")</f>
        <v>0</v>
      </c>
      <c r="G44" s="57"/>
      <c r="H44" s="57"/>
      <c r="I44" s="57"/>
      <c r="J44" s="57"/>
      <c r="K44" s="57"/>
      <c r="L44" s="175">
        <f t="shared" si="5"/>
        <v>0</v>
      </c>
      <c r="M44" s="176">
        <f t="shared" ca="1" si="18"/>
        <v>0</v>
      </c>
      <c r="N44" s="176">
        <f t="shared" ca="1" si="20"/>
        <v>0</v>
      </c>
      <c r="O44" s="177">
        <f t="shared" ca="1" si="6"/>
        <v>0</v>
      </c>
      <c r="P44" s="178">
        <f t="shared" ca="1" si="19"/>
        <v>0</v>
      </c>
      <c r="Q44" s="179">
        <f t="shared" ca="1" si="7"/>
        <v>0</v>
      </c>
      <c r="R44" s="179">
        <f ca="1">IF(LEN(B44)&gt;0,'6'!R44-'6'!Q44,"")</f>
        <v>0</v>
      </c>
      <c r="S44" s="180"/>
      <c r="T44" s="33"/>
      <c r="U44" s="33"/>
      <c r="V44" s="33"/>
      <c r="W44" s="33"/>
      <c r="X44" s="33"/>
      <c r="Y44" s="33"/>
      <c r="AB44" s="243">
        <f>ROW()</f>
        <v>44</v>
      </c>
      <c r="AC44" s="116">
        <f t="shared" ca="1" si="8"/>
        <v>0</v>
      </c>
      <c r="AD44" s="116">
        <f t="shared" ca="1" si="9"/>
        <v>0</v>
      </c>
      <c r="AE44" s="117" t="str">
        <f t="shared" ca="1" si="10"/>
        <v>-</v>
      </c>
      <c r="AF44" s="116" t="str">
        <f t="shared" ca="1" si="11"/>
        <v>-</v>
      </c>
      <c r="AG44" s="117" t="str">
        <f t="shared" ca="1" si="12"/>
        <v>-</v>
      </c>
      <c r="AH44" s="116" t="str">
        <f t="shared" ca="1" si="13"/>
        <v>-</v>
      </c>
      <c r="AI44" s="116">
        <f t="shared" ca="1" si="14"/>
        <v>0</v>
      </c>
      <c r="AJ44" s="118">
        <f t="shared" ca="1" si="15"/>
        <v>0</v>
      </c>
      <c r="AK44" s="116">
        <f t="shared" ca="1" si="16"/>
        <v>0</v>
      </c>
      <c r="AL44" s="116">
        <f t="shared" ca="1" si="17"/>
        <v>0</v>
      </c>
    </row>
    <row r="45" spans="1:38" ht="27" customHeight="1" x14ac:dyDescent="0.2">
      <c r="A45" s="53">
        <f>'OSNOVNA PLAČA'!A39</f>
        <v>30</v>
      </c>
      <c r="B45" s="362" t="str">
        <f t="shared" ca="1" si="4"/>
        <v>A30</v>
      </c>
      <c r="C45" s="362"/>
      <c r="D45" s="54" t="str">
        <f>+IF(LEN('OSNOVNA PLAČA'!C39)&gt;0,'OSNOVNA PLAČA'!C39,"")</f>
        <v/>
      </c>
      <c r="E45" s="55" t="str">
        <f>+IF(LEN('OSNOVNA PLAČA'!D39)&gt;0,'OSNOVNA PLAČA'!D39,"")</f>
        <v/>
      </c>
      <c r="F45" s="161">
        <f ca="1">IF(LEN(B45)&gt;0,'OBRAČUNANA OSNOVNA PLAČA'!K39,"")</f>
        <v>0</v>
      </c>
      <c r="G45" s="57"/>
      <c r="H45" s="57"/>
      <c r="I45" s="57"/>
      <c r="J45" s="57"/>
      <c r="K45" s="57"/>
      <c r="L45" s="175">
        <f t="shared" si="5"/>
        <v>0</v>
      </c>
      <c r="M45" s="176">
        <f t="shared" ca="1" si="18"/>
        <v>0</v>
      </c>
      <c r="N45" s="176">
        <f t="shared" ca="1" si="20"/>
        <v>0</v>
      </c>
      <c r="O45" s="177">
        <f t="shared" ca="1" si="6"/>
        <v>0</v>
      </c>
      <c r="P45" s="178">
        <f t="shared" ca="1" si="19"/>
        <v>0</v>
      </c>
      <c r="Q45" s="179">
        <f t="shared" ca="1" si="7"/>
        <v>0</v>
      </c>
      <c r="R45" s="179">
        <f ca="1">IF(LEN(B45)&gt;0,'6'!R45-'6'!Q45,"")</f>
        <v>0</v>
      </c>
      <c r="S45" s="180"/>
      <c r="T45" s="33"/>
      <c r="U45" s="33"/>
      <c r="V45" s="33"/>
      <c r="W45" s="33"/>
      <c r="X45" s="33"/>
      <c r="Y45" s="33"/>
      <c r="AB45" s="243">
        <f>ROW()</f>
        <v>45</v>
      </c>
      <c r="AC45" s="116">
        <f t="shared" ca="1" si="8"/>
        <v>0</v>
      </c>
      <c r="AD45" s="116">
        <f t="shared" ca="1" si="9"/>
        <v>0</v>
      </c>
      <c r="AE45" s="117" t="str">
        <f t="shared" ca="1" si="10"/>
        <v>-</v>
      </c>
      <c r="AF45" s="116" t="str">
        <f t="shared" ca="1" si="11"/>
        <v>-</v>
      </c>
      <c r="AG45" s="117" t="str">
        <f t="shared" ca="1" si="12"/>
        <v>-</v>
      </c>
      <c r="AH45" s="116" t="str">
        <f t="shared" ca="1" si="13"/>
        <v>-</v>
      </c>
      <c r="AI45" s="116">
        <f t="shared" ca="1" si="14"/>
        <v>0</v>
      </c>
      <c r="AJ45" s="118">
        <f t="shared" ca="1" si="15"/>
        <v>0</v>
      </c>
      <c r="AK45" s="116">
        <f t="shared" ca="1" si="16"/>
        <v>0</v>
      </c>
      <c r="AL45" s="116">
        <f t="shared" ca="1" si="17"/>
        <v>0</v>
      </c>
    </row>
    <row r="46" spans="1:38" ht="27" customHeight="1" x14ac:dyDescent="0.2">
      <c r="A46" s="53">
        <f>'OSNOVNA PLAČA'!A40</f>
        <v>31</v>
      </c>
      <c r="B46" s="362" t="str">
        <f t="shared" ca="1" si="4"/>
        <v>A31</v>
      </c>
      <c r="C46" s="362"/>
      <c r="D46" s="54" t="str">
        <f>+IF(LEN('OSNOVNA PLAČA'!C40)&gt;0,'OSNOVNA PLAČA'!C40,"")</f>
        <v/>
      </c>
      <c r="E46" s="55" t="str">
        <f>+IF(LEN('OSNOVNA PLAČA'!D40)&gt;0,'OSNOVNA PLAČA'!D40,"")</f>
        <v/>
      </c>
      <c r="F46" s="161">
        <f ca="1">IF(LEN(B46)&gt;0,'OBRAČUNANA OSNOVNA PLAČA'!K40,"")</f>
        <v>0</v>
      </c>
      <c r="G46" s="57"/>
      <c r="H46" s="57"/>
      <c r="I46" s="57"/>
      <c r="J46" s="57"/>
      <c r="K46" s="57"/>
      <c r="L46" s="175">
        <f t="shared" si="5"/>
        <v>0</v>
      </c>
      <c r="M46" s="176">
        <f t="shared" ca="1" si="18"/>
        <v>0</v>
      </c>
      <c r="N46" s="176">
        <f t="shared" ca="1" si="20"/>
        <v>0</v>
      </c>
      <c r="O46" s="177">
        <f t="shared" ca="1" si="6"/>
        <v>0</v>
      </c>
      <c r="P46" s="178">
        <f t="shared" ca="1" si="19"/>
        <v>0</v>
      </c>
      <c r="Q46" s="179">
        <f t="shared" ca="1" si="7"/>
        <v>0</v>
      </c>
      <c r="R46" s="179">
        <f ca="1">IF(LEN(B46)&gt;0,'6'!R46-'6'!Q46,"")</f>
        <v>0</v>
      </c>
      <c r="S46" s="180"/>
      <c r="T46" s="33"/>
      <c r="U46" s="33"/>
      <c r="V46" s="33"/>
      <c r="W46" s="33"/>
      <c r="X46" s="33"/>
      <c r="Y46" s="33"/>
      <c r="AB46" s="243">
        <f>ROW()</f>
        <v>46</v>
      </c>
      <c r="AC46" s="116">
        <f t="shared" ca="1" si="8"/>
        <v>0</v>
      </c>
      <c r="AD46" s="116">
        <f t="shared" ca="1" si="9"/>
        <v>0</v>
      </c>
      <c r="AE46" s="117" t="str">
        <f t="shared" ca="1" si="10"/>
        <v>-</v>
      </c>
      <c r="AF46" s="116" t="str">
        <f t="shared" ca="1" si="11"/>
        <v>-</v>
      </c>
      <c r="AG46" s="117" t="str">
        <f t="shared" ca="1" si="12"/>
        <v>-</v>
      </c>
      <c r="AH46" s="116" t="str">
        <f t="shared" ca="1" si="13"/>
        <v>-</v>
      </c>
      <c r="AI46" s="116">
        <f t="shared" ca="1" si="14"/>
        <v>0</v>
      </c>
      <c r="AJ46" s="118">
        <f t="shared" ca="1" si="15"/>
        <v>0</v>
      </c>
      <c r="AK46" s="116">
        <f t="shared" ca="1" si="16"/>
        <v>0</v>
      </c>
      <c r="AL46" s="116">
        <f t="shared" ca="1" si="17"/>
        <v>0</v>
      </c>
    </row>
    <row r="47" spans="1:38" ht="27" customHeight="1" x14ac:dyDescent="0.2">
      <c r="A47" s="53">
        <f>'OSNOVNA PLAČA'!A41</f>
        <v>32</v>
      </c>
      <c r="B47" s="362" t="str">
        <f t="shared" ca="1" si="4"/>
        <v>A32</v>
      </c>
      <c r="C47" s="362"/>
      <c r="D47" s="54" t="str">
        <f>+IF(LEN('OSNOVNA PLAČA'!C41)&gt;0,'OSNOVNA PLAČA'!C41,"")</f>
        <v/>
      </c>
      <c r="E47" s="55" t="str">
        <f>+IF(LEN('OSNOVNA PLAČA'!D41)&gt;0,'OSNOVNA PLAČA'!D41,"")</f>
        <v/>
      </c>
      <c r="F47" s="161">
        <f ca="1">IF(LEN(B47)&gt;0,'OBRAČUNANA OSNOVNA PLAČA'!K41,"")</f>
        <v>0</v>
      </c>
      <c r="G47" s="57"/>
      <c r="H47" s="57"/>
      <c r="I47" s="57"/>
      <c r="J47" s="57"/>
      <c r="K47" s="57"/>
      <c r="L47" s="175">
        <f t="shared" si="5"/>
        <v>0</v>
      </c>
      <c r="M47" s="176">
        <f t="shared" ca="1" si="18"/>
        <v>0</v>
      </c>
      <c r="N47" s="176">
        <f t="shared" ca="1" si="20"/>
        <v>0</v>
      </c>
      <c r="O47" s="177">
        <f t="shared" ca="1" si="6"/>
        <v>0</v>
      </c>
      <c r="P47" s="178">
        <f t="shared" ca="1" si="19"/>
        <v>0</v>
      </c>
      <c r="Q47" s="179">
        <f t="shared" ca="1" si="7"/>
        <v>0</v>
      </c>
      <c r="R47" s="179">
        <f ca="1">IF(LEN(B47)&gt;0,'6'!R47-'6'!Q47,"")</f>
        <v>0</v>
      </c>
      <c r="S47" s="180"/>
      <c r="T47" s="33"/>
      <c r="U47" s="33"/>
      <c r="V47" s="33"/>
      <c r="W47" s="33"/>
      <c r="X47" s="33"/>
      <c r="Y47" s="33"/>
      <c r="AB47" s="243">
        <f>ROW()</f>
        <v>47</v>
      </c>
      <c r="AC47" s="116">
        <f t="shared" ca="1" si="8"/>
        <v>0</v>
      </c>
      <c r="AD47" s="116">
        <f t="shared" ca="1" si="9"/>
        <v>0</v>
      </c>
      <c r="AE47" s="117" t="str">
        <f t="shared" ca="1" si="10"/>
        <v>-</v>
      </c>
      <c r="AF47" s="116" t="str">
        <f t="shared" ca="1" si="11"/>
        <v>-</v>
      </c>
      <c r="AG47" s="117" t="str">
        <f t="shared" ca="1" si="12"/>
        <v>-</v>
      </c>
      <c r="AH47" s="116" t="str">
        <f t="shared" ca="1" si="13"/>
        <v>-</v>
      </c>
      <c r="AI47" s="116">
        <f t="shared" ca="1" si="14"/>
        <v>0</v>
      </c>
      <c r="AJ47" s="118">
        <f t="shared" ca="1" si="15"/>
        <v>0</v>
      </c>
      <c r="AK47" s="116">
        <f t="shared" ca="1" si="16"/>
        <v>0</v>
      </c>
      <c r="AL47" s="116">
        <f t="shared" ca="1" si="17"/>
        <v>0</v>
      </c>
    </row>
    <row r="48" spans="1:38" ht="27" customHeight="1" x14ac:dyDescent="0.2">
      <c r="A48" s="53">
        <f>'OSNOVNA PLAČA'!A42</f>
        <v>33</v>
      </c>
      <c r="B48" s="362" t="str">
        <f t="shared" ca="1" si="4"/>
        <v>A33</v>
      </c>
      <c r="C48" s="362"/>
      <c r="D48" s="54" t="str">
        <f>+IF(LEN('OSNOVNA PLAČA'!C42)&gt;0,'OSNOVNA PLAČA'!C42,"")</f>
        <v/>
      </c>
      <c r="E48" s="55" t="str">
        <f>+IF(LEN('OSNOVNA PLAČA'!D42)&gt;0,'OSNOVNA PLAČA'!D42,"")</f>
        <v/>
      </c>
      <c r="F48" s="161">
        <f ca="1">IF(LEN(B48)&gt;0,'OBRAČUNANA OSNOVNA PLAČA'!K42,"")</f>
        <v>0</v>
      </c>
      <c r="G48" s="57"/>
      <c r="H48" s="57"/>
      <c r="I48" s="57"/>
      <c r="J48" s="57"/>
      <c r="K48" s="57"/>
      <c r="L48" s="175">
        <f t="shared" si="5"/>
        <v>0</v>
      </c>
      <c r="M48" s="176">
        <f t="shared" ca="1" si="18"/>
        <v>0</v>
      </c>
      <c r="N48" s="176">
        <f t="shared" ca="1" si="20"/>
        <v>0</v>
      </c>
      <c r="O48" s="177">
        <f t="shared" ref="O48:O65" ca="1" si="21">IF(LEN(B48)&gt;0,M48*$P$67,"")</f>
        <v>0</v>
      </c>
      <c r="P48" s="178">
        <f t="shared" ca="1" si="19"/>
        <v>0</v>
      </c>
      <c r="Q48" s="179">
        <f t="shared" ca="1" si="7"/>
        <v>0</v>
      </c>
      <c r="R48" s="179">
        <f ca="1">IF(LEN(B48)&gt;0,'6'!R48-'6'!Q48,"")</f>
        <v>0</v>
      </c>
      <c r="S48" s="180"/>
      <c r="T48" s="33"/>
      <c r="U48" s="33"/>
      <c r="V48" s="33"/>
      <c r="W48" s="33"/>
      <c r="X48" s="33"/>
      <c r="Y48" s="33"/>
      <c r="AB48" s="243">
        <f>ROW()</f>
        <v>48</v>
      </c>
      <c r="AC48" s="116">
        <f t="shared" ca="1" si="8"/>
        <v>0</v>
      </c>
      <c r="AD48" s="116">
        <f t="shared" ca="1" si="9"/>
        <v>0</v>
      </c>
      <c r="AE48" s="117" t="str">
        <f t="shared" ref="AE48:AE65" ca="1" si="22">IF(AC48&gt;=AD48,"-",$L48/(5*MAX($M$71:$M$72)))</f>
        <v>-</v>
      </c>
      <c r="AF48" s="116" t="str">
        <f t="shared" ref="AF48:AF65" ca="1" si="23">IF(AC48&gt;=AD48,"-",$L48/(5*MAX($M$71:$M$72))*AK48)</f>
        <v>-</v>
      </c>
      <c r="AG48" s="117" t="str">
        <f t="shared" ref="AG48:AG65" ca="1" si="24">IF(AE48="-","-",AE48*$AF$67)</f>
        <v>-</v>
      </c>
      <c r="AH48" s="116" t="str">
        <f t="shared" ref="AH48:AH65" ca="1" si="25">IF(AF48="-","-",AF48*$AF$67)</f>
        <v>-</v>
      </c>
      <c r="AI48" s="116">
        <f t="shared" ca="1" si="14"/>
        <v>0</v>
      </c>
      <c r="AJ48" s="118">
        <f t="shared" ca="1" si="15"/>
        <v>0</v>
      </c>
      <c r="AK48" s="116">
        <f t="shared" ca="1" si="16"/>
        <v>0</v>
      </c>
      <c r="AL48" s="116">
        <f t="shared" ca="1" si="17"/>
        <v>0</v>
      </c>
    </row>
    <row r="49" spans="1:38" ht="27" customHeight="1" x14ac:dyDescent="0.2">
      <c r="A49" s="53">
        <f>'OSNOVNA PLAČA'!A43</f>
        <v>34</v>
      </c>
      <c r="B49" s="362" t="str">
        <f t="shared" ca="1" si="4"/>
        <v>A34</v>
      </c>
      <c r="C49" s="362"/>
      <c r="D49" s="54" t="str">
        <f>+IF(LEN('OSNOVNA PLAČA'!C43)&gt;0,'OSNOVNA PLAČA'!C43,"")</f>
        <v/>
      </c>
      <c r="E49" s="55" t="str">
        <f>+IF(LEN('OSNOVNA PLAČA'!D43)&gt;0,'OSNOVNA PLAČA'!D43,"")</f>
        <v/>
      </c>
      <c r="F49" s="161">
        <f ca="1">IF(LEN(B49)&gt;0,'OBRAČUNANA OSNOVNA PLAČA'!K43,"")</f>
        <v>0</v>
      </c>
      <c r="G49" s="57"/>
      <c r="H49" s="57"/>
      <c r="I49" s="57"/>
      <c r="J49" s="57"/>
      <c r="K49" s="57"/>
      <c r="L49" s="175">
        <f t="shared" si="5"/>
        <v>0</v>
      </c>
      <c r="M49" s="176">
        <f t="shared" ca="1" si="18"/>
        <v>0</v>
      </c>
      <c r="N49" s="176">
        <f t="shared" ca="1" si="20"/>
        <v>0</v>
      </c>
      <c r="O49" s="177">
        <f t="shared" ca="1" si="21"/>
        <v>0</v>
      </c>
      <c r="P49" s="178">
        <f t="shared" ca="1" si="19"/>
        <v>0</v>
      </c>
      <c r="Q49" s="179">
        <f t="shared" ca="1" si="7"/>
        <v>0</v>
      </c>
      <c r="R49" s="179">
        <f ca="1">IF(LEN(B49)&gt;0,'6'!R49-'6'!Q49,"")</f>
        <v>0</v>
      </c>
      <c r="S49" s="180"/>
      <c r="T49" s="33"/>
      <c r="U49" s="33"/>
      <c r="V49" s="33"/>
      <c r="W49" s="33"/>
      <c r="X49" s="33"/>
      <c r="Y49" s="33"/>
      <c r="AB49" s="243">
        <f>ROW()</f>
        <v>49</v>
      </c>
      <c r="AC49" s="116">
        <f t="shared" ca="1" si="8"/>
        <v>0</v>
      </c>
      <c r="AD49" s="116">
        <f t="shared" ca="1" si="9"/>
        <v>0</v>
      </c>
      <c r="AE49" s="117" t="str">
        <f t="shared" ca="1" si="22"/>
        <v>-</v>
      </c>
      <c r="AF49" s="116" t="str">
        <f t="shared" ca="1" si="23"/>
        <v>-</v>
      </c>
      <c r="AG49" s="117" t="str">
        <f t="shared" ca="1" si="24"/>
        <v>-</v>
      </c>
      <c r="AH49" s="116" t="str">
        <f t="shared" ca="1" si="25"/>
        <v>-</v>
      </c>
      <c r="AI49" s="116">
        <f t="shared" ca="1" si="14"/>
        <v>0</v>
      </c>
      <c r="AJ49" s="118">
        <f t="shared" ca="1" si="15"/>
        <v>0</v>
      </c>
      <c r="AK49" s="116">
        <f t="shared" ca="1" si="16"/>
        <v>0</v>
      </c>
      <c r="AL49" s="116">
        <f t="shared" ca="1" si="17"/>
        <v>0</v>
      </c>
    </row>
    <row r="50" spans="1:38" ht="27" customHeight="1" x14ac:dyDescent="0.2">
      <c r="A50" s="53">
        <f>'OSNOVNA PLAČA'!A44</f>
        <v>35</v>
      </c>
      <c r="B50" s="362" t="str">
        <f t="shared" ca="1" si="4"/>
        <v>A35</v>
      </c>
      <c r="C50" s="362"/>
      <c r="D50" s="54" t="str">
        <f>+IF(LEN('OSNOVNA PLAČA'!C44)&gt;0,'OSNOVNA PLAČA'!C44,"")</f>
        <v/>
      </c>
      <c r="E50" s="55" t="str">
        <f>+IF(LEN('OSNOVNA PLAČA'!D44)&gt;0,'OSNOVNA PLAČA'!D44,"")</f>
        <v/>
      </c>
      <c r="F50" s="161">
        <f ca="1">IF(LEN(B50)&gt;0,'OBRAČUNANA OSNOVNA PLAČA'!K44,"")</f>
        <v>0</v>
      </c>
      <c r="G50" s="57"/>
      <c r="H50" s="57"/>
      <c r="I50" s="57"/>
      <c r="J50" s="57"/>
      <c r="K50" s="57"/>
      <c r="L50" s="175">
        <f t="shared" si="5"/>
        <v>0</v>
      </c>
      <c r="M50" s="176">
        <f t="shared" ca="1" si="18"/>
        <v>0</v>
      </c>
      <c r="N50" s="176">
        <f t="shared" ca="1" si="20"/>
        <v>0</v>
      </c>
      <c r="O50" s="177">
        <f t="shared" ca="1" si="21"/>
        <v>0</v>
      </c>
      <c r="P50" s="178">
        <f t="shared" ca="1" si="19"/>
        <v>0</v>
      </c>
      <c r="Q50" s="179">
        <f t="shared" ca="1" si="7"/>
        <v>0</v>
      </c>
      <c r="R50" s="179">
        <f ca="1">IF(LEN(B50)&gt;0,'6'!R50-'6'!Q50,"")</f>
        <v>0</v>
      </c>
      <c r="S50" s="180"/>
      <c r="T50" s="33"/>
      <c r="U50" s="33"/>
      <c r="V50" s="33"/>
      <c r="W50" s="33"/>
      <c r="X50" s="33"/>
      <c r="Y50" s="33"/>
      <c r="AB50" s="243">
        <f>ROW()</f>
        <v>50</v>
      </c>
      <c r="AC50" s="116">
        <f t="shared" ca="1" si="8"/>
        <v>0</v>
      </c>
      <c r="AD50" s="116">
        <f t="shared" ca="1" si="9"/>
        <v>0</v>
      </c>
      <c r="AE50" s="117" t="str">
        <f t="shared" ca="1" si="22"/>
        <v>-</v>
      </c>
      <c r="AF50" s="116" t="str">
        <f t="shared" ca="1" si="23"/>
        <v>-</v>
      </c>
      <c r="AG50" s="117" t="str">
        <f t="shared" ca="1" si="24"/>
        <v>-</v>
      </c>
      <c r="AH50" s="116" t="str">
        <f t="shared" ca="1" si="25"/>
        <v>-</v>
      </c>
      <c r="AI50" s="116">
        <f t="shared" ca="1" si="14"/>
        <v>0</v>
      </c>
      <c r="AJ50" s="118">
        <f t="shared" ca="1" si="15"/>
        <v>0</v>
      </c>
      <c r="AK50" s="116">
        <f t="shared" ca="1" si="16"/>
        <v>0</v>
      </c>
      <c r="AL50" s="116">
        <f t="shared" ca="1" si="17"/>
        <v>0</v>
      </c>
    </row>
    <row r="51" spans="1:38" ht="27" customHeight="1" x14ac:dyDescent="0.2">
      <c r="A51" s="53">
        <f>'OSNOVNA PLAČA'!A45</f>
        <v>36</v>
      </c>
      <c r="B51" s="362" t="str">
        <f t="shared" ca="1" si="4"/>
        <v>A36</v>
      </c>
      <c r="C51" s="362"/>
      <c r="D51" s="54" t="str">
        <f>+IF(LEN('OSNOVNA PLAČA'!C45)&gt;0,'OSNOVNA PLAČA'!C45,"")</f>
        <v/>
      </c>
      <c r="E51" s="55" t="str">
        <f>+IF(LEN('OSNOVNA PLAČA'!D45)&gt;0,'OSNOVNA PLAČA'!D45,"")</f>
        <v/>
      </c>
      <c r="F51" s="161">
        <f ca="1">IF(LEN(B51)&gt;0,'OBRAČUNANA OSNOVNA PLAČA'!K45,"")</f>
        <v>0</v>
      </c>
      <c r="G51" s="57"/>
      <c r="H51" s="57"/>
      <c r="I51" s="57"/>
      <c r="J51" s="57"/>
      <c r="K51" s="57"/>
      <c r="L51" s="175">
        <f t="shared" si="5"/>
        <v>0</v>
      </c>
      <c r="M51" s="176">
        <f t="shared" ca="1" si="18"/>
        <v>0</v>
      </c>
      <c r="N51" s="176">
        <f t="shared" ca="1" si="20"/>
        <v>0</v>
      </c>
      <c r="O51" s="177">
        <f t="shared" ca="1" si="21"/>
        <v>0</v>
      </c>
      <c r="P51" s="178">
        <f t="shared" ca="1" si="19"/>
        <v>0</v>
      </c>
      <c r="Q51" s="179">
        <f t="shared" ca="1" si="7"/>
        <v>0</v>
      </c>
      <c r="R51" s="179">
        <f ca="1">IF(LEN(B51)&gt;0,'6'!R51-'6'!Q51,"")</f>
        <v>0</v>
      </c>
      <c r="S51" s="180"/>
      <c r="T51" s="33"/>
      <c r="U51" s="33"/>
      <c r="V51" s="33"/>
      <c r="W51" s="33"/>
      <c r="X51" s="33"/>
      <c r="Y51" s="33"/>
      <c r="AB51" s="243">
        <f>ROW()</f>
        <v>51</v>
      </c>
      <c r="AC51" s="116">
        <f t="shared" ca="1" si="8"/>
        <v>0</v>
      </c>
      <c r="AD51" s="116">
        <f t="shared" ca="1" si="9"/>
        <v>0</v>
      </c>
      <c r="AE51" s="117" t="str">
        <f t="shared" ca="1" si="22"/>
        <v>-</v>
      </c>
      <c r="AF51" s="116" t="str">
        <f t="shared" ca="1" si="23"/>
        <v>-</v>
      </c>
      <c r="AG51" s="117" t="str">
        <f t="shared" ca="1" si="24"/>
        <v>-</v>
      </c>
      <c r="AH51" s="116" t="str">
        <f t="shared" ca="1" si="25"/>
        <v>-</v>
      </c>
      <c r="AI51" s="116">
        <f t="shared" ca="1" si="14"/>
        <v>0</v>
      </c>
      <c r="AJ51" s="118">
        <f t="shared" ca="1" si="15"/>
        <v>0</v>
      </c>
      <c r="AK51" s="116">
        <f t="shared" ca="1" si="16"/>
        <v>0</v>
      </c>
      <c r="AL51" s="116">
        <f t="shared" ca="1" si="17"/>
        <v>0</v>
      </c>
    </row>
    <row r="52" spans="1:38" ht="27" customHeight="1" x14ac:dyDescent="0.2">
      <c r="A52" s="53">
        <f>'OSNOVNA PLAČA'!A46</f>
        <v>37</v>
      </c>
      <c r="B52" s="362" t="str">
        <f t="shared" ca="1" si="4"/>
        <v>A37</v>
      </c>
      <c r="C52" s="362"/>
      <c r="D52" s="54" t="str">
        <f>+IF(LEN('OSNOVNA PLAČA'!C46)&gt;0,'OSNOVNA PLAČA'!C46,"")</f>
        <v/>
      </c>
      <c r="E52" s="55" t="str">
        <f>+IF(LEN('OSNOVNA PLAČA'!D46)&gt;0,'OSNOVNA PLAČA'!D46,"")</f>
        <v/>
      </c>
      <c r="F52" s="161">
        <f ca="1">IF(LEN(B52)&gt;0,'OBRAČUNANA OSNOVNA PLAČA'!K46,"")</f>
        <v>0</v>
      </c>
      <c r="G52" s="57"/>
      <c r="H52" s="57"/>
      <c r="I52" s="57"/>
      <c r="J52" s="57"/>
      <c r="K52" s="57"/>
      <c r="L52" s="175">
        <f t="shared" si="5"/>
        <v>0</v>
      </c>
      <c r="M52" s="176">
        <f t="shared" ca="1" si="18"/>
        <v>0</v>
      </c>
      <c r="N52" s="176">
        <f t="shared" ca="1" si="20"/>
        <v>0</v>
      </c>
      <c r="O52" s="177">
        <f t="shared" ca="1" si="21"/>
        <v>0</v>
      </c>
      <c r="P52" s="178">
        <f t="shared" ca="1" si="19"/>
        <v>0</v>
      </c>
      <c r="Q52" s="179">
        <f t="shared" ca="1" si="7"/>
        <v>0</v>
      </c>
      <c r="R52" s="179">
        <f ca="1">IF(LEN(B52)&gt;0,'6'!R52-'6'!Q52,"")</f>
        <v>0</v>
      </c>
      <c r="S52" s="180"/>
      <c r="T52" s="33"/>
      <c r="U52" s="33"/>
      <c r="V52" s="33"/>
      <c r="W52" s="33"/>
      <c r="X52" s="33"/>
      <c r="Y52" s="33"/>
      <c r="AB52" s="243">
        <f>ROW()</f>
        <v>52</v>
      </c>
      <c r="AC52" s="116">
        <f t="shared" ca="1" si="8"/>
        <v>0</v>
      </c>
      <c r="AD52" s="116">
        <f t="shared" ca="1" si="9"/>
        <v>0</v>
      </c>
      <c r="AE52" s="117" t="str">
        <f t="shared" ca="1" si="22"/>
        <v>-</v>
      </c>
      <c r="AF52" s="116" t="str">
        <f t="shared" ca="1" si="23"/>
        <v>-</v>
      </c>
      <c r="AG52" s="117" t="str">
        <f t="shared" ca="1" si="24"/>
        <v>-</v>
      </c>
      <c r="AH52" s="116" t="str">
        <f t="shared" ca="1" si="25"/>
        <v>-</v>
      </c>
      <c r="AI52" s="116">
        <f t="shared" ca="1" si="14"/>
        <v>0</v>
      </c>
      <c r="AJ52" s="118">
        <f t="shared" ca="1" si="15"/>
        <v>0</v>
      </c>
      <c r="AK52" s="116">
        <f t="shared" ca="1" si="16"/>
        <v>0</v>
      </c>
      <c r="AL52" s="116">
        <f t="shared" ca="1" si="17"/>
        <v>0</v>
      </c>
    </row>
    <row r="53" spans="1:38" ht="27" customHeight="1" x14ac:dyDescent="0.2">
      <c r="A53" s="53">
        <f>'OSNOVNA PLAČA'!A47</f>
        <v>38</v>
      </c>
      <c r="B53" s="362" t="str">
        <f t="shared" ca="1" si="4"/>
        <v>A38</v>
      </c>
      <c r="C53" s="362"/>
      <c r="D53" s="54" t="str">
        <f>+IF(LEN('OSNOVNA PLAČA'!C47)&gt;0,'OSNOVNA PLAČA'!C47,"")</f>
        <v/>
      </c>
      <c r="E53" s="55" t="str">
        <f>+IF(LEN('OSNOVNA PLAČA'!D47)&gt;0,'OSNOVNA PLAČA'!D47,"")</f>
        <v/>
      </c>
      <c r="F53" s="161">
        <f ca="1">IF(LEN(B53)&gt;0,'OBRAČUNANA OSNOVNA PLAČA'!K47,"")</f>
        <v>0</v>
      </c>
      <c r="G53" s="57"/>
      <c r="H53" s="57"/>
      <c r="I53" s="57"/>
      <c r="J53" s="57"/>
      <c r="K53" s="57"/>
      <c r="L53" s="175">
        <f t="shared" si="5"/>
        <v>0</v>
      </c>
      <c r="M53" s="176">
        <f t="shared" ca="1" si="18"/>
        <v>0</v>
      </c>
      <c r="N53" s="176">
        <f t="shared" ca="1" si="20"/>
        <v>0</v>
      </c>
      <c r="O53" s="177">
        <f t="shared" ca="1" si="21"/>
        <v>0</v>
      </c>
      <c r="P53" s="178">
        <f t="shared" ca="1" si="19"/>
        <v>0</v>
      </c>
      <c r="Q53" s="179">
        <f t="shared" ca="1" si="7"/>
        <v>0</v>
      </c>
      <c r="R53" s="179">
        <f ca="1">IF(LEN(B53)&gt;0,'6'!R53-'6'!Q53,"")</f>
        <v>0</v>
      </c>
      <c r="S53" s="180"/>
      <c r="T53" s="33"/>
      <c r="U53" s="33"/>
      <c r="V53" s="33"/>
      <c r="W53" s="33"/>
      <c r="X53" s="33"/>
      <c r="Y53" s="33"/>
      <c r="AB53" s="243">
        <f>ROW()</f>
        <v>53</v>
      </c>
      <c r="AC53" s="116">
        <f t="shared" ca="1" si="8"/>
        <v>0</v>
      </c>
      <c r="AD53" s="116">
        <f t="shared" ca="1" si="9"/>
        <v>0</v>
      </c>
      <c r="AE53" s="117" t="str">
        <f t="shared" ca="1" si="22"/>
        <v>-</v>
      </c>
      <c r="AF53" s="116" t="str">
        <f t="shared" ca="1" si="23"/>
        <v>-</v>
      </c>
      <c r="AG53" s="117" t="str">
        <f t="shared" ca="1" si="24"/>
        <v>-</v>
      </c>
      <c r="AH53" s="116" t="str">
        <f t="shared" ca="1" si="25"/>
        <v>-</v>
      </c>
      <c r="AI53" s="116">
        <f t="shared" ca="1" si="14"/>
        <v>0</v>
      </c>
      <c r="AJ53" s="118">
        <f t="shared" ca="1" si="15"/>
        <v>0</v>
      </c>
      <c r="AK53" s="116">
        <f t="shared" ca="1" si="16"/>
        <v>0</v>
      </c>
      <c r="AL53" s="116">
        <f t="shared" ca="1" si="17"/>
        <v>0</v>
      </c>
    </row>
    <row r="54" spans="1:38" ht="27" customHeight="1" x14ac:dyDescent="0.2">
      <c r="A54" s="53">
        <f>'OSNOVNA PLAČA'!A48</f>
        <v>39</v>
      </c>
      <c r="B54" s="362" t="str">
        <f t="shared" ca="1" si="4"/>
        <v>A39</v>
      </c>
      <c r="C54" s="362"/>
      <c r="D54" s="54" t="str">
        <f>+IF(LEN('OSNOVNA PLAČA'!C48)&gt;0,'OSNOVNA PLAČA'!C48,"")</f>
        <v/>
      </c>
      <c r="E54" s="55" t="str">
        <f>+IF(LEN('OSNOVNA PLAČA'!D48)&gt;0,'OSNOVNA PLAČA'!D48,"")</f>
        <v/>
      </c>
      <c r="F54" s="161">
        <f ca="1">IF(LEN(B54)&gt;0,'OBRAČUNANA OSNOVNA PLAČA'!K48,"")</f>
        <v>0</v>
      </c>
      <c r="G54" s="57"/>
      <c r="H54" s="57"/>
      <c r="I54" s="57"/>
      <c r="J54" s="57"/>
      <c r="K54" s="57"/>
      <c r="L54" s="175">
        <f t="shared" si="5"/>
        <v>0</v>
      </c>
      <c r="M54" s="176">
        <f t="shared" ca="1" si="18"/>
        <v>0</v>
      </c>
      <c r="N54" s="176">
        <f t="shared" ca="1" si="20"/>
        <v>0</v>
      </c>
      <c r="O54" s="177">
        <f t="shared" ca="1" si="21"/>
        <v>0</v>
      </c>
      <c r="P54" s="178">
        <f t="shared" ca="1" si="19"/>
        <v>0</v>
      </c>
      <c r="Q54" s="179">
        <f t="shared" ca="1" si="7"/>
        <v>0</v>
      </c>
      <c r="R54" s="179">
        <f ca="1">IF(LEN(B54)&gt;0,'6'!R54-'6'!Q54,"")</f>
        <v>0</v>
      </c>
      <c r="S54" s="180"/>
      <c r="T54" s="33"/>
      <c r="U54" s="33"/>
      <c r="V54" s="33"/>
      <c r="W54" s="33"/>
      <c r="X54" s="33"/>
      <c r="Y54" s="33"/>
      <c r="AB54" s="243">
        <f>ROW()</f>
        <v>54</v>
      </c>
      <c r="AC54" s="116">
        <f t="shared" ca="1" si="8"/>
        <v>0</v>
      </c>
      <c r="AD54" s="116">
        <f t="shared" ca="1" si="9"/>
        <v>0</v>
      </c>
      <c r="AE54" s="117" t="str">
        <f t="shared" ca="1" si="22"/>
        <v>-</v>
      </c>
      <c r="AF54" s="116" t="str">
        <f t="shared" ca="1" si="23"/>
        <v>-</v>
      </c>
      <c r="AG54" s="117" t="str">
        <f t="shared" ca="1" si="24"/>
        <v>-</v>
      </c>
      <c r="AH54" s="116" t="str">
        <f t="shared" ca="1" si="25"/>
        <v>-</v>
      </c>
      <c r="AI54" s="116">
        <f t="shared" ca="1" si="14"/>
        <v>0</v>
      </c>
      <c r="AJ54" s="118">
        <f t="shared" ca="1" si="15"/>
        <v>0</v>
      </c>
      <c r="AK54" s="116">
        <f t="shared" ca="1" si="16"/>
        <v>0</v>
      </c>
      <c r="AL54" s="116">
        <f t="shared" ca="1" si="17"/>
        <v>0</v>
      </c>
    </row>
    <row r="55" spans="1:38" ht="27" customHeight="1" x14ac:dyDescent="0.2">
      <c r="A55" s="53">
        <f>'OSNOVNA PLAČA'!A49</f>
        <v>40</v>
      </c>
      <c r="B55" s="362" t="str">
        <f t="shared" ca="1" si="4"/>
        <v>A40</v>
      </c>
      <c r="C55" s="362"/>
      <c r="D55" s="54" t="str">
        <f>+IF(LEN('OSNOVNA PLAČA'!C49)&gt;0,'OSNOVNA PLAČA'!C49,"")</f>
        <v/>
      </c>
      <c r="E55" s="55" t="str">
        <f>+IF(LEN('OSNOVNA PLAČA'!D49)&gt;0,'OSNOVNA PLAČA'!D49,"")</f>
        <v/>
      </c>
      <c r="F55" s="161">
        <f ca="1">IF(LEN(B55)&gt;0,'OBRAČUNANA OSNOVNA PLAČA'!K49,"")</f>
        <v>0</v>
      </c>
      <c r="G55" s="57"/>
      <c r="H55" s="57"/>
      <c r="I55" s="57"/>
      <c r="J55" s="57"/>
      <c r="K55" s="57"/>
      <c r="L55" s="175">
        <f t="shared" si="5"/>
        <v>0</v>
      </c>
      <c r="M55" s="176">
        <f t="shared" ca="1" si="18"/>
        <v>0</v>
      </c>
      <c r="N55" s="176">
        <f t="shared" ca="1" si="20"/>
        <v>0</v>
      </c>
      <c r="O55" s="177">
        <f t="shared" ca="1" si="21"/>
        <v>0</v>
      </c>
      <c r="P55" s="178">
        <f t="shared" ca="1" si="19"/>
        <v>0</v>
      </c>
      <c r="Q55" s="179">
        <f t="shared" ca="1" si="7"/>
        <v>0</v>
      </c>
      <c r="R55" s="179">
        <f ca="1">IF(LEN(B55)&gt;0,'6'!R55-'6'!Q55,"")</f>
        <v>0</v>
      </c>
      <c r="S55" s="180"/>
      <c r="T55" s="33"/>
      <c r="U55" s="33"/>
      <c r="V55" s="33"/>
      <c r="W55" s="33"/>
      <c r="X55" s="33"/>
      <c r="Y55" s="33"/>
      <c r="AB55" s="243">
        <f>ROW()</f>
        <v>55</v>
      </c>
      <c r="AC55" s="116">
        <f t="shared" ca="1" si="8"/>
        <v>0</v>
      </c>
      <c r="AD55" s="116">
        <f t="shared" ca="1" si="9"/>
        <v>0</v>
      </c>
      <c r="AE55" s="117" t="str">
        <f t="shared" ca="1" si="22"/>
        <v>-</v>
      </c>
      <c r="AF55" s="116" t="str">
        <f t="shared" ca="1" si="23"/>
        <v>-</v>
      </c>
      <c r="AG55" s="117" t="str">
        <f t="shared" ca="1" si="24"/>
        <v>-</v>
      </c>
      <c r="AH55" s="116" t="str">
        <f t="shared" ca="1" si="25"/>
        <v>-</v>
      </c>
      <c r="AI55" s="116">
        <f t="shared" ca="1" si="14"/>
        <v>0</v>
      </c>
      <c r="AJ55" s="118">
        <f t="shared" ca="1" si="15"/>
        <v>0</v>
      </c>
      <c r="AK55" s="116">
        <f t="shared" ca="1" si="16"/>
        <v>0</v>
      </c>
      <c r="AL55" s="116">
        <f t="shared" ca="1" si="17"/>
        <v>0</v>
      </c>
    </row>
    <row r="56" spans="1:38" ht="27" customHeight="1" x14ac:dyDescent="0.2">
      <c r="A56" s="53">
        <f>'OSNOVNA PLAČA'!A50</f>
        <v>41</v>
      </c>
      <c r="B56" s="362" t="str">
        <f t="shared" ca="1" si="4"/>
        <v>A41</v>
      </c>
      <c r="C56" s="362"/>
      <c r="D56" s="54" t="str">
        <f>+IF(LEN('OSNOVNA PLAČA'!C50)&gt;0,'OSNOVNA PLAČA'!C50,"")</f>
        <v/>
      </c>
      <c r="E56" s="55" t="str">
        <f>+IF(LEN('OSNOVNA PLAČA'!D50)&gt;0,'OSNOVNA PLAČA'!D50,"")</f>
        <v/>
      </c>
      <c r="F56" s="161">
        <f ca="1">IF(LEN(B56)&gt;0,'OBRAČUNANA OSNOVNA PLAČA'!K50,"")</f>
        <v>0</v>
      </c>
      <c r="G56" s="57"/>
      <c r="H56" s="57"/>
      <c r="I56" s="57"/>
      <c r="J56" s="57"/>
      <c r="K56" s="57"/>
      <c r="L56" s="175">
        <f t="shared" si="5"/>
        <v>0</v>
      </c>
      <c r="M56" s="176">
        <f t="shared" ca="1" si="18"/>
        <v>0</v>
      </c>
      <c r="N56" s="176">
        <f t="shared" ca="1" si="20"/>
        <v>0</v>
      </c>
      <c r="O56" s="177">
        <f t="shared" ca="1" si="21"/>
        <v>0</v>
      </c>
      <c r="P56" s="178">
        <f t="shared" ca="1" si="19"/>
        <v>0</v>
      </c>
      <c r="Q56" s="179">
        <f t="shared" ca="1" si="7"/>
        <v>0</v>
      </c>
      <c r="R56" s="179">
        <f ca="1">IF(LEN(B56)&gt;0,'6'!R56-'6'!Q56,"")</f>
        <v>0</v>
      </c>
      <c r="S56" s="180"/>
      <c r="T56" s="33"/>
      <c r="U56" s="33"/>
      <c r="V56" s="33"/>
      <c r="W56" s="33"/>
      <c r="X56" s="33"/>
      <c r="Y56" s="33"/>
      <c r="AB56" s="243">
        <f>ROW()</f>
        <v>56</v>
      </c>
      <c r="AC56" s="116">
        <f t="shared" ca="1" si="8"/>
        <v>0</v>
      </c>
      <c r="AD56" s="116">
        <f t="shared" ca="1" si="9"/>
        <v>0</v>
      </c>
      <c r="AE56" s="117" t="str">
        <f t="shared" ca="1" si="22"/>
        <v>-</v>
      </c>
      <c r="AF56" s="116" t="str">
        <f t="shared" ca="1" si="23"/>
        <v>-</v>
      </c>
      <c r="AG56" s="117" t="str">
        <f t="shared" ca="1" si="24"/>
        <v>-</v>
      </c>
      <c r="AH56" s="116" t="str">
        <f t="shared" ca="1" si="25"/>
        <v>-</v>
      </c>
      <c r="AI56" s="116">
        <f t="shared" ca="1" si="14"/>
        <v>0</v>
      </c>
      <c r="AJ56" s="118">
        <f t="shared" ca="1" si="15"/>
        <v>0</v>
      </c>
      <c r="AK56" s="116">
        <f t="shared" ca="1" si="16"/>
        <v>0</v>
      </c>
      <c r="AL56" s="116">
        <f t="shared" ca="1" si="17"/>
        <v>0</v>
      </c>
    </row>
    <row r="57" spans="1:38" ht="27" customHeight="1" x14ac:dyDescent="0.2">
      <c r="A57" s="53">
        <f>'OSNOVNA PLAČA'!A51</f>
        <v>42</v>
      </c>
      <c r="B57" s="362" t="str">
        <f t="shared" ca="1" si="4"/>
        <v>A42</v>
      </c>
      <c r="C57" s="362"/>
      <c r="D57" s="54" t="str">
        <f>+IF(LEN('OSNOVNA PLAČA'!C51)&gt;0,'OSNOVNA PLAČA'!C51,"")</f>
        <v/>
      </c>
      <c r="E57" s="55" t="str">
        <f>+IF(LEN('OSNOVNA PLAČA'!D51)&gt;0,'OSNOVNA PLAČA'!D51,"")</f>
        <v/>
      </c>
      <c r="F57" s="161">
        <f ca="1">IF(LEN(B57)&gt;0,'OBRAČUNANA OSNOVNA PLAČA'!K51,"")</f>
        <v>0</v>
      </c>
      <c r="G57" s="57"/>
      <c r="H57" s="57"/>
      <c r="I57" s="57"/>
      <c r="J57" s="57"/>
      <c r="K57" s="57"/>
      <c r="L57" s="175">
        <f t="shared" si="5"/>
        <v>0</v>
      </c>
      <c r="M57" s="176">
        <f t="shared" ca="1" si="18"/>
        <v>0</v>
      </c>
      <c r="N57" s="176">
        <f t="shared" ca="1" si="20"/>
        <v>0</v>
      </c>
      <c r="O57" s="177">
        <f t="shared" ca="1" si="21"/>
        <v>0</v>
      </c>
      <c r="P57" s="178">
        <f t="shared" ca="1" si="19"/>
        <v>0</v>
      </c>
      <c r="Q57" s="179">
        <f t="shared" ca="1" si="7"/>
        <v>0</v>
      </c>
      <c r="R57" s="179">
        <f ca="1">IF(LEN(B57)&gt;0,'6'!R57-'6'!Q57,"")</f>
        <v>0</v>
      </c>
      <c r="S57" s="180"/>
      <c r="T57" s="33"/>
      <c r="U57" s="33"/>
      <c r="V57" s="33"/>
      <c r="W57" s="33"/>
      <c r="X57" s="33"/>
      <c r="Y57" s="33"/>
      <c r="AB57" s="243">
        <f>ROW()</f>
        <v>57</v>
      </c>
      <c r="AC57" s="116">
        <f t="shared" ca="1" si="8"/>
        <v>0</v>
      </c>
      <c r="AD57" s="116">
        <f t="shared" ca="1" si="9"/>
        <v>0</v>
      </c>
      <c r="AE57" s="117" t="str">
        <f t="shared" ca="1" si="22"/>
        <v>-</v>
      </c>
      <c r="AF57" s="116" t="str">
        <f t="shared" ca="1" si="23"/>
        <v>-</v>
      </c>
      <c r="AG57" s="117" t="str">
        <f t="shared" ca="1" si="24"/>
        <v>-</v>
      </c>
      <c r="AH57" s="116" t="str">
        <f t="shared" ca="1" si="25"/>
        <v>-</v>
      </c>
      <c r="AI57" s="116">
        <f t="shared" ca="1" si="14"/>
        <v>0</v>
      </c>
      <c r="AJ57" s="118">
        <f t="shared" ca="1" si="15"/>
        <v>0</v>
      </c>
      <c r="AK57" s="116">
        <f t="shared" ca="1" si="16"/>
        <v>0</v>
      </c>
      <c r="AL57" s="116">
        <f t="shared" ca="1" si="17"/>
        <v>0</v>
      </c>
    </row>
    <row r="58" spans="1:38" ht="27" customHeight="1" x14ac:dyDescent="0.2">
      <c r="A58" s="53">
        <f>'OSNOVNA PLAČA'!A52</f>
        <v>43</v>
      </c>
      <c r="B58" s="362" t="str">
        <f t="shared" ca="1" si="4"/>
        <v>A43</v>
      </c>
      <c r="C58" s="362"/>
      <c r="D58" s="54" t="str">
        <f>+IF(LEN('OSNOVNA PLAČA'!C52)&gt;0,'OSNOVNA PLAČA'!C52,"")</f>
        <v/>
      </c>
      <c r="E58" s="55" t="str">
        <f>+IF(LEN('OSNOVNA PLAČA'!D52)&gt;0,'OSNOVNA PLAČA'!D52,"")</f>
        <v/>
      </c>
      <c r="F58" s="161">
        <f ca="1">IF(LEN(B58)&gt;0,'OBRAČUNANA OSNOVNA PLAČA'!K52,"")</f>
        <v>0</v>
      </c>
      <c r="G58" s="57"/>
      <c r="H58" s="57"/>
      <c r="I58" s="57"/>
      <c r="J58" s="57"/>
      <c r="K58" s="57"/>
      <c r="L58" s="175">
        <f t="shared" si="5"/>
        <v>0</v>
      </c>
      <c r="M58" s="176">
        <f t="shared" ca="1" si="18"/>
        <v>0</v>
      </c>
      <c r="N58" s="176">
        <f t="shared" ca="1" si="20"/>
        <v>0</v>
      </c>
      <c r="O58" s="177">
        <f t="shared" ca="1" si="21"/>
        <v>0</v>
      </c>
      <c r="P58" s="178">
        <f t="shared" ca="1" si="19"/>
        <v>0</v>
      </c>
      <c r="Q58" s="179">
        <f t="shared" ca="1" si="7"/>
        <v>0</v>
      </c>
      <c r="R58" s="179">
        <f ca="1">IF(LEN(B58)&gt;0,'6'!R58-'6'!Q58,"")</f>
        <v>0</v>
      </c>
      <c r="S58" s="180"/>
      <c r="T58" s="33"/>
      <c r="U58" s="33"/>
      <c r="V58" s="33"/>
      <c r="W58" s="33"/>
      <c r="X58" s="33"/>
      <c r="Y58" s="33"/>
      <c r="AB58" s="243">
        <f>ROW()</f>
        <v>58</v>
      </c>
      <c r="AC58" s="116">
        <f t="shared" ca="1" si="8"/>
        <v>0</v>
      </c>
      <c r="AD58" s="116">
        <f t="shared" ca="1" si="9"/>
        <v>0</v>
      </c>
      <c r="AE58" s="117" t="str">
        <f t="shared" ca="1" si="22"/>
        <v>-</v>
      </c>
      <c r="AF58" s="116" t="str">
        <f t="shared" ca="1" si="23"/>
        <v>-</v>
      </c>
      <c r="AG58" s="117" t="str">
        <f t="shared" ca="1" si="24"/>
        <v>-</v>
      </c>
      <c r="AH58" s="116" t="str">
        <f t="shared" ca="1" si="25"/>
        <v>-</v>
      </c>
      <c r="AI58" s="116">
        <f t="shared" ca="1" si="14"/>
        <v>0</v>
      </c>
      <c r="AJ58" s="118">
        <f t="shared" ca="1" si="15"/>
        <v>0</v>
      </c>
      <c r="AK58" s="116">
        <f t="shared" ca="1" si="16"/>
        <v>0</v>
      </c>
      <c r="AL58" s="116">
        <f t="shared" ca="1" si="17"/>
        <v>0</v>
      </c>
    </row>
    <row r="59" spans="1:38" ht="27" customHeight="1" x14ac:dyDescent="0.2">
      <c r="A59" s="53">
        <f>'OSNOVNA PLAČA'!A53</f>
        <v>44</v>
      </c>
      <c r="B59" s="362" t="str">
        <f t="shared" ca="1" si="4"/>
        <v>A44</v>
      </c>
      <c r="C59" s="362"/>
      <c r="D59" s="54" t="str">
        <f>+IF(LEN('OSNOVNA PLAČA'!C53)&gt;0,'OSNOVNA PLAČA'!C53,"")</f>
        <v/>
      </c>
      <c r="E59" s="55" t="str">
        <f>+IF(LEN('OSNOVNA PLAČA'!D53)&gt;0,'OSNOVNA PLAČA'!D53,"")</f>
        <v/>
      </c>
      <c r="F59" s="161">
        <f ca="1">IF(LEN(B59)&gt;0,'OBRAČUNANA OSNOVNA PLAČA'!K53,"")</f>
        <v>0</v>
      </c>
      <c r="G59" s="57"/>
      <c r="H59" s="57"/>
      <c r="I59" s="57"/>
      <c r="J59" s="57"/>
      <c r="K59" s="57"/>
      <c r="L59" s="175">
        <f t="shared" si="5"/>
        <v>0</v>
      </c>
      <c r="M59" s="176">
        <f t="shared" ca="1" si="18"/>
        <v>0</v>
      </c>
      <c r="N59" s="176">
        <f t="shared" ca="1" si="20"/>
        <v>0</v>
      </c>
      <c r="O59" s="177">
        <f t="shared" ca="1" si="21"/>
        <v>0</v>
      </c>
      <c r="P59" s="178">
        <f t="shared" ca="1" si="19"/>
        <v>0</v>
      </c>
      <c r="Q59" s="179">
        <f t="shared" ca="1" si="7"/>
        <v>0</v>
      </c>
      <c r="R59" s="179">
        <f ca="1">IF(LEN(B59)&gt;0,'6'!R59-'6'!Q59,"")</f>
        <v>0</v>
      </c>
      <c r="S59" s="180"/>
      <c r="T59" s="33"/>
      <c r="U59" s="33"/>
      <c r="V59" s="33"/>
      <c r="W59" s="33"/>
      <c r="X59" s="33"/>
      <c r="Y59" s="33"/>
      <c r="AB59" s="243">
        <f>ROW()</f>
        <v>59</v>
      </c>
      <c r="AC59" s="116">
        <f t="shared" ca="1" si="8"/>
        <v>0</v>
      </c>
      <c r="AD59" s="116">
        <f t="shared" ca="1" si="9"/>
        <v>0</v>
      </c>
      <c r="AE59" s="117" t="str">
        <f t="shared" ca="1" si="22"/>
        <v>-</v>
      </c>
      <c r="AF59" s="116" t="str">
        <f t="shared" ca="1" si="23"/>
        <v>-</v>
      </c>
      <c r="AG59" s="117" t="str">
        <f t="shared" ca="1" si="24"/>
        <v>-</v>
      </c>
      <c r="AH59" s="116" t="str">
        <f t="shared" ca="1" si="25"/>
        <v>-</v>
      </c>
      <c r="AI59" s="116">
        <f t="shared" ca="1" si="14"/>
        <v>0</v>
      </c>
      <c r="AJ59" s="118">
        <f t="shared" ca="1" si="15"/>
        <v>0</v>
      </c>
      <c r="AK59" s="116">
        <f t="shared" ca="1" si="16"/>
        <v>0</v>
      </c>
      <c r="AL59" s="116">
        <f t="shared" ca="1" si="17"/>
        <v>0</v>
      </c>
    </row>
    <row r="60" spans="1:38" ht="27" customHeight="1" x14ac:dyDescent="0.2">
      <c r="A60" s="53">
        <f>'OSNOVNA PLAČA'!A54</f>
        <v>45</v>
      </c>
      <c r="B60" s="362" t="str">
        <f t="shared" ca="1" si="4"/>
        <v>A45</v>
      </c>
      <c r="C60" s="362"/>
      <c r="D60" s="54" t="str">
        <f>+IF(LEN('OSNOVNA PLAČA'!C54)&gt;0,'OSNOVNA PLAČA'!C54,"")</f>
        <v/>
      </c>
      <c r="E60" s="55" t="str">
        <f>+IF(LEN('OSNOVNA PLAČA'!D54)&gt;0,'OSNOVNA PLAČA'!D54,"")</f>
        <v/>
      </c>
      <c r="F60" s="161">
        <f ca="1">IF(LEN(B60)&gt;0,'OBRAČUNANA OSNOVNA PLAČA'!K54,"")</f>
        <v>0</v>
      </c>
      <c r="G60" s="57"/>
      <c r="H60" s="57"/>
      <c r="I60" s="57"/>
      <c r="J60" s="57"/>
      <c r="K60" s="57"/>
      <c r="L60" s="175">
        <f t="shared" si="5"/>
        <v>0</v>
      </c>
      <c r="M60" s="176">
        <f t="shared" ca="1" si="18"/>
        <v>0</v>
      </c>
      <c r="N60" s="176">
        <f t="shared" ca="1" si="20"/>
        <v>0</v>
      </c>
      <c r="O60" s="177">
        <f t="shared" ca="1" si="21"/>
        <v>0</v>
      </c>
      <c r="P60" s="178">
        <f t="shared" ca="1" si="19"/>
        <v>0</v>
      </c>
      <c r="Q60" s="179">
        <f t="shared" ca="1" si="7"/>
        <v>0</v>
      </c>
      <c r="R60" s="179">
        <f ca="1">IF(LEN(B60)&gt;0,'6'!R60-'6'!Q60,"")</f>
        <v>0</v>
      </c>
      <c r="S60" s="180"/>
      <c r="T60" s="33"/>
      <c r="U60" s="33"/>
      <c r="V60" s="33"/>
      <c r="W60" s="33"/>
      <c r="X60" s="33"/>
      <c r="Y60" s="33"/>
      <c r="AB60" s="243">
        <f>ROW()</f>
        <v>60</v>
      </c>
      <c r="AC60" s="116">
        <f t="shared" ca="1" si="8"/>
        <v>0</v>
      </c>
      <c r="AD60" s="116">
        <f t="shared" ca="1" si="9"/>
        <v>0</v>
      </c>
      <c r="AE60" s="117" t="str">
        <f t="shared" ca="1" si="22"/>
        <v>-</v>
      </c>
      <c r="AF60" s="116" t="str">
        <f t="shared" ca="1" si="23"/>
        <v>-</v>
      </c>
      <c r="AG60" s="117" t="str">
        <f t="shared" ca="1" si="24"/>
        <v>-</v>
      </c>
      <c r="AH60" s="116" t="str">
        <f t="shared" ca="1" si="25"/>
        <v>-</v>
      </c>
      <c r="AI60" s="116">
        <f t="shared" ca="1" si="14"/>
        <v>0</v>
      </c>
      <c r="AJ60" s="118">
        <f t="shared" ca="1" si="15"/>
        <v>0</v>
      </c>
      <c r="AK60" s="116">
        <f t="shared" ca="1" si="16"/>
        <v>0</v>
      </c>
      <c r="AL60" s="116">
        <f t="shared" ca="1" si="17"/>
        <v>0</v>
      </c>
    </row>
    <row r="61" spans="1:38" ht="27" customHeight="1" x14ac:dyDescent="0.2">
      <c r="A61" s="53">
        <f>'OSNOVNA PLAČA'!A55</f>
        <v>46</v>
      </c>
      <c r="B61" s="362" t="str">
        <f t="shared" ca="1" si="4"/>
        <v>A46</v>
      </c>
      <c r="C61" s="362"/>
      <c r="D61" s="54" t="str">
        <f>+IF(LEN('OSNOVNA PLAČA'!C55)&gt;0,'OSNOVNA PLAČA'!C55,"")</f>
        <v/>
      </c>
      <c r="E61" s="55" t="str">
        <f>+IF(LEN('OSNOVNA PLAČA'!D55)&gt;0,'OSNOVNA PLAČA'!D55,"")</f>
        <v/>
      </c>
      <c r="F61" s="161">
        <f ca="1">IF(LEN(B61)&gt;0,'OBRAČUNANA OSNOVNA PLAČA'!K55,"")</f>
        <v>0</v>
      </c>
      <c r="G61" s="57"/>
      <c r="H61" s="57"/>
      <c r="I61" s="57"/>
      <c r="J61" s="57"/>
      <c r="K61" s="57"/>
      <c r="L61" s="175">
        <f t="shared" si="5"/>
        <v>0</v>
      </c>
      <c r="M61" s="176">
        <f t="shared" ca="1" si="18"/>
        <v>0</v>
      </c>
      <c r="N61" s="176">
        <f t="shared" ca="1" si="20"/>
        <v>0</v>
      </c>
      <c r="O61" s="177">
        <f t="shared" ca="1" si="21"/>
        <v>0</v>
      </c>
      <c r="P61" s="178">
        <f t="shared" ca="1" si="19"/>
        <v>0</v>
      </c>
      <c r="Q61" s="179">
        <f t="shared" ca="1" si="7"/>
        <v>0</v>
      </c>
      <c r="R61" s="179">
        <f ca="1">IF(LEN(B61)&gt;0,'6'!R61-'6'!Q61,"")</f>
        <v>0</v>
      </c>
      <c r="S61" s="180"/>
      <c r="T61" s="33"/>
      <c r="U61" s="33"/>
      <c r="V61" s="33"/>
      <c r="W61" s="33"/>
      <c r="X61" s="33"/>
      <c r="Y61" s="33"/>
      <c r="AB61" s="243">
        <f>ROW()</f>
        <v>61</v>
      </c>
      <c r="AC61" s="116">
        <f t="shared" ca="1" si="8"/>
        <v>0</v>
      </c>
      <c r="AD61" s="116">
        <f t="shared" ca="1" si="9"/>
        <v>0</v>
      </c>
      <c r="AE61" s="117" t="str">
        <f t="shared" ca="1" si="22"/>
        <v>-</v>
      </c>
      <c r="AF61" s="116" t="str">
        <f t="shared" ca="1" si="23"/>
        <v>-</v>
      </c>
      <c r="AG61" s="117" t="str">
        <f t="shared" ca="1" si="24"/>
        <v>-</v>
      </c>
      <c r="AH61" s="116" t="str">
        <f t="shared" ca="1" si="25"/>
        <v>-</v>
      </c>
      <c r="AI61" s="116">
        <f t="shared" ca="1" si="14"/>
        <v>0</v>
      </c>
      <c r="AJ61" s="118">
        <f t="shared" ca="1" si="15"/>
        <v>0</v>
      </c>
      <c r="AK61" s="116">
        <f t="shared" ca="1" si="16"/>
        <v>0</v>
      </c>
      <c r="AL61" s="116">
        <f t="shared" ca="1" si="17"/>
        <v>0</v>
      </c>
    </row>
    <row r="62" spans="1:38" ht="27" customHeight="1" x14ac:dyDescent="0.2">
      <c r="A62" s="53">
        <f>'OSNOVNA PLAČA'!A56</f>
        <v>47</v>
      </c>
      <c r="B62" s="362" t="str">
        <f t="shared" ca="1" si="4"/>
        <v>A47</v>
      </c>
      <c r="C62" s="362"/>
      <c r="D62" s="54" t="str">
        <f>+IF(LEN('OSNOVNA PLAČA'!C56)&gt;0,'OSNOVNA PLAČA'!C56,"")</f>
        <v/>
      </c>
      <c r="E62" s="55" t="str">
        <f>+IF(LEN('OSNOVNA PLAČA'!D56)&gt;0,'OSNOVNA PLAČA'!D56,"")</f>
        <v/>
      </c>
      <c r="F62" s="161">
        <f ca="1">IF(LEN(B62)&gt;0,'OBRAČUNANA OSNOVNA PLAČA'!K56,"")</f>
        <v>0</v>
      </c>
      <c r="G62" s="57"/>
      <c r="H62" s="57"/>
      <c r="I62" s="57"/>
      <c r="J62" s="57"/>
      <c r="K62" s="57"/>
      <c r="L62" s="175">
        <f t="shared" si="5"/>
        <v>0</v>
      </c>
      <c r="M62" s="176">
        <f t="shared" ca="1" si="18"/>
        <v>0</v>
      </c>
      <c r="N62" s="176">
        <f t="shared" ca="1" si="20"/>
        <v>0</v>
      </c>
      <c r="O62" s="177">
        <f t="shared" ca="1" si="21"/>
        <v>0</v>
      </c>
      <c r="P62" s="178">
        <f t="shared" ca="1" si="19"/>
        <v>0</v>
      </c>
      <c r="Q62" s="179">
        <f t="shared" ca="1" si="7"/>
        <v>0</v>
      </c>
      <c r="R62" s="179">
        <f ca="1">IF(LEN(B62)&gt;0,'6'!R62-'6'!Q62,"")</f>
        <v>0</v>
      </c>
      <c r="S62" s="180"/>
      <c r="T62" s="33"/>
      <c r="U62" s="33"/>
      <c r="V62" s="33"/>
      <c r="W62" s="33"/>
      <c r="X62" s="33"/>
      <c r="Y62" s="33"/>
      <c r="AB62" s="243">
        <f>ROW()</f>
        <v>62</v>
      </c>
      <c r="AC62" s="116">
        <f t="shared" ca="1" si="8"/>
        <v>0</v>
      </c>
      <c r="AD62" s="116">
        <f t="shared" ca="1" si="9"/>
        <v>0</v>
      </c>
      <c r="AE62" s="117" t="str">
        <f t="shared" ca="1" si="22"/>
        <v>-</v>
      </c>
      <c r="AF62" s="116" t="str">
        <f t="shared" ca="1" si="23"/>
        <v>-</v>
      </c>
      <c r="AG62" s="117" t="str">
        <f t="shared" ca="1" si="24"/>
        <v>-</v>
      </c>
      <c r="AH62" s="116" t="str">
        <f t="shared" ca="1" si="25"/>
        <v>-</v>
      </c>
      <c r="AI62" s="116">
        <f t="shared" ca="1" si="14"/>
        <v>0</v>
      </c>
      <c r="AJ62" s="118">
        <f t="shared" ca="1" si="15"/>
        <v>0</v>
      </c>
      <c r="AK62" s="116">
        <f t="shared" ca="1" si="16"/>
        <v>0</v>
      </c>
      <c r="AL62" s="116">
        <f t="shared" ca="1" si="17"/>
        <v>0</v>
      </c>
    </row>
    <row r="63" spans="1:38" ht="27" customHeight="1" x14ac:dyDescent="0.2">
      <c r="A63" s="53">
        <f>'OSNOVNA PLAČA'!A57</f>
        <v>48</v>
      </c>
      <c r="B63" s="362" t="str">
        <f t="shared" ca="1" si="4"/>
        <v>A48</v>
      </c>
      <c r="C63" s="362"/>
      <c r="D63" s="54" t="str">
        <f>+IF(LEN('OSNOVNA PLAČA'!C57)&gt;0,'OSNOVNA PLAČA'!C57,"")</f>
        <v/>
      </c>
      <c r="E63" s="55" t="str">
        <f>+IF(LEN('OSNOVNA PLAČA'!D57)&gt;0,'OSNOVNA PLAČA'!D57,"")</f>
        <v/>
      </c>
      <c r="F63" s="161">
        <f ca="1">IF(LEN(B63)&gt;0,'OBRAČUNANA OSNOVNA PLAČA'!K57,"")</f>
        <v>0</v>
      </c>
      <c r="G63" s="57"/>
      <c r="H63" s="57"/>
      <c r="I63" s="57"/>
      <c r="J63" s="57"/>
      <c r="K63" s="57"/>
      <c r="L63" s="175">
        <f t="shared" si="5"/>
        <v>0</v>
      </c>
      <c r="M63" s="176">
        <f t="shared" ca="1" si="18"/>
        <v>0</v>
      </c>
      <c r="N63" s="176">
        <f t="shared" ca="1" si="20"/>
        <v>0</v>
      </c>
      <c r="O63" s="177">
        <f t="shared" ca="1" si="21"/>
        <v>0</v>
      </c>
      <c r="P63" s="178">
        <f t="shared" ca="1" si="19"/>
        <v>0</v>
      </c>
      <c r="Q63" s="179">
        <f t="shared" ca="1" si="7"/>
        <v>0</v>
      </c>
      <c r="R63" s="179">
        <f ca="1">IF(LEN(B63)&gt;0,'6'!R63-'6'!Q63,"")</f>
        <v>0</v>
      </c>
      <c r="S63" s="180"/>
      <c r="T63" s="33"/>
      <c r="U63" s="33"/>
      <c r="V63" s="33"/>
      <c r="W63" s="33"/>
      <c r="X63" s="33"/>
      <c r="Y63" s="33"/>
      <c r="AB63" s="243">
        <f>ROW()</f>
        <v>63</v>
      </c>
      <c r="AC63" s="116">
        <f t="shared" ca="1" si="8"/>
        <v>0</v>
      </c>
      <c r="AD63" s="116">
        <f t="shared" ca="1" si="9"/>
        <v>0</v>
      </c>
      <c r="AE63" s="117" t="str">
        <f t="shared" ca="1" si="22"/>
        <v>-</v>
      </c>
      <c r="AF63" s="116" t="str">
        <f t="shared" ca="1" si="23"/>
        <v>-</v>
      </c>
      <c r="AG63" s="117" t="str">
        <f t="shared" ca="1" si="24"/>
        <v>-</v>
      </c>
      <c r="AH63" s="116" t="str">
        <f t="shared" ca="1" si="25"/>
        <v>-</v>
      </c>
      <c r="AI63" s="116">
        <f t="shared" ca="1" si="14"/>
        <v>0</v>
      </c>
      <c r="AJ63" s="118">
        <f t="shared" ca="1" si="15"/>
        <v>0</v>
      </c>
      <c r="AK63" s="116">
        <f t="shared" ca="1" si="16"/>
        <v>0</v>
      </c>
      <c r="AL63" s="116">
        <f t="shared" ca="1" si="17"/>
        <v>0</v>
      </c>
    </row>
    <row r="64" spans="1:38" ht="27" customHeight="1" x14ac:dyDescent="0.2">
      <c r="A64" s="53">
        <f>'OSNOVNA PLAČA'!A58</f>
        <v>49</v>
      </c>
      <c r="B64" s="362" t="str">
        <f t="shared" ca="1" si="4"/>
        <v>A49</v>
      </c>
      <c r="C64" s="362"/>
      <c r="D64" s="54" t="str">
        <f>+IF(LEN('OSNOVNA PLAČA'!C58)&gt;0,'OSNOVNA PLAČA'!C58,"")</f>
        <v/>
      </c>
      <c r="E64" s="55" t="str">
        <f>+IF(LEN('OSNOVNA PLAČA'!D58)&gt;0,'OSNOVNA PLAČA'!D58,"")</f>
        <v/>
      </c>
      <c r="F64" s="161">
        <f ca="1">IF(LEN(B64)&gt;0,'OBRAČUNANA OSNOVNA PLAČA'!K58,"")</f>
        <v>0</v>
      </c>
      <c r="G64" s="57"/>
      <c r="H64" s="57"/>
      <c r="I64" s="57"/>
      <c r="J64" s="57"/>
      <c r="K64" s="57"/>
      <c r="L64" s="175">
        <f t="shared" si="5"/>
        <v>0</v>
      </c>
      <c r="M64" s="176">
        <f t="shared" ca="1" si="18"/>
        <v>0</v>
      </c>
      <c r="N64" s="176">
        <f t="shared" ca="1" si="20"/>
        <v>0</v>
      </c>
      <c r="O64" s="177">
        <f t="shared" ca="1" si="21"/>
        <v>0</v>
      </c>
      <c r="P64" s="178">
        <f t="shared" ca="1" si="19"/>
        <v>0</v>
      </c>
      <c r="Q64" s="179">
        <f t="shared" ca="1" si="7"/>
        <v>0</v>
      </c>
      <c r="R64" s="179">
        <f ca="1">IF(LEN(B64)&gt;0,'6'!R64-'6'!Q64,"")</f>
        <v>0</v>
      </c>
      <c r="S64" s="180"/>
      <c r="T64" s="33"/>
      <c r="U64" s="33"/>
      <c r="V64" s="33"/>
      <c r="W64" s="33"/>
      <c r="X64" s="33"/>
      <c r="Y64" s="33"/>
      <c r="AB64" s="243">
        <f>ROW()</f>
        <v>64</v>
      </c>
      <c r="AC64" s="116">
        <f t="shared" ca="1" si="8"/>
        <v>0</v>
      </c>
      <c r="AD64" s="116">
        <f t="shared" ca="1" si="9"/>
        <v>0</v>
      </c>
      <c r="AE64" s="117" t="str">
        <f t="shared" ca="1" si="22"/>
        <v>-</v>
      </c>
      <c r="AF64" s="116" t="str">
        <f t="shared" ca="1" si="23"/>
        <v>-</v>
      </c>
      <c r="AG64" s="117" t="str">
        <f t="shared" ca="1" si="24"/>
        <v>-</v>
      </c>
      <c r="AH64" s="116" t="str">
        <f t="shared" ca="1" si="25"/>
        <v>-</v>
      </c>
      <c r="AI64" s="116">
        <f t="shared" ca="1" si="14"/>
        <v>0</v>
      </c>
      <c r="AJ64" s="118">
        <f t="shared" ca="1" si="15"/>
        <v>0</v>
      </c>
      <c r="AK64" s="116">
        <f t="shared" ca="1" si="16"/>
        <v>0</v>
      </c>
      <c r="AL64" s="116">
        <f t="shared" ca="1" si="17"/>
        <v>0</v>
      </c>
    </row>
    <row r="65" spans="1:44" ht="27" customHeight="1" x14ac:dyDescent="0.2">
      <c r="A65" s="53">
        <f>'OSNOVNA PLAČA'!A59</f>
        <v>50</v>
      </c>
      <c r="B65" s="362" t="str">
        <f t="shared" ca="1" si="4"/>
        <v>A50</v>
      </c>
      <c r="C65" s="362"/>
      <c r="D65" s="54" t="str">
        <f>+IF(LEN('OSNOVNA PLAČA'!C59)&gt;0,'OSNOVNA PLAČA'!C59,"")</f>
        <v/>
      </c>
      <c r="E65" s="55" t="str">
        <f>+IF(LEN('OSNOVNA PLAČA'!D59)&gt;0,'OSNOVNA PLAČA'!D59,"")</f>
        <v/>
      </c>
      <c r="F65" s="161">
        <f ca="1">IF(LEN(B65)&gt;0,'OBRAČUNANA OSNOVNA PLAČA'!K59,"")</f>
        <v>0</v>
      </c>
      <c r="G65" s="57"/>
      <c r="H65" s="57"/>
      <c r="I65" s="57"/>
      <c r="J65" s="57"/>
      <c r="K65" s="57"/>
      <c r="L65" s="175">
        <f t="shared" si="5"/>
        <v>0</v>
      </c>
      <c r="M65" s="176">
        <f t="shared" ca="1" si="18"/>
        <v>0</v>
      </c>
      <c r="N65" s="176">
        <f t="shared" ca="1" si="20"/>
        <v>0</v>
      </c>
      <c r="O65" s="177">
        <f t="shared" ca="1" si="21"/>
        <v>0</v>
      </c>
      <c r="P65" s="178">
        <f t="shared" ca="1" si="19"/>
        <v>0</v>
      </c>
      <c r="Q65" s="179">
        <f t="shared" ca="1" si="7"/>
        <v>0</v>
      </c>
      <c r="R65" s="179">
        <f ca="1">IF(LEN(B65)&gt;0,'6'!R65-'6'!Q65,"")</f>
        <v>0</v>
      </c>
      <c r="S65" s="180"/>
      <c r="T65" s="33"/>
      <c r="U65" s="33"/>
      <c r="V65" s="33"/>
      <c r="W65" s="33"/>
      <c r="X65" s="33"/>
      <c r="Y65" s="33"/>
      <c r="AB65" s="243">
        <f>ROW()</f>
        <v>65</v>
      </c>
      <c r="AC65" s="116">
        <f t="shared" ca="1" si="8"/>
        <v>0</v>
      </c>
      <c r="AD65" s="116">
        <f t="shared" ca="1" si="9"/>
        <v>0</v>
      </c>
      <c r="AE65" s="117" t="str">
        <f t="shared" ca="1" si="22"/>
        <v>-</v>
      </c>
      <c r="AF65" s="116" t="str">
        <f t="shared" ca="1" si="23"/>
        <v>-</v>
      </c>
      <c r="AG65" s="117" t="str">
        <f t="shared" ca="1" si="24"/>
        <v>-</v>
      </c>
      <c r="AH65" s="116" t="str">
        <f t="shared" ca="1" si="25"/>
        <v>-</v>
      </c>
      <c r="AI65" s="116">
        <f t="shared" ca="1" si="14"/>
        <v>0</v>
      </c>
      <c r="AJ65" s="118">
        <f t="shared" ca="1" si="15"/>
        <v>0</v>
      </c>
      <c r="AK65" s="116">
        <f t="shared" ca="1" si="16"/>
        <v>0</v>
      </c>
      <c r="AL65" s="116">
        <f t="shared" ca="1" si="17"/>
        <v>0</v>
      </c>
    </row>
    <row r="66" spans="1:44" ht="26.25" customHeight="1" thickBot="1" x14ac:dyDescent="0.25">
      <c r="A66" s="33"/>
      <c r="B66" s="162" t="s">
        <v>37</v>
      </c>
      <c r="C66" s="365" t="s">
        <v>46</v>
      </c>
      <c r="D66" s="366"/>
      <c r="E66" s="367"/>
      <c r="F66" s="163">
        <f>'OSNOVNA PLAČA'!L60</f>
        <v>4700</v>
      </c>
      <c r="G66" s="119"/>
      <c r="H66" s="119"/>
      <c r="L66" s="33"/>
      <c r="M66" s="42"/>
      <c r="N66" s="42"/>
      <c r="O66" s="181" t="s">
        <v>211</v>
      </c>
      <c r="P66" s="182">
        <f ca="1">SUM(N16:N65)</f>
        <v>1200</v>
      </c>
      <c r="Q66" s="183" t="s">
        <v>86</v>
      </c>
      <c r="R66" s="184">
        <f ca="1">SUM(Q16:Q65)</f>
        <v>94.000000000000014</v>
      </c>
      <c r="S66" s="185"/>
      <c r="T66" s="33"/>
      <c r="U66" s="33"/>
      <c r="V66" s="33"/>
      <c r="W66" s="33"/>
      <c r="X66" s="33"/>
      <c r="Y66" s="33"/>
      <c r="AB66" s="120">
        <f>ROW()</f>
        <v>66</v>
      </c>
      <c r="AC66" s="121">
        <f ca="1">SUM(AC16:AC65)</f>
        <v>94</v>
      </c>
      <c r="AD66" s="121">
        <f ca="1">SUM(AD16:AD65)</f>
        <v>94</v>
      </c>
      <c r="AE66" s="122" t="str">
        <f>+O66</f>
        <v>Izračunana masa (KF)</v>
      </c>
      <c r="AF66" s="122">
        <f ca="1">SUM(AF16:AF65)</f>
        <v>0</v>
      </c>
      <c r="AG66" s="123"/>
      <c r="AH66" s="240" t="str">
        <f>+Q66</f>
        <v>Izplačana masa</v>
      </c>
      <c r="AI66" s="121">
        <f ca="1">SUM(AI16:AI65)</f>
        <v>0</v>
      </c>
      <c r="AL66" s="116">
        <f ca="1">SUM(AL16:AL65)</f>
        <v>5100</v>
      </c>
      <c r="AM66" s="378" t="str">
        <f>+C66</f>
        <v>SREDSTVA ZA
OSNOVNE PLAČE</v>
      </c>
      <c r="AN66" s="379"/>
      <c r="AO66" s="379"/>
      <c r="AP66" s="379"/>
      <c r="AQ66" s="379"/>
      <c r="AR66" s="380"/>
    </row>
    <row r="67" spans="1:44" ht="26.25" customHeight="1" thickBot="1" x14ac:dyDescent="0.25">
      <c r="A67" s="33"/>
      <c r="B67" s="164" t="s">
        <v>47</v>
      </c>
      <c r="C67" s="363" t="s">
        <v>48</v>
      </c>
      <c r="D67" s="364"/>
      <c r="E67" s="165">
        <v>0.02</v>
      </c>
      <c r="F67" s="166">
        <f ca="1">0.02*F66+'6'!R67</f>
        <v>94</v>
      </c>
      <c r="G67" s="86"/>
      <c r="H67" s="86"/>
      <c r="I67" s="86"/>
      <c r="J67" s="86"/>
      <c r="K67" s="124"/>
      <c r="L67" s="33"/>
      <c r="M67" s="42"/>
      <c r="N67" s="42"/>
      <c r="O67" s="186" t="s">
        <v>83</v>
      </c>
      <c r="P67" s="187">
        <f ca="1">IF(SUM(N16:N65)=0,0,F67/SUM(N16:N65))</f>
        <v>7.8333333333333338E-2</v>
      </c>
      <c r="Q67" s="188" t="s">
        <v>87</v>
      </c>
      <c r="R67" s="189">
        <f ca="1">F67-R66</f>
        <v>0</v>
      </c>
      <c r="S67" s="71"/>
      <c r="T67" s="33"/>
      <c r="U67" s="33"/>
      <c r="V67" s="33"/>
      <c r="W67" s="33"/>
      <c r="X67" s="33"/>
      <c r="Y67" s="33"/>
      <c r="AB67" s="120">
        <f>ROW()</f>
        <v>67</v>
      </c>
      <c r="AC67" s="125" t="str">
        <f>+Q67</f>
        <v>Ostanek</v>
      </c>
      <c r="AD67" s="126" t="str">
        <f ca="1">IF($AO$3=1,0,INDIRECT( "'" &amp; $AO$2 &amp; "'!Q" &amp; TEXT($AB67,0)))</f>
        <v>Ostanek</v>
      </c>
      <c r="AE67" s="122" t="str">
        <f>+O67</f>
        <v>Kor. faktor (KF)</v>
      </c>
      <c r="AF67" s="127">
        <f ca="1">IF(AF66=0,0,(AD67+AL67)/AF66)</f>
        <v>0</v>
      </c>
      <c r="AG67" s="123"/>
      <c r="AH67" s="128" t="str">
        <f>+AC67</f>
        <v>Ostanek</v>
      </c>
      <c r="AI67" s="126" t="e">
        <f ca="1">+F67-AI66+AD67</f>
        <v>#VALUE!</v>
      </c>
      <c r="AL67" s="116">
        <f ca="1">+AM67*AL66</f>
        <v>102</v>
      </c>
      <c r="AM67" s="129">
        <f>+E67</f>
        <v>0.02</v>
      </c>
      <c r="AN67" s="378" t="str">
        <f>+C67</f>
        <v>SKUPEN OBSEG SREDSTEV
DELOVNE USPEŠNOSTI</v>
      </c>
      <c r="AO67" s="379"/>
      <c r="AP67" s="379"/>
      <c r="AQ67" s="379"/>
      <c r="AR67" s="380"/>
    </row>
    <row r="68" spans="1:44" x14ac:dyDescent="0.2">
      <c r="A68" s="33"/>
      <c r="B68" s="33"/>
      <c r="C68" s="33"/>
      <c r="D68" s="33"/>
      <c r="E68" s="33"/>
      <c r="F68" s="42"/>
      <c r="G68" s="86"/>
      <c r="H68" s="86"/>
      <c r="I68" s="86"/>
      <c r="J68" s="86"/>
      <c r="K68" s="86"/>
      <c r="L68" s="190"/>
      <c r="M68" s="42"/>
      <c r="N68" s="42"/>
      <c r="O68" s="42"/>
      <c r="P68" s="42"/>
      <c r="Q68" s="157"/>
      <c r="R68" s="157"/>
      <c r="S68" s="42"/>
      <c r="T68" s="190"/>
      <c r="U68" s="33"/>
      <c r="V68" s="33"/>
      <c r="W68" s="33"/>
      <c r="X68" s="33"/>
      <c r="Y68" s="33"/>
    </row>
    <row r="69" spans="1:44" ht="13.5" thickBot="1" x14ac:dyDescent="0.25"/>
    <row r="70" spans="1:44" ht="12.75" customHeight="1" x14ac:dyDescent="0.2">
      <c r="B70" s="356" t="s">
        <v>30</v>
      </c>
      <c r="C70" s="357"/>
      <c r="D70" s="358"/>
      <c r="E70" s="131"/>
      <c r="F70" s="381" t="s">
        <v>29</v>
      </c>
      <c r="G70" s="382"/>
      <c r="H70" s="382"/>
      <c r="I70" s="382"/>
      <c r="J70" s="382"/>
      <c r="K70" s="383"/>
      <c r="L70" s="131"/>
      <c r="M70" s="132" t="s">
        <v>21</v>
      </c>
      <c r="N70" s="139"/>
      <c r="O70" s="134"/>
      <c r="P70" s="356" t="s">
        <v>88</v>
      </c>
      <c r="Q70" s="357"/>
      <c r="R70" s="358"/>
    </row>
    <row r="71" spans="1:44" x14ac:dyDescent="0.2">
      <c r="B71" s="359"/>
      <c r="C71" s="360"/>
      <c r="D71" s="361"/>
      <c r="E71" s="131"/>
      <c r="F71" s="135" t="s">
        <v>25</v>
      </c>
      <c r="G71" s="136"/>
      <c r="H71" s="136"/>
      <c r="I71" s="136"/>
      <c r="J71" s="136"/>
      <c r="K71" s="137"/>
      <c r="L71" s="131"/>
      <c r="M71" s="138">
        <v>0</v>
      </c>
      <c r="N71" s="139"/>
      <c r="O71" s="134"/>
      <c r="P71" s="359"/>
      <c r="Q71" s="360"/>
      <c r="R71" s="361"/>
    </row>
    <row r="72" spans="1:44" ht="13.5" thickBot="1" x14ac:dyDescent="0.25">
      <c r="B72" s="140" t="s">
        <v>50</v>
      </c>
      <c r="C72" s="141" t="s">
        <v>31</v>
      </c>
      <c r="D72" s="142">
        <v>2</v>
      </c>
      <c r="E72" s="131"/>
      <c r="F72" s="135" t="s">
        <v>24</v>
      </c>
      <c r="G72" s="136"/>
      <c r="H72" s="136"/>
      <c r="I72" s="136"/>
      <c r="J72" s="136"/>
      <c r="K72" s="137"/>
      <c r="L72" s="131"/>
      <c r="M72" s="143">
        <v>1</v>
      </c>
      <c r="N72" s="139"/>
      <c r="O72" s="134"/>
      <c r="P72" s="144" t="s">
        <v>85</v>
      </c>
      <c r="Q72" s="145" t="s">
        <v>93</v>
      </c>
      <c r="R72" s="146">
        <v>5</v>
      </c>
    </row>
    <row r="73" spans="1:44" x14ac:dyDescent="0.2">
      <c r="B73" s="147"/>
      <c r="C73" s="31"/>
      <c r="D73" s="45"/>
      <c r="E73" s="131"/>
      <c r="F73" s="135" t="s">
        <v>26</v>
      </c>
      <c r="G73" s="136"/>
      <c r="H73" s="136"/>
      <c r="I73" s="136"/>
      <c r="J73" s="136"/>
      <c r="K73" s="137"/>
      <c r="L73" s="131"/>
      <c r="M73" s="9"/>
      <c r="N73" s="9"/>
      <c r="O73" s="148"/>
      <c r="P73" s="134"/>
      <c r="Q73" s="134"/>
      <c r="R73" s="134"/>
    </row>
    <row r="74" spans="1:44" x14ac:dyDescent="0.2">
      <c r="B74" s="131"/>
      <c r="C74" s="131"/>
      <c r="D74" s="131"/>
      <c r="E74" s="131"/>
      <c r="F74" s="135" t="s">
        <v>27</v>
      </c>
      <c r="G74" s="136"/>
      <c r="H74" s="136"/>
      <c r="I74" s="136"/>
      <c r="J74" s="136"/>
      <c r="K74" s="137"/>
      <c r="L74" s="131"/>
      <c r="M74" s="134"/>
      <c r="N74" s="134"/>
      <c r="O74" s="134"/>
      <c r="P74" s="134"/>
      <c r="Q74" s="134"/>
      <c r="R74" s="134"/>
    </row>
    <row r="75" spans="1:44" ht="13.5" thickBot="1" x14ac:dyDescent="0.25">
      <c r="B75" s="131"/>
      <c r="C75" s="131"/>
      <c r="D75" s="131"/>
      <c r="E75" s="131"/>
      <c r="F75" s="149" t="s">
        <v>28</v>
      </c>
      <c r="G75" s="150"/>
      <c r="H75" s="150"/>
      <c r="I75" s="150"/>
      <c r="J75" s="150"/>
      <c r="K75" s="151"/>
      <c r="L75" s="131"/>
      <c r="M75" s="134"/>
      <c r="N75" s="134"/>
      <c r="O75" s="134"/>
      <c r="P75" s="134"/>
      <c r="Q75" s="152"/>
      <c r="R75" s="134"/>
    </row>
    <row r="76" spans="1:44" x14ac:dyDescent="0.2">
      <c r="K76" s="9"/>
    </row>
  </sheetData>
  <sheetProtection algorithmName="SHA-512" hashValue="1vQZRXZUuzqnQEMGesUAEjFzYdDwBfJy3ivsbvsgsmGT0sgOOsUx+J8uL80UwqLa4nMq1wc3dBldnYn7lCLu8g==" saltValue="6mN+ogiqR/kr5kTMRDcnag==" spinCount="100000" sheet="1" objects="1" scenarios="1"/>
  <mergeCells count="101">
    <mergeCell ref="C66:E66"/>
    <mergeCell ref="AM66:AR66"/>
    <mergeCell ref="C67:D67"/>
    <mergeCell ref="AN67:AR67"/>
    <mergeCell ref="B70:D71"/>
    <mergeCell ref="F70:K70"/>
    <mergeCell ref="P70:R71"/>
    <mergeCell ref="B50:C50"/>
    <mergeCell ref="B51:C51"/>
    <mergeCell ref="B52:C52"/>
    <mergeCell ref="B53:C53"/>
    <mergeCell ref="B54:C54"/>
    <mergeCell ref="B55:C55"/>
    <mergeCell ref="B65:C65"/>
    <mergeCell ref="B56:C56"/>
    <mergeCell ref="B57:C57"/>
    <mergeCell ref="B58:C58"/>
    <mergeCell ref="B59:C59"/>
    <mergeCell ref="B60:C60"/>
    <mergeCell ref="B61:C61"/>
    <mergeCell ref="B62:C62"/>
    <mergeCell ref="B63:C63"/>
    <mergeCell ref="B64:C64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15:C15"/>
    <mergeCell ref="B16:C16"/>
    <mergeCell ref="B17:C17"/>
    <mergeCell ref="B18:C18"/>
    <mergeCell ref="B19:C19"/>
    <mergeCell ref="B35:C35"/>
    <mergeCell ref="B36:C36"/>
    <mergeCell ref="B37:C37"/>
    <mergeCell ref="B38:C38"/>
    <mergeCell ref="B39:C39"/>
    <mergeCell ref="B40:C40"/>
    <mergeCell ref="B32:C32"/>
    <mergeCell ref="B33:C33"/>
    <mergeCell ref="B34:C34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AJ12:AJ14"/>
    <mergeCell ref="AK12:AK14"/>
    <mergeCell ref="AL12:AL14"/>
    <mergeCell ref="B8:D8"/>
    <mergeCell ref="E8:R8"/>
    <mergeCell ref="B10:L10"/>
    <mergeCell ref="M10:R10"/>
    <mergeCell ref="AC11:AD11"/>
    <mergeCell ref="B12:F12"/>
    <mergeCell ref="G12:L12"/>
    <mergeCell ref="M12:P12"/>
    <mergeCell ref="AC12:AC14"/>
    <mergeCell ref="AD12:AD14"/>
    <mergeCell ref="R13:R14"/>
    <mergeCell ref="P13:P14"/>
    <mergeCell ref="Q13:Q14"/>
    <mergeCell ref="M13:M14"/>
    <mergeCell ref="N13:N14"/>
    <mergeCell ref="O13:O14"/>
    <mergeCell ref="L13:L14"/>
    <mergeCell ref="A13:A14"/>
    <mergeCell ref="B13:C14"/>
    <mergeCell ref="D13:D14"/>
    <mergeCell ref="E13:E14"/>
    <mergeCell ref="F13:F14"/>
    <mergeCell ref="G13:K13"/>
    <mergeCell ref="AE12:AF14"/>
    <mergeCell ref="AG12:AH14"/>
    <mergeCell ref="AI12:AI14"/>
    <mergeCell ref="B4:D4"/>
    <mergeCell ref="E4:R4"/>
    <mergeCell ref="E5:F5"/>
    <mergeCell ref="AJ5:AL5"/>
    <mergeCell ref="AJ6:AL6"/>
    <mergeCell ref="B7:D7"/>
    <mergeCell ref="E7:F7"/>
    <mergeCell ref="AB1:AF1"/>
    <mergeCell ref="AH1:AL2"/>
    <mergeCell ref="AB2:AC2"/>
    <mergeCell ref="AD2:AF2"/>
    <mergeCell ref="B3:D3"/>
    <mergeCell ref="E3:F3"/>
    <mergeCell ref="AD3:AF3"/>
  </mergeCells>
  <dataValidations count="1">
    <dataValidation type="list" allowBlank="1" showInputMessage="1" showErrorMessage="1" sqref="G16:K65" xr:uid="{BFABF8EB-17DA-4F01-A360-22D13B18D364}">
      <formula1>$M$71:$M$72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27</vt:i4>
      </vt:variant>
      <vt:variant>
        <vt:lpstr>Imenovani obsegi</vt:lpstr>
      </vt:variant>
      <vt:variant>
        <vt:i4>15</vt:i4>
      </vt:variant>
    </vt:vector>
  </HeadingPairs>
  <TitlesOfParts>
    <vt:vector size="42" baseType="lpstr">
      <vt:lpstr>OSNOVNA PLAČA</vt:lpstr>
      <vt:lpstr>OBRAČUNANA OSNOVNA PLAČA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LETNO OBVESTILO</vt:lpstr>
      <vt:lpstr>SEZNAM 1</vt:lpstr>
      <vt:lpstr>SEZNAM 2</vt:lpstr>
      <vt:lpstr>SEZNAM 3</vt:lpstr>
      <vt:lpstr>SEZNAM 4</vt:lpstr>
      <vt:lpstr>SEZNAM 5</vt:lpstr>
      <vt:lpstr>SEZNAM 6</vt:lpstr>
      <vt:lpstr>SEZNAM 7</vt:lpstr>
      <vt:lpstr>SEZNAM 8</vt:lpstr>
      <vt:lpstr>SEZNAM 9</vt:lpstr>
      <vt:lpstr>SEZNAM 10</vt:lpstr>
      <vt:lpstr>SEZNAM 11</vt:lpstr>
      <vt:lpstr>SEZNAM 12</vt:lpstr>
      <vt:lpstr>'1'!Področje_tiskanja</vt:lpstr>
      <vt:lpstr>'12'!Področje_tiskanja</vt:lpstr>
      <vt:lpstr>'2'!Področje_tiskanja</vt:lpstr>
      <vt:lpstr>'3'!Področje_tiskanja</vt:lpstr>
      <vt:lpstr>'4'!Področje_tiskanja</vt:lpstr>
      <vt:lpstr>'5'!Področje_tiskanja</vt:lpstr>
      <vt:lpstr>'LETNO OBVESTILO'!Področje_tiskanja</vt:lpstr>
      <vt:lpstr>'OBRAČUNANA OSNOVNA PLAČA'!Področje_tiskanja</vt:lpstr>
      <vt:lpstr>'OSNOVNA PLAČA'!Področje_tiskanja</vt:lpstr>
      <vt:lpstr>'1'!Tiskanje_naslovov</vt:lpstr>
      <vt:lpstr>'12'!Tiskanje_naslovov</vt:lpstr>
      <vt:lpstr>'2'!Tiskanje_naslovov</vt:lpstr>
      <vt:lpstr>'3'!Tiskanje_naslovov</vt:lpstr>
      <vt:lpstr>'4'!Tiskanje_naslovov</vt:lpstr>
      <vt:lpstr>'5'!Tiskanje_naslovov</vt:lpstr>
    </vt:vector>
  </TitlesOfParts>
  <Company>Ministrstvo za javno upravo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Dušan Verjnović</dc:creator>
  <cp:lastModifiedBy>Mojca Kustec</cp:lastModifiedBy>
  <cp:lastPrinted>2008-12-24T07:38:05Z</cp:lastPrinted>
  <dcterms:created xsi:type="dcterms:W3CDTF">2007-05-31T08:52:18Z</dcterms:created>
  <dcterms:modified xsi:type="dcterms:W3CDTF">2024-02-14T11:55:00Z</dcterms:modified>
</cp:coreProperties>
</file>